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E:\Forum HWH\"/>
    </mc:Choice>
  </mc:AlternateContent>
  <xr:revisionPtr revIDLastSave="0" documentId="13_ncr:1_{B9EFFBA7-9FC5-4A11-9B5B-94292E4F0BF3}" xr6:coauthVersionLast="47" xr6:coauthVersionMax="47" xr10:uidLastSave="{00000000-0000-0000-0000-000000000000}"/>
  <bookViews>
    <workbookView xWindow="-120" yWindow="-120" windowWidth="38640" windowHeight="21240" xr2:uid="{92ABC62A-3265-49F2-95CA-1DE801DB728F}"/>
  </bookViews>
  <sheets>
    <sheet name="Urlaubskalender kurz" sheetId="1" r:id="rId1"/>
  </sheets>
  <externalReferences>
    <externalReference r:id="rId2"/>
  </externalReferences>
  <definedNames>
    <definedName name="AccessDatabase" hidden="1">"D:\Daten\Access\itex.mdb"</definedName>
    <definedName name="AltPapier">OFFSET([1]Basisdaten!$E$2,,,COUNTA([1]Basisdaten!$E:$E)-1,1)</definedName>
    <definedName name="BearbJahr">'Urlaubskalender kurz'!$E$1</definedName>
    <definedName name="c_Faschingsdienstag">[1]Basisdaten!$P$2</definedName>
    <definedName name="Cell_Ostersonntag">[1]Feiertage!$A$19</definedName>
    <definedName name="DezemberAltpapier">[1]Basisdaten!$M$3:$M$5</definedName>
    <definedName name="DezemberGelber">[1]Basisdaten!$I$3:$I$5</definedName>
    <definedName name="DezemberMüll">[1]Basisdaten!$K$3:$K$5</definedName>
    <definedName name="_xlnm.Print_Area" localSheetId="0">'Urlaubskalender kurz'!$A$1:$A$36</definedName>
    <definedName name="GelberSack">OFFSET([1]Basisdaten!$G$2,,,COUNTA([1]Basisdaten!$G:$G)-1,1)</definedName>
    <definedName name="Hausmüll14">OFFSET([1]Basisdaten!$C$2,,,COUNTA([1]Basisdaten!$C:$C)-1,1)</definedName>
    <definedName name="JahrFeiertage" localSheetId="0">'Urlaubskalender kurz'!$F$1</definedName>
    <definedName name="MonatsNamen">[1]Basisdaten!$A$1:$A$12</definedName>
    <definedName name="rng_Bundesländer" localSheetId="0">'Urlaubskalender kurz'!$Z$2:$Z$17</definedName>
    <definedName name="rng_Feiertage" localSheetId="0">OFFSET('Urlaubskalender kurz'!$AC$2,,,MATCH(0,'Urlaubskalender kurz'!$AC:$AC,-1)-1,1)</definedName>
    <definedName name="Rng_Feiertage">OFFSET([1]Feiertage!$W$2,,,MATCH(0,[1]Feiertage!$W:$W,-1)-1,1)</definedName>
    <definedName name="rng_FeiertageText" localSheetId="0">OFFSET('Urlaubskalender kurz'!$AB$2,,,MATCH("",'Urlaubskalender kurz'!$AB:$AB,-1)-2,1)</definedName>
    <definedName name="Rng_FeiertageText">[1]Feiertage!$B$4:$B$17</definedName>
    <definedName name="rng_FT_FJ">[1]Feiertage!$Z$5:$Z$6</definedName>
    <definedName name="rng_FT_VJ">[1]Feiertage!$Z$2:$Z$3</definedName>
    <definedName name="rng_MonNamen" localSheetId="0">'Urlaubskalender kurz'!$AE$2:$AE$13</definedName>
    <definedName name="rng_MonNamen">[1]Urlaubskalender!$BT$2:$BT$13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 a="1"/>
  <c r="A4" i="1" s="1"/>
  <c r="A5" i="1" s="1"/>
  <c r="A6" i="1" s="1"/>
  <c r="A7" i="1" s="1"/>
  <c r="A2" i="1"/>
  <c r="A1" i="1"/>
  <c r="E20" i="1"/>
  <c r="E19" i="1"/>
  <c r="E18" i="1"/>
  <c r="E17" i="1"/>
  <c r="E16" i="1"/>
  <c r="E15" i="1"/>
  <c r="E14" i="1"/>
  <c r="E9" i="1"/>
  <c r="E7" i="1"/>
  <c r="E13" i="1" s="1"/>
  <c r="E5" i="1"/>
  <c r="E4" i="1"/>
  <c r="G3" i="1"/>
  <c r="G16" i="1" s="1" a="1"/>
  <c r="G16" i="1" s="1"/>
  <c r="F16" i="1" s="1"/>
  <c r="G4" i="1" l="1" a="1"/>
  <c r="G4" i="1" s="1"/>
  <c r="F4" i="1" s="1"/>
  <c r="G18" i="1" a="1"/>
  <c r="G18" i="1" s="1"/>
  <c r="F18" i="1" s="1"/>
  <c r="A8" i="1"/>
  <c r="A9" i="1" s="1"/>
  <c r="A10" i="1" s="1"/>
  <c r="E8" i="1"/>
  <c r="E10" i="1" s="1"/>
  <c r="E12" i="1"/>
  <c r="E6" i="1"/>
  <c r="G20" i="1" a="1"/>
  <c r="G20" i="1" s="1"/>
  <c r="F20" i="1" s="1"/>
  <c r="G6" i="1" a="1"/>
  <c r="G6" i="1" s="1"/>
  <c r="F6" i="1" s="1"/>
  <c r="G14" i="1" a="1"/>
  <c r="G14" i="1" s="1"/>
  <c r="F14" i="1" s="1"/>
  <c r="G10" i="1" a="1"/>
  <c r="G10" i="1" s="1"/>
  <c r="F10" i="1" s="1"/>
  <c r="G19" i="1" a="1"/>
  <c r="G19" i="1" s="1"/>
  <c r="F19" i="1" s="1"/>
  <c r="G17" i="1" a="1"/>
  <c r="G17" i="1" s="1"/>
  <c r="F17" i="1" s="1"/>
  <c r="G5" i="1" a="1"/>
  <c r="G5" i="1" s="1"/>
  <c r="F5" i="1" s="1"/>
  <c r="G15" i="1" a="1"/>
  <c r="G15" i="1" s="1"/>
  <c r="F15" i="1" s="1"/>
  <c r="G12" i="1" a="1"/>
  <c r="G12" i="1" s="1"/>
  <c r="F12" i="1" s="1"/>
  <c r="G8" i="1" a="1"/>
  <c r="G8" i="1" s="1"/>
  <c r="F8" i="1" s="1"/>
  <c r="G9" i="1" a="1"/>
  <c r="G9" i="1" s="1"/>
  <c r="F9" i="1" s="1"/>
  <c r="G7" i="1" a="1"/>
  <c r="G7" i="1" s="1"/>
  <c r="F7" i="1" s="1"/>
  <c r="G13" i="1" a="1"/>
  <c r="G13" i="1" s="1"/>
  <c r="F13" i="1" s="1"/>
  <c r="G11" i="1" a="1"/>
  <c r="G11" i="1" s="1"/>
  <c r="F11" i="1" s="1"/>
  <c r="E11" i="1"/>
  <c r="AC19" i="1" l="1" a="1"/>
  <c r="AC19" i="1" s="1"/>
  <c r="AB19" i="1" s="1"/>
  <c r="AC3" i="1" a="1"/>
  <c r="AC3" i="1" s="1"/>
  <c r="AB3" i="1" s="1"/>
  <c r="A11" i="1"/>
  <c r="AC6" i="1" a="1"/>
  <c r="AC6" i="1" s="1"/>
  <c r="AB6" i="1" s="1"/>
  <c r="AC4" i="1" a="1"/>
  <c r="AC4" i="1" s="1"/>
  <c r="AB4" i="1" s="1"/>
  <c r="AC11" i="1" a="1"/>
  <c r="AC11" i="1" s="1"/>
  <c r="AB11" i="1" s="1"/>
  <c r="AC12" i="1" a="1"/>
  <c r="AC12" i="1" s="1"/>
  <c r="AB12" i="1" s="1"/>
  <c r="AC5" i="1" a="1"/>
  <c r="AC5" i="1" s="1"/>
  <c r="AB5" i="1" s="1"/>
  <c r="AC15" i="1" a="1"/>
  <c r="AC15" i="1" s="1"/>
  <c r="AB15" i="1" s="1"/>
  <c r="AC10" i="1" a="1"/>
  <c r="AC10" i="1" s="1"/>
  <c r="AB10" i="1" s="1"/>
  <c r="AC18" i="1" a="1"/>
  <c r="AC18" i="1" s="1"/>
  <c r="AB18" i="1" s="1"/>
  <c r="AC16" i="1" a="1"/>
  <c r="AC16" i="1" s="1"/>
  <c r="AB16" i="1" s="1"/>
  <c r="AC2" i="1" a="1"/>
  <c r="AC2" i="1" s="1"/>
  <c r="AC17" i="1" a="1"/>
  <c r="AC17" i="1" s="1"/>
  <c r="AB17" i="1" s="1"/>
  <c r="AC9" i="1" a="1"/>
  <c r="AC9" i="1" s="1"/>
  <c r="AB9" i="1" s="1"/>
  <c r="G21" i="1"/>
  <c r="AC13" i="1" a="1"/>
  <c r="AC13" i="1" s="1"/>
  <c r="AB13" i="1" s="1"/>
  <c r="AC8" i="1" a="1"/>
  <c r="AC8" i="1" s="1"/>
  <c r="AB8" i="1" s="1"/>
  <c r="AC14" i="1" a="1"/>
  <c r="AC14" i="1" s="1"/>
  <c r="AB14" i="1" s="1"/>
  <c r="AC7" i="1" a="1"/>
  <c r="AC7" i="1" s="1"/>
  <c r="AB7" i="1" s="1"/>
  <c r="AB2" i="1" l="1"/>
  <c r="A12" i="1"/>
  <c r="A13" i="1" l="1"/>
  <c r="A14" i="1" l="1"/>
  <c r="A15" i="1" l="1"/>
  <c r="A16" i="1" l="1"/>
  <c r="A17" i="1" l="1"/>
  <c r="A18" i="1" l="1"/>
  <c r="A19" i="1" l="1"/>
  <c r="A20" i="1" l="1"/>
  <c r="A21" i="1" l="1"/>
  <c r="A22" i="1" l="1"/>
  <c r="A23" i="1" l="1"/>
  <c r="A24" i="1" l="1"/>
  <c r="A25" i="1" l="1"/>
  <c r="A26" i="1" l="1"/>
  <c r="A27" i="1" l="1"/>
  <c r="A28" i="1" l="1"/>
  <c r="A29" i="1" l="1"/>
  <c r="A30" i="1" l="1"/>
  <c r="A31" i="1" l="1"/>
  <c r="A32" i="1" l="1"/>
  <c r="A33" i="1" s="1"/>
  <c r="A34" i="1" s="1"/>
  <c r="A3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G3" authorId="0" shapeId="0" xr:uid="{53DCAFCC-9382-4D77-8ADB-C4632932BDEB}">
      <text>
        <r>
          <rPr>
            <sz val="14"/>
            <color indexed="81"/>
            <rFont val="Tahoma"/>
            <family val="2"/>
          </rPr>
          <t>Bundesland Nr.: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<sst xmlns="http://schemas.openxmlformats.org/spreadsheetml/2006/main" count="277" uniqueCount="70">
  <si>
    <t>Mecklenburg-Vorpommern</t>
  </si>
  <si>
    <t>Bundesländer</t>
  </si>
  <si>
    <t>Feiertage</t>
  </si>
  <si>
    <t>Datum</t>
  </si>
  <si>
    <t>Monate</t>
  </si>
  <si>
    <t>Bundesland</t>
  </si>
  <si>
    <t>BL#</t>
  </si>
  <si>
    <t>Baden-Württemberg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</si>
  <si>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</si>
  <si>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</si>
  <si>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</si>
  <si>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</si>
  <si>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</si>
  <si>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</si>
  <si>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</si>
  <si>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</si>
  <si>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</si>
  <si>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</si>
  <si>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</si>
  <si>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</si>
  <si>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BW</t>
  </si>
  <si>
    <t>BY</t>
  </si>
  <si>
    <t>BE</t>
  </si>
  <si>
    <t>BB</t>
  </si>
  <si>
    <t>HB</t>
  </si>
  <si>
    <t>HH</t>
  </si>
  <si>
    <t>HE</t>
  </si>
  <si>
    <t>MV</t>
  </si>
  <si>
    <t>NI</t>
  </si>
  <si>
    <t>NW</t>
  </si>
  <si>
    <t>RP</t>
  </si>
  <si>
    <t>SL</t>
  </si>
  <si>
    <t>SN</t>
  </si>
  <si>
    <t>SA</t>
  </si>
  <si>
    <t>SH</t>
  </si>
  <si>
    <t>TH</t>
  </si>
  <si>
    <t>Alle Feitertage</t>
  </si>
  <si>
    <t>Bayern</t>
  </si>
  <si>
    <t>x</t>
  </si>
  <si>
    <t>Neujahrstag</t>
  </si>
  <si>
    <t>Berlin</t>
  </si>
  <si>
    <t>Hl. 3 Könige</t>
  </si>
  <si>
    <t>Brandenburg</t>
  </si>
  <si>
    <t>Karfreitag</t>
  </si>
  <si>
    <t>Bremen</t>
  </si>
  <si>
    <t>Ostersonntag</t>
  </si>
  <si>
    <t>Hamburg</t>
  </si>
  <si>
    <t>Ostermontag</t>
  </si>
  <si>
    <t>Hessen</t>
  </si>
  <si>
    <t>Tag der Arbeit</t>
  </si>
  <si>
    <t>Christi Himmelfahrt</t>
  </si>
  <si>
    <t>Niedersachsen</t>
  </si>
  <si>
    <t>Pfingstsonntag</t>
  </si>
  <si>
    <t>Nordrhein-Westfalen</t>
  </si>
  <si>
    <t>Pfingstmontag</t>
  </si>
  <si>
    <t>Rheinland-Pfalz</t>
  </si>
  <si>
    <t>Fronleichnam</t>
  </si>
  <si>
    <t>Saarland</t>
  </si>
  <si>
    <t>Mariä Himmelfahrt</t>
  </si>
  <si>
    <t>Sachsen</t>
  </si>
  <si>
    <t>Tag der Dt. Einheit</t>
  </si>
  <si>
    <t>Sachsen-Anhalt</t>
  </si>
  <si>
    <t>Reformationstag</t>
  </si>
  <si>
    <t>Schleswig-Holstein</t>
  </si>
  <si>
    <t>Allerheiligen</t>
  </si>
  <si>
    <t>Thüringen</t>
  </si>
  <si>
    <t>Buß- und Bettag</t>
  </si>
  <si>
    <t>1. Weihnachtstag</t>
  </si>
  <si>
    <t>2. Weihnachtstag</t>
  </si>
  <si>
    <t>Anz. Feiertage: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</si>
</sst>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ddd/\ d"/>
    <numFmt numFmtId="166" formatCode="dd/mm/yy;@"/>
    <numFmt numFmtId="167" formatCode="ddd"/>
  </numFmts>
  <fonts count="11" x14ac:knownFonts="1">
    <font>
      <sz val="12"/>
      <color theme="1"/>
      <name val="Aptos Narrow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i/>
      <sz val="10"/>
      <name val="Arial"/>
      <family val="2"/>
    </font>
    <font>
      <sz val="10"/>
      <color theme="0"/>
      <name val="Arial"/>
      <family val="2"/>
    </font>
    <font>
      <sz val="14"/>
      <color indexed="81"/>
      <name val="Tahoma"/>
      <family val="2"/>
    </font>
    <font>
      <b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6" tint="-0.24994659260841701"/>
      </left>
      <right style="thin">
        <color theme="6" tint="-0.24994659260841701"/>
      </right>
      <top style="thick">
        <color theme="6" tint="-0.24994659260841701"/>
      </top>
      <bottom style="medium">
        <color theme="6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theme="0" tint="-0.24994659260841701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theme="0" tint="-0.24994659260841701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6" tint="-0.24994659260841701"/>
      </left>
      <right style="thin">
        <color theme="6" tint="-0.24994659260841701"/>
      </right>
      <top style="medium">
        <color theme="6" tint="-0.24994659260841701"/>
      </top>
      <bottom style="thin">
        <color theme="6" tint="-0.24994659260841701"/>
      </bottom>
      <diagonal/>
    </border>
    <border>
      <left style="thin">
        <color indexed="64"/>
      </left>
      <right style="thin">
        <color indexed="22"/>
      </right>
      <top style="double">
        <color indexed="64"/>
      </top>
      <bottom style="thin">
        <color indexed="22"/>
      </bottom>
      <diagonal/>
    </border>
    <border>
      <left style="thin">
        <color indexed="22"/>
      </left>
      <right style="double">
        <color indexed="22"/>
      </right>
      <top style="double">
        <color indexed="64"/>
      </top>
      <bottom style="thin">
        <color indexed="22"/>
      </bottom>
      <diagonal/>
    </border>
    <border>
      <left style="double">
        <color indexed="22"/>
      </left>
      <right style="double">
        <color theme="0" tint="-0.24994659260841701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double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double">
        <color indexed="64"/>
      </top>
      <bottom style="thin">
        <color indexed="22"/>
      </bottom>
      <diagonal/>
    </border>
    <border>
      <left style="thin">
        <color indexed="22"/>
      </left>
      <right/>
      <top style="double">
        <color indexed="64"/>
      </top>
      <bottom style="thin">
        <color indexed="22"/>
      </bottom>
      <diagonal/>
    </border>
    <border>
      <left style="double">
        <color theme="0" tint="-0.24994659260841701"/>
      </left>
      <right style="thin">
        <color indexed="64"/>
      </right>
      <top style="double">
        <color indexed="64"/>
      </top>
      <bottom style="thin">
        <color indexed="22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double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double">
        <color theme="0" tint="-0.24994659260841701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double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 style="double">
        <color theme="0" tint="-0.24994659260841701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 style="thick">
        <color theme="6" tint="-0.24994659260841701"/>
      </top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3" fillId="0" borderId="0"/>
  </cellStyleXfs>
  <cellXfs count="65">
    <xf numFmtId="0" fontId="0" fillId="0" borderId="0" xfId="0"/>
    <xf numFmtId="14" fontId="1" fillId="0" borderId="0" xfId="1" applyNumberFormat="1"/>
    <xf numFmtId="0" fontId="2" fillId="2" borderId="1" xfId="1" applyFont="1" applyFill="1" applyBorder="1" applyAlignment="1" applyProtection="1">
      <alignment horizontal="center" vertical="center"/>
      <protection locked="0"/>
    </xf>
    <xf numFmtId="0" fontId="1" fillId="0" borderId="0" xfId="1"/>
    <xf numFmtId="0" fontId="4" fillId="0" borderId="2" xfId="2" applyFont="1" applyBorder="1" applyAlignment="1" applyProtection="1">
      <alignment horizontal="center"/>
      <protection hidden="1"/>
    </xf>
    <xf numFmtId="0" fontId="4" fillId="0" borderId="3" xfId="2" applyFont="1" applyBorder="1" applyAlignment="1" applyProtection="1">
      <alignment horizontal="center"/>
      <protection hidden="1"/>
    </xf>
    <xf numFmtId="0" fontId="3" fillId="3" borderId="4" xfId="2" applyFill="1" applyBorder="1" applyAlignment="1" applyProtection="1">
      <alignment horizontal="centerContinuous"/>
      <protection hidden="1"/>
    </xf>
    <xf numFmtId="0" fontId="3" fillId="3" borderId="5" xfId="2" applyFill="1" applyBorder="1" applyAlignment="1" applyProtection="1">
      <alignment horizontal="centerContinuous"/>
      <protection hidden="1"/>
    </xf>
    <xf numFmtId="0" fontId="3" fillId="3" borderId="6" xfId="2" applyFill="1" applyBorder="1" applyAlignment="1" applyProtection="1">
      <alignment horizontal="centerContinuous"/>
      <protection hidden="1"/>
    </xf>
    <xf numFmtId="0" fontId="3" fillId="0" borderId="0" xfId="2" applyProtection="1">
      <protection hidden="1"/>
    </xf>
    <xf numFmtId="0" fontId="5" fillId="3" borderId="1" xfId="2" applyFont="1" applyFill="1" applyBorder="1" applyAlignment="1" applyProtection="1">
      <alignment vertical="center"/>
      <protection hidden="1"/>
    </xf>
    <xf numFmtId="0" fontId="5" fillId="3" borderId="1" xfId="2" applyFont="1" applyFill="1" applyBorder="1" applyProtection="1">
      <protection hidden="1"/>
    </xf>
    <xf numFmtId="0" fontId="5" fillId="3" borderId="6" xfId="2" applyFont="1" applyFill="1" applyBorder="1" applyProtection="1">
      <protection hidden="1"/>
    </xf>
    <xf numFmtId="0" fontId="5" fillId="3" borderId="1" xfId="2" applyFont="1" applyFill="1" applyBorder="1" applyAlignment="1" applyProtection="1">
      <alignment horizontal="center"/>
      <protection hidden="1"/>
    </xf>
    <xf numFmtId="0" fontId="2" fillId="4" borderId="1" xfId="1" applyFont="1" applyFill="1" applyBorder="1" applyAlignment="1">
      <alignment horizontal="center" vertical="center"/>
    </xf>
    <xf numFmtId="0" fontId="3" fillId="0" borderId="7" xfId="2" applyBorder="1" applyAlignment="1" applyProtection="1">
      <alignment horizontal="center"/>
      <protection hidden="1"/>
    </xf>
    <xf numFmtId="0" fontId="3" fillId="3" borderId="8" xfId="2" applyFill="1" applyBorder="1" applyAlignment="1" applyProtection="1">
      <alignment horizontal="center"/>
      <protection hidden="1"/>
    </xf>
    <xf numFmtId="0" fontId="3" fillId="3" borderId="9" xfId="2" applyFill="1" applyBorder="1" applyAlignment="1" applyProtection="1">
      <alignment horizontal="center"/>
      <protection hidden="1"/>
    </xf>
    <xf numFmtId="0" fontId="3" fillId="3" borderId="10" xfId="2" applyFill="1" applyBorder="1" applyAlignment="1" applyProtection="1">
      <alignment horizontal="center"/>
      <protection hidden="1"/>
    </xf>
    <xf numFmtId="0" fontId="3" fillId="0" borderId="11" xfId="2" applyBorder="1" applyProtection="1">
      <protection hidden="1"/>
    </xf>
    <xf numFmtId="14" fontId="3" fillId="0" borderId="12" xfId="3" applyNumberFormat="1" applyBorder="1"/>
    <xf numFmtId="14" fontId="3" fillId="0" borderId="12" xfId="3" applyNumberFormat="1" applyBorder="1" applyAlignment="1">
      <alignment horizontal="center"/>
    </xf>
    <xf numFmtId="0" fontId="3" fillId="0" borderId="13" xfId="2" applyBorder="1" applyAlignment="1" applyProtection="1">
      <alignment horizontal="center"/>
      <protection hidden="1"/>
    </xf>
    <xf numFmtId="0" fontId="2" fillId="5" borderId="14" xfId="1" applyFont="1" applyFill="1" applyBorder="1" applyAlignment="1">
      <alignment horizontal="center"/>
    </xf>
    <xf numFmtId="0" fontId="5" fillId="0" borderId="15" xfId="2" applyFont="1" applyBorder="1" applyAlignment="1" applyProtection="1">
      <alignment horizontal="center" vertical="center"/>
      <protection hidden="1"/>
    </xf>
    <xf numFmtId="0" fontId="3" fillId="3" borderId="16" xfId="2" applyFill="1" applyBorder="1" applyAlignment="1" applyProtection="1">
      <alignment horizontal="center"/>
      <protection hidden="1"/>
    </xf>
    <xf numFmtId="0" fontId="6" fillId="3" borderId="17" xfId="2" applyFont="1" applyFill="1" applyBorder="1" applyAlignment="1" applyProtection="1">
      <alignment horizontal="center"/>
      <protection hidden="1"/>
    </xf>
    <xf numFmtId="0" fontId="6" fillId="3" borderId="18" xfId="2" applyFont="1" applyFill="1" applyBorder="1" applyAlignment="1" applyProtection="1">
      <alignment horizontal="center"/>
      <protection hidden="1"/>
    </xf>
    <xf numFmtId="0" fontId="6" fillId="3" borderId="19" xfId="2" applyFont="1" applyFill="1" applyBorder="1" applyAlignment="1" applyProtection="1">
      <alignment horizontal="center"/>
      <protection hidden="1"/>
    </xf>
    <xf numFmtId="0" fontId="7" fillId="0" borderId="20" xfId="2" applyFont="1" applyBorder="1" applyAlignment="1" applyProtection="1">
      <alignment horizontal="center" vertical="center"/>
      <protection hidden="1"/>
    </xf>
    <xf numFmtId="0" fontId="3" fillId="0" borderId="21" xfId="2" applyBorder="1" applyProtection="1">
      <protection hidden="1"/>
    </xf>
    <xf numFmtId="0" fontId="3" fillId="0" borderId="22" xfId="2" applyBorder="1" applyAlignment="1" applyProtection="1">
      <alignment horizontal="center"/>
      <protection hidden="1"/>
    </xf>
    <xf numFmtId="165" fontId="3" fillId="6" borderId="23" xfId="1" applyNumberFormat="1" applyFont="1" applyFill="1" applyBorder="1" applyAlignment="1">
      <alignment horizontal="distributed"/>
    </xf>
    <xf numFmtId="166" fontId="3" fillId="0" borderId="24" xfId="2" applyNumberFormat="1" applyBorder="1" applyAlignment="1" applyProtection="1">
      <alignment horizontal="center"/>
      <protection hidden="1"/>
    </xf>
    <xf numFmtId="0" fontId="3" fillId="0" borderId="25" xfId="2" applyBorder="1" applyProtection="1">
      <protection hidden="1"/>
    </xf>
    <xf numFmtId="0" fontId="3" fillId="7" borderId="26" xfId="2" applyFill="1" applyBorder="1" applyAlignment="1" applyProtection="1">
      <alignment horizontal="center"/>
      <protection hidden="1"/>
    </xf>
    <xf numFmtId="0" fontId="3" fillId="0" borderId="27" xfId="2" applyBorder="1" applyAlignment="1" applyProtection="1">
      <alignment horizontal="center"/>
      <protection locked="0" hidden="1"/>
    </xf>
    <xf numFmtId="0" fontId="3" fillId="0" borderId="28" xfId="2" applyBorder="1" applyAlignment="1" applyProtection="1">
      <alignment horizontal="center"/>
      <protection locked="0" hidden="1"/>
    </xf>
    <xf numFmtId="0" fontId="3" fillId="0" borderId="29" xfId="2" applyBorder="1" applyAlignment="1" applyProtection="1">
      <alignment horizontal="center"/>
      <protection locked="0" hidden="1"/>
    </xf>
    <xf numFmtId="0" fontId="3" fillId="0" borderId="30" xfId="2" applyBorder="1" applyProtection="1">
      <protection hidden="1"/>
    </xf>
    <xf numFmtId="165" fontId="3" fillId="0" borderId="31" xfId="1" applyNumberFormat="1" applyFont="1" applyBorder="1" applyAlignment="1">
      <alignment horizontal="distributed"/>
    </xf>
    <xf numFmtId="166" fontId="3" fillId="0" borderId="32" xfId="2" applyNumberFormat="1" applyBorder="1" applyAlignment="1" applyProtection="1">
      <alignment horizontal="center"/>
      <protection hidden="1"/>
    </xf>
    <xf numFmtId="0" fontId="3" fillId="0" borderId="33" xfId="2" applyBorder="1" applyProtection="1">
      <protection hidden="1"/>
    </xf>
    <xf numFmtId="0" fontId="3" fillId="0" borderId="34" xfId="2" applyBorder="1" applyAlignment="1" applyProtection="1">
      <alignment horizontal="center"/>
      <protection locked="0" hidden="1"/>
    </xf>
    <xf numFmtId="0" fontId="3" fillId="0" borderId="35" xfId="2" applyBorder="1" applyAlignment="1" applyProtection="1">
      <alignment horizontal="center"/>
      <protection locked="0" hidden="1"/>
    </xf>
    <xf numFmtId="0" fontId="3" fillId="0" borderId="36" xfId="2" applyBorder="1" applyAlignment="1" applyProtection="1">
      <alignment horizontal="center"/>
      <protection locked="0" hidden="1"/>
    </xf>
    <xf numFmtId="0" fontId="3" fillId="0" borderId="37" xfId="2" applyBorder="1" applyProtection="1">
      <protection hidden="1"/>
    </xf>
    <xf numFmtId="0" fontId="2" fillId="0" borderId="0" xfId="1" applyFont="1" applyAlignment="1">
      <alignment horizontal="right"/>
    </xf>
    <xf numFmtId="0" fontId="3" fillId="7" borderId="21" xfId="2" applyFill="1" applyBorder="1" applyProtection="1">
      <protection hidden="1"/>
    </xf>
    <xf numFmtId="0" fontId="3" fillId="0" borderId="12" xfId="2" applyBorder="1" applyAlignment="1" applyProtection="1">
      <alignment horizontal="center"/>
      <protection hidden="1"/>
    </xf>
    <xf numFmtId="0" fontId="3" fillId="0" borderId="38" xfId="2" applyBorder="1" applyProtection="1">
      <protection hidden="1"/>
    </xf>
    <xf numFmtId="0" fontId="3" fillId="0" borderId="39" xfId="2" applyBorder="1" applyProtection="1">
      <protection hidden="1"/>
    </xf>
    <xf numFmtId="0" fontId="3" fillId="0" borderId="40" xfId="2" applyBorder="1" applyProtection="1">
      <protection hidden="1"/>
    </xf>
    <xf numFmtId="166" fontId="3" fillId="0" borderId="41" xfId="2" applyNumberFormat="1" applyBorder="1" applyAlignment="1" applyProtection="1">
      <alignment horizontal="center"/>
      <protection hidden="1"/>
    </xf>
    <xf numFmtId="0" fontId="3" fillId="0" borderId="42" xfId="2" applyBorder="1" applyProtection="1">
      <protection hidden="1"/>
    </xf>
    <xf numFmtId="0" fontId="3" fillId="0" borderId="43" xfId="2" applyBorder="1" applyAlignment="1" applyProtection="1">
      <alignment horizontal="center"/>
      <protection locked="0" hidden="1"/>
    </xf>
    <xf numFmtId="0" fontId="3" fillId="0" borderId="44" xfId="2" applyBorder="1" applyAlignment="1" applyProtection="1">
      <alignment horizontal="center"/>
      <protection locked="0" hidden="1"/>
    </xf>
    <xf numFmtId="0" fontId="3" fillId="0" borderId="45" xfId="2" applyBorder="1" applyAlignment="1" applyProtection="1">
      <alignment horizontal="center"/>
      <protection locked="0" hidden="1"/>
    </xf>
    <xf numFmtId="0" fontId="3" fillId="0" borderId="46" xfId="2" applyBorder="1" applyProtection="1">
      <protection hidden="1"/>
    </xf>
    <xf numFmtId="0" fontId="3" fillId="0" borderId="0" xfId="2" applyAlignment="1" applyProtection="1">
      <alignment horizontal="right"/>
      <protection hidden="1"/>
    </xf>
    <xf numFmtId="0" fontId="5" fillId="0" borderId="40" xfId="2" applyFont="1" applyBorder="1" applyAlignment="1" applyProtection="1">
      <alignment horizontal="center"/>
      <protection hidden="1"/>
    </xf>
    <xf numFmtId="167" fontId="3" fillId="0" borderId="0" xfId="2" applyNumberFormat="1" applyProtection="1">
      <protection hidden="1"/>
    </xf>
    <xf numFmtId="0" fontId="8" fillId="0" borderId="0" xfId="1" applyFont="1"/>
    <xf numFmtId="0" fontId="1" fillId="0" borderId="47" xfId="1" applyBorder="1"/>
    <xf numFmtId="0" fontId="10" fillId="0" borderId="0" xfId="1" applyFont="1" applyAlignment="1">
      <alignment horizontal="centerContinuous" vertical="center"/>
    </xf>
  </cellXfs>
  <cellStyles count="4">
    <cellStyle name="Standard" xfId="0" builtinId="0"/>
    <cellStyle name="Standard 2" xfId="2" xr:uid="{78B1D77E-4830-4F7E-96AF-3282DE7E4457}"/>
    <cellStyle name="Standard 2 2" xfId="3" xr:uid="{E239F3F4-6D1A-4A78-8E9A-47FFE1605E61}"/>
    <cellStyle name="Standard 5" xfId="1" xr:uid="{A45EBD6A-D134-4E9A-B91B-24D9691C1825}"/>
  </cellStyles>
  <dxfs count="2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</font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B$4" max="12" min="1" page="10" val="2"/>
</file>

<file path=xl/ctrlProps/ctrlProp2.xml><?xml version="1.0" encoding="utf-8"?>
<formControlPr xmlns="http://schemas.microsoft.com/office/spreadsheetml/2009/9/main" objectType="Spin" dx="22" fmlaLink="$E$1" max="2050" min="2024" page="10" val="2025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85725</xdr:colOff>
          <xdr:row>2</xdr:row>
          <xdr:rowOff>114300</xdr:rowOff>
        </xdr:from>
        <xdr:to>
          <xdr:col>2</xdr:col>
          <xdr:colOff>752475</xdr:colOff>
          <xdr:row>6</xdr:row>
          <xdr:rowOff>85725</xdr:rowOff>
        </xdr:to>
        <xdr:sp macro="" textlink="">
          <xdr:nvSpPr>
            <xdr:cNvPr id="1029" name="Spinner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19050</xdr:rowOff>
        </xdr:from>
        <xdr:to>
          <xdr:col>5</xdr:col>
          <xdr:colOff>581025</xdr:colOff>
          <xdr:row>1</xdr:row>
          <xdr:rowOff>152400</xdr:rowOff>
        </xdr:to>
        <xdr:sp macro="" textlink="">
          <xdr:nvSpPr>
            <xdr:cNvPr id="1030" name="Spinner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1prv\Kalender.xlsm" TargetMode="External"/><Relationship Id="rId1" Type="http://schemas.openxmlformats.org/officeDocument/2006/relationships/externalLinkPath" Target="/1prv/Kalender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alender"/>
      <sheetName val="Kalender (+- 3 Monate)"/>
      <sheetName val="Kalender (+- 3 Monate) (2)"/>
      <sheetName val="Urlaubskalender"/>
      <sheetName val="Urlaubskalender kurz"/>
      <sheetName val="Basisdaten"/>
      <sheetName val="2024"/>
      <sheetName val="Feiertage"/>
      <sheetName val="Bernd Held"/>
    </sheetNames>
    <sheetDataSet>
      <sheetData sheetId="0"/>
      <sheetData sheetId="1"/>
      <sheetData sheetId="2"/>
      <sheetData sheetId="3">
        <row r="2">
          <cell r="BT2" t="str">
            <v>Jan</v>
          </cell>
        </row>
        <row r="3">
          <cell r="BT3" t="str">
            <v>Feb</v>
          </cell>
        </row>
        <row r="4">
          <cell r="BT4" t="str">
            <v>Mrz</v>
          </cell>
        </row>
        <row r="5">
          <cell r="BT5" t="str">
            <v>Apr</v>
          </cell>
        </row>
        <row r="6">
          <cell r="BT6" t="str">
            <v>Mai</v>
          </cell>
        </row>
        <row r="7">
          <cell r="BT7" t="str">
            <v>Jun</v>
          </cell>
        </row>
        <row r="8">
          <cell r="BT8" t="str">
            <v>Jul</v>
          </cell>
        </row>
        <row r="9">
          <cell r="BT9" t="str">
            <v>Aug</v>
          </cell>
        </row>
        <row r="10">
          <cell r="BT10" t="str">
            <v>Sep</v>
          </cell>
        </row>
        <row r="11">
          <cell r="BT11" t="str">
            <v>Okt</v>
          </cell>
        </row>
        <row r="12">
          <cell r="BT12" t="str">
            <v>Nov</v>
          </cell>
        </row>
        <row r="13">
          <cell r="BT13" t="str">
            <v>Dez</v>
          </cell>
        </row>
      </sheetData>
      <sheetData sheetId="4"/>
      <sheetData sheetId="5">
        <row r="1">
          <cell r="A1" t="str">
            <v>J A N U A R</v>
          </cell>
          <cell r="C1" t="str">
            <v>Restmüll 14</v>
          </cell>
          <cell r="E1" t="str">
            <v>Altpapier</v>
          </cell>
          <cell r="G1" t="str">
            <v>Gelber Sack</v>
          </cell>
        </row>
        <row r="2">
          <cell r="A2" t="str">
            <v>F E B R U A R</v>
          </cell>
          <cell r="C2">
            <v>45303</v>
          </cell>
          <cell r="E2">
            <v>45309</v>
          </cell>
          <cell r="G2">
            <v>45328</v>
          </cell>
          <cell r="P2">
            <v>45335</v>
          </cell>
        </row>
        <row r="3">
          <cell r="A3" t="str">
            <v>M Ä R Z</v>
          </cell>
          <cell r="C3">
            <v>45315</v>
          </cell>
          <cell r="E3">
            <v>45336</v>
          </cell>
          <cell r="G3">
            <v>45356</v>
          </cell>
          <cell r="I3">
            <v>45272</v>
          </cell>
          <cell r="K3">
            <v>45273</v>
          </cell>
          <cell r="M3">
            <v>45280</v>
          </cell>
        </row>
        <row r="4">
          <cell r="A4" t="str">
            <v>A P R I L</v>
          </cell>
          <cell r="C4">
            <v>45329</v>
          </cell>
          <cell r="E4">
            <v>45364</v>
          </cell>
          <cell r="G4">
            <v>45386</v>
          </cell>
          <cell r="I4">
            <v>45288</v>
          </cell>
          <cell r="K4">
            <v>45289</v>
          </cell>
          <cell r="M4" t="str">
            <v/>
          </cell>
        </row>
        <row r="5">
          <cell r="A5" t="str">
            <v>M A I</v>
          </cell>
          <cell r="C5">
            <v>45343</v>
          </cell>
          <cell r="E5">
            <v>45393</v>
          </cell>
          <cell r="G5">
            <v>45412</v>
          </cell>
          <cell r="I5" t="str">
            <v/>
          </cell>
          <cell r="K5" t="str">
            <v/>
          </cell>
          <cell r="M5" t="str">
            <v/>
          </cell>
        </row>
        <row r="6">
          <cell r="A6" t="str">
            <v>J U N I</v>
          </cell>
          <cell r="C6">
            <v>45357</v>
          </cell>
          <cell r="E6">
            <v>45420</v>
          </cell>
          <cell r="G6">
            <v>45441</v>
          </cell>
        </row>
        <row r="7">
          <cell r="A7" t="str">
            <v>J U L I</v>
          </cell>
          <cell r="C7">
            <v>45371</v>
          </cell>
          <cell r="E7">
            <v>45448</v>
          </cell>
          <cell r="G7">
            <v>45468</v>
          </cell>
        </row>
        <row r="8">
          <cell r="A8" t="str">
            <v>A U G U S T</v>
          </cell>
          <cell r="C8">
            <v>45387</v>
          </cell>
          <cell r="E8">
            <v>45476</v>
          </cell>
          <cell r="G8">
            <v>45496</v>
          </cell>
        </row>
        <row r="9">
          <cell r="A9" t="str">
            <v>S E P T E M B E R</v>
          </cell>
          <cell r="C9">
            <v>45399</v>
          </cell>
          <cell r="E9">
            <v>45504</v>
          </cell>
          <cell r="G9">
            <v>45524</v>
          </cell>
        </row>
        <row r="10">
          <cell r="A10" t="str">
            <v>O K T O B E R</v>
          </cell>
          <cell r="C10">
            <v>45414</v>
          </cell>
          <cell r="E10">
            <v>45532</v>
          </cell>
          <cell r="G10">
            <v>45552</v>
          </cell>
        </row>
        <row r="11">
          <cell r="A11" t="str">
            <v>N O V E M B E R</v>
          </cell>
          <cell r="C11">
            <v>45427</v>
          </cell>
          <cell r="E11">
            <v>45560</v>
          </cell>
          <cell r="G11">
            <v>45580</v>
          </cell>
        </row>
        <row r="12">
          <cell r="A12" t="str">
            <v>D E Z E M B E R</v>
          </cell>
          <cell r="C12">
            <v>45441</v>
          </cell>
          <cell r="E12">
            <v>45588</v>
          </cell>
          <cell r="G12">
            <v>45608</v>
          </cell>
        </row>
        <row r="13">
          <cell r="C13">
            <v>45455</v>
          </cell>
          <cell r="E13">
            <v>45616</v>
          </cell>
          <cell r="G13">
            <v>45636</v>
          </cell>
        </row>
        <row r="14">
          <cell r="C14">
            <v>45469</v>
          </cell>
          <cell r="E14">
            <v>45644</v>
          </cell>
        </row>
        <row r="15">
          <cell r="C15">
            <v>45483</v>
          </cell>
        </row>
        <row r="16">
          <cell r="C16">
            <v>45497</v>
          </cell>
        </row>
        <row r="17">
          <cell r="C17">
            <v>45511</v>
          </cell>
        </row>
        <row r="18">
          <cell r="C18">
            <v>45525</v>
          </cell>
        </row>
        <row r="19">
          <cell r="C19">
            <v>45539</v>
          </cell>
        </row>
        <row r="20">
          <cell r="C20">
            <v>45553</v>
          </cell>
        </row>
        <row r="21">
          <cell r="C21">
            <v>45567</v>
          </cell>
        </row>
        <row r="22">
          <cell r="C22">
            <v>45581</v>
          </cell>
        </row>
        <row r="23">
          <cell r="C23">
            <v>45595</v>
          </cell>
        </row>
        <row r="24">
          <cell r="C24">
            <v>45609</v>
          </cell>
        </row>
        <row r="25">
          <cell r="C25">
            <v>45623</v>
          </cell>
        </row>
        <row r="26">
          <cell r="C26">
            <v>45637</v>
          </cell>
        </row>
        <row r="27">
          <cell r="C27">
            <v>45654</v>
          </cell>
        </row>
      </sheetData>
      <sheetData sheetId="6"/>
      <sheetData sheetId="7">
        <row r="1">
          <cell r="W1" t="str">
            <v>Feiertage des ausgewählten Bundeslandes</v>
          </cell>
        </row>
        <row r="2">
          <cell r="W2">
            <v>45292</v>
          </cell>
          <cell r="Z2">
            <v>45285</v>
          </cell>
        </row>
        <row r="3">
          <cell r="W3">
            <v>45380</v>
          </cell>
          <cell r="Z3">
            <v>45286</v>
          </cell>
        </row>
        <row r="4">
          <cell r="B4" t="str">
            <v>Neujahrstag</v>
          </cell>
          <cell r="W4">
            <v>45383</v>
          </cell>
        </row>
        <row r="5">
          <cell r="B5" t="str">
            <v>Heilige Drei Könige</v>
          </cell>
          <cell r="W5">
            <v>45413</v>
          </cell>
          <cell r="Z5">
            <v>45658</v>
          </cell>
        </row>
        <row r="6">
          <cell r="B6" t="str">
            <v>Karfreitag</v>
          </cell>
          <cell r="W6">
            <v>45421</v>
          </cell>
          <cell r="Z6">
            <v>45663</v>
          </cell>
        </row>
        <row r="7">
          <cell r="B7" t="str">
            <v>Ostermontag</v>
          </cell>
          <cell r="W7">
            <v>45432</v>
          </cell>
        </row>
        <row r="8">
          <cell r="B8" t="str">
            <v>Tag der Arbeit</v>
          </cell>
          <cell r="W8">
            <v>45442</v>
          </cell>
        </row>
        <row r="9">
          <cell r="B9" t="str">
            <v>Christi Himmelfahrt</v>
          </cell>
          <cell r="W9">
            <v>45568</v>
          </cell>
        </row>
        <row r="10">
          <cell r="B10" t="str">
            <v>Pfingstmontag</v>
          </cell>
          <cell r="W10">
            <v>45597</v>
          </cell>
        </row>
        <row r="11">
          <cell r="B11" t="str">
            <v>Fronleichnam</v>
          </cell>
          <cell r="W11">
            <v>45651</v>
          </cell>
        </row>
        <row r="12">
          <cell r="B12" t="str">
            <v>T.d. Deutschen Einheit</v>
          </cell>
          <cell r="W12">
            <v>45652</v>
          </cell>
        </row>
        <row r="13">
          <cell r="B13" t="str">
            <v>Reformationstag</v>
          </cell>
          <cell r="W13" t="str">
            <v/>
          </cell>
        </row>
        <row r="14">
          <cell r="B14" t="str">
            <v>Allerheiligen</v>
          </cell>
          <cell r="W14" t="str">
            <v/>
          </cell>
        </row>
        <row r="15">
          <cell r="B15" t="str">
            <v>Buß- und Bettag</v>
          </cell>
          <cell r="W15" t="str">
            <v/>
          </cell>
        </row>
        <row r="16">
          <cell r="B16" t="str">
            <v>1. Weihnachtstag</v>
          </cell>
          <cell r="W16" t="str">
            <v/>
          </cell>
        </row>
        <row r="17">
          <cell r="B17" t="str">
            <v>2. Weihnachtstag</v>
          </cell>
        </row>
        <row r="19">
          <cell r="A19">
            <v>45382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C85A4-E027-4964-AD11-0B67978D2904}">
  <sheetPr codeName="Tabelle5">
    <pageSetUpPr fitToPage="1"/>
  </sheetPr>
  <dimension ref="A1:AE36"/>
  <sheetViews>
    <sheetView showGridLines="0" tabSelected="1" workbookViewId="0">
      <selection activeCell="C18" sqref="C18"/>
    </sheetView>
  </sheetViews>
  <sheetFormatPr baseColWidth="10" defaultColWidth="10" defaultRowHeight="12.75" x14ac:dyDescent="0.2"/>
  <cols>
    <col min="1" max="1" width="22.625" style="3" bestFit="1" customWidth="1"/>
    <col min="2" max="2" width="2.375" style="3" customWidth="1"/>
    <col min="3" max="3" width="22.125" style="3" bestFit="1" customWidth="1"/>
    <col min="4" max="4" width="2.375" style="3" customWidth="1"/>
    <col min="5" max="5" width="7.125" style="9" bestFit="1" customWidth="1"/>
    <col min="6" max="6" width="14.625" style="9" bestFit="1" customWidth="1"/>
    <col min="7" max="7" width="3.75" style="9" bestFit="1" customWidth="1"/>
    <col min="8" max="8" width="2.75" style="9" bestFit="1" customWidth="1"/>
    <col min="9" max="9" width="3.125" style="9" bestFit="1" customWidth="1"/>
    <col min="10" max="11" width="2.375" style="9" bestFit="1" customWidth="1"/>
    <col min="12" max="12" width="2.5" style="9" bestFit="1" customWidth="1"/>
    <col min="13" max="13" width="2.625" style="9" bestFit="1" customWidth="1"/>
    <col min="14" max="14" width="2.5" style="9" bestFit="1" customWidth="1"/>
    <col min="15" max="16" width="2.625" style="9" bestFit="1" customWidth="1"/>
    <col min="17" max="17" width="2.875" style="9" bestFit="1" customWidth="1"/>
    <col min="18" max="19" width="2.625" style="9" bestFit="1" customWidth="1"/>
    <col min="20" max="20" width="3.125" style="9" customWidth="1"/>
    <col min="21" max="22" width="2.625" style="9" bestFit="1" customWidth="1"/>
    <col min="23" max="23" width="3" style="9" bestFit="1" customWidth="1"/>
    <col min="24" max="24" width="14.75" style="9" bestFit="1" customWidth="1"/>
    <col min="25" max="25" width="2.375" style="9" customWidth="1"/>
    <col min="26" max="26" width="20.125" style="9" bestFit="1" customWidth="1"/>
    <col min="27" max="27" width="2.375" style="9" customWidth="1"/>
    <col min="28" max="28" width="14.75" style="9" bestFit="1" customWidth="1"/>
    <col min="29" max="29" width="8.875" style="9" bestFit="1" customWidth="1"/>
    <col min="30" max="30" width="2.375" style="9" customWidth="1"/>
    <col min="31" max="31" width="6.75" style="9" bestFit="1" customWidth="1"/>
    <col min="32" max="16384" width="10" style="3"/>
  </cols>
  <sheetData>
    <row r="1" spans="1:31" ht="18" x14ac:dyDescent="0.25">
      <c r="A1" s="64" t="str">
        <f>"Monatskalender   "&amp;BearbJahr</f>
        <v>Monatskalender   2025</v>
      </c>
      <c r="B1" s="1"/>
      <c r="C1" s="2" t="s">
        <v>7</v>
      </c>
      <c r="E1" s="4">
        <v>2025</v>
      </c>
      <c r="F1" s="5"/>
      <c r="G1" s="6" t="s">
        <v>1</v>
      </c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8"/>
      <c r="Z1" s="10" t="s">
        <v>1</v>
      </c>
      <c r="AB1" s="11" t="s">
        <v>2</v>
      </c>
      <c r="AC1" s="12" t="s">
        <v>3</v>
      </c>
      <c r="AE1" s="13" t="s">
        <v>4</v>
      </c>
    </row>
    <row r="2" spans="1:31" ht="16.5" thickBot="1" x14ac:dyDescent="0.25">
      <c r="A2" s="64" t="str">
        <f>$C$1</f>
        <v>Baden-Württemberg</v>
      </c>
      <c r="B2" s="1"/>
      <c r="C2" s="14" t="s">
        <v>5</v>
      </c>
      <c r="E2" s="15"/>
      <c r="G2" s="16" t="s">
        <v>6</v>
      </c>
      <c r="H2" s="17">
        <v>1</v>
      </c>
      <c r="I2" s="18">
        <v>2</v>
      </c>
      <c r="J2" s="17">
        <v>3</v>
      </c>
      <c r="K2" s="18">
        <v>4</v>
      </c>
      <c r="L2" s="17">
        <v>5</v>
      </c>
      <c r="M2" s="18">
        <v>6</v>
      </c>
      <c r="N2" s="17">
        <v>7</v>
      </c>
      <c r="O2" s="18">
        <v>8</v>
      </c>
      <c r="P2" s="17">
        <v>9</v>
      </c>
      <c r="Q2" s="18">
        <v>10</v>
      </c>
      <c r="R2" s="17">
        <v>11</v>
      </c>
      <c r="S2" s="18">
        <v>12</v>
      </c>
      <c r="T2" s="17">
        <v>13</v>
      </c>
      <c r="U2" s="18">
        <v>14</v>
      </c>
      <c r="V2" s="17">
        <v>15</v>
      </c>
      <c r="W2" s="18">
        <v>16</v>
      </c>
      <c r="Z2" s="19" t="s">
        <v>7</v>
      </c>
      <c r="AB2" s="20" t="str">
        <f t="shared" ref="AB2:AB19" si="0">IF(AC2="","",INDEX($F$4:$F$20,MATCH(AC2,$E$4:$E$20)))</f>
        <v>Neujahrstag</v>
      </c>
      <c r="AC2" s="21" cm="1">
        <f t="array" ref="AC2">IFERROR(_xlfn.SINGLE(INDEX($E$4:$E$20,_xlfn.AGGREGATE(15,6,ROW($AA$1:$AA$19)/($G$4:$G$20="x"),ROW($AA1)))),"")</f>
        <v>45658</v>
      </c>
      <c r="AE2" s="22" t="s">
        <v>8</v>
      </c>
    </row>
    <row r="3" spans="1:31" ht="13.5" thickBot="1" x14ac:dyDescent="0.25">
      <c r="B3" s="1"/>
      <c r="E3" s="24" t="s">
        <v>3</v>
      </c>
      <c r="F3" s="24" t="s">
        <v>2</v>
      </c>
      <c r="G3" s="25">
        <f>MATCH('Urlaubskalender kurz'!C1,rng_Bundesländer)</f>
        <v>1</v>
      </c>
      <c r="H3" s="26" t="s">
        <v>20</v>
      </c>
      <c r="I3" s="27" t="s">
        <v>21</v>
      </c>
      <c r="J3" s="27" t="s">
        <v>22</v>
      </c>
      <c r="K3" s="27" t="s">
        <v>23</v>
      </c>
      <c r="L3" s="27" t="s">
        <v>24</v>
      </c>
      <c r="M3" s="27" t="s">
        <v>25</v>
      </c>
      <c r="N3" s="27" t="s">
        <v>26</v>
      </c>
      <c r="O3" s="27" t="s">
        <v>27</v>
      </c>
      <c r="P3" s="27" t="s">
        <v>28</v>
      </c>
      <c r="Q3" s="27" t="s">
        <v>29</v>
      </c>
      <c r="R3" s="27" t="s">
        <v>30</v>
      </c>
      <c r="S3" s="27" t="s">
        <v>31</v>
      </c>
      <c r="T3" s="27" t="s">
        <v>32</v>
      </c>
      <c r="U3" s="27" t="s">
        <v>33</v>
      </c>
      <c r="V3" s="27" t="s">
        <v>34</v>
      </c>
      <c r="W3" s="28" t="s">
        <v>35</v>
      </c>
      <c r="X3" s="29" t="s">
        <v>36</v>
      </c>
      <c r="Z3" s="30" t="s">
        <v>37</v>
      </c>
      <c r="AB3" s="20" t="str">
        <f t="shared" si="0"/>
        <v>Hl. 3 Könige</v>
      </c>
      <c r="AC3" s="21" cm="1">
        <f t="array" ref="AC3">IFERROR(_xlfn.SINGLE(INDEX($E$4:$E$20,_xlfn.AGGREGATE(15,6,ROW($AA$1:$AA$19)/($G$4:$G$20="x"),ROW($AA2)))),"")</f>
        <v>45663</v>
      </c>
      <c r="AE3" s="31" t="s">
        <v>9</v>
      </c>
    </row>
    <row r="4" spans="1:31" ht="14.25" thickTop="1" thickBot="1" x14ac:dyDescent="0.25">
      <c r="A4" s="23" t="str" cm="1">
        <f t="array" ref="A4">INDEX(rng_MonNamen,B4)</f>
        <v>Feb</v>
      </c>
      <c r="B4" s="3">
        <v>2</v>
      </c>
      <c r="E4" s="33">
        <f>DATE(BearbJahr,1,1)</f>
        <v>45658</v>
      </c>
      <c r="F4" s="34" t="str">
        <f t="shared" ref="F4:F20" si="1">IF(G4="x",X4,"")</f>
        <v>Neujahrstag</v>
      </c>
      <c r="G4" s="35" t="str" cm="1">
        <f t="array" ref="G4">INDEX(H4:W4,$G$3)</f>
        <v>x</v>
      </c>
      <c r="H4" s="36" t="s">
        <v>38</v>
      </c>
      <c r="I4" s="37" t="s">
        <v>38</v>
      </c>
      <c r="J4" s="37" t="s">
        <v>38</v>
      </c>
      <c r="K4" s="37" t="s">
        <v>38</v>
      </c>
      <c r="L4" s="37" t="s">
        <v>38</v>
      </c>
      <c r="M4" s="37" t="s">
        <v>38</v>
      </c>
      <c r="N4" s="37" t="s">
        <v>38</v>
      </c>
      <c r="O4" s="37" t="s">
        <v>38</v>
      </c>
      <c r="P4" s="37" t="s">
        <v>38</v>
      </c>
      <c r="Q4" s="37" t="s">
        <v>38</v>
      </c>
      <c r="R4" s="37" t="s">
        <v>38</v>
      </c>
      <c r="S4" s="37" t="s">
        <v>38</v>
      </c>
      <c r="T4" s="37" t="s">
        <v>38</v>
      </c>
      <c r="U4" s="37" t="s">
        <v>38</v>
      </c>
      <c r="V4" s="37" t="s">
        <v>38</v>
      </c>
      <c r="W4" s="38" t="s">
        <v>38</v>
      </c>
      <c r="X4" s="39" t="s">
        <v>39</v>
      </c>
      <c r="Z4" s="30" t="s">
        <v>40</v>
      </c>
      <c r="AB4" s="20" t="str">
        <f t="shared" si="0"/>
        <v>Karfreitag</v>
      </c>
      <c r="AC4" s="21" cm="1">
        <f t="array" ref="AC4">IFERROR(_xlfn.SINGLE(INDEX($E$4:$E$20,_xlfn.AGGREGATE(15,6,ROW($AA$1:$AA$19)/($G$4:$G$20="x"),ROW($AA3)))),"")</f>
        <v>45765</v>
      </c>
      <c r="AE4" s="31" t="s">
        <v>10</v>
      </c>
    </row>
    <row r="5" spans="1:31" x14ac:dyDescent="0.2">
      <c r="A5" s="32">
        <f>DATE(BearbJahr,MATCH(A4,rng_MonNamen,0),1)</f>
        <v>45689</v>
      </c>
      <c r="E5" s="41">
        <f>DATE(BearbJahr,1,6)</f>
        <v>45663</v>
      </c>
      <c r="F5" s="42" t="str">
        <f t="shared" si="1"/>
        <v>Hl. 3 Könige</v>
      </c>
      <c r="G5" s="35" t="str" cm="1">
        <f t="array" ref="G5">INDEX(H5:W5,$G$3)</f>
        <v>x</v>
      </c>
      <c r="H5" s="43" t="s">
        <v>38</v>
      </c>
      <c r="I5" s="44" t="s">
        <v>38</v>
      </c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 t="s">
        <v>38</v>
      </c>
      <c r="V5" s="44"/>
      <c r="W5" s="45"/>
      <c r="X5" s="46" t="s">
        <v>41</v>
      </c>
      <c r="Z5" s="30" t="s">
        <v>42</v>
      </c>
      <c r="AB5" s="20" t="str">
        <f t="shared" si="0"/>
        <v>Ostersonntag</v>
      </c>
      <c r="AC5" s="21" cm="1">
        <f t="array" ref="AC5">IFERROR(_xlfn.SINGLE(INDEX($E$4:$E$20,_xlfn.AGGREGATE(15,6,ROW($AA$1:$AA$19)/($G$4:$G$20="x"),ROW($AA4)))),"")</f>
        <v>45767</v>
      </c>
      <c r="AE5" s="31" t="s">
        <v>11</v>
      </c>
    </row>
    <row r="6" spans="1:31" x14ac:dyDescent="0.2">
      <c r="A6" s="40">
        <f>A5+1</f>
        <v>45690</v>
      </c>
      <c r="C6" s="47"/>
      <c r="E6" s="41">
        <f>E7-2</f>
        <v>45765</v>
      </c>
      <c r="F6" s="42" t="str">
        <f t="shared" si="1"/>
        <v>Karfreitag</v>
      </c>
      <c r="G6" s="35" t="str" cm="1">
        <f t="array" ref="G6">INDEX(H6:W6,$G$3)</f>
        <v>x</v>
      </c>
      <c r="H6" s="43" t="s">
        <v>38</v>
      </c>
      <c r="I6" s="44" t="s">
        <v>38</v>
      </c>
      <c r="J6" s="44" t="s">
        <v>38</v>
      </c>
      <c r="K6" s="44" t="s">
        <v>38</v>
      </c>
      <c r="L6" s="44" t="s">
        <v>38</v>
      </c>
      <c r="M6" s="44" t="s">
        <v>38</v>
      </c>
      <c r="N6" s="44" t="s">
        <v>38</v>
      </c>
      <c r="O6" s="44" t="s">
        <v>38</v>
      </c>
      <c r="P6" s="44" t="s">
        <v>38</v>
      </c>
      <c r="Q6" s="44" t="s">
        <v>38</v>
      </c>
      <c r="R6" s="44" t="s">
        <v>38</v>
      </c>
      <c r="S6" s="44" t="s">
        <v>38</v>
      </c>
      <c r="T6" s="44" t="s">
        <v>38</v>
      </c>
      <c r="U6" s="44" t="s">
        <v>38</v>
      </c>
      <c r="V6" s="44" t="s">
        <v>38</v>
      </c>
      <c r="W6" s="45" t="s">
        <v>38</v>
      </c>
      <c r="X6" s="46" t="s">
        <v>43</v>
      </c>
      <c r="Z6" s="30" t="s">
        <v>44</v>
      </c>
      <c r="AB6" s="20" t="str">
        <f t="shared" si="0"/>
        <v>Ostermontag</v>
      </c>
      <c r="AC6" s="21" cm="1">
        <f t="array" ref="AC6">IFERROR(_xlfn.SINGLE(INDEX($E$4:$E$20,_xlfn.AGGREGATE(15,6,ROW($AA$1:$AA$19)/($G$4:$G$20="x"),ROW($AA5)))),"")</f>
        <v>45768</v>
      </c>
      <c r="AE6" s="31" t="s">
        <v>12</v>
      </c>
    </row>
    <row r="7" spans="1:31" x14ac:dyDescent="0.2">
      <c r="A7" s="40">
        <f t="shared" ref="A7:A35" si="2">A6+1</f>
        <v>45691</v>
      </c>
      <c r="E7" s="41">
        <f>IF((22+MOD(19*MOD(BearbJahr,19)+24,30)+MOD(2*MOD(BearbJahr,4)+4*MOD(BearbJahr,7)+6*MOD(19*MOD(BearbJahr,19)+24,30)+5,7))&gt;31,IF((22+MOD(19*MOD(BearbJahr,19)+24,30)+MOD(2*MOD(BearbJahr,4)+4*MOD(BearbJahr,7)+6*MOD(19*MOD(BearbJahr,19)+24,30)+5,7))-31=26,DATE(BearbJahr,4,19),IF(AND((22+MOD(19*MOD(BearbJahr,19)+24,30)+MOD(2*MOD(BearbJahr,4)+4*MOD(BearbJahr,7)+6*MOD(19*MOD(BearbJahr,19)+24,30)+5,7))-31=25,MOD(19*MOD(BearbJahr,19)+24,30)=28,MOD(BearbJahr,19)&gt;10),DATE(BearbJahr,4,18),DATE(BearbJahr,4,(22+MOD(19*MOD(BearbJahr,19)+24,30)+MOD(2*MOD(BearbJahr,4)+4*MOD(BearbJahr,7)+6*MOD(19*MOD(BearbJahr,19)+24,30)+5,7))-31))),DATE(BearbJahr,3,(22+MOD(19*MOD(BearbJahr,19)+24,30)+MOD(2*MOD(BearbJahr,4)+4*MOD(BearbJahr,7)+6*MOD(19*MOD(BearbJahr,19)+24,30)+5,7))))</f>
        <v>45767</v>
      </c>
      <c r="F7" s="42" t="str">
        <f t="shared" si="1"/>
        <v>Ostersonntag</v>
      </c>
      <c r="G7" s="35" t="str" cm="1">
        <f t="array" ref="G7">INDEX(H7:W7,$G$3)</f>
        <v>x</v>
      </c>
      <c r="H7" s="43" t="s">
        <v>38</v>
      </c>
      <c r="I7" s="44" t="s">
        <v>38</v>
      </c>
      <c r="J7" s="44" t="s">
        <v>38</v>
      </c>
      <c r="K7" s="44" t="s">
        <v>38</v>
      </c>
      <c r="L7" s="44" t="s">
        <v>38</v>
      </c>
      <c r="M7" s="44" t="s">
        <v>38</v>
      </c>
      <c r="N7" s="44" t="s">
        <v>38</v>
      </c>
      <c r="O7" s="44" t="s">
        <v>38</v>
      </c>
      <c r="P7" s="44" t="s">
        <v>38</v>
      </c>
      <c r="Q7" s="44" t="s">
        <v>38</v>
      </c>
      <c r="R7" s="44" t="s">
        <v>38</v>
      </c>
      <c r="S7" s="44" t="s">
        <v>38</v>
      </c>
      <c r="T7" s="44" t="s">
        <v>38</v>
      </c>
      <c r="U7" s="44" t="s">
        <v>38</v>
      </c>
      <c r="V7" s="44" t="s">
        <v>38</v>
      </c>
      <c r="W7" s="45" t="s">
        <v>38</v>
      </c>
      <c r="X7" s="46" t="s">
        <v>45</v>
      </c>
      <c r="Z7" s="30" t="s">
        <v>46</v>
      </c>
      <c r="AB7" s="20" t="str">
        <f t="shared" si="0"/>
        <v>Tag der Arbeit</v>
      </c>
      <c r="AC7" s="21" cm="1">
        <f t="array" ref="AC7">IFERROR(_xlfn.SINGLE(INDEX($E$4:$E$20,_xlfn.AGGREGATE(15,6,ROW($AA$1:$AA$19)/($G$4:$G$20="x"),ROW($AA6)))),"")</f>
        <v>45778</v>
      </c>
      <c r="AE7" s="31" t="s">
        <v>13</v>
      </c>
    </row>
    <row r="8" spans="1:31" x14ac:dyDescent="0.2">
      <c r="A8" s="40">
        <f t="shared" si="2"/>
        <v>45692</v>
      </c>
      <c r="E8" s="41">
        <f>E7+1</f>
        <v>45768</v>
      </c>
      <c r="F8" s="42" t="str">
        <f t="shared" si="1"/>
        <v>Ostermontag</v>
      </c>
      <c r="G8" s="35" t="str" cm="1">
        <f t="array" ref="G8">INDEX(H8:W8,$G$3)</f>
        <v>x</v>
      </c>
      <c r="H8" s="43" t="s">
        <v>38</v>
      </c>
      <c r="I8" s="44" t="s">
        <v>38</v>
      </c>
      <c r="J8" s="44" t="s">
        <v>38</v>
      </c>
      <c r="K8" s="44" t="s">
        <v>38</v>
      </c>
      <c r="L8" s="44" t="s">
        <v>38</v>
      </c>
      <c r="M8" s="44" t="s">
        <v>38</v>
      </c>
      <c r="N8" s="44" t="s">
        <v>38</v>
      </c>
      <c r="O8" s="44" t="s">
        <v>38</v>
      </c>
      <c r="P8" s="44" t="s">
        <v>38</v>
      </c>
      <c r="Q8" s="44" t="s">
        <v>38</v>
      </c>
      <c r="R8" s="44" t="s">
        <v>38</v>
      </c>
      <c r="S8" s="44" t="s">
        <v>38</v>
      </c>
      <c r="T8" s="44" t="s">
        <v>38</v>
      </c>
      <c r="U8" s="44" t="s">
        <v>38</v>
      </c>
      <c r="V8" s="44" t="s">
        <v>38</v>
      </c>
      <c r="W8" s="45" t="s">
        <v>38</v>
      </c>
      <c r="X8" s="46" t="s">
        <v>47</v>
      </c>
      <c r="Z8" s="48" t="s">
        <v>48</v>
      </c>
      <c r="AB8" s="20" t="str">
        <f t="shared" si="0"/>
        <v>Christi Himmelfahrt</v>
      </c>
      <c r="AC8" s="21" cm="1">
        <f t="array" ref="AC8">IFERROR(_xlfn.SINGLE(INDEX($E$4:$E$20,_xlfn.AGGREGATE(15,6,ROW($AA$1:$AA$19)/($G$4:$G$20="x"),ROW($AA7)))),"")</f>
        <v>45806</v>
      </c>
      <c r="AE8" s="31" t="s">
        <v>14</v>
      </c>
    </row>
    <row r="9" spans="1:31" x14ac:dyDescent="0.2">
      <c r="A9" s="40">
        <f t="shared" si="2"/>
        <v>45693</v>
      </c>
      <c r="E9" s="41">
        <f>DATE(BearbJahr,5,1)</f>
        <v>45778</v>
      </c>
      <c r="F9" s="42" t="str">
        <f t="shared" si="1"/>
        <v>Tag der Arbeit</v>
      </c>
      <c r="G9" s="35" t="str" cm="1">
        <f t="array" ref="G9">INDEX(H9:W9,$G$3)</f>
        <v>x</v>
      </c>
      <c r="H9" s="43" t="s">
        <v>38</v>
      </c>
      <c r="I9" s="44" t="s">
        <v>38</v>
      </c>
      <c r="J9" s="44" t="s">
        <v>38</v>
      </c>
      <c r="K9" s="44" t="s">
        <v>38</v>
      </c>
      <c r="L9" s="44" t="s">
        <v>38</v>
      </c>
      <c r="M9" s="44" t="s">
        <v>38</v>
      </c>
      <c r="N9" s="44" t="s">
        <v>38</v>
      </c>
      <c r="O9" s="44" t="s">
        <v>38</v>
      </c>
      <c r="P9" s="44" t="s">
        <v>38</v>
      </c>
      <c r="Q9" s="44" t="s">
        <v>38</v>
      </c>
      <c r="R9" s="44" t="s">
        <v>38</v>
      </c>
      <c r="S9" s="44" t="s">
        <v>38</v>
      </c>
      <c r="T9" s="44" t="s">
        <v>38</v>
      </c>
      <c r="U9" s="44" t="s">
        <v>38</v>
      </c>
      <c r="V9" s="44" t="s">
        <v>38</v>
      </c>
      <c r="W9" s="45" t="s">
        <v>38</v>
      </c>
      <c r="X9" s="46" t="s">
        <v>49</v>
      </c>
      <c r="Z9" s="48" t="s">
        <v>0</v>
      </c>
      <c r="AB9" s="20" t="str">
        <f t="shared" si="0"/>
        <v>Pfingstsonntag</v>
      </c>
      <c r="AC9" s="21" cm="1">
        <f t="array" ref="AC9">IFERROR(_xlfn.SINGLE(INDEX($E$4:$E$20,_xlfn.AGGREGATE(15,6,ROW($AA$1:$AA$19)/($G$4:$G$20="x"),ROW($AA8)))),"")</f>
        <v>45816</v>
      </c>
      <c r="AE9" s="31" t="s">
        <v>15</v>
      </c>
    </row>
    <row r="10" spans="1:31" x14ac:dyDescent="0.2">
      <c r="A10" s="40">
        <f t="shared" si="2"/>
        <v>45694</v>
      </c>
      <c r="E10" s="41">
        <f>E8+38</f>
        <v>45806</v>
      </c>
      <c r="F10" s="42" t="str">
        <f t="shared" si="1"/>
        <v>Christi Himmelfahrt</v>
      </c>
      <c r="G10" s="35" t="str" cm="1">
        <f t="array" ref="G10">INDEX(H10:W10,$G$3)</f>
        <v>x</v>
      </c>
      <c r="H10" s="43" t="s">
        <v>38</v>
      </c>
      <c r="I10" s="44" t="s">
        <v>38</v>
      </c>
      <c r="J10" s="44" t="s">
        <v>38</v>
      </c>
      <c r="K10" s="44" t="s">
        <v>38</v>
      </c>
      <c r="L10" s="44" t="s">
        <v>38</v>
      </c>
      <c r="M10" s="44" t="s">
        <v>38</v>
      </c>
      <c r="N10" s="44" t="s">
        <v>38</v>
      </c>
      <c r="O10" s="44" t="s">
        <v>38</v>
      </c>
      <c r="P10" s="44" t="s">
        <v>38</v>
      </c>
      <c r="Q10" s="44" t="s">
        <v>38</v>
      </c>
      <c r="R10" s="44" t="s">
        <v>38</v>
      </c>
      <c r="S10" s="44" t="s">
        <v>38</v>
      </c>
      <c r="T10" s="44" t="s">
        <v>38</v>
      </c>
      <c r="U10" s="44" t="s">
        <v>38</v>
      </c>
      <c r="V10" s="44" t="s">
        <v>38</v>
      </c>
      <c r="W10" s="45" t="s">
        <v>38</v>
      </c>
      <c r="X10" s="46" t="s">
        <v>50</v>
      </c>
      <c r="Z10" s="30" t="s">
        <v>51</v>
      </c>
      <c r="AB10" s="20" t="str">
        <f t="shared" si="0"/>
        <v>Pfingstmontag</v>
      </c>
      <c r="AC10" s="21" cm="1">
        <f t="array" ref="AC10">IFERROR(_xlfn.SINGLE(INDEX($E$4:$E$20,_xlfn.AGGREGATE(15,6,ROW($AA$1:$AA$19)/($G$4:$G$20="x"),ROW($AA9)))),"")</f>
        <v>45817</v>
      </c>
      <c r="AE10" s="31" t="s">
        <v>16</v>
      </c>
    </row>
    <row r="11" spans="1:31" x14ac:dyDescent="0.2">
      <c r="A11" s="40">
        <f t="shared" si="2"/>
        <v>45695</v>
      </c>
      <c r="E11" s="41">
        <f>E7+49</f>
        <v>45816</v>
      </c>
      <c r="F11" s="42" t="str">
        <f t="shared" si="1"/>
        <v>Pfingstsonntag</v>
      </c>
      <c r="G11" s="35" t="str" cm="1">
        <f t="array" ref="G11">INDEX(H11:W11,$G$3)</f>
        <v>x</v>
      </c>
      <c r="H11" s="43" t="s">
        <v>38</v>
      </c>
      <c r="I11" s="44" t="s">
        <v>38</v>
      </c>
      <c r="J11" s="44" t="s">
        <v>38</v>
      </c>
      <c r="K11" s="44" t="s">
        <v>38</v>
      </c>
      <c r="L11" s="44" t="s">
        <v>38</v>
      </c>
      <c r="M11" s="44" t="s">
        <v>38</v>
      </c>
      <c r="N11" s="44" t="s">
        <v>38</v>
      </c>
      <c r="O11" s="44" t="s">
        <v>38</v>
      </c>
      <c r="P11" s="44" t="s">
        <v>38</v>
      </c>
      <c r="Q11" s="44" t="s">
        <v>38</v>
      </c>
      <c r="R11" s="44" t="s">
        <v>38</v>
      </c>
      <c r="S11" s="44" t="s">
        <v>38</v>
      </c>
      <c r="T11" s="44" t="s">
        <v>38</v>
      </c>
      <c r="U11" s="44" t="s">
        <v>38</v>
      </c>
      <c r="V11" s="44" t="s">
        <v>38</v>
      </c>
      <c r="W11" s="45" t="s">
        <v>38</v>
      </c>
      <c r="X11" s="46" t="s">
        <v>52</v>
      </c>
      <c r="Z11" s="30" t="s">
        <v>53</v>
      </c>
      <c r="AB11" s="20" t="str">
        <f t="shared" si="0"/>
        <v>Fronleichnam</v>
      </c>
      <c r="AC11" s="21" cm="1">
        <f t="array" ref="AC11">IFERROR(_xlfn.SINGLE(INDEX($E$4:$E$20,_xlfn.AGGREGATE(15,6,ROW($AA$1:$AA$19)/($G$4:$G$20="x"),ROW($AA10)))),"")</f>
        <v>45827</v>
      </c>
      <c r="AE11" s="31" t="s">
        <v>17</v>
      </c>
    </row>
    <row r="12" spans="1:31" x14ac:dyDescent="0.2">
      <c r="A12" s="40">
        <f t="shared" si="2"/>
        <v>45696</v>
      </c>
      <c r="E12" s="41">
        <f>E7+50</f>
        <v>45817</v>
      </c>
      <c r="F12" s="42" t="str">
        <f t="shared" si="1"/>
        <v>Pfingstmontag</v>
      </c>
      <c r="G12" s="35" t="str" cm="1">
        <f t="array" ref="G12">INDEX(H12:W12,$G$3)</f>
        <v>x</v>
      </c>
      <c r="H12" s="43" t="s">
        <v>38</v>
      </c>
      <c r="I12" s="44" t="s">
        <v>38</v>
      </c>
      <c r="J12" s="44" t="s">
        <v>38</v>
      </c>
      <c r="K12" s="44" t="s">
        <v>38</v>
      </c>
      <c r="L12" s="44" t="s">
        <v>38</v>
      </c>
      <c r="M12" s="44" t="s">
        <v>38</v>
      </c>
      <c r="N12" s="44" t="s">
        <v>38</v>
      </c>
      <c r="O12" s="44" t="s">
        <v>38</v>
      </c>
      <c r="P12" s="44" t="s">
        <v>38</v>
      </c>
      <c r="Q12" s="44" t="s">
        <v>38</v>
      </c>
      <c r="R12" s="44" t="s">
        <v>38</v>
      </c>
      <c r="S12" s="44" t="s">
        <v>38</v>
      </c>
      <c r="T12" s="44" t="s">
        <v>38</v>
      </c>
      <c r="U12" s="44" t="s">
        <v>38</v>
      </c>
      <c r="V12" s="44" t="s">
        <v>38</v>
      </c>
      <c r="W12" s="45" t="s">
        <v>38</v>
      </c>
      <c r="X12" s="46" t="s">
        <v>54</v>
      </c>
      <c r="Z12" s="30" t="s">
        <v>55</v>
      </c>
      <c r="AB12" s="20" t="str">
        <f t="shared" si="0"/>
        <v>Tag der Dt. Einheit</v>
      </c>
      <c r="AC12" s="21" cm="1">
        <f t="array" ref="AC12">IFERROR(_xlfn.SINGLE(INDEX($E$4:$E$20,_xlfn.AGGREGATE(15,6,ROW($AA$1:$AA$19)/($G$4:$G$20="x"),ROW($AA11)))),"")</f>
        <v>45933</v>
      </c>
      <c r="AE12" s="31" t="s">
        <v>18</v>
      </c>
    </row>
    <row r="13" spans="1:31" x14ac:dyDescent="0.2">
      <c r="A13" s="40">
        <f t="shared" si="2"/>
        <v>45697</v>
      </c>
      <c r="E13" s="41">
        <f>E7+60</f>
        <v>45827</v>
      </c>
      <c r="F13" s="42" t="str">
        <f t="shared" si="1"/>
        <v>Fronleichnam</v>
      </c>
      <c r="G13" s="35" t="str" cm="1">
        <f t="array" ref="G13">INDEX(H13:W13,$G$3)</f>
        <v>x</v>
      </c>
      <c r="H13" s="43" t="s">
        <v>38</v>
      </c>
      <c r="I13" s="44" t="s">
        <v>38</v>
      </c>
      <c r="J13" s="44"/>
      <c r="K13" s="44"/>
      <c r="L13" s="44"/>
      <c r="M13" s="44"/>
      <c r="N13" s="44" t="s">
        <v>38</v>
      </c>
      <c r="O13" s="44"/>
      <c r="P13" s="44"/>
      <c r="Q13" s="44" t="s">
        <v>38</v>
      </c>
      <c r="R13" s="44" t="s">
        <v>38</v>
      </c>
      <c r="S13" s="44" t="s">
        <v>38</v>
      </c>
      <c r="T13" s="44" t="s">
        <v>38</v>
      </c>
      <c r="U13" s="44"/>
      <c r="V13" s="44"/>
      <c r="W13" s="45" t="s">
        <v>38</v>
      </c>
      <c r="X13" s="46" t="s">
        <v>56</v>
      </c>
      <c r="Z13" s="30" t="s">
        <v>57</v>
      </c>
      <c r="AB13" s="20" t="str">
        <f t="shared" si="0"/>
        <v>Allerheiligen</v>
      </c>
      <c r="AC13" s="21" cm="1">
        <f t="array" ref="AC13">IFERROR(_xlfn.SINGLE(INDEX($E$4:$E$20,_xlfn.AGGREGATE(15,6,ROW($AA$1:$AA$19)/($G$4:$G$20="x"),ROW($AA12)))),"")</f>
        <v>45962</v>
      </c>
      <c r="AE13" s="49" t="s">
        <v>19</v>
      </c>
    </row>
    <row r="14" spans="1:31" x14ac:dyDescent="0.2">
      <c r="A14" s="40">
        <f t="shared" si="2"/>
        <v>45698</v>
      </c>
      <c r="E14" s="41">
        <f>DATE(BearbJahr,8,15)</f>
        <v>45884</v>
      </c>
      <c r="F14" s="42" t="str">
        <f t="shared" si="1"/>
        <v/>
      </c>
      <c r="G14" s="35" cm="1">
        <f t="array" ref="G14">INDEX(H14:W14,$G$3)</f>
        <v>0</v>
      </c>
      <c r="H14" s="43"/>
      <c r="I14" s="44" t="s">
        <v>38</v>
      </c>
      <c r="J14" s="44"/>
      <c r="K14" s="44"/>
      <c r="L14" s="44"/>
      <c r="M14" s="44"/>
      <c r="N14" s="44"/>
      <c r="O14" s="44"/>
      <c r="P14" s="44"/>
      <c r="Q14" s="44"/>
      <c r="R14" s="44"/>
      <c r="S14" s="44" t="s">
        <v>38</v>
      </c>
      <c r="T14" s="44"/>
      <c r="U14" s="44"/>
      <c r="V14" s="44"/>
      <c r="W14" s="45"/>
      <c r="X14" s="46" t="s">
        <v>58</v>
      </c>
      <c r="Z14" s="30" t="s">
        <v>59</v>
      </c>
      <c r="AB14" s="20" t="str">
        <f t="shared" si="0"/>
        <v>1. Weihnachtstag</v>
      </c>
      <c r="AC14" s="21" cm="1">
        <f t="array" ref="AC14">IFERROR(_xlfn.SINGLE(INDEX($E$4:$E$20,_xlfn.AGGREGATE(15,6,ROW($AA$1:$AA$19)/($G$4:$G$20="x"),ROW($AA13)))),"")</f>
        <v>46016</v>
      </c>
    </row>
    <row r="15" spans="1:31" x14ac:dyDescent="0.2">
      <c r="A15" s="40">
        <f t="shared" si="2"/>
        <v>45699</v>
      </c>
      <c r="E15" s="41">
        <f>DATE(BearbJahr,10,3)</f>
        <v>45933</v>
      </c>
      <c r="F15" s="42" t="str">
        <f t="shared" si="1"/>
        <v>Tag der Dt. Einheit</v>
      </c>
      <c r="G15" s="35" t="str" cm="1">
        <f t="array" ref="G15">INDEX(H15:W15,$G$3)</f>
        <v>x</v>
      </c>
      <c r="H15" s="43" t="s">
        <v>38</v>
      </c>
      <c r="I15" s="44" t="s">
        <v>38</v>
      </c>
      <c r="J15" s="44" t="s">
        <v>38</v>
      </c>
      <c r="K15" s="44" t="s">
        <v>38</v>
      </c>
      <c r="L15" s="44" t="s">
        <v>38</v>
      </c>
      <c r="M15" s="44" t="s">
        <v>38</v>
      </c>
      <c r="N15" s="44" t="s">
        <v>38</v>
      </c>
      <c r="O15" s="44" t="s">
        <v>38</v>
      </c>
      <c r="P15" s="44" t="s">
        <v>38</v>
      </c>
      <c r="Q15" s="44" t="s">
        <v>38</v>
      </c>
      <c r="R15" s="44" t="s">
        <v>38</v>
      </c>
      <c r="S15" s="44" t="s">
        <v>38</v>
      </c>
      <c r="T15" s="44" t="s">
        <v>38</v>
      </c>
      <c r="U15" s="44" t="s">
        <v>38</v>
      </c>
      <c r="V15" s="44" t="s">
        <v>38</v>
      </c>
      <c r="W15" s="45" t="s">
        <v>38</v>
      </c>
      <c r="X15" s="46" t="s">
        <v>60</v>
      </c>
      <c r="Z15" s="30" t="s">
        <v>61</v>
      </c>
      <c r="AB15" s="20" t="str">
        <f t="shared" si="0"/>
        <v>2. Weihnachtstag</v>
      </c>
      <c r="AC15" s="21" cm="1">
        <f t="array" ref="AC15">IFERROR(_xlfn.SINGLE(INDEX($E$4:$E$20,_xlfn.AGGREGATE(15,6,ROW($AA$1:$AA$19)/($G$4:$G$20="x"),ROW($AA14)))),"")</f>
        <v>46017</v>
      </c>
    </row>
    <row r="16" spans="1:31" x14ac:dyDescent="0.2">
      <c r="A16" s="40">
        <f t="shared" si="2"/>
        <v>45700</v>
      </c>
      <c r="E16" s="41">
        <f>DATE(BearbJahr,10,31)</f>
        <v>45961</v>
      </c>
      <c r="F16" s="42" t="str">
        <f t="shared" si="1"/>
        <v/>
      </c>
      <c r="G16" s="35" cm="1">
        <f t="array" ref="G16">INDEX(H16:W16,$G$3)</f>
        <v>0</v>
      </c>
      <c r="H16" s="43"/>
      <c r="I16" s="44"/>
      <c r="J16" s="44"/>
      <c r="K16" s="44" t="s">
        <v>38</v>
      </c>
      <c r="L16" s="44" t="s">
        <v>38</v>
      </c>
      <c r="M16" s="44" t="s">
        <v>38</v>
      </c>
      <c r="N16" s="44"/>
      <c r="O16" s="44" t="s">
        <v>38</v>
      </c>
      <c r="P16" s="44" t="s">
        <v>38</v>
      </c>
      <c r="Q16" s="44"/>
      <c r="R16" s="44"/>
      <c r="S16" s="44"/>
      <c r="T16" s="44" t="s">
        <v>38</v>
      </c>
      <c r="U16" s="44" t="s">
        <v>38</v>
      </c>
      <c r="V16" s="44" t="s">
        <v>38</v>
      </c>
      <c r="W16" s="45" t="s">
        <v>38</v>
      </c>
      <c r="X16" s="46" t="s">
        <v>62</v>
      </c>
      <c r="Z16" s="30" t="s">
        <v>63</v>
      </c>
      <c r="AB16" s="20" t="str">
        <f t="shared" si="0"/>
        <v/>
      </c>
      <c r="AC16" s="21" t="str" cm="1">
        <f t="array" ref="AC16">IFERROR(_xlfn.SINGLE(INDEX($E$4:$E$20,_xlfn.AGGREGATE(15,6,ROW($AA$1:$AA$19)/($G$4:$G$20="x"),ROW($AA15)))),"")</f>
        <v/>
      </c>
    </row>
    <row r="17" spans="1:29" x14ac:dyDescent="0.2">
      <c r="A17" s="40">
        <f t="shared" si="2"/>
        <v>45701</v>
      </c>
      <c r="E17" s="41">
        <f>DATE(BearbJahr,11,1)</f>
        <v>45962</v>
      </c>
      <c r="F17" s="42" t="str">
        <f t="shared" si="1"/>
        <v>Allerheiligen</v>
      </c>
      <c r="G17" s="35" t="str" cm="1">
        <f t="array" ref="G17">INDEX(H17:W17,$G$3)</f>
        <v>x</v>
      </c>
      <c r="H17" s="43" t="s">
        <v>38</v>
      </c>
      <c r="I17" s="44" t="s">
        <v>38</v>
      </c>
      <c r="J17" s="44"/>
      <c r="K17" s="44"/>
      <c r="L17" s="44"/>
      <c r="M17" s="44"/>
      <c r="N17" s="44"/>
      <c r="O17" s="44"/>
      <c r="P17" s="44"/>
      <c r="Q17" s="44" t="s">
        <v>38</v>
      </c>
      <c r="R17" s="44" t="s">
        <v>38</v>
      </c>
      <c r="S17" s="44" t="s">
        <v>38</v>
      </c>
      <c r="T17" s="44"/>
      <c r="U17" s="44"/>
      <c r="V17" s="44"/>
      <c r="W17" s="45"/>
      <c r="X17" s="46" t="s">
        <v>64</v>
      </c>
      <c r="Z17" s="50" t="s">
        <v>65</v>
      </c>
      <c r="AA17" s="51"/>
      <c r="AB17" s="20" t="str">
        <f t="shared" si="0"/>
        <v/>
      </c>
      <c r="AC17" s="21" t="str" cm="1">
        <f t="array" ref="AC17">IFERROR(_xlfn.SINGLE(INDEX($E$4:$E$20,_xlfn.AGGREGATE(15,6,ROW($AA$1:$AA$19)/($G$4:$G$20="x"),ROW($AA16)))),"")</f>
        <v/>
      </c>
    </row>
    <row r="18" spans="1:29" x14ac:dyDescent="0.2">
      <c r="A18" s="40">
        <f t="shared" si="2"/>
        <v>45702</v>
      </c>
      <c r="E18" s="41">
        <f>DATE(BearbJahr,12,25)-WEEKDAY(DATE(BearbJahr,12,25),2)-32</f>
        <v>45980</v>
      </c>
      <c r="F18" s="42" t="str">
        <f t="shared" si="1"/>
        <v/>
      </c>
      <c r="G18" s="35" cm="1">
        <f t="array" ref="G18">INDEX(H18:W18,$G$3)</f>
        <v>0</v>
      </c>
      <c r="H18" s="43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 t="s">
        <v>38</v>
      </c>
      <c r="U18" s="44"/>
      <c r="V18" s="44"/>
      <c r="W18" s="45"/>
      <c r="X18" s="46" t="s">
        <v>66</v>
      </c>
      <c r="Z18" s="52"/>
      <c r="AB18" s="20" t="str">
        <f t="shared" si="0"/>
        <v/>
      </c>
      <c r="AC18" s="21" t="str" cm="1">
        <f t="array" ref="AC18">IFERROR(_xlfn.SINGLE(INDEX($E$4:$E$20,_xlfn.AGGREGATE(15,6,ROW($AA$1:$AA$19)/($G$4:$G$20="x"),ROW($AA17)))),"")</f>
        <v/>
      </c>
    </row>
    <row r="19" spans="1:29" x14ac:dyDescent="0.2">
      <c r="A19" s="40">
        <f t="shared" si="2"/>
        <v>45703</v>
      </c>
      <c r="E19" s="41">
        <f>DATE(BearbJahr,12,25)</f>
        <v>46016</v>
      </c>
      <c r="F19" s="42" t="str">
        <f t="shared" si="1"/>
        <v>1. Weihnachtstag</v>
      </c>
      <c r="G19" s="35" t="str" cm="1">
        <f t="array" ref="G19">INDEX(H19:W19,$G$3)</f>
        <v>x</v>
      </c>
      <c r="H19" s="43" t="s">
        <v>38</v>
      </c>
      <c r="I19" s="44" t="s">
        <v>38</v>
      </c>
      <c r="J19" s="44" t="s">
        <v>38</v>
      </c>
      <c r="K19" s="44" t="s">
        <v>38</v>
      </c>
      <c r="L19" s="44" t="s">
        <v>38</v>
      </c>
      <c r="M19" s="44" t="s">
        <v>38</v>
      </c>
      <c r="N19" s="44" t="s">
        <v>38</v>
      </c>
      <c r="O19" s="44" t="s">
        <v>38</v>
      </c>
      <c r="P19" s="44" t="s">
        <v>38</v>
      </c>
      <c r="Q19" s="44" t="s">
        <v>38</v>
      </c>
      <c r="R19" s="44" t="s">
        <v>38</v>
      </c>
      <c r="S19" s="44" t="s">
        <v>38</v>
      </c>
      <c r="T19" s="44" t="s">
        <v>38</v>
      </c>
      <c r="U19" s="44" t="s">
        <v>38</v>
      </c>
      <c r="V19" s="44" t="s">
        <v>38</v>
      </c>
      <c r="W19" s="45" t="s">
        <v>38</v>
      </c>
      <c r="X19" s="46" t="s">
        <v>67</v>
      </c>
      <c r="AB19" s="20" t="str">
        <f t="shared" si="0"/>
        <v/>
      </c>
      <c r="AC19" s="21" t="str" cm="1">
        <f t="array" ref="AC19">IFERROR(_xlfn.SINGLE(INDEX($E$4:$E$20,_xlfn.AGGREGATE(15,6,ROW($AA$1:$AA$19)/($G$4:$G$20="x"),ROW($AA18)))),"")</f>
        <v/>
      </c>
    </row>
    <row r="20" spans="1:29" x14ac:dyDescent="0.2">
      <c r="A20" s="40">
        <f t="shared" si="2"/>
        <v>45704</v>
      </c>
      <c r="E20" s="53">
        <f>DATE(BearbJahr,12,26)</f>
        <v>46017</v>
      </c>
      <c r="F20" s="54" t="str">
        <f t="shared" si="1"/>
        <v>2. Weihnachtstag</v>
      </c>
      <c r="G20" s="35" t="str" cm="1">
        <f t="array" ref="G20">INDEX(H20:W20,$G$3)</f>
        <v>x</v>
      </c>
      <c r="H20" s="55" t="s">
        <v>38</v>
      </c>
      <c r="I20" s="56" t="s">
        <v>38</v>
      </c>
      <c r="J20" s="56" t="s">
        <v>38</v>
      </c>
      <c r="K20" s="56" t="s">
        <v>38</v>
      </c>
      <c r="L20" s="56" t="s">
        <v>38</v>
      </c>
      <c r="M20" s="56" t="s">
        <v>38</v>
      </c>
      <c r="N20" s="56" t="s">
        <v>38</v>
      </c>
      <c r="O20" s="56" t="s">
        <v>38</v>
      </c>
      <c r="P20" s="56" t="s">
        <v>38</v>
      </c>
      <c r="Q20" s="56" t="s">
        <v>38</v>
      </c>
      <c r="R20" s="56" t="s">
        <v>38</v>
      </c>
      <c r="S20" s="56" t="s">
        <v>38</v>
      </c>
      <c r="T20" s="56" t="s">
        <v>38</v>
      </c>
      <c r="U20" s="56" t="s">
        <v>38</v>
      </c>
      <c r="V20" s="56" t="s">
        <v>38</v>
      </c>
      <c r="W20" s="57" t="s">
        <v>38</v>
      </c>
      <c r="X20" s="58" t="s">
        <v>68</v>
      </c>
    </row>
    <row r="21" spans="1:29" x14ac:dyDescent="0.2">
      <c r="A21" s="40">
        <f t="shared" si="2"/>
        <v>45705</v>
      </c>
      <c r="F21" s="59" t="s">
        <v>69</v>
      </c>
      <c r="G21" s="60">
        <f>COUNTIF(G4:G20,"x")</f>
        <v>14</v>
      </c>
      <c r="H21" s="61"/>
    </row>
    <row r="22" spans="1:29" x14ac:dyDescent="0.2">
      <c r="A22" s="40">
        <f t="shared" si="2"/>
        <v>45706</v>
      </c>
    </row>
    <row r="23" spans="1:29" x14ac:dyDescent="0.2">
      <c r="A23" s="40">
        <f t="shared" si="2"/>
        <v>45707</v>
      </c>
    </row>
    <row r="24" spans="1:29" x14ac:dyDescent="0.2">
      <c r="A24" s="40">
        <f t="shared" si="2"/>
        <v>45708</v>
      </c>
    </row>
    <row r="25" spans="1:29" x14ac:dyDescent="0.2">
      <c r="A25" s="40">
        <f t="shared" si="2"/>
        <v>45709</v>
      </c>
    </row>
    <row r="26" spans="1:29" x14ac:dyDescent="0.2">
      <c r="A26" s="40">
        <f t="shared" si="2"/>
        <v>45710</v>
      </c>
    </row>
    <row r="27" spans="1:29" x14ac:dyDescent="0.2">
      <c r="A27" s="40">
        <f t="shared" si="2"/>
        <v>45711</v>
      </c>
    </row>
    <row r="28" spans="1:29" x14ac:dyDescent="0.2">
      <c r="A28" s="40">
        <f t="shared" si="2"/>
        <v>45712</v>
      </c>
    </row>
    <row r="29" spans="1:29" x14ac:dyDescent="0.2">
      <c r="A29" s="40">
        <f t="shared" si="2"/>
        <v>45713</v>
      </c>
    </row>
    <row r="30" spans="1:29" x14ac:dyDescent="0.2">
      <c r="A30" s="40">
        <f t="shared" si="2"/>
        <v>45714</v>
      </c>
    </row>
    <row r="31" spans="1:29" x14ac:dyDescent="0.2">
      <c r="A31" s="40">
        <f t="shared" si="2"/>
        <v>45715</v>
      </c>
    </row>
    <row r="32" spans="1:29" x14ac:dyDescent="0.2">
      <c r="A32" s="40">
        <f t="shared" si="2"/>
        <v>45716</v>
      </c>
    </row>
    <row r="33" spans="1:2" x14ac:dyDescent="0.2">
      <c r="A33" s="40" t="str">
        <f>IF(MONTH(A32+1)&gt;MONTH(A32),"",A32+1)</f>
        <v/>
      </c>
    </row>
    <row r="34" spans="1:2" x14ac:dyDescent="0.2">
      <c r="A34" s="40" t="str">
        <f>IF(A33="","",IF(MONTH(A33+1)&gt;MONTH(A33),"",A33+1))</f>
        <v/>
      </c>
      <c r="B34" s="62"/>
    </row>
    <row r="35" spans="1:2" ht="13.5" thickBot="1" x14ac:dyDescent="0.25">
      <c r="A35" s="40" t="str">
        <f>IF(A34="","",IF(MONTH(A34+1)&gt;MONTH(A34),"",A34+1))</f>
        <v/>
      </c>
    </row>
    <row r="36" spans="1:2" ht="13.5" thickTop="1" x14ac:dyDescent="0.2">
      <c r="A36" s="63"/>
    </row>
  </sheetData>
  <conditionalFormatting sqref="A5:A35">
    <cfRule type="expression" dxfId="1" priority="21">
      <formula>WEEKDAY(A5,2)&gt;5</formula>
    </cfRule>
    <cfRule type="expression" dxfId="0" priority="1">
      <formula>COUNTIF(rng_Feiertage,A5)</formula>
    </cfRule>
  </conditionalFormatting>
  <dataValidations count="2">
    <dataValidation type="list" allowBlank="1" showInputMessage="1" showErrorMessage="1" sqref="Z19" xr:uid="{273D6E05-2E6B-484E-8C0C-0C89D581A640}">
      <formula1>Bundeslaender</formula1>
    </dataValidation>
    <dataValidation type="list" allowBlank="1" showInputMessage="1" showErrorMessage="1" sqref="C1" xr:uid="{A8DB147C-025B-42B2-8BA8-9DF288DD35B6}">
      <formula1>rng_Bundesländer</formula1>
    </dataValidation>
  </dataValidations>
  <printOptions horizontalCentered="1"/>
  <pageMargins left="0.31496062992125984" right="0.31496062992125984" top="1.1811023622047245" bottom="0.31496062992125984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Spinner 5">
              <controlPr defaultSize="0" autoPict="0">
                <anchor moveWithCells="1" sizeWithCells="1">
                  <from>
                    <xdr:col>2</xdr:col>
                    <xdr:colOff>85725</xdr:colOff>
                    <xdr:row>2</xdr:row>
                    <xdr:rowOff>114300</xdr:rowOff>
                  </from>
                  <to>
                    <xdr:col>2</xdr:col>
                    <xdr:colOff>752475</xdr:colOff>
                    <xdr:row>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Spinner 6">
              <controlPr defaultSize="0" autoPict="0">
                <anchor moveWithCells="1" sizeWithCells="1">
                  <from>
                    <xdr:col>5</xdr:col>
                    <xdr:colOff>19050</xdr:colOff>
                    <xdr:row>0</xdr:row>
                    <xdr:rowOff>19050</xdr:rowOff>
                  </from>
                  <to>
                    <xdr:col>5</xdr:col>
                    <xdr:colOff>581025</xdr:colOff>
                    <xdr:row>1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>www.excelhelper.de</Template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5</vt:i4>
      </vt:variant>
    </vt:vector>
  </HeadingPairs>
  <TitlesOfParts>
    <vt:vector size="6" baseType="lpstr">
      <vt:lpstr>Urlaubskalender kurz</vt:lpstr>
      <vt:lpstr>BearbJahr</vt:lpstr>
      <vt:lpstr>'Urlaubskalender kurz'!Druckbereich</vt:lpstr>
      <vt:lpstr>'Urlaubskalender kurz'!JahrFeiertage</vt:lpstr>
      <vt:lpstr>'Urlaubskalender kurz'!rng_Bundesländer</vt:lpstr>
      <vt:lpstr>'Urlaubskalender kurz'!rng_MonNamen</vt:lpstr>
    </vt:vector>
  </TitlesOfParts>
  <Manager>Herbert A. Grom / 16.11.2024 / 11:21:22</Manager>
  <Company>excelhelper.de / EDV-Dienstleistungen Grom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Jahreskalender</dc:title>
  <dc:subject>Jahreskalender</dc:subject>
  <dc:creator>Herbert A.Grom</dc:creator>
  <cp:keywords>Jahreskalender</cp:keywords>
  <dc:description>EDV-Dienstleistungen Grom
hag@excelhelper.de</dc:description>
  <cp:lastModifiedBy>Herbert Grom</cp:lastModifiedBy>
  <dcterms:created xsi:type="dcterms:W3CDTF">2024-11-16T09:59:22Z</dcterms:created>
  <dcterms:modified xsi:type="dcterms:W3CDTF">2024-11-16T10:22:40Z</dcterms:modified>
  <cp:category>Excel-Tool</cp:category>
</cp:coreProperties>
</file>