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abi\"/>
    </mc:Choice>
  </mc:AlternateContent>
  <xr:revisionPtr revIDLastSave="0" documentId="13_ncr:1_{95A8A437-713F-42E2-9191-10A6DAA8CBC3}" xr6:coauthVersionLast="36" xr6:coauthVersionMax="36" xr10:uidLastSave="{00000000-0000-0000-0000-000000000000}"/>
  <bookViews>
    <workbookView xWindow="0" yWindow="0" windowWidth="28800" windowHeight="12225" activeTab="1" xr2:uid="{E84EE436-C949-4141-86CF-9E00B1F74C53}"/>
  </bookViews>
  <sheets>
    <sheet name="Feiertage" sheetId="4" r:id="rId1"/>
    <sheet name="Ferien" sheetId="3" r:id="rId2"/>
    <sheet name="Kalender" sheetId="2" r:id="rId3"/>
    <sheet name="Berechnung" sheetId="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3" l="1"/>
  <c r="G5" i="3"/>
  <c r="G6" i="3"/>
  <c r="G7" i="3"/>
  <c r="G8" i="3"/>
  <c r="G9" i="3"/>
  <c r="G10" i="3"/>
  <c r="D22" i="3"/>
  <c r="D3" i="3"/>
  <c r="D19" i="3"/>
  <c r="D20" i="3"/>
  <c r="D21" i="3"/>
  <c r="D18" i="3"/>
  <c r="D25" i="3" l="1"/>
  <c r="J18" i="3"/>
  <c r="G18" i="3"/>
  <c r="C10" i="1" l="1"/>
  <c r="C16" i="4"/>
  <c r="D6" i="4"/>
  <c r="D7" i="4"/>
  <c r="D8" i="4"/>
  <c r="D9" i="4"/>
  <c r="D10" i="4"/>
  <c r="D11" i="4"/>
  <c r="D12" i="4"/>
  <c r="D13" i="4"/>
  <c r="D14" i="4"/>
  <c r="D15" i="4"/>
  <c r="A1" i="2"/>
  <c r="B1" i="4"/>
  <c r="G19" i="3"/>
  <c r="J21" i="3"/>
  <c r="J20" i="3"/>
  <c r="J19" i="3"/>
  <c r="G20" i="3"/>
  <c r="G21" i="3"/>
  <c r="G22" i="3"/>
  <c r="G23" i="3"/>
  <c r="G24" i="3"/>
  <c r="G3" i="3"/>
  <c r="J7" i="3"/>
  <c r="J5" i="3"/>
  <c r="J8" i="3"/>
  <c r="J3" i="3"/>
  <c r="J9" i="3"/>
  <c r="J10" i="3"/>
  <c r="J6" i="3"/>
  <c r="J4" i="3"/>
  <c r="G26" i="3" l="1"/>
  <c r="J26" i="3"/>
  <c r="J25" i="3" s="1"/>
  <c r="D8" i="1" s="1"/>
  <c r="J16" i="3"/>
  <c r="J15" i="3" s="1"/>
  <c r="G15" i="3" l="1"/>
  <c r="D4" i="3" l="1"/>
  <c r="D5" i="3"/>
  <c r="D6" i="3"/>
  <c r="D7" i="3"/>
  <c r="D8" i="3"/>
  <c r="D9" i="3"/>
  <c r="D15" i="3" l="1"/>
  <c r="D4" i="1" s="1"/>
  <c r="B1" i="3" l="1"/>
  <c r="E2" i="1"/>
  <c r="D3" i="1" s="1"/>
  <c r="B5" i="4" l="1"/>
  <c r="B15" i="4"/>
  <c r="C15" i="4" s="1"/>
  <c r="B14" i="4"/>
  <c r="C14" i="4" s="1"/>
  <c r="B13" i="4"/>
  <c r="C13" i="4" s="1"/>
  <c r="B12" i="4"/>
  <c r="C12" i="4" s="1"/>
  <c r="B11" i="4"/>
  <c r="C11" i="4" s="1"/>
  <c r="B7" i="4"/>
  <c r="C7" i="4" s="1"/>
  <c r="B3" i="4"/>
  <c r="C3" i="4" s="1"/>
  <c r="B2" i="4"/>
  <c r="C2" i="4" s="1"/>
  <c r="C5" i="4" l="1"/>
  <c r="B8" i="4"/>
  <c r="C8" i="4" s="1"/>
  <c r="B4" i="4"/>
  <c r="C4" i="4" s="1"/>
  <c r="B10" i="4"/>
  <c r="C10" i="4" s="1"/>
  <c r="B9" i="4"/>
  <c r="C9" i="4" s="1"/>
  <c r="B6" i="4"/>
  <c r="C6" i="4" s="1"/>
  <c r="B13" i="2"/>
  <c r="C13" i="2" s="1"/>
  <c r="D13" i="2" s="1"/>
  <c r="E13" i="2" s="1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X13" i="2" s="1"/>
  <c r="Y13" i="2" s="1"/>
  <c r="Z13" i="2" s="1"/>
  <c r="AA13" i="2" s="1"/>
  <c r="AB13" i="2" s="1"/>
  <c r="AC13" i="2" s="1"/>
  <c r="AD13" i="2" s="1"/>
  <c r="AE13" i="2" s="1"/>
  <c r="AF13" i="2" s="1"/>
  <c r="B12" i="2"/>
  <c r="C12" i="2" s="1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B11" i="2"/>
  <c r="C11" i="2" s="1"/>
  <c r="D11" i="2" s="1"/>
  <c r="E11" i="2" s="1"/>
  <c r="F11" i="2" s="1"/>
  <c r="G11" i="2" s="1"/>
  <c r="H11" i="2" s="1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U11" i="2" s="1"/>
  <c r="V11" i="2" s="1"/>
  <c r="W11" i="2" s="1"/>
  <c r="X11" i="2" s="1"/>
  <c r="Y11" i="2" s="1"/>
  <c r="Z11" i="2" s="1"/>
  <c r="AA11" i="2" s="1"/>
  <c r="AB11" i="2" s="1"/>
  <c r="AC11" i="2" s="1"/>
  <c r="AD11" i="2" s="1"/>
  <c r="AE11" i="2" s="1"/>
  <c r="AF11" i="2" s="1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B9" i="2"/>
  <c r="C9" i="2" s="1"/>
  <c r="D9" i="2" s="1"/>
  <c r="E9" i="2" s="1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U9" i="2" s="1"/>
  <c r="V9" i="2" s="1"/>
  <c r="W9" i="2" s="1"/>
  <c r="X9" i="2" s="1"/>
  <c r="Y9" i="2" s="1"/>
  <c r="Z9" i="2" s="1"/>
  <c r="AA9" i="2" s="1"/>
  <c r="AB9" i="2" s="1"/>
  <c r="AC9" i="2" s="1"/>
  <c r="AD9" i="2" s="1"/>
  <c r="AE9" i="2" s="1"/>
  <c r="AF9" i="2" s="1"/>
  <c r="B8" i="2"/>
  <c r="C8" i="2" s="1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Y8" i="2" s="1"/>
  <c r="Z8" i="2" s="1"/>
  <c r="AA8" i="2" s="1"/>
  <c r="AB8" i="2" s="1"/>
  <c r="AC8" i="2" s="1"/>
  <c r="AD8" i="2" s="1"/>
  <c r="AE8" i="2" s="1"/>
  <c r="AF8" i="2" s="1"/>
  <c r="B7" i="2"/>
  <c r="C7" i="2" s="1"/>
  <c r="D7" i="2" s="1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AD7" i="2" s="1"/>
  <c r="AE7" i="2" s="1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B5" i="2"/>
  <c r="C5" i="2" s="1"/>
  <c r="D5" i="2" s="1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B4" i="2"/>
  <c r="C4" i="2" s="1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B3" i="2"/>
  <c r="C3" i="2" s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AC2" i="2" s="1"/>
  <c r="AD2" i="2" s="1"/>
  <c r="AE2" i="2" s="1"/>
  <c r="AF2" i="2" s="1"/>
  <c r="G25" i="3"/>
  <c r="D7" i="1" s="1"/>
</calcChain>
</file>

<file path=xl/sharedStrings.xml><?xml version="1.0" encoding="utf-8"?>
<sst xmlns="http://schemas.openxmlformats.org/spreadsheetml/2006/main" count="101" uniqueCount="57">
  <si>
    <t>Kaldertage im Jahr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</si>
  <si>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</si>
  <si>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</si>
  <si>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</si>
  <si>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</si>
  <si>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</si>
  <si>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</si>
  <si>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</si>
  <si>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</si>
  <si>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</si>
  <si>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</si>
  <si>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</si>
  <si>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</si>
  <si>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Ferien/Urlaub</t>
  </si>
  <si>
    <t>Winter</t>
  </si>
  <si>
    <t>Ostern</t>
  </si>
  <si>
    <t>Sommer</t>
  </si>
  <si>
    <t>Herbst</t>
  </si>
  <si>
    <t>Weihnachten</t>
  </si>
  <si>
    <t>U.-Freier Tag</t>
  </si>
  <si>
    <t>Urlaub</t>
  </si>
  <si>
    <t>Feiertage</t>
  </si>
  <si>
    <t>Neujahr</t>
  </si>
  <si>
    <t>Frauentag</t>
  </si>
  <si>
    <t>Karfreitag</t>
  </si>
  <si>
    <t>Ostersonntag</t>
  </si>
  <si>
    <t>Ostermontag</t>
  </si>
  <si>
    <t>Christi Himmelfahrt</t>
  </si>
  <si>
    <t>Pfingstsonntag</t>
  </si>
  <si>
    <t>Pfingstmontag</t>
  </si>
  <si>
    <t>Tag der Deutschen Einheit</t>
  </si>
  <si>
    <t>Heiligabend</t>
  </si>
  <si>
    <t>1. Weihnachtstag</t>
  </si>
  <si>
    <t>2. Weihnachtstag</t>
  </si>
  <si>
    <t>Silvester</t>
  </si>
  <si>
    <t>Berechnungszeitraum</t>
  </si>
  <si>
    <t>Kalenderjahr</t>
  </si>
  <si>
    <t>./.</t>
  </si>
  <si>
    <t>Ferien-Kalendertage (einschl. unterrichtsfreier Tage)</t>
  </si>
  <si>
    <t>+</t>
  </si>
  <si>
    <t>Ferieneinsatztage</t>
  </si>
  <si>
    <t>Differenz zwischen dem Urlaubsanspruch eines vergleichbaren Beschäftigten und dem individuellen Urlaubsanspruch</t>
  </si>
  <si>
    <t>Sonnatge außerhalb der Ferien</t>
  </si>
  <si>
    <t>Samstage außerhalb der Ferien</t>
  </si>
  <si>
    <t>zusätzliche arbeitstage außerhalb der Ferien (ohne Feiertage und arbeitsfreie Vorfesttage)</t>
  </si>
  <si>
    <t>Wochenfeiertage (Mo - Fr) incl. Arbeitsbefreiung an Vorfesttagen</t>
  </si>
  <si>
    <t>Wochenfreiertage (Mo - Fr) in den Ferien</t>
  </si>
  <si>
    <t>Wochenfeiertage (Mo - Fr) außerhalb der Ferien</t>
  </si>
  <si>
    <t>Sonntage innerhalb Ferien</t>
  </si>
  <si>
    <t>Samstage innerhalb Ferien</t>
  </si>
  <si>
    <t>Sonntage außerhalb Ferien</t>
  </si>
  <si>
    <t>Samstage außerhalb Ferien</t>
  </si>
  <si>
    <t>Außerhalb der Ferien</t>
  </si>
  <si>
    <t>Arbeitsbefreiung an Vorfesttagen (Heiligabend, Silvester)</t>
  </si>
  <si>
    <t>Kalenertage im Jahr (X)</t>
  </si>
  <si>
    <t>Feiertage inner Ferien</t>
  </si>
  <si>
    <t>Neurjahr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</si>
</sst>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"/>
    <numFmt numFmtId="165" formatCode="dddd"/>
  </numFmts>
  <fonts count="11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3F3F76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20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71"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3" fillId="0" borderId="2" xfId="0" applyFont="1" applyBorder="1"/>
    <xf numFmtId="164" fontId="3" fillId="0" borderId="2" xfId="0" applyNumberFormat="1" applyFont="1" applyBorder="1"/>
    <xf numFmtId="0" fontId="5" fillId="2" borderId="6" xfId="1" applyFont="1" applyBorder="1"/>
    <xf numFmtId="14" fontId="5" fillId="3" borderId="7" xfId="1" applyNumberFormat="1" applyFont="1" applyFill="1" applyBorder="1" applyAlignment="1">
      <alignment horizontal="center"/>
    </xf>
    <xf numFmtId="14" fontId="5" fillId="3" borderId="8" xfId="1" applyNumberFormat="1" applyFont="1" applyFill="1" applyBorder="1" applyAlignment="1">
      <alignment horizontal="center"/>
    </xf>
    <xf numFmtId="0" fontId="5" fillId="2" borderId="9" xfId="1" applyFont="1" applyBorder="1"/>
    <xf numFmtId="14" fontId="5" fillId="3" borderId="1" xfId="1" applyNumberFormat="1" applyFont="1" applyFill="1" applyBorder="1" applyAlignment="1">
      <alignment horizontal="center"/>
    </xf>
    <xf numFmtId="14" fontId="5" fillId="3" borderId="10" xfId="1" applyNumberFormat="1" applyFont="1" applyFill="1" applyBorder="1" applyAlignment="1">
      <alignment horizontal="center"/>
    </xf>
    <xf numFmtId="0" fontId="5" fillId="2" borderId="11" xfId="1" applyFont="1" applyBorder="1"/>
    <xf numFmtId="14" fontId="5" fillId="3" borderId="12" xfId="1" applyNumberFormat="1" applyFont="1" applyFill="1" applyBorder="1" applyAlignment="1">
      <alignment horizontal="center"/>
    </xf>
    <xf numFmtId="14" fontId="5" fillId="3" borderId="13" xfId="1" applyNumberFormat="1" applyFont="1" applyFill="1" applyBorder="1" applyAlignment="1">
      <alignment horizontal="center"/>
    </xf>
    <xf numFmtId="14" fontId="5" fillId="3" borderId="15" xfId="1" applyNumberFormat="1" applyFont="1" applyFill="1" applyBorder="1" applyAlignment="1">
      <alignment horizontal="center"/>
    </xf>
    <xf numFmtId="14" fontId="5" fillId="3" borderId="16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10" xfId="1" applyFont="1" applyFill="1" applyBorder="1" applyAlignment="1">
      <alignment horizontal="center"/>
    </xf>
    <xf numFmtId="0" fontId="5" fillId="3" borderId="12" xfId="1" applyFont="1" applyFill="1" applyBorder="1" applyAlignment="1">
      <alignment horizontal="center"/>
    </xf>
    <xf numFmtId="0" fontId="5" fillId="3" borderId="13" xfId="1" applyFont="1" applyFill="1" applyBorder="1" applyAlignment="1">
      <alignment horizontal="center"/>
    </xf>
    <xf numFmtId="0" fontId="1" fillId="2" borderId="1" xfId="1" applyAlignment="1">
      <alignment horizontal="left"/>
    </xf>
    <xf numFmtId="16" fontId="1" fillId="2" borderId="1" xfId="1" applyNumberFormat="1" applyAlignment="1">
      <alignment horizontal="left"/>
    </xf>
    <xf numFmtId="0" fontId="1" fillId="2" borderId="19" xfId="1" applyBorder="1" applyAlignment="1">
      <alignment horizontal="left"/>
    </xf>
    <xf numFmtId="165" fontId="1" fillId="0" borderId="1" xfId="1" applyNumberFormat="1" applyFill="1" applyAlignment="1">
      <alignment horizontal="center"/>
    </xf>
    <xf numFmtId="14" fontId="1" fillId="0" borderId="1" xfId="1" applyNumberFormat="1" applyFill="1" applyAlignment="1">
      <alignment horizontal="center"/>
    </xf>
    <xf numFmtId="0" fontId="6" fillId="0" borderId="1" xfId="1" applyFont="1" applyFill="1" applyAlignment="1">
      <alignment horizontal="center"/>
    </xf>
    <xf numFmtId="165" fontId="1" fillId="0" borderId="20" xfId="1" applyNumberFormat="1" applyFill="1" applyBorder="1" applyAlignment="1">
      <alignment horizontal="center"/>
    </xf>
    <xf numFmtId="14" fontId="1" fillId="0" borderId="21" xfId="1" applyNumberFormat="1" applyFill="1" applyBorder="1" applyAlignment="1">
      <alignment horizontal="center"/>
    </xf>
    <xf numFmtId="14" fontId="1" fillId="0" borderId="15" xfId="1" applyNumberFormat="1" applyFill="1" applyBorder="1" applyAlignment="1">
      <alignment horizontal="center"/>
    </xf>
    <xf numFmtId="14" fontId="1" fillId="0" borderId="18" xfId="1" applyNumberFormat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6" fillId="2" borderId="1" xfId="1" applyFont="1" applyAlignment="1">
      <alignment horizontal="center"/>
    </xf>
    <xf numFmtId="1" fontId="0" fillId="0" borderId="0" xfId="0" applyNumberFormat="1"/>
    <xf numFmtId="1" fontId="3" fillId="0" borderId="0" xfId="0" applyNumberFormat="1" applyFont="1"/>
    <xf numFmtId="1" fontId="2" fillId="0" borderId="23" xfId="0" applyNumberFormat="1" applyFont="1" applyBorder="1"/>
    <xf numFmtId="0" fontId="0" fillId="0" borderId="0" xfId="0" applyAlignment="1">
      <alignment horizontal="center"/>
    </xf>
    <xf numFmtId="0" fontId="0" fillId="0" borderId="18" xfId="0" applyBorder="1"/>
    <xf numFmtId="0" fontId="0" fillId="0" borderId="0" xfId="0" applyAlignment="1">
      <alignment wrapText="1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0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0" xfId="0" applyFill="1" applyBorder="1"/>
    <xf numFmtId="0" fontId="3" fillId="0" borderId="18" xfId="0" applyFont="1" applyBorder="1"/>
    <xf numFmtId="0" fontId="3" fillId="0" borderId="0" xfId="0" applyFont="1" applyAlignment="1">
      <alignment horizontal="center"/>
    </xf>
    <xf numFmtId="0" fontId="5" fillId="2" borderId="34" xfId="1" applyFont="1" applyBorder="1"/>
    <xf numFmtId="0" fontId="2" fillId="0" borderId="2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5" fontId="1" fillId="0" borderId="21" xfId="1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4" fillId="2" borderId="3" xfId="1" applyFont="1" applyBorder="1" applyAlignment="1">
      <alignment horizontal="center"/>
    </xf>
    <xf numFmtId="0" fontId="4" fillId="2" borderId="4" xfId="1" applyFont="1" applyBorder="1" applyAlignment="1">
      <alignment horizontal="center"/>
    </xf>
    <xf numFmtId="0" fontId="4" fillId="2" borderId="5" xfId="1" applyFont="1" applyBorder="1" applyAlignment="1">
      <alignment horizontal="center"/>
    </xf>
    <xf numFmtId="0" fontId="7" fillId="2" borderId="32" xfId="1" applyFont="1" applyBorder="1" applyAlignment="1">
      <alignment horizontal="center"/>
    </xf>
    <xf numFmtId="0" fontId="7" fillId="2" borderId="33" xfId="1" applyFont="1" applyBorder="1" applyAlignment="1">
      <alignment horizontal="center"/>
    </xf>
    <xf numFmtId="0" fontId="7" fillId="2" borderId="3" xfId="1" applyFont="1" applyBorder="1" applyAlignment="1">
      <alignment horizontal="center"/>
    </xf>
    <xf numFmtId="0" fontId="7" fillId="2" borderId="5" xfId="1" applyFont="1" applyBorder="1" applyAlignment="1">
      <alignment horizontal="center"/>
    </xf>
    <xf numFmtId="0" fontId="4" fillId="2" borderId="14" xfId="1" applyFont="1" applyBorder="1" applyAlignment="1">
      <alignment horizontal="center" vertical="center" textRotation="90"/>
    </xf>
    <xf numFmtId="0" fontId="4" fillId="2" borderId="17" xfId="1" applyFont="1" applyBorder="1" applyAlignment="1">
      <alignment horizontal="center" vertical="center" textRotation="90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10" fillId="0" borderId="0" xfId="0" applyFont="1"/>
  </cellXfs>
  <cellStyles count="2">
    <cellStyle name="Eingabe" xfId="1" builtinId="20"/>
    <cellStyle name="Standard" xfId="0" builtinId="0"/>
  </cellStyles>
  <dxfs count="2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CE091-ECB4-42B3-90B2-D62C33C29C31}">
  <dimension ref="A1:D17"/>
  <sheetViews>
    <sheetView workbookViewId="0">
      <selection activeCell="D6" sqref="D6"/>
    </sheetView>
  </sheetViews>
  <sheetFormatPr baseColWidth="10" defaultRowHeight="18.75" x14ac:dyDescent="0.3"/>
  <cols>
    <col min="1" max="1" width="30.140625" style="3" bestFit="1" customWidth="1"/>
    <col min="2" max="2" width="15.85546875" style="3" bestFit="1" customWidth="1"/>
    <col min="3" max="3" width="14.140625" style="3" bestFit="1" customWidth="1"/>
    <col min="4" max="16384" width="11.42578125" style="3"/>
  </cols>
  <sheetData>
    <row r="1" spans="1:4" ht="26.25" x14ac:dyDescent="0.4">
      <c r="A1" s="33" t="s">
        <v>21</v>
      </c>
      <c r="B1" s="27">
        <f>Berechnung!D1</f>
        <v>2024</v>
      </c>
      <c r="C1" s="32"/>
    </row>
    <row r="2" spans="1:4" x14ac:dyDescent="0.3">
      <c r="A2" s="22" t="s">
        <v>22</v>
      </c>
      <c r="B2" s="26">
        <f>DATE($B$1,1,1)</f>
        <v>45292</v>
      </c>
      <c r="C2" s="25">
        <f>B2</f>
        <v>45292</v>
      </c>
      <c r="D2" s="58"/>
    </row>
    <row r="3" spans="1:4" x14ac:dyDescent="0.3">
      <c r="A3" s="22" t="s">
        <v>23</v>
      </c>
      <c r="B3" s="26">
        <f>DATE($B$1,3,8)</f>
        <v>45359</v>
      </c>
      <c r="C3" s="25">
        <f t="shared" ref="C3:C15" si="0">B3</f>
        <v>45359</v>
      </c>
      <c r="D3" s="58"/>
    </row>
    <row r="4" spans="1:4" ht="19.5" thickBot="1" x14ac:dyDescent="0.35">
      <c r="A4" s="22" t="s">
        <v>24</v>
      </c>
      <c r="B4" s="29">
        <f>B5-2</f>
        <v>45380</v>
      </c>
      <c r="C4" s="25">
        <f t="shared" si="0"/>
        <v>45380</v>
      </c>
      <c r="D4" s="58"/>
    </row>
    <row r="5" spans="1:4" ht="19.5" thickBot="1" x14ac:dyDescent="0.35">
      <c r="A5" s="24" t="s">
        <v>25</v>
      </c>
      <c r="B5" s="31">
        <f>DATE(B$1,3,28)+MOD(24-MOD(B$1,19)*10.63,29)-MOD(TRUNC(B1*5/4)+MOD(24-MOD(B1,19)*10.63,29)+1,7)</f>
        <v>45382</v>
      </c>
      <c r="C5" s="28">
        <f t="shared" si="0"/>
        <v>45382</v>
      </c>
      <c r="D5" s="58"/>
    </row>
    <row r="6" spans="1:4" x14ac:dyDescent="0.3">
      <c r="A6" s="22" t="s">
        <v>26</v>
      </c>
      <c r="B6" s="30">
        <f>B5+1</f>
        <v>45383</v>
      </c>
      <c r="C6" s="25">
        <f t="shared" si="0"/>
        <v>45383</v>
      </c>
      <c r="D6" s="58">
        <f t="shared" ref="D6:D15" si="1">SUM(IF(WEEKDAY(B6:B19,2)&lt;=5,1,0))</f>
        <v>1</v>
      </c>
    </row>
    <row r="7" spans="1:4" x14ac:dyDescent="0.3">
      <c r="A7" s="23">
        <v>45413</v>
      </c>
      <c r="B7" s="26">
        <f>DATE($B$1,5,1)</f>
        <v>45413</v>
      </c>
      <c r="C7" s="25">
        <f t="shared" si="0"/>
        <v>45413</v>
      </c>
      <c r="D7" s="58">
        <f t="shared" si="1"/>
        <v>1</v>
      </c>
    </row>
    <row r="8" spans="1:4" x14ac:dyDescent="0.3">
      <c r="A8" s="22" t="s">
        <v>27</v>
      </c>
      <c r="B8" s="26">
        <f>B5+39</f>
        <v>45421</v>
      </c>
      <c r="C8" s="25">
        <f t="shared" si="0"/>
        <v>45421</v>
      </c>
      <c r="D8" s="58">
        <f t="shared" si="1"/>
        <v>1</v>
      </c>
    </row>
    <row r="9" spans="1:4" x14ac:dyDescent="0.3">
      <c r="A9" s="22" t="s">
        <v>28</v>
      </c>
      <c r="B9" s="26">
        <f>B5+49</f>
        <v>45431</v>
      </c>
      <c r="C9" s="25">
        <f t="shared" si="0"/>
        <v>45431</v>
      </c>
      <c r="D9" s="58">
        <f t="shared" si="1"/>
        <v>0</v>
      </c>
    </row>
    <row r="10" spans="1:4" x14ac:dyDescent="0.3">
      <c r="A10" s="22" t="s">
        <v>29</v>
      </c>
      <c r="B10" s="26">
        <f>B5+50</f>
        <v>45432</v>
      </c>
      <c r="C10" s="25">
        <f t="shared" si="0"/>
        <v>45432</v>
      </c>
      <c r="D10" s="58">
        <f t="shared" si="1"/>
        <v>1</v>
      </c>
    </row>
    <row r="11" spans="1:4" x14ac:dyDescent="0.3">
      <c r="A11" s="22" t="s">
        <v>30</v>
      </c>
      <c r="B11" s="26">
        <f>DATE($B$1,10,3)</f>
        <v>45568</v>
      </c>
      <c r="C11" s="25">
        <f t="shared" si="0"/>
        <v>45568</v>
      </c>
      <c r="D11" s="58">
        <f t="shared" si="1"/>
        <v>1</v>
      </c>
    </row>
    <row r="12" spans="1:4" x14ac:dyDescent="0.3">
      <c r="A12" s="22" t="s">
        <v>31</v>
      </c>
      <c r="B12" s="26">
        <f>DATE($B$1,12,24)</f>
        <v>45650</v>
      </c>
      <c r="C12" s="25">
        <f t="shared" si="0"/>
        <v>45650</v>
      </c>
      <c r="D12" s="58">
        <f t="shared" si="1"/>
        <v>1</v>
      </c>
    </row>
    <row r="13" spans="1:4" x14ac:dyDescent="0.3">
      <c r="A13" s="22" t="s">
        <v>32</v>
      </c>
      <c r="B13" s="26">
        <f>DATE($B$1,12,25)</f>
        <v>45651</v>
      </c>
      <c r="C13" s="25">
        <f t="shared" si="0"/>
        <v>45651</v>
      </c>
      <c r="D13" s="58">
        <f t="shared" si="1"/>
        <v>1</v>
      </c>
    </row>
    <row r="14" spans="1:4" x14ac:dyDescent="0.3">
      <c r="A14" s="22" t="s">
        <v>33</v>
      </c>
      <c r="B14" s="26">
        <f>DATE($B$1,12,26)</f>
        <v>45652</v>
      </c>
      <c r="C14" s="25">
        <f t="shared" si="0"/>
        <v>45652</v>
      </c>
      <c r="D14" s="58">
        <f t="shared" si="1"/>
        <v>1</v>
      </c>
    </row>
    <row r="15" spans="1:4" x14ac:dyDescent="0.3">
      <c r="A15" s="22" t="s">
        <v>34</v>
      </c>
      <c r="B15" s="26">
        <f>DATE($B$1,12,31)</f>
        <v>45657</v>
      </c>
      <c r="C15" s="57">
        <f t="shared" si="0"/>
        <v>45657</v>
      </c>
      <c r="D15" s="58">
        <f t="shared" si="1"/>
        <v>1</v>
      </c>
    </row>
    <row r="16" spans="1:4" ht="19.5" thickBot="1" x14ac:dyDescent="0.35">
      <c r="C16" s="53">
        <f>SUM(D2:D15)</f>
        <v>9</v>
      </c>
    </row>
    <row r="17" ht="19.5" thickTop="1" x14ac:dyDescent="0.3"/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0828-54DE-4AD6-8ED9-3C34A55DC62B}">
  <dimension ref="A1:P39"/>
  <sheetViews>
    <sheetView tabSelected="1" workbookViewId="0">
      <pane ySplit="2" topLeftCell="A3" activePane="bottomLeft" state="frozen"/>
      <selection pane="bottomLeft" activeCell="L3" sqref="L3"/>
    </sheetView>
  </sheetViews>
  <sheetFormatPr baseColWidth="10" defaultRowHeight="18.75" x14ac:dyDescent="0.3"/>
  <cols>
    <col min="1" max="1" width="15.85546875" style="3" bestFit="1" customWidth="1"/>
    <col min="2" max="3" width="14.140625" style="3" bestFit="1" customWidth="1"/>
    <col min="4" max="4" width="6.42578125" style="3" bestFit="1" customWidth="1"/>
    <col min="5" max="5" width="4.140625" style="3" bestFit="1" customWidth="1"/>
    <col min="6" max="6" width="15.85546875" style="3" bestFit="1" customWidth="1"/>
    <col min="7" max="7" width="10.5703125" style="3" customWidth="1"/>
    <col min="8" max="8" width="11.42578125" style="3"/>
    <col min="9" max="9" width="15.85546875" style="3" bestFit="1" customWidth="1"/>
    <col min="10" max="10" width="14" style="51" customWidth="1"/>
    <col min="11" max="11" width="11.42578125" style="3"/>
    <col min="12" max="12" width="15.85546875" style="3" bestFit="1" customWidth="1"/>
    <col min="13" max="13" width="14.140625" style="51" customWidth="1"/>
    <col min="14" max="14" width="11.42578125" style="3"/>
    <col min="15" max="15" width="15.85546875" style="3" bestFit="1" customWidth="1"/>
    <col min="16" max="16" width="14.140625" style="51" customWidth="1"/>
    <col min="17" max="16384" width="11.42578125" style="3"/>
  </cols>
  <sheetData>
    <row r="1" spans="1:12" ht="19.5" thickBot="1" x14ac:dyDescent="0.35">
      <c r="B1" s="50">
        <f>Berechnung!D1</f>
        <v>2024</v>
      </c>
    </row>
    <row r="2" spans="1:12" ht="19.5" thickBot="1" x14ac:dyDescent="0.35">
      <c r="A2" s="59" t="s">
        <v>13</v>
      </c>
      <c r="B2" s="60"/>
      <c r="C2" s="61"/>
      <c r="F2" s="62" t="s">
        <v>48</v>
      </c>
      <c r="G2" s="63"/>
      <c r="I2" s="64" t="s">
        <v>49</v>
      </c>
      <c r="J2" s="65"/>
      <c r="L2" s="3" t="s">
        <v>55</v>
      </c>
    </row>
    <row r="3" spans="1:12" x14ac:dyDescent="0.3">
      <c r="A3" s="7" t="s">
        <v>14</v>
      </c>
      <c r="B3" s="8">
        <v>45327</v>
      </c>
      <c r="C3" s="9">
        <v>45332</v>
      </c>
      <c r="D3" s="35">
        <f>_xlfn.DAYS(B3,C3)-1</f>
        <v>-6</v>
      </c>
      <c r="F3" s="52" t="s">
        <v>14</v>
      </c>
      <c r="G3" s="51">
        <f t="shared" ref="G3:G10" si="0">INT((B3-MOD(B3-1,7)-C3+7)/7)</f>
        <v>0</v>
      </c>
      <c r="I3" s="52" t="s">
        <v>14</v>
      </c>
      <c r="J3" s="54">
        <f ca="1">SUMPRODUCT((WEEKDAY(ROW(INDIRECT(B3&amp;":"&amp;C3)),1)=7)*1)</f>
        <v>1</v>
      </c>
    </row>
    <row r="4" spans="1:12" x14ac:dyDescent="0.3">
      <c r="A4" s="10" t="s">
        <v>15</v>
      </c>
      <c r="B4" s="11">
        <v>45376</v>
      </c>
      <c r="C4" s="12">
        <v>45387</v>
      </c>
      <c r="D4" s="35">
        <f>_xlfn.DAYS(B4,C4)-1</f>
        <v>-12</v>
      </c>
      <c r="E4" s="35"/>
      <c r="F4" s="10" t="s">
        <v>15</v>
      </c>
      <c r="G4" s="51">
        <f t="shared" si="0"/>
        <v>-1</v>
      </c>
      <c r="I4" s="10" t="s">
        <v>15</v>
      </c>
      <c r="J4" s="54">
        <f t="shared" ref="J4:J10" ca="1" si="1">SUMPRODUCT((WEEKDAY(ROW(INDIRECT(B4&amp;":"&amp;C4)),1)=7)*1)</f>
        <v>1</v>
      </c>
    </row>
    <row r="5" spans="1:12" x14ac:dyDescent="0.3">
      <c r="A5" s="10" t="s">
        <v>16</v>
      </c>
      <c r="B5" s="11">
        <v>45491</v>
      </c>
      <c r="C5" s="12">
        <v>45535</v>
      </c>
      <c r="D5" s="35">
        <f t="shared" ref="D5:D9" si="2">_xlfn.DAYS(B5,C5)-1</f>
        <v>-45</v>
      </c>
      <c r="E5" s="35"/>
      <c r="F5" s="10" t="s">
        <v>16</v>
      </c>
      <c r="G5" s="51">
        <f t="shared" si="0"/>
        <v>-6</v>
      </c>
      <c r="I5" s="10" t="s">
        <v>16</v>
      </c>
      <c r="J5" s="54">
        <f t="shared" ca="1" si="1"/>
        <v>7</v>
      </c>
    </row>
    <row r="6" spans="1:12" x14ac:dyDescent="0.3">
      <c r="A6" s="10" t="s">
        <v>17</v>
      </c>
      <c r="B6" s="11">
        <v>45586</v>
      </c>
      <c r="C6" s="12">
        <v>45597</v>
      </c>
      <c r="D6" s="35">
        <f t="shared" si="2"/>
        <v>-12</v>
      </c>
      <c r="E6" s="35"/>
      <c r="F6" s="10" t="s">
        <v>17</v>
      </c>
      <c r="G6" s="51">
        <f t="shared" si="0"/>
        <v>-1</v>
      </c>
      <c r="I6" s="10" t="s">
        <v>17</v>
      </c>
      <c r="J6" s="54">
        <f t="shared" ca="1" si="1"/>
        <v>1</v>
      </c>
    </row>
    <row r="7" spans="1:12" x14ac:dyDescent="0.3">
      <c r="A7" s="10" t="s">
        <v>18</v>
      </c>
      <c r="B7" s="11">
        <v>45649</v>
      </c>
      <c r="C7" s="12">
        <v>45657</v>
      </c>
      <c r="D7" s="35">
        <f t="shared" si="2"/>
        <v>-9</v>
      </c>
      <c r="E7" s="35"/>
      <c r="F7" s="10" t="s">
        <v>18</v>
      </c>
      <c r="G7" s="51">
        <f t="shared" si="0"/>
        <v>-1</v>
      </c>
      <c r="I7" s="10" t="s">
        <v>18</v>
      </c>
      <c r="J7" s="54">
        <f t="shared" ca="1" si="1"/>
        <v>1</v>
      </c>
    </row>
    <row r="8" spans="1:12" x14ac:dyDescent="0.3">
      <c r="A8" s="10" t="s">
        <v>19</v>
      </c>
      <c r="B8" s="11">
        <v>45422</v>
      </c>
      <c r="C8" s="12">
        <v>45422</v>
      </c>
      <c r="D8" s="35">
        <f t="shared" si="2"/>
        <v>-1</v>
      </c>
      <c r="E8" s="35"/>
      <c r="F8" s="10" t="s">
        <v>19</v>
      </c>
      <c r="G8" s="51">
        <f t="shared" si="0"/>
        <v>0</v>
      </c>
      <c r="I8" s="10" t="s">
        <v>19</v>
      </c>
      <c r="J8" s="54">
        <f t="shared" ca="1" si="1"/>
        <v>0</v>
      </c>
    </row>
    <row r="9" spans="1:12" ht="19.5" thickBot="1" x14ac:dyDescent="0.35">
      <c r="A9" s="13" t="s">
        <v>19</v>
      </c>
      <c r="B9" s="14">
        <v>45569</v>
      </c>
      <c r="C9" s="15">
        <v>45569</v>
      </c>
      <c r="D9" s="35">
        <f t="shared" si="2"/>
        <v>-1</v>
      </c>
      <c r="E9" s="35"/>
      <c r="F9" s="13" t="s">
        <v>19</v>
      </c>
      <c r="G9" s="51">
        <f t="shared" si="0"/>
        <v>0</v>
      </c>
      <c r="I9" s="13" t="s">
        <v>19</v>
      </c>
      <c r="J9" s="54">
        <f t="shared" ca="1" si="1"/>
        <v>0</v>
      </c>
    </row>
    <row r="10" spans="1:12" x14ac:dyDescent="0.3">
      <c r="A10" s="66" t="s">
        <v>20</v>
      </c>
      <c r="B10" s="16">
        <v>45292</v>
      </c>
      <c r="C10" s="17">
        <v>45296</v>
      </c>
      <c r="D10" s="35"/>
      <c r="F10" s="66" t="s">
        <v>20</v>
      </c>
      <c r="G10" s="51">
        <f t="shared" si="0"/>
        <v>0</v>
      </c>
      <c r="I10" s="66" t="s">
        <v>20</v>
      </c>
      <c r="J10" s="54">
        <f t="shared" ca="1" si="1"/>
        <v>0</v>
      </c>
    </row>
    <row r="11" spans="1:12" x14ac:dyDescent="0.3">
      <c r="A11" s="66"/>
      <c r="B11" s="11"/>
      <c r="C11" s="12"/>
      <c r="F11" s="66"/>
      <c r="G11" s="51"/>
      <c r="I11" s="66"/>
    </row>
    <row r="12" spans="1:12" x14ac:dyDescent="0.3">
      <c r="A12" s="66"/>
      <c r="B12" s="18"/>
      <c r="C12" s="19"/>
      <c r="F12" s="66"/>
      <c r="G12" s="51"/>
      <c r="I12" s="66"/>
    </row>
    <row r="13" spans="1:12" x14ac:dyDescent="0.3">
      <c r="A13" s="66"/>
      <c r="B13" s="18"/>
      <c r="C13" s="19"/>
      <c r="F13" s="66"/>
      <c r="G13" s="51"/>
      <c r="I13" s="66"/>
    </row>
    <row r="14" spans="1:12" ht="19.5" thickBot="1" x14ac:dyDescent="0.35">
      <c r="A14" s="67"/>
      <c r="B14" s="20"/>
      <c r="C14" s="21"/>
      <c r="F14" s="67"/>
      <c r="G14" s="51"/>
      <c r="I14" s="67"/>
    </row>
    <row r="15" spans="1:12" ht="19.5" thickBot="1" x14ac:dyDescent="0.35">
      <c r="C15" s="70"/>
      <c r="D15" s="36">
        <f>SUM(D3:D14)</f>
        <v>-86</v>
      </c>
      <c r="E15" s="35"/>
      <c r="G15" s="53">
        <f>SUM(G3:G14)</f>
        <v>-9</v>
      </c>
      <c r="J15" s="53">
        <f ca="1">J16-J16-J16</f>
        <v>-11</v>
      </c>
    </row>
    <row r="16" spans="1:12" ht="20.25" thickTop="1" thickBot="1" x14ac:dyDescent="0.35">
      <c r="C16" s="70"/>
      <c r="D16" s="70"/>
      <c r="J16" s="55">
        <f ca="1">SUM(J3:J14)</f>
        <v>11</v>
      </c>
    </row>
    <row r="17" spans="1:16" ht="19.5" thickBot="1" x14ac:dyDescent="0.35">
      <c r="A17" s="59" t="s">
        <v>52</v>
      </c>
      <c r="B17" s="60"/>
      <c r="C17" s="61"/>
      <c r="F17" s="64" t="s">
        <v>50</v>
      </c>
      <c r="G17" s="65"/>
      <c r="I17" s="64" t="s">
        <v>51</v>
      </c>
      <c r="J17" s="65"/>
      <c r="M17" s="3"/>
      <c r="P17" s="3"/>
    </row>
    <row r="18" spans="1:16" x14ac:dyDescent="0.3">
      <c r="A18" s="7" t="s">
        <v>56</v>
      </c>
      <c r="B18" s="8">
        <v>45292</v>
      </c>
      <c r="C18" s="9">
        <v>45326</v>
      </c>
      <c r="D18" s="35">
        <f>_xlfn.DAYS(C18,B18)-1</f>
        <v>33</v>
      </c>
      <c r="F18" s="52" t="s">
        <v>14</v>
      </c>
      <c r="G18" s="51">
        <f>INT(($C$18-MOD($C$18-1,7)-$B$18+7)/7)+1</f>
        <v>6</v>
      </c>
      <c r="I18" s="52" t="s">
        <v>14</v>
      </c>
      <c r="J18" s="51">
        <f>INT(($C$18-MOD($C$18-1,7)-$B$18+7)/7)</f>
        <v>5</v>
      </c>
      <c r="M18" s="3"/>
      <c r="P18" s="3"/>
    </row>
    <row r="19" spans="1:16" x14ac:dyDescent="0.3">
      <c r="A19" s="10" t="s">
        <v>15</v>
      </c>
      <c r="B19" s="11">
        <v>45390</v>
      </c>
      <c r="C19" s="12">
        <v>45490</v>
      </c>
      <c r="D19" s="35">
        <f t="shared" ref="D19:D24" si="3">_xlfn.DAYS(C19,B19)-1</f>
        <v>99</v>
      </c>
      <c r="F19" s="10" t="s">
        <v>15</v>
      </c>
      <c r="G19" s="51">
        <f>INT(($C$19-MOD($C$19-1,7)-$B$19+7)/7)+1</f>
        <v>15</v>
      </c>
      <c r="I19" s="10" t="s">
        <v>15</v>
      </c>
      <c r="J19" s="51">
        <f>INT(($C$19-MOD($C$19-1,7)-$B$19+7)/7)</f>
        <v>14</v>
      </c>
      <c r="M19" s="3"/>
      <c r="P19" s="3"/>
    </row>
    <row r="20" spans="1:16" x14ac:dyDescent="0.3">
      <c r="A20" s="10" t="s">
        <v>16</v>
      </c>
      <c r="B20" s="11">
        <v>45536</v>
      </c>
      <c r="C20" s="12">
        <v>45585</v>
      </c>
      <c r="D20" s="35">
        <f t="shared" si="3"/>
        <v>48</v>
      </c>
      <c r="F20" s="10" t="s">
        <v>16</v>
      </c>
      <c r="G20" s="51">
        <f t="shared" ref="G20:G24" si="4">INT((C20-MOD(C20-1,7)-B20+7)/7)</f>
        <v>8</v>
      </c>
      <c r="I20" s="10" t="s">
        <v>16</v>
      </c>
      <c r="J20" s="51">
        <f>INT(($C$20-MOD($C$20-1,7)-$B$20+7)/7)</f>
        <v>8</v>
      </c>
      <c r="M20" s="3"/>
      <c r="P20" s="3"/>
    </row>
    <row r="21" spans="1:16" x14ac:dyDescent="0.3">
      <c r="A21" s="10" t="s">
        <v>17</v>
      </c>
      <c r="B21" s="11">
        <v>45598</v>
      </c>
      <c r="C21" s="12">
        <v>45648</v>
      </c>
      <c r="D21" s="35">
        <f t="shared" si="3"/>
        <v>49</v>
      </c>
      <c r="F21" s="10" t="s">
        <v>17</v>
      </c>
      <c r="G21" s="51">
        <f t="shared" si="4"/>
        <v>8</v>
      </c>
      <c r="I21" s="10" t="s">
        <v>17</v>
      </c>
      <c r="J21" s="51">
        <f>INT(($C$21-MOD($C$21-1,7)-$B$21+7)/7)</f>
        <v>8</v>
      </c>
      <c r="M21" s="3"/>
      <c r="P21" s="3"/>
    </row>
    <row r="22" spans="1:16" x14ac:dyDescent="0.3">
      <c r="A22" s="10" t="s">
        <v>18</v>
      </c>
      <c r="B22" s="11">
        <v>45292</v>
      </c>
      <c r="C22" s="12">
        <v>45326</v>
      </c>
      <c r="D22" s="35">
        <f t="shared" si="3"/>
        <v>33</v>
      </c>
      <c r="F22" s="10" t="s">
        <v>18</v>
      </c>
      <c r="G22" s="51">
        <f t="shared" si="4"/>
        <v>5</v>
      </c>
      <c r="I22" s="10" t="s">
        <v>18</v>
      </c>
      <c r="M22" s="3"/>
      <c r="P22" s="3"/>
    </row>
    <row r="23" spans="1:16" x14ac:dyDescent="0.3">
      <c r="A23" s="10" t="s">
        <v>19</v>
      </c>
      <c r="B23" s="11"/>
      <c r="C23" s="12"/>
      <c r="D23" s="35"/>
      <c r="F23" s="10" t="s">
        <v>19</v>
      </c>
      <c r="G23" s="51">
        <f t="shared" si="4"/>
        <v>0</v>
      </c>
      <c r="I23" s="10" t="s">
        <v>19</v>
      </c>
      <c r="M23" s="3"/>
      <c r="P23" s="3"/>
    </row>
    <row r="24" spans="1:16" ht="19.5" thickBot="1" x14ac:dyDescent="0.35">
      <c r="A24" s="13" t="s">
        <v>19</v>
      </c>
      <c r="B24" s="14"/>
      <c r="C24" s="15"/>
      <c r="D24" s="35"/>
      <c r="F24" s="13" t="s">
        <v>19</v>
      </c>
      <c r="G24" s="51">
        <f t="shared" si="4"/>
        <v>0</v>
      </c>
      <c r="I24" s="13" t="s">
        <v>19</v>
      </c>
      <c r="M24" s="3"/>
      <c r="P24" s="3"/>
    </row>
    <row r="25" spans="1:16" ht="19.5" thickBot="1" x14ac:dyDescent="0.35">
      <c r="D25" s="35">
        <f>SUM(D18:D24)</f>
        <v>262</v>
      </c>
      <c r="G25" s="53">
        <f>G26-G26-G26</f>
        <v>-36</v>
      </c>
      <c r="J25" s="53">
        <f>J26-J26-J26</f>
        <v>-30</v>
      </c>
      <c r="M25" s="3"/>
      <c r="P25" s="3"/>
    </row>
    <row r="26" spans="1:16" ht="19.5" thickTop="1" x14ac:dyDescent="0.3">
      <c r="G26" s="55">
        <f>SUM(G19:G24)</f>
        <v>36</v>
      </c>
      <c r="J26" s="56">
        <f>SUM(J19:J24)</f>
        <v>30</v>
      </c>
      <c r="M26" s="3"/>
      <c r="P26" s="3"/>
    </row>
    <row r="27" spans="1:16" x14ac:dyDescent="0.3">
      <c r="J27" s="3"/>
      <c r="M27" s="3"/>
      <c r="P27" s="3"/>
    </row>
    <row r="28" spans="1:16" x14ac:dyDescent="0.3">
      <c r="J28" s="3"/>
      <c r="M28" s="3"/>
      <c r="P28" s="3"/>
    </row>
    <row r="29" spans="1:16" x14ac:dyDescent="0.3">
      <c r="J29" s="3"/>
      <c r="M29" s="3"/>
      <c r="P29" s="3"/>
    </row>
    <row r="30" spans="1:16" x14ac:dyDescent="0.3">
      <c r="J30" s="3"/>
      <c r="M30" s="3"/>
      <c r="P30" s="3"/>
    </row>
    <row r="31" spans="1:16" x14ac:dyDescent="0.3">
      <c r="J31" s="3"/>
      <c r="M31" s="3"/>
      <c r="P31" s="3"/>
    </row>
    <row r="32" spans="1:16" x14ac:dyDescent="0.3">
      <c r="J32" s="3"/>
      <c r="M32" s="3"/>
      <c r="P32" s="3"/>
    </row>
    <row r="33" spans="10:16" x14ac:dyDescent="0.3">
      <c r="J33" s="3"/>
      <c r="M33" s="3"/>
      <c r="P33" s="3"/>
    </row>
    <row r="34" spans="10:16" x14ac:dyDescent="0.3">
      <c r="J34" s="3"/>
      <c r="M34" s="3"/>
      <c r="P34" s="3"/>
    </row>
    <row r="35" spans="10:16" x14ac:dyDescent="0.3">
      <c r="J35" s="3"/>
      <c r="M35" s="3"/>
      <c r="P35" s="3"/>
    </row>
    <row r="36" spans="10:16" x14ac:dyDescent="0.3">
      <c r="J36" s="3"/>
      <c r="M36" s="3"/>
      <c r="P36" s="3"/>
    </row>
    <row r="37" spans="10:16" x14ac:dyDescent="0.3">
      <c r="J37" s="3"/>
      <c r="M37" s="3"/>
      <c r="P37" s="3"/>
    </row>
    <row r="38" spans="10:16" x14ac:dyDescent="0.3">
      <c r="J38" s="3"/>
      <c r="M38" s="3"/>
      <c r="P38" s="3"/>
    </row>
    <row r="39" spans="10:16" x14ac:dyDescent="0.3">
      <c r="J39" s="3"/>
      <c r="M39" s="3"/>
      <c r="P39" s="3"/>
    </row>
  </sheetData>
  <mergeCells count="9">
    <mergeCell ref="A17:C17"/>
    <mergeCell ref="F2:G2"/>
    <mergeCell ref="I2:J2"/>
    <mergeCell ref="F17:G17"/>
    <mergeCell ref="I17:J17"/>
    <mergeCell ref="A2:C2"/>
    <mergeCell ref="A10:A14"/>
    <mergeCell ref="F10:F14"/>
    <mergeCell ref="I10:I1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4E49E-79D2-4184-B193-AE4158B0CD3C}">
  <dimension ref="A1:AS13"/>
  <sheetViews>
    <sheetView workbookViewId="0">
      <selection activeCell="A2" sqref="A2"/>
    </sheetView>
  </sheetViews>
  <sheetFormatPr baseColWidth="10" defaultRowHeight="18.75" x14ac:dyDescent="0.3"/>
  <cols>
    <col min="1" max="1" width="13.28515625" style="3" bestFit="1" customWidth="1"/>
    <col min="2" max="32" width="4.85546875" style="3" bestFit="1" customWidth="1"/>
    <col min="33" max="45" width="3.5703125" style="3" bestFit="1" customWidth="1"/>
    <col min="46" max="16384" width="11.42578125" style="3"/>
  </cols>
  <sheetData>
    <row r="1" spans="1:45" x14ac:dyDescent="0.3">
      <c r="A1" s="2">
        <f>Berechnung!D1</f>
        <v>2024</v>
      </c>
    </row>
    <row r="2" spans="1:45" x14ac:dyDescent="0.3">
      <c r="A2" s="5" t="s">
        <v>1</v>
      </c>
      <c r="B2" s="6">
        <f>DATE(A1,1,1)</f>
        <v>45292</v>
      </c>
      <c r="C2" s="6">
        <f>B2+1</f>
        <v>45293</v>
      </c>
      <c r="D2" s="6">
        <f t="shared" ref="D2:AF2" si="0">C2+1</f>
        <v>45294</v>
      </c>
      <c r="E2" s="6">
        <f t="shared" si="0"/>
        <v>45295</v>
      </c>
      <c r="F2" s="6">
        <f t="shared" si="0"/>
        <v>45296</v>
      </c>
      <c r="G2" s="6">
        <f t="shared" si="0"/>
        <v>45297</v>
      </c>
      <c r="H2" s="6">
        <f t="shared" si="0"/>
        <v>45298</v>
      </c>
      <c r="I2" s="6">
        <f t="shared" si="0"/>
        <v>45299</v>
      </c>
      <c r="J2" s="6">
        <f t="shared" si="0"/>
        <v>45300</v>
      </c>
      <c r="K2" s="6">
        <f t="shared" si="0"/>
        <v>45301</v>
      </c>
      <c r="L2" s="6">
        <f t="shared" si="0"/>
        <v>45302</v>
      </c>
      <c r="M2" s="6">
        <f t="shared" si="0"/>
        <v>45303</v>
      </c>
      <c r="N2" s="6">
        <f t="shared" si="0"/>
        <v>45304</v>
      </c>
      <c r="O2" s="6">
        <f t="shared" si="0"/>
        <v>45305</v>
      </c>
      <c r="P2" s="6">
        <f t="shared" si="0"/>
        <v>45306</v>
      </c>
      <c r="Q2" s="6">
        <f t="shared" si="0"/>
        <v>45307</v>
      </c>
      <c r="R2" s="6">
        <f t="shared" si="0"/>
        <v>45308</v>
      </c>
      <c r="S2" s="6">
        <f t="shared" si="0"/>
        <v>45309</v>
      </c>
      <c r="T2" s="6">
        <f t="shared" si="0"/>
        <v>45310</v>
      </c>
      <c r="U2" s="6">
        <f t="shared" si="0"/>
        <v>45311</v>
      </c>
      <c r="V2" s="6">
        <f t="shared" si="0"/>
        <v>45312</v>
      </c>
      <c r="W2" s="6">
        <f t="shared" si="0"/>
        <v>45313</v>
      </c>
      <c r="X2" s="6">
        <f t="shared" si="0"/>
        <v>45314</v>
      </c>
      <c r="Y2" s="6">
        <f t="shared" si="0"/>
        <v>45315</v>
      </c>
      <c r="Z2" s="6">
        <f t="shared" si="0"/>
        <v>45316</v>
      </c>
      <c r="AA2" s="6">
        <f t="shared" si="0"/>
        <v>45317</v>
      </c>
      <c r="AB2" s="6">
        <f t="shared" si="0"/>
        <v>45318</v>
      </c>
      <c r="AC2" s="6">
        <f t="shared" si="0"/>
        <v>45319</v>
      </c>
      <c r="AD2" s="6">
        <f t="shared" si="0"/>
        <v>45320</v>
      </c>
      <c r="AE2" s="6">
        <f t="shared" si="0"/>
        <v>45321</v>
      </c>
      <c r="AF2" s="6">
        <f t="shared" si="0"/>
        <v>45322</v>
      </c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45" x14ac:dyDescent="0.3">
      <c r="A3" s="5" t="s">
        <v>2</v>
      </c>
      <c r="B3" s="6">
        <f>DATE($A$1,2,1)</f>
        <v>45323</v>
      </c>
      <c r="C3" s="6">
        <f>B3+1</f>
        <v>45324</v>
      </c>
      <c r="D3" s="6">
        <f t="shared" ref="D3:AF12" si="1">C3+1</f>
        <v>45325</v>
      </c>
      <c r="E3" s="6">
        <f t="shared" si="1"/>
        <v>45326</v>
      </c>
      <c r="F3" s="6">
        <f t="shared" si="1"/>
        <v>45327</v>
      </c>
      <c r="G3" s="6">
        <f t="shared" si="1"/>
        <v>45328</v>
      </c>
      <c r="H3" s="6">
        <f t="shared" si="1"/>
        <v>45329</v>
      </c>
      <c r="I3" s="6">
        <f t="shared" si="1"/>
        <v>45330</v>
      </c>
      <c r="J3" s="6">
        <f t="shared" si="1"/>
        <v>45331</v>
      </c>
      <c r="K3" s="6">
        <f t="shared" si="1"/>
        <v>45332</v>
      </c>
      <c r="L3" s="6">
        <f t="shared" si="1"/>
        <v>45333</v>
      </c>
      <c r="M3" s="6">
        <f t="shared" si="1"/>
        <v>45334</v>
      </c>
      <c r="N3" s="6">
        <f t="shared" si="1"/>
        <v>45335</v>
      </c>
      <c r="O3" s="6">
        <f t="shared" si="1"/>
        <v>45336</v>
      </c>
      <c r="P3" s="6">
        <f t="shared" si="1"/>
        <v>45337</v>
      </c>
      <c r="Q3" s="6">
        <f t="shared" si="1"/>
        <v>45338</v>
      </c>
      <c r="R3" s="6">
        <f t="shared" si="1"/>
        <v>45339</v>
      </c>
      <c r="S3" s="6">
        <f t="shared" si="1"/>
        <v>45340</v>
      </c>
      <c r="T3" s="6">
        <f t="shared" si="1"/>
        <v>45341</v>
      </c>
      <c r="U3" s="6">
        <f t="shared" si="1"/>
        <v>45342</v>
      </c>
      <c r="V3" s="6">
        <f t="shared" si="1"/>
        <v>45343</v>
      </c>
      <c r="W3" s="6">
        <f t="shared" si="1"/>
        <v>45344</v>
      </c>
      <c r="X3" s="6">
        <f t="shared" si="1"/>
        <v>45345</v>
      </c>
      <c r="Y3" s="6">
        <f t="shared" si="1"/>
        <v>45346</v>
      </c>
      <c r="Z3" s="6">
        <f t="shared" si="1"/>
        <v>45347</v>
      </c>
      <c r="AA3" s="6">
        <f t="shared" si="1"/>
        <v>45348</v>
      </c>
      <c r="AB3" s="6">
        <f t="shared" si="1"/>
        <v>45349</v>
      </c>
      <c r="AC3" s="6">
        <f t="shared" si="1"/>
        <v>45350</v>
      </c>
      <c r="AD3" s="6"/>
      <c r="AE3" s="6"/>
      <c r="AF3" s="6"/>
    </row>
    <row r="4" spans="1:45" x14ac:dyDescent="0.3">
      <c r="A4" s="5" t="s">
        <v>3</v>
      </c>
      <c r="B4" s="6">
        <f>DATE($A$1,3,1)</f>
        <v>45352</v>
      </c>
      <c r="C4" s="6">
        <f t="shared" ref="C4:R13" si="2">B4+1</f>
        <v>45353</v>
      </c>
      <c r="D4" s="6">
        <f t="shared" si="2"/>
        <v>45354</v>
      </c>
      <c r="E4" s="6">
        <f t="shared" si="2"/>
        <v>45355</v>
      </c>
      <c r="F4" s="6">
        <f t="shared" si="2"/>
        <v>45356</v>
      </c>
      <c r="G4" s="6">
        <f t="shared" si="2"/>
        <v>45357</v>
      </c>
      <c r="H4" s="6">
        <f t="shared" si="2"/>
        <v>45358</v>
      </c>
      <c r="I4" s="6">
        <f t="shared" si="2"/>
        <v>45359</v>
      </c>
      <c r="J4" s="6">
        <f t="shared" si="2"/>
        <v>45360</v>
      </c>
      <c r="K4" s="6">
        <f t="shared" si="2"/>
        <v>45361</v>
      </c>
      <c r="L4" s="6">
        <f t="shared" si="2"/>
        <v>45362</v>
      </c>
      <c r="M4" s="6">
        <f t="shared" si="2"/>
        <v>45363</v>
      </c>
      <c r="N4" s="6">
        <f t="shared" si="2"/>
        <v>45364</v>
      </c>
      <c r="O4" s="6">
        <f t="shared" si="2"/>
        <v>45365</v>
      </c>
      <c r="P4" s="6">
        <f t="shared" si="2"/>
        <v>45366</v>
      </c>
      <c r="Q4" s="6">
        <f t="shared" si="2"/>
        <v>45367</v>
      </c>
      <c r="R4" s="6">
        <f t="shared" si="2"/>
        <v>45368</v>
      </c>
      <c r="S4" s="6">
        <f t="shared" si="1"/>
        <v>45369</v>
      </c>
      <c r="T4" s="6">
        <f t="shared" si="1"/>
        <v>45370</v>
      </c>
      <c r="U4" s="6">
        <f t="shared" si="1"/>
        <v>45371</v>
      </c>
      <c r="V4" s="6">
        <f t="shared" si="1"/>
        <v>45372</v>
      </c>
      <c r="W4" s="6">
        <f t="shared" si="1"/>
        <v>45373</v>
      </c>
      <c r="X4" s="6">
        <f t="shared" si="1"/>
        <v>45374</v>
      </c>
      <c r="Y4" s="6">
        <f t="shared" si="1"/>
        <v>45375</v>
      </c>
      <c r="Z4" s="6">
        <f t="shared" si="1"/>
        <v>45376</v>
      </c>
      <c r="AA4" s="6">
        <f t="shared" si="1"/>
        <v>45377</v>
      </c>
      <c r="AB4" s="6">
        <f t="shared" si="1"/>
        <v>45378</v>
      </c>
      <c r="AC4" s="6">
        <f t="shared" si="1"/>
        <v>45379</v>
      </c>
      <c r="AD4" s="6">
        <f t="shared" si="1"/>
        <v>45380</v>
      </c>
      <c r="AE4" s="6">
        <f t="shared" si="1"/>
        <v>45381</v>
      </c>
      <c r="AF4" s="6">
        <f t="shared" si="1"/>
        <v>45382</v>
      </c>
    </row>
    <row r="5" spans="1:45" x14ac:dyDescent="0.3">
      <c r="A5" s="5" t="s">
        <v>4</v>
      </c>
      <c r="B5" s="6">
        <f>DATE($A$1,4,1)</f>
        <v>45383</v>
      </c>
      <c r="C5" s="6">
        <f t="shared" si="2"/>
        <v>45384</v>
      </c>
      <c r="D5" s="6">
        <f t="shared" si="1"/>
        <v>45385</v>
      </c>
      <c r="E5" s="6">
        <f t="shared" si="1"/>
        <v>45386</v>
      </c>
      <c r="F5" s="6">
        <f t="shared" si="1"/>
        <v>45387</v>
      </c>
      <c r="G5" s="6">
        <f t="shared" si="1"/>
        <v>45388</v>
      </c>
      <c r="H5" s="6">
        <f t="shared" si="1"/>
        <v>45389</v>
      </c>
      <c r="I5" s="6">
        <f t="shared" si="1"/>
        <v>45390</v>
      </c>
      <c r="J5" s="6">
        <f t="shared" si="1"/>
        <v>45391</v>
      </c>
      <c r="K5" s="6">
        <f t="shared" si="1"/>
        <v>45392</v>
      </c>
      <c r="L5" s="6">
        <f t="shared" si="1"/>
        <v>45393</v>
      </c>
      <c r="M5" s="6">
        <f t="shared" si="1"/>
        <v>45394</v>
      </c>
      <c r="N5" s="6">
        <f t="shared" si="1"/>
        <v>45395</v>
      </c>
      <c r="O5" s="6">
        <f t="shared" si="1"/>
        <v>45396</v>
      </c>
      <c r="P5" s="6">
        <f t="shared" si="1"/>
        <v>45397</v>
      </c>
      <c r="Q5" s="6">
        <f t="shared" si="1"/>
        <v>45398</v>
      </c>
      <c r="R5" s="6">
        <f t="shared" si="1"/>
        <v>45399</v>
      </c>
      <c r="S5" s="6">
        <f t="shared" si="1"/>
        <v>45400</v>
      </c>
      <c r="T5" s="6">
        <f t="shared" si="1"/>
        <v>45401</v>
      </c>
      <c r="U5" s="6">
        <f t="shared" si="1"/>
        <v>45402</v>
      </c>
      <c r="V5" s="6">
        <f t="shared" si="1"/>
        <v>45403</v>
      </c>
      <c r="W5" s="6">
        <f t="shared" si="1"/>
        <v>45404</v>
      </c>
      <c r="X5" s="6">
        <f t="shared" si="1"/>
        <v>45405</v>
      </c>
      <c r="Y5" s="6">
        <f t="shared" si="1"/>
        <v>45406</v>
      </c>
      <c r="Z5" s="6">
        <f t="shared" si="1"/>
        <v>45407</v>
      </c>
      <c r="AA5" s="6">
        <f t="shared" si="1"/>
        <v>45408</v>
      </c>
      <c r="AB5" s="6">
        <f t="shared" si="1"/>
        <v>45409</v>
      </c>
      <c r="AC5" s="6">
        <f t="shared" si="1"/>
        <v>45410</v>
      </c>
      <c r="AD5" s="6">
        <f t="shared" si="1"/>
        <v>45411</v>
      </c>
      <c r="AE5" s="6">
        <f t="shared" si="1"/>
        <v>45412</v>
      </c>
      <c r="AF5" s="6"/>
    </row>
    <row r="6" spans="1:45" x14ac:dyDescent="0.3">
      <c r="A6" s="5" t="s">
        <v>5</v>
      </c>
      <c r="B6" s="6">
        <f>DATE($A$1,5,1)</f>
        <v>45413</v>
      </c>
      <c r="C6" s="6">
        <f t="shared" si="2"/>
        <v>45414</v>
      </c>
      <c r="D6" s="6">
        <f t="shared" si="1"/>
        <v>45415</v>
      </c>
      <c r="E6" s="6">
        <f t="shared" si="1"/>
        <v>45416</v>
      </c>
      <c r="F6" s="6">
        <f t="shared" si="1"/>
        <v>45417</v>
      </c>
      <c r="G6" s="6">
        <f t="shared" si="1"/>
        <v>45418</v>
      </c>
      <c r="H6" s="6">
        <f t="shared" si="1"/>
        <v>45419</v>
      </c>
      <c r="I6" s="6">
        <f t="shared" si="1"/>
        <v>45420</v>
      </c>
      <c r="J6" s="6">
        <f t="shared" si="1"/>
        <v>45421</v>
      </c>
      <c r="K6" s="6">
        <f t="shared" si="1"/>
        <v>45422</v>
      </c>
      <c r="L6" s="6">
        <f t="shared" si="1"/>
        <v>45423</v>
      </c>
      <c r="M6" s="6">
        <f t="shared" si="1"/>
        <v>45424</v>
      </c>
      <c r="N6" s="6">
        <f t="shared" si="1"/>
        <v>45425</v>
      </c>
      <c r="O6" s="6">
        <f t="shared" si="1"/>
        <v>45426</v>
      </c>
      <c r="P6" s="6">
        <f t="shared" si="1"/>
        <v>45427</v>
      </c>
      <c r="Q6" s="6">
        <f t="shared" si="1"/>
        <v>45428</v>
      </c>
      <c r="R6" s="6">
        <f t="shared" si="1"/>
        <v>45429</v>
      </c>
      <c r="S6" s="6">
        <f t="shared" si="1"/>
        <v>45430</v>
      </c>
      <c r="T6" s="6">
        <f t="shared" si="1"/>
        <v>45431</v>
      </c>
      <c r="U6" s="6">
        <f t="shared" si="1"/>
        <v>45432</v>
      </c>
      <c r="V6" s="6">
        <f t="shared" si="1"/>
        <v>45433</v>
      </c>
      <c r="W6" s="6">
        <f t="shared" si="1"/>
        <v>45434</v>
      </c>
      <c r="X6" s="6">
        <f t="shared" si="1"/>
        <v>45435</v>
      </c>
      <c r="Y6" s="6">
        <f t="shared" si="1"/>
        <v>45436</v>
      </c>
      <c r="Z6" s="6">
        <f t="shared" si="1"/>
        <v>45437</v>
      </c>
      <c r="AA6" s="6">
        <f t="shared" si="1"/>
        <v>45438</v>
      </c>
      <c r="AB6" s="6">
        <f t="shared" si="1"/>
        <v>45439</v>
      </c>
      <c r="AC6" s="6">
        <f t="shared" si="1"/>
        <v>45440</v>
      </c>
      <c r="AD6" s="6">
        <f t="shared" si="1"/>
        <v>45441</v>
      </c>
      <c r="AE6" s="6">
        <f t="shared" si="1"/>
        <v>45442</v>
      </c>
      <c r="AF6" s="6">
        <f t="shared" si="1"/>
        <v>45443</v>
      </c>
    </row>
    <row r="7" spans="1:45" x14ac:dyDescent="0.3">
      <c r="A7" s="5" t="s">
        <v>6</v>
      </c>
      <c r="B7" s="6">
        <f>DATE($A$1,6,1)</f>
        <v>45444</v>
      </c>
      <c r="C7" s="6">
        <f t="shared" si="2"/>
        <v>45445</v>
      </c>
      <c r="D7" s="6">
        <f t="shared" si="1"/>
        <v>45446</v>
      </c>
      <c r="E7" s="6">
        <f t="shared" si="1"/>
        <v>45447</v>
      </c>
      <c r="F7" s="6">
        <f t="shared" si="1"/>
        <v>45448</v>
      </c>
      <c r="G7" s="6">
        <f t="shared" si="1"/>
        <v>45449</v>
      </c>
      <c r="H7" s="6">
        <f t="shared" si="1"/>
        <v>45450</v>
      </c>
      <c r="I7" s="6">
        <f t="shared" si="1"/>
        <v>45451</v>
      </c>
      <c r="J7" s="6">
        <f t="shared" si="1"/>
        <v>45452</v>
      </c>
      <c r="K7" s="6">
        <f t="shared" si="1"/>
        <v>45453</v>
      </c>
      <c r="L7" s="6">
        <f t="shared" si="1"/>
        <v>45454</v>
      </c>
      <c r="M7" s="6">
        <f t="shared" si="1"/>
        <v>45455</v>
      </c>
      <c r="N7" s="6">
        <f t="shared" si="1"/>
        <v>45456</v>
      </c>
      <c r="O7" s="6">
        <f t="shared" si="1"/>
        <v>45457</v>
      </c>
      <c r="P7" s="6">
        <f t="shared" si="1"/>
        <v>45458</v>
      </c>
      <c r="Q7" s="6">
        <f t="shared" si="1"/>
        <v>45459</v>
      </c>
      <c r="R7" s="6">
        <f t="shared" si="1"/>
        <v>45460</v>
      </c>
      <c r="S7" s="6">
        <f t="shared" si="1"/>
        <v>45461</v>
      </c>
      <c r="T7" s="6">
        <f t="shared" si="1"/>
        <v>45462</v>
      </c>
      <c r="U7" s="6">
        <f t="shared" si="1"/>
        <v>45463</v>
      </c>
      <c r="V7" s="6">
        <f t="shared" si="1"/>
        <v>45464</v>
      </c>
      <c r="W7" s="6">
        <f t="shared" si="1"/>
        <v>45465</v>
      </c>
      <c r="X7" s="6">
        <f t="shared" si="1"/>
        <v>45466</v>
      </c>
      <c r="Y7" s="6">
        <f t="shared" si="1"/>
        <v>45467</v>
      </c>
      <c r="Z7" s="6">
        <f t="shared" si="1"/>
        <v>45468</v>
      </c>
      <c r="AA7" s="6">
        <f t="shared" si="1"/>
        <v>45469</v>
      </c>
      <c r="AB7" s="6">
        <f t="shared" si="1"/>
        <v>45470</v>
      </c>
      <c r="AC7" s="6">
        <f t="shared" si="1"/>
        <v>45471</v>
      </c>
      <c r="AD7" s="6">
        <f t="shared" si="1"/>
        <v>45472</v>
      </c>
      <c r="AE7" s="6">
        <f t="shared" si="1"/>
        <v>45473</v>
      </c>
      <c r="AF7" s="6"/>
    </row>
    <row r="8" spans="1:45" x14ac:dyDescent="0.3">
      <c r="A8" s="5" t="s">
        <v>7</v>
      </c>
      <c r="B8" s="6">
        <f>DATE($A$1,7,1)</f>
        <v>45474</v>
      </c>
      <c r="C8" s="6">
        <f t="shared" si="2"/>
        <v>45475</v>
      </c>
      <c r="D8" s="6">
        <f t="shared" si="1"/>
        <v>45476</v>
      </c>
      <c r="E8" s="6">
        <f t="shared" si="1"/>
        <v>45477</v>
      </c>
      <c r="F8" s="6">
        <f t="shared" si="1"/>
        <v>45478</v>
      </c>
      <c r="G8" s="6">
        <f t="shared" si="1"/>
        <v>45479</v>
      </c>
      <c r="H8" s="6">
        <f t="shared" si="1"/>
        <v>45480</v>
      </c>
      <c r="I8" s="6">
        <f t="shared" si="1"/>
        <v>45481</v>
      </c>
      <c r="J8" s="6">
        <f t="shared" si="1"/>
        <v>45482</v>
      </c>
      <c r="K8" s="6">
        <f t="shared" si="1"/>
        <v>45483</v>
      </c>
      <c r="L8" s="6">
        <f t="shared" si="1"/>
        <v>45484</v>
      </c>
      <c r="M8" s="6">
        <f t="shared" si="1"/>
        <v>45485</v>
      </c>
      <c r="N8" s="6">
        <f t="shared" si="1"/>
        <v>45486</v>
      </c>
      <c r="O8" s="6">
        <f t="shared" si="1"/>
        <v>45487</v>
      </c>
      <c r="P8" s="6">
        <f t="shared" si="1"/>
        <v>45488</v>
      </c>
      <c r="Q8" s="6">
        <f t="shared" si="1"/>
        <v>45489</v>
      </c>
      <c r="R8" s="6">
        <f t="shared" si="1"/>
        <v>45490</v>
      </c>
      <c r="S8" s="6">
        <f t="shared" si="1"/>
        <v>45491</v>
      </c>
      <c r="T8" s="6">
        <f t="shared" si="1"/>
        <v>45492</v>
      </c>
      <c r="U8" s="6">
        <f t="shared" si="1"/>
        <v>45493</v>
      </c>
      <c r="V8" s="6">
        <f t="shared" si="1"/>
        <v>45494</v>
      </c>
      <c r="W8" s="6">
        <f t="shared" si="1"/>
        <v>45495</v>
      </c>
      <c r="X8" s="6">
        <f t="shared" si="1"/>
        <v>45496</v>
      </c>
      <c r="Y8" s="6">
        <f t="shared" si="1"/>
        <v>45497</v>
      </c>
      <c r="Z8" s="6">
        <f t="shared" si="1"/>
        <v>45498</v>
      </c>
      <c r="AA8" s="6">
        <f t="shared" si="1"/>
        <v>45499</v>
      </c>
      <c r="AB8" s="6">
        <f t="shared" si="1"/>
        <v>45500</v>
      </c>
      <c r="AC8" s="6">
        <f t="shared" si="1"/>
        <v>45501</v>
      </c>
      <c r="AD8" s="6">
        <f t="shared" si="1"/>
        <v>45502</v>
      </c>
      <c r="AE8" s="6">
        <f t="shared" si="1"/>
        <v>45503</v>
      </c>
      <c r="AF8" s="6">
        <f t="shared" si="1"/>
        <v>45504</v>
      </c>
    </row>
    <row r="9" spans="1:45" x14ac:dyDescent="0.3">
      <c r="A9" s="5" t="s">
        <v>8</v>
      </c>
      <c r="B9" s="6">
        <f>DATE($A$1,8,1)</f>
        <v>45505</v>
      </c>
      <c r="C9" s="6">
        <f t="shared" si="2"/>
        <v>45506</v>
      </c>
      <c r="D9" s="6">
        <f t="shared" si="1"/>
        <v>45507</v>
      </c>
      <c r="E9" s="6">
        <f t="shared" si="1"/>
        <v>45508</v>
      </c>
      <c r="F9" s="6">
        <f t="shared" si="1"/>
        <v>45509</v>
      </c>
      <c r="G9" s="6">
        <f t="shared" si="1"/>
        <v>45510</v>
      </c>
      <c r="H9" s="6">
        <f t="shared" si="1"/>
        <v>45511</v>
      </c>
      <c r="I9" s="6">
        <f t="shared" si="1"/>
        <v>45512</v>
      </c>
      <c r="J9" s="6">
        <f t="shared" si="1"/>
        <v>45513</v>
      </c>
      <c r="K9" s="6">
        <f t="shared" si="1"/>
        <v>45514</v>
      </c>
      <c r="L9" s="6">
        <f t="shared" si="1"/>
        <v>45515</v>
      </c>
      <c r="M9" s="6">
        <f t="shared" si="1"/>
        <v>45516</v>
      </c>
      <c r="N9" s="6">
        <f t="shared" si="1"/>
        <v>45517</v>
      </c>
      <c r="O9" s="6">
        <f t="shared" si="1"/>
        <v>45518</v>
      </c>
      <c r="P9" s="6">
        <f t="shared" si="1"/>
        <v>45519</v>
      </c>
      <c r="Q9" s="6">
        <f t="shared" si="1"/>
        <v>45520</v>
      </c>
      <c r="R9" s="6">
        <f t="shared" si="1"/>
        <v>45521</v>
      </c>
      <c r="S9" s="6">
        <f t="shared" si="1"/>
        <v>45522</v>
      </c>
      <c r="T9" s="6">
        <f t="shared" si="1"/>
        <v>45523</v>
      </c>
      <c r="U9" s="6">
        <f t="shared" si="1"/>
        <v>45524</v>
      </c>
      <c r="V9" s="6">
        <f t="shared" si="1"/>
        <v>45525</v>
      </c>
      <c r="W9" s="6">
        <f t="shared" si="1"/>
        <v>45526</v>
      </c>
      <c r="X9" s="6">
        <f t="shared" si="1"/>
        <v>45527</v>
      </c>
      <c r="Y9" s="6">
        <f t="shared" si="1"/>
        <v>45528</v>
      </c>
      <c r="Z9" s="6">
        <f t="shared" si="1"/>
        <v>45529</v>
      </c>
      <c r="AA9" s="6">
        <f t="shared" si="1"/>
        <v>45530</v>
      </c>
      <c r="AB9" s="6">
        <f t="shared" si="1"/>
        <v>45531</v>
      </c>
      <c r="AC9" s="6">
        <f t="shared" si="1"/>
        <v>45532</v>
      </c>
      <c r="AD9" s="6">
        <f t="shared" si="1"/>
        <v>45533</v>
      </c>
      <c r="AE9" s="6">
        <f t="shared" si="1"/>
        <v>45534</v>
      </c>
      <c r="AF9" s="6">
        <f t="shared" si="1"/>
        <v>45535</v>
      </c>
    </row>
    <row r="10" spans="1:45" x14ac:dyDescent="0.3">
      <c r="A10" s="5" t="s">
        <v>9</v>
      </c>
      <c r="B10" s="6">
        <f>DATE($A$1,9,1)</f>
        <v>45536</v>
      </c>
      <c r="C10" s="6">
        <f t="shared" si="2"/>
        <v>45537</v>
      </c>
      <c r="D10" s="6">
        <f t="shared" si="1"/>
        <v>45538</v>
      </c>
      <c r="E10" s="6">
        <f t="shared" si="1"/>
        <v>45539</v>
      </c>
      <c r="F10" s="6">
        <f t="shared" si="1"/>
        <v>45540</v>
      </c>
      <c r="G10" s="6">
        <f t="shared" si="1"/>
        <v>45541</v>
      </c>
      <c r="H10" s="6">
        <f t="shared" si="1"/>
        <v>45542</v>
      </c>
      <c r="I10" s="6">
        <f t="shared" si="1"/>
        <v>45543</v>
      </c>
      <c r="J10" s="6">
        <f t="shared" si="1"/>
        <v>45544</v>
      </c>
      <c r="K10" s="6">
        <f t="shared" si="1"/>
        <v>45545</v>
      </c>
      <c r="L10" s="6">
        <f t="shared" si="1"/>
        <v>45546</v>
      </c>
      <c r="M10" s="6">
        <f t="shared" si="1"/>
        <v>45547</v>
      </c>
      <c r="N10" s="6">
        <f t="shared" si="1"/>
        <v>45548</v>
      </c>
      <c r="O10" s="6">
        <f t="shared" si="1"/>
        <v>45549</v>
      </c>
      <c r="P10" s="6">
        <f t="shared" si="1"/>
        <v>45550</v>
      </c>
      <c r="Q10" s="6">
        <f t="shared" si="1"/>
        <v>45551</v>
      </c>
      <c r="R10" s="6">
        <f t="shared" si="1"/>
        <v>45552</v>
      </c>
      <c r="S10" s="6">
        <f t="shared" si="1"/>
        <v>45553</v>
      </c>
      <c r="T10" s="6">
        <f t="shared" si="1"/>
        <v>45554</v>
      </c>
      <c r="U10" s="6">
        <f t="shared" si="1"/>
        <v>45555</v>
      </c>
      <c r="V10" s="6">
        <f t="shared" si="1"/>
        <v>45556</v>
      </c>
      <c r="W10" s="6">
        <f t="shared" si="1"/>
        <v>45557</v>
      </c>
      <c r="X10" s="6">
        <f t="shared" si="1"/>
        <v>45558</v>
      </c>
      <c r="Y10" s="6">
        <f t="shared" si="1"/>
        <v>45559</v>
      </c>
      <c r="Z10" s="6">
        <f t="shared" si="1"/>
        <v>45560</v>
      </c>
      <c r="AA10" s="6">
        <f t="shared" si="1"/>
        <v>45561</v>
      </c>
      <c r="AB10" s="6">
        <f t="shared" si="1"/>
        <v>45562</v>
      </c>
      <c r="AC10" s="6">
        <f t="shared" si="1"/>
        <v>45563</v>
      </c>
      <c r="AD10" s="6">
        <f t="shared" si="1"/>
        <v>45564</v>
      </c>
      <c r="AE10" s="6">
        <f t="shared" si="1"/>
        <v>45565</v>
      </c>
      <c r="AF10" s="6"/>
    </row>
    <row r="11" spans="1:45" x14ac:dyDescent="0.3">
      <c r="A11" s="5" t="s">
        <v>10</v>
      </c>
      <c r="B11" s="6">
        <f>DATE($A$1,10,1)</f>
        <v>45566</v>
      </c>
      <c r="C11" s="6">
        <f t="shared" si="2"/>
        <v>45567</v>
      </c>
      <c r="D11" s="6">
        <f t="shared" si="1"/>
        <v>45568</v>
      </c>
      <c r="E11" s="6">
        <f t="shared" si="1"/>
        <v>45569</v>
      </c>
      <c r="F11" s="6">
        <f t="shared" si="1"/>
        <v>45570</v>
      </c>
      <c r="G11" s="6">
        <f t="shared" si="1"/>
        <v>45571</v>
      </c>
      <c r="H11" s="6">
        <f t="shared" si="1"/>
        <v>45572</v>
      </c>
      <c r="I11" s="6">
        <f t="shared" si="1"/>
        <v>45573</v>
      </c>
      <c r="J11" s="6">
        <f t="shared" si="1"/>
        <v>45574</v>
      </c>
      <c r="K11" s="6">
        <f t="shared" si="1"/>
        <v>45575</v>
      </c>
      <c r="L11" s="6">
        <f t="shared" si="1"/>
        <v>45576</v>
      </c>
      <c r="M11" s="6">
        <f t="shared" si="1"/>
        <v>45577</v>
      </c>
      <c r="N11" s="6">
        <f t="shared" si="1"/>
        <v>45578</v>
      </c>
      <c r="O11" s="6">
        <f t="shared" si="1"/>
        <v>45579</v>
      </c>
      <c r="P11" s="6">
        <f t="shared" si="1"/>
        <v>45580</v>
      </c>
      <c r="Q11" s="6">
        <f t="shared" si="1"/>
        <v>45581</v>
      </c>
      <c r="R11" s="6">
        <f t="shared" si="1"/>
        <v>45582</v>
      </c>
      <c r="S11" s="6">
        <f t="shared" si="1"/>
        <v>45583</v>
      </c>
      <c r="T11" s="6">
        <f t="shared" si="1"/>
        <v>45584</v>
      </c>
      <c r="U11" s="6">
        <f t="shared" si="1"/>
        <v>45585</v>
      </c>
      <c r="V11" s="6">
        <f t="shared" si="1"/>
        <v>45586</v>
      </c>
      <c r="W11" s="6">
        <f t="shared" si="1"/>
        <v>45587</v>
      </c>
      <c r="X11" s="6">
        <f t="shared" si="1"/>
        <v>45588</v>
      </c>
      <c r="Y11" s="6">
        <f t="shared" si="1"/>
        <v>45589</v>
      </c>
      <c r="Z11" s="6">
        <f t="shared" si="1"/>
        <v>45590</v>
      </c>
      <c r="AA11" s="6">
        <f t="shared" si="1"/>
        <v>45591</v>
      </c>
      <c r="AB11" s="6">
        <f t="shared" si="1"/>
        <v>45592</v>
      </c>
      <c r="AC11" s="6">
        <f t="shared" si="1"/>
        <v>45593</v>
      </c>
      <c r="AD11" s="6">
        <f t="shared" si="1"/>
        <v>45594</v>
      </c>
      <c r="AE11" s="6">
        <f t="shared" si="1"/>
        <v>45595</v>
      </c>
      <c r="AF11" s="6">
        <f t="shared" si="1"/>
        <v>45596</v>
      </c>
    </row>
    <row r="12" spans="1:45" x14ac:dyDescent="0.3">
      <c r="A12" s="5" t="s">
        <v>11</v>
      </c>
      <c r="B12" s="6">
        <f>DATE($A$1,11,1)</f>
        <v>45597</v>
      </c>
      <c r="C12" s="6">
        <f t="shared" si="2"/>
        <v>45598</v>
      </c>
      <c r="D12" s="6">
        <f t="shared" si="1"/>
        <v>45599</v>
      </c>
      <c r="E12" s="6">
        <f t="shared" si="1"/>
        <v>45600</v>
      </c>
      <c r="F12" s="6">
        <f t="shared" si="1"/>
        <v>45601</v>
      </c>
      <c r="G12" s="6">
        <f t="shared" si="1"/>
        <v>45602</v>
      </c>
      <c r="H12" s="6">
        <f t="shared" si="1"/>
        <v>45603</v>
      </c>
      <c r="I12" s="6">
        <f t="shared" si="1"/>
        <v>45604</v>
      </c>
      <c r="J12" s="6">
        <f t="shared" si="1"/>
        <v>45605</v>
      </c>
      <c r="K12" s="6">
        <f t="shared" si="1"/>
        <v>45606</v>
      </c>
      <c r="L12" s="6">
        <f t="shared" si="1"/>
        <v>45607</v>
      </c>
      <c r="M12" s="6">
        <f t="shared" ref="D12:AF13" si="3">L12+1</f>
        <v>45608</v>
      </c>
      <c r="N12" s="6">
        <f t="shared" si="3"/>
        <v>45609</v>
      </c>
      <c r="O12" s="6">
        <f t="shared" si="3"/>
        <v>45610</v>
      </c>
      <c r="P12" s="6">
        <f t="shared" si="3"/>
        <v>45611</v>
      </c>
      <c r="Q12" s="6">
        <f t="shared" si="3"/>
        <v>45612</v>
      </c>
      <c r="R12" s="6">
        <f t="shared" si="3"/>
        <v>45613</v>
      </c>
      <c r="S12" s="6">
        <f t="shared" si="3"/>
        <v>45614</v>
      </c>
      <c r="T12" s="6">
        <f t="shared" si="3"/>
        <v>45615</v>
      </c>
      <c r="U12" s="6">
        <f t="shared" si="3"/>
        <v>45616</v>
      </c>
      <c r="V12" s="6">
        <f t="shared" si="3"/>
        <v>45617</v>
      </c>
      <c r="W12" s="6">
        <f t="shared" si="3"/>
        <v>45618</v>
      </c>
      <c r="X12" s="6">
        <f t="shared" si="3"/>
        <v>45619</v>
      </c>
      <c r="Y12" s="6">
        <f t="shared" si="3"/>
        <v>45620</v>
      </c>
      <c r="Z12" s="6">
        <f t="shared" si="3"/>
        <v>45621</v>
      </c>
      <c r="AA12" s="6">
        <f t="shared" si="3"/>
        <v>45622</v>
      </c>
      <c r="AB12" s="6">
        <f t="shared" si="3"/>
        <v>45623</v>
      </c>
      <c r="AC12" s="6">
        <f t="shared" si="3"/>
        <v>45624</v>
      </c>
      <c r="AD12" s="6">
        <f t="shared" si="3"/>
        <v>45625</v>
      </c>
      <c r="AE12" s="6">
        <f t="shared" si="3"/>
        <v>45626</v>
      </c>
      <c r="AF12" s="6"/>
    </row>
    <row r="13" spans="1:45" x14ac:dyDescent="0.3">
      <c r="A13" s="5" t="s">
        <v>12</v>
      </c>
      <c r="B13" s="6">
        <f>DATE($A$1,12,1)</f>
        <v>45627</v>
      </c>
      <c r="C13" s="6">
        <f t="shared" si="2"/>
        <v>45628</v>
      </c>
      <c r="D13" s="6">
        <f t="shared" si="3"/>
        <v>45629</v>
      </c>
      <c r="E13" s="6">
        <f t="shared" si="3"/>
        <v>45630</v>
      </c>
      <c r="F13" s="6">
        <f t="shared" si="3"/>
        <v>45631</v>
      </c>
      <c r="G13" s="6">
        <f t="shared" si="3"/>
        <v>45632</v>
      </c>
      <c r="H13" s="6">
        <f t="shared" si="3"/>
        <v>45633</v>
      </c>
      <c r="I13" s="6">
        <f t="shared" si="3"/>
        <v>45634</v>
      </c>
      <c r="J13" s="6">
        <f t="shared" si="3"/>
        <v>45635</v>
      </c>
      <c r="K13" s="6">
        <f t="shared" si="3"/>
        <v>45636</v>
      </c>
      <c r="L13" s="6">
        <f t="shared" si="3"/>
        <v>45637</v>
      </c>
      <c r="M13" s="6">
        <f t="shared" si="3"/>
        <v>45638</v>
      </c>
      <c r="N13" s="6">
        <f t="shared" si="3"/>
        <v>45639</v>
      </c>
      <c r="O13" s="6">
        <f t="shared" si="3"/>
        <v>45640</v>
      </c>
      <c r="P13" s="6">
        <f t="shared" si="3"/>
        <v>45641</v>
      </c>
      <c r="Q13" s="6">
        <f t="shared" si="3"/>
        <v>45642</v>
      </c>
      <c r="R13" s="6">
        <f t="shared" si="3"/>
        <v>45643</v>
      </c>
      <c r="S13" s="6">
        <f t="shared" si="3"/>
        <v>45644</v>
      </c>
      <c r="T13" s="6">
        <f t="shared" si="3"/>
        <v>45645</v>
      </c>
      <c r="U13" s="6">
        <f t="shared" si="3"/>
        <v>45646</v>
      </c>
      <c r="V13" s="6">
        <f t="shared" si="3"/>
        <v>45647</v>
      </c>
      <c r="W13" s="6">
        <f t="shared" si="3"/>
        <v>45648</v>
      </c>
      <c r="X13" s="6">
        <f t="shared" si="3"/>
        <v>45649</v>
      </c>
      <c r="Y13" s="6">
        <f t="shared" si="3"/>
        <v>45650</v>
      </c>
      <c r="Z13" s="6">
        <f t="shared" si="3"/>
        <v>45651</v>
      </c>
      <c r="AA13" s="6">
        <f t="shared" si="3"/>
        <v>45652</v>
      </c>
      <c r="AB13" s="6">
        <f t="shared" si="3"/>
        <v>45653</v>
      </c>
      <c r="AC13" s="6">
        <f t="shared" si="3"/>
        <v>45654</v>
      </c>
      <c r="AD13" s="6">
        <f t="shared" si="3"/>
        <v>45655</v>
      </c>
      <c r="AE13" s="6">
        <f t="shared" si="3"/>
        <v>45656</v>
      </c>
      <c r="AF13" s="6">
        <f t="shared" si="3"/>
        <v>45657</v>
      </c>
    </row>
  </sheetData>
  <conditionalFormatting sqref="B2:AF2">
    <cfRule type="expression" dxfId="1" priority="2">
      <formula>WEEKDAY(B2,2)&gt;=6</formula>
    </cfRule>
  </conditionalFormatting>
  <conditionalFormatting sqref="B4:AF4 B3:AC3 B13:AF13 B12:AE12 B11:AF11 B10:AE10 B8:AF9 B7:AE7 B6:AF6 B5:AE5">
    <cfRule type="expression" dxfId="0" priority="1">
      <formula>WEEKDAY(B3,2)&gt;=6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FFEA1-0845-437A-AE80-328DBD4EB02A}">
  <dimension ref="A1:E15"/>
  <sheetViews>
    <sheetView workbookViewId="0">
      <selection activeCell="C10" sqref="C10"/>
    </sheetView>
  </sheetViews>
  <sheetFormatPr baseColWidth="10" defaultRowHeight="15" x14ac:dyDescent="0.25"/>
  <cols>
    <col min="1" max="1" width="5.28515625" style="37" customWidth="1"/>
    <col min="2" max="2" width="56.28515625" customWidth="1"/>
  </cols>
  <sheetData>
    <row r="1" spans="1:5" x14ac:dyDescent="0.25">
      <c r="B1" t="s">
        <v>36</v>
      </c>
      <c r="D1">
        <v>2024</v>
      </c>
    </row>
    <row r="2" spans="1:5" x14ac:dyDescent="0.25">
      <c r="B2" t="s">
        <v>35</v>
      </c>
      <c r="D2" s="1">
        <v>45383</v>
      </c>
      <c r="E2" s="1">
        <f>DATE($D$1,12,31)</f>
        <v>45657</v>
      </c>
    </row>
    <row r="3" spans="1:5" x14ac:dyDescent="0.25">
      <c r="B3" t="s">
        <v>0</v>
      </c>
      <c r="D3" s="34">
        <f>_xlfn.DAYS(E2,D2)+1</f>
        <v>275</v>
      </c>
    </row>
    <row r="4" spans="1:5" ht="15.75" thickBot="1" x14ac:dyDescent="0.3">
      <c r="A4" s="37" t="s">
        <v>37</v>
      </c>
      <c r="B4" t="s">
        <v>38</v>
      </c>
      <c r="D4" s="34">
        <f>Ferien!D15</f>
        <v>-86</v>
      </c>
    </row>
    <row r="5" spans="1:5" ht="15.75" thickBot="1" x14ac:dyDescent="0.3">
      <c r="A5" s="37" t="s">
        <v>39</v>
      </c>
      <c r="B5" t="s">
        <v>40</v>
      </c>
      <c r="D5" s="38">
        <v>15</v>
      </c>
    </row>
    <row r="6" spans="1:5" ht="30" customHeight="1" x14ac:dyDescent="0.25">
      <c r="A6" s="37" t="s">
        <v>39</v>
      </c>
      <c r="B6" s="39" t="s">
        <v>41</v>
      </c>
      <c r="D6" s="40">
        <v>6</v>
      </c>
    </row>
    <row r="7" spans="1:5" x14ac:dyDescent="0.25">
      <c r="A7" s="37" t="s">
        <v>37</v>
      </c>
      <c r="B7" t="s">
        <v>42</v>
      </c>
      <c r="D7">
        <f>Ferien!G25</f>
        <v>-36</v>
      </c>
    </row>
    <row r="8" spans="1:5" x14ac:dyDescent="0.25">
      <c r="A8" s="37" t="s">
        <v>37</v>
      </c>
      <c r="B8" t="s">
        <v>43</v>
      </c>
      <c r="D8">
        <f>Ferien!J25</f>
        <v>-30</v>
      </c>
    </row>
    <row r="9" spans="1:5" ht="30" x14ac:dyDescent="0.25">
      <c r="A9" s="37" t="s">
        <v>37</v>
      </c>
      <c r="B9" s="39" t="s">
        <v>44</v>
      </c>
      <c r="D9" s="41">
        <v>0</v>
      </c>
    </row>
    <row r="10" spans="1:5" x14ac:dyDescent="0.25">
      <c r="A10" s="68" t="s">
        <v>45</v>
      </c>
      <c r="B10" s="69"/>
      <c r="C10" s="42">
        <f>Feiertage!C16</f>
        <v>9</v>
      </c>
    </row>
    <row r="11" spans="1:5" x14ac:dyDescent="0.25">
      <c r="A11" s="43" t="s">
        <v>37</v>
      </c>
      <c r="B11" s="44" t="s">
        <v>46</v>
      </c>
      <c r="C11" s="45">
        <v>-3</v>
      </c>
    </row>
    <row r="12" spans="1:5" x14ac:dyDescent="0.25">
      <c r="A12" s="46" t="s">
        <v>37</v>
      </c>
      <c r="B12" s="47" t="s">
        <v>53</v>
      </c>
      <c r="C12" s="48">
        <v>-2</v>
      </c>
    </row>
    <row r="13" spans="1:5" x14ac:dyDescent="0.25">
      <c r="A13" s="37" t="s">
        <v>37</v>
      </c>
      <c r="B13" s="49" t="s">
        <v>47</v>
      </c>
      <c r="D13">
        <v>-4</v>
      </c>
    </row>
    <row r="14" spans="1:5" x14ac:dyDescent="0.25">
      <c r="D14">
        <v>0</v>
      </c>
    </row>
    <row r="15" spans="1:5" x14ac:dyDescent="0.25">
      <c r="B15" t="s">
        <v>54</v>
      </c>
      <c r="D15">
        <v>158</v>
      </c>
    </row>
  </sheetData>
  <mergeCells count="1">
    <mergeCell ref="A10:B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Feiertage</vt:lpstr>
      <vt:lpstr>Ferien</vt:lpstr>
      <vt:lpstr>Kalender</vt:lpstr>
      <vt:lpstr>Berechnung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Göres, Gabriele</dc:creator>
  <cp:lastModifiedBy>Göres, Gabriele</cp:lastModifiedBy>
  <dcterms:created xsi:type="dcterms:W3CDTF">2024-07-10T11:35:02Z</dcterms:created>
  <dcterms:modified xsi:type="dcterms:W3CDTF">2024-12-02T11:47:12Z</dcterms:modified>
</cp:coreProperties>
</file>