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ku\OneDrive\Desktop\"/>
    </mc:Choice>
  </mc:AlternateContent>
  <xr:revisionPtr revIDLastSave="0" documentId="8_{F0EF52A1-1CB9-4DA3-A040-5C3D00E4456C}" xr6:coauthVersionLast="47" xr6:coauthVersionMax="47" xr10:uidLastSave="{00000000-0000-0000-0000-000000000000}"/>
  <bookViews>
    <workbookView xWindow="-120" yWindow="-120" windowWidth="29040" windowHeight="15720" activeTab="2" xr2:uid="{FDB9037F-8E3E-4C2C-914E-373E442AA60F}"/>
  </bookViews>
  <sheets>
    <sheet name="Stammdaten" sheetId="4" r:id="rId1"/>
    <sheet name="Regulierung" sheetId="2" r:id="rId2"/>
    <sheet name="M12" sheetId="3" r:id="rId3"/>
    <sheet name="Feiertage" sheetId="1" r:id="rId4"/>
  </sheets>
  <definedNames>
    <definedName name="current_year">Stammdaten!$N$2</definedName>
    <definedName name="Today">Stammdaten!$F$3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0" i="3" l="1"/>
  <c r="L50" i="3"/>
  <c r="M50" i="3"/>
  <c r="N50" i="3"/>
  <c r="O50" i="3"/>
  <c r="P50" i="3"/>
  <c r="Q50" i="3"/>
  <c r="R50" i="3"/>
  <c r="S50" i="3"/>
  <c r="T50" i="3"/>
  <c r="U50" i="3"/>
  <c r="V50" i="3"/>
  <c r="W50" i="3"/>
  <c r="X50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J50" i="3"/>
  <c r="K47" i="3"/>
  <c r="L47" i="3"/>
  <c r="M47" i="3"/>
  <c r="N47" i="3"/>
  <c r="O47" i="3"/>
  <c r="Q47" i="3"/>
  <c r="R47" i="3"/>
  <c r="S47" i="3"/>
  <c r="T47" i="3"/>
  <c r="U47" i="3"/>
  <c r="V47" i="3"/>
  <c r="X47" i="3"/>
  <c r="Y47" i="3"/>
  <c r="Z47" i="3"/>
  <c r="AA47" i="3"/>
  <c r="AB47" i="3"/>
  <c r="AC47" i="3"/>
  <c r="AE47" i="3"/>
  <c r="AF47" i="3"/>
  <c r="AG47" i="3"/>
  <c r="AH47" i="3"/>
  <c r="AI47" i="3"/>
  <c r="AJ47" i="3"/>
  <c r="AL47" i="3"/>
  <c r="AM47" i="3"/>
  <c r="AN47" i="3"/>
  <c r="J47" i="3"/>
  <c r="K45" i="3"/>
  <c r="L45" i="3"/>
  <c r="M45" i="3"/>
  <c r="N45" i="3"/>
  <c r="O45" i="3"/>
  <c r="Q45" i="3"/>
  <c r="R45" i="3"/>
  <c r="S45" i="3"/>
  <c r="T45" i="3"/>
  <c r="U45" i="3"/>
  <c r="V45" i="3"/>
  <c r="X45" i="3"/>
  <c r="Y45" i="3"/>
  <c r="Z45" i="3"/>
  <c r="AA45" i="3"/>
  <c r="AB45" i="3"/>
  <c r="AC45" i="3"/>
  <c r="AE45" i="3"/>
  <c r="AF45" i="3"/>
  <c r="AG45" i="3"/>
  <c r="AH45" i="3"/>
  <c r="AI45" i="3"/>
  <c r="AJ45" i="3"/>
  <c r="AL45" i="3"/>
  <c r="AM45" i="3"/>
  <c r="AN45" i="3"/>
  <c r="J45" i="3"/>
  <c r="K33" i="3"/>
  <c r="L33" i="3"/>
  <c r="M33" i="3"/>
  <c r="N33" i="3"/>
  <c r="O33" i="3"/>
  <c r="P33" i="3"/>
  <c r="Q33" i="3"/>
  <c r="J33" i="3"/>
  <c r="K21" i="3"/>
  <c r="L21" i="3"/>
  <c r="M21" i="3"/>
  <c r="N21" i="3"/>
  <c r="O21" i="3"/>
  <c r="P21" i="3"/>
  <c r="Q21" i="3"/>
  <c r="R21" i="3"/>
  <c r="S21" i="3"/>
  <c r="U21" i="3"/>
  <c r="W21" i="3"/>
  <c r="X21" i="3"/>
  <c r="Y21" i="3"/>
  <c r="Z21" i="3"/>
  <c r="AA21" i="3"/>
  <c r="AB21" i="3"/>
  <c r="AC21" i="3"/>
  <c r="AF21" i="3"/>
  <c r="AG21" i="3"/>
  <c r="AH21" i="3"/>
  <c r="AI21" i="3"/>
  <c r="AJ21" i="3"/>
  <c r="AK21" i="3"/>
  <c r="AL21" i="3"/>
  <c r="AM21" i="3"/>
  <c r="AN21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K32" i="3" s="1"/>
  <c r="AL24" i="3"/>
  <c r="AM24" i="3"/>
  <c r="J24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J27" i="3"/>
  <c r="J21" i="3"/>
  <c r="K32" i="3"/>
  <c r="M3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J42" i="3"/>
  <c r="J30" i="3" s="1"/>
  <c r="J32" i="3" s="1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J40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N24" i="3" s="1"/>
  <c r="J38" i="3"/>
  <c r="K36" i="3"/>
  <c r="L36" i="3"/>
  <c r="M36" i="3"/>
  <c r="N36" i="3"/>
  <c r="O36" i="3"/>
  <c r="P36" i="3"/>
  <c r="Q36" i="3"/>
  <c r="R36" i="3"/>
  <c r="S36" i="3"/>
  <c r="T36" i="3"/>
  <c r="T21" i="3" s="1"/>
  <c r="U36" i="3"/>
  <c r="V36" i="3"/>
  <c r="V21" i="3" s="1"/>
  <c r="W36" i="3"/>
  <c r="X36" i="3"/>
  <c r="Y36" i="3"/>
  <c r="Z36" i="3"/>
  <c r="AA36" i="3"/>
  <c r="AB36" i="3"/>
  <c r="AC36" i="3"/>
  <c r="AD36" i="3"/>
  <c r="AD21" i="3" s="1"/>
  <c r="AE36" i="3"/>
  <c r="AE21" i="3" s="1"/>
  <c r="AF36" i="3"/>
  <c r="AG36" i="3"/>
  <c r="AH36" i="3"/>
  <c r="AI36" i="3"/>
  <c r="AJ36" i="3"/>
  <c r="AK36" i="3"/>
  <c r="AL36" i="3"/>
  <c r="AM36" i="3"/>
  <c r="AN36" i="3"/>
  <c r="J36" i="3"/>
  <c r="K34" i="3"/>
  <c r="L34" i="3"/>
  <c r="M34" i="3"/>
  <c r="N34" i="3"/>
  <c r="O34" i="3"/>
  <c r="P34" i="3"/>
  <c r="Q34" i="3"/>
  <c r="R34" i="3"/>
  <c r="R18" i="3" s="1"/>
  <c r="S34" i="3"/>
  <c r="S18" i="3" s="1"/>
  <c r="T34" i="3"/>
  <c r="U34" i="3"/>
  <c r="U18" i="3" s="1"/>
  <c r="V34" i="3"/>
  <c r="W34" i="3"/>
  <c r="W18" i="3" s="1"/>
  <c r="X34" i="3"/>
  <c r="X18" i="3" s="1"/>
  <c r="Y34" i="3"/>
  <c r="Y18" i="3" s="1"/>
  <c r="Z34" i="3"/>
  <c r="Z18" i="3" s="1"/>
  <c r="AA34" i="3"/>
  <c r="AA18" i="3" s="1"/>
  <c r="AB34" i="3"/>
  <c r="AB18" i="3" s="1"/>
  <c r="AC34" i="3"/>
  <c r="AC18" i="3" s="1"/>
  <c r="AD34" i="3"/>
  <c r="AE34" i="3"/>
  <c r="AE18" i="3" s="1"/>
  <c r="AF34" i="3"/>
  <c r="AG34" i="3"/>
  <c r="AH34" i="3"/>
  <c r="AI34" i="3"/>
  <c r="AJ34" i="3"/>
  <c r="AJ18" i="3" s="1"/>
  <c r="AK34" i="3"/>
  <c r="AL34" i="3"/>
  <c r="AL18" i="3" s="1"/>
  <c r="AM34" i="3"/>
  <c r="AM18" i="3" s="1"/>
  <c r="AN34" i="3"/>
  <c r="AN18" i="3" s="1"/>
  <c r="J34" i="3"/>
  <c r="L32" i="3"/>
  <c r="K18" i="3"/>
  <c r="L18" i="3"/>
  <c r="M18" i="3"/>
  <c r="N18" i="3"/>
  <c r="O18" i="3"/>
  <c r="P18" i="3"/>
  <c r="Q18" i="3"/>
  <c r="T18" i="3"/>
  <c r="V18" i="3"/>
  <c r="AD18" i="3"/>
  <c r="AF18" i="3"/>
  <c r="AG18" i="3"/>
  <c r="AH18" i="3"/>
  <c r="AI18" i="3"/>
  <c r="AK18" i="3"/>
  <c r="J18" i="3"/>
  <c r="H29" i="3"/>
  <c r="H28" i="3"/>
  <c r="H26" i="3"/>
  <c r="H25" i="3"/>
  <c r="H23" i="3"/>
  <c r="H22" i="3"/>
  <c r="H20" i="3"/>
  <c r="H19" i="3"/>
  <c r="G12" i="3"/>
  <c r="G11" i="3" s="1"/>
  <c r="G9" i="3"/>
  <c r="G14" i="2"/>
  <c r="G13" i="2"/>
  <c r="G9" i="2"/>
  <c r="G10" i="2"/>
  <c r="G11" i="2"/>
  <c r="G12" i="2"/>
  <c r="G8" i="2"/>
  <c r="W47" i="3"/>
  <c r="AK47" i="3"/>
  <c r="AD47" i="3"/>
  <c r="P47" i="3"/>
  <c r="Y32" i="3" l="1"/>
  <c r="Y33" i="3" s="1"/>
  <c r="X32" i="3"/>
  <c r="X33" i="3" s="1"/>
  <c r="AM32" i="3"/>
  <c r="AM33" i="3" s="1"/>
  <c r="AJ32" i="3"/>
  <c r="AJ33" i="3" s="1"/>
  <c r="AC32" i="3"/>
  <c r="AC33" i="3" s="1"/>
  <c r="AK33" i="3"/>
  <c r="AN32" i="3"/>
  <c r="AN33" i="3" s="1"/>
  <c r="AL32" i="3"/>
  <c r="AL33" i="3" s="1"/>
  <c r="AI32" i="3"/>
  <c r="AI33" i="3" s="1"/>
  <c r="AA32" i="3"/>
  <c r="AA33" i="3" s="1"/>
  <c r="Z32" i="3"/>
  <c r="Z33" i="3" s="1"/>
  <c r="AB32" i="3"/>
  <c r="AB33" i="3" s="1"/>
  <c r="W32" i="3"/>
  <c r="N32" i="3"/>
  <c r="P32" i="3"/>
  <c r="O32" i="3"/>
  <c r="AD32" i="3"/>
  <c r="R32" i="3"/>
  <c r="Q32" i="3"/>
  <c r="AG32" i="3"/>
  <c r="AG33" i="3" s="1"/>
  <c r="U32" i="3"/>
  <c r="U33" i="3" s="1"/>
  <c r="AF32" i="3"/>
  <c r="AF33" i="3" s="1"/>
  <c r="T32" i="3"/>
  <c r="T33" i="3" s="1"/>
  <c r="V32" i="3"/>
  <c r="V33" i="3" s="1"/>
  <c r="AE32" i="3"/>
  <c r="AE33" i="3" s="1"/>
  <c r="S32" i="3"/>
  <c r="AH32" i="3"/>
  <c r="AH33" i="3" s="1"/>
  <c r="AK45" i="3" l="1"/>
  <c r="AD33" i="3"/>
  <c r="AD45" i="3"/>
  <c r="W33" i="3"/>
  <c r="W45" i="3"/>
  <c r="P45" i="3"/>
  <c r="S33" i="3"/>
  <c r="R33" i="3"/>
  <c r="J10" i="3" a="1"/>
  <c r="J10" i="3" s="1"/>
  <c r="H10" i="3"/>
  <c r="J11" i="3" s="1" a="1"/>
  <c r="K3" i="4"/>
  <c r="F7" i="4"/>
  <c r="F6" i="4"/>
  <c r="Q3" i="4"/>
  <c r="D3" i="4"/>
  <c r="F3" i="4" s="1"/>
  <c r="J11" i="3" l="1"/>
  <c r="T12" i="3"/>
  <c r="AF12" i="3"/>
  <c r="X12" i="3"/>
  <c r="AK12" i="3"/>
  <c r="N12" i="3"/>
  <c r="AA12" i="3"/>
  <c r="P12" i="3"/>
  <c r="Q12" i="3"/>
  <c r="AE12" i="3"/>
  <c r="U12" i="3"/>
  <c r="AG12" i="3"/>
  <c r="W12" i="3"/>
  <c r="M12" i="3"/>
  <c r="AM12" i="3"/>
  <c r="AN12" i="3"/>
  <c r="AC12" i="3"/>
  <c r="V12" i="3"/>
  <c r="AH12" i="3"/>
  <c r="K12" i="3"/>
  <c r="AL12" i="3"/>
  <c r="R12" i="3"/>
  <c r="AI12" i="3"/>
  <c r="L12" i="3"/>
  <c r="AJ12" i="3"/>
  <c r="Y12" i="3"/>
  <c r="Z12" i="3"/>
  <c r="O12" i="3"/>
  <c r="AB12" i="3"/>
  <c r="AD12" i="3"/>
  <c r="S12" i="3"/>
  <c r="AI13" i="3" l="1"/>
  <c r="AI14" i="3" s="1"/>
  <c r="AH13" i="3"/>
  <c r="AH14" i="3" s="1"/>
  <c r="AG13" i="3"/>
  <c r="AG14" i="3" s="1"/>
  <c r="AE13" i="3"/>
  <c r="AE14" i="3"/>
  <c r="AA13" i="3"/>
  <c r="AA14" i="3"/>
  <c r="AJ13" i="3"/>
  <c r="AJ14" i="3" s="1"/>
  <c r="AD13" i="3"/>
  <c r="AD14" i="3" s="1"/>
  <c r="Y13" i="3"/>
  <c r="Y14" i="3" s="1"/>
  <c r="R13" i="3"/>
  <c r="R14" i="3" s="1"/>
  <c r="AK13" i="3"/>
  <c r="AK14" i="3" s="1"/>
  <c r="AC13" i="3"/>
  <c r="AC14" i="3" s="1"/>
  <c r="AN13" i="3"/>
  <c r="AN14" i="3"/>
  <c r="X13" i="3"/>
  <c r="X14" i="3"/>
  <c r="S13" i="3"/>
  <c r="S14" i="3"/>
  <c r="AL13" i="3"/>
  <c r="AL14" i="3"/>
  <c r="AM13" i="3"/>
  <c r="AM14" i="3"/>
  <c r="Z13" i="3"/>
  <c r="Z14" i="3" s="1"/>
  <c r="AB13" i="3"/>
  <c r="AB14" i="3" s="1"/>
  <c r="P13" i="3"/>
  <c r="P14" i="3" s="1"/>
  <c r="AF13" i="3"/>
  <c r="AF14" i="3"/>
  <c r="V13" i="3"/>
  <c r="V14" i="3" s="1"/>
  <c r="U13" i="3"/>
  <c r="U14" i="3" s="1"/>
  <c r="O13" i="3"/>
  <c r="O14" i="3"/>
  <c r="Q13" i="3"/>
  <c r="Q14" i="3"/>
  <c r="L13" i="3"/>
  <c r="L14" i="3" s="1"/>
  <c r="M13" i="3"/>
  <c r="M14" i="3" s="1"/>
  <c r="N13" i="3"/>
  <c r="N14" i="3" s="1"/>
  <c r="K13" i="3"/>
  <c r="K14" i="3"/>
  <c r="W13" i="3"/>
  <c r="W14" i="3" s="1"/>
  <c r="T13" i="3"/>
  <c r="T14" i="3"/>
  <c r="I11" i="3"/>
  <c r="J12" i="3"/>
  <c r="J13" i="3" l="1"/>
  <c r="J14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<sst xmlns="http://schemas.openxmlformats.org/spreadsheetml/2006/main" count="49" uniqueCount="40">
  <si>
    <t>Uhrzeit</t>
  </si>
  <si>
    <t>Datum</t>
  </si>
  <si>
    <t>Komplettes aktuelles Jahr</t>
  </si>
  <si>
    <t>Arbeitstage</t>
  </si>
  <si>
    <t>Feiertage</t>
  </si>
  <si>
    <t>Niederösterreich</t>
  </si>
  <si>
    <t>Ferien</t>
  </si>
  <si>
    <t>Jahr</t>
  </si>
  <si>
    <t>Regulierung Pause</t>
  </si>
  <si>
    <t>Geringfügig</t>
  </si>
  <si>
    <t>AZ - Pause</t>
  </si>
  <si>
    <t>Arbeitszeit</t>
  </si>
  <si>
    <t>Pausenzeit</t>
  </si>
  <si>
    <t>Monat</t>
  </si>
  <si>
    <t>Std.</t>
  </si>
  <si>
    <t>Min.</t>
  </si>
  <si>
    <t>SOLL - AZ</t>
  </si>
  <si>
    <t>Regulierung Kalender</t>
  </si>
  <si>
    <t>Stunden - Minuten</t>
  </si>
  <si>
    <t>Wochenende Regulierung</t>
  </si>
  <si>
    <t>Tag</t>
  </si>
  <si>
    <t>SOLL-AZ</t>
  </si>
  <si>
    <t>SOLL-Min</t>
  </si>
  <si>
    <t>Mo.</t>
  </si>
  <si>
    <t>Di.</t>
  </si>
  <si>
    <t>Mi.</t>
  </si>
  <si>
    <t>Do.</t>
  </si>
  <si>
    <t>Fr.</t>
  </si>
  <si>
    <t>Sa.</t>
  </si>
  <si>
    <t>So.</t>
  </si>
  <si>
    <t>Frei</t>
  </si>
  <si>
    <t>Lohnverrechnung</t>
  </si>
  <si>
    <t>Nettoarbeitstage</t>
  </si>
  <si>
    <t>M-Std.</t>
  </si>
  <si>
    <t>Arbeitsbeginn</t>
  </si>
  <si>
    <t>Arbeitsende</t>
  </si>
  <si>
    <t>Standart</t>
  </si>
  <si>
    <t>Effektive Arbeitszeit</t>
  </si>
  <si>
    <t>Berechnung</t>
  </si>
  <si>
    <t>Arbeitszeit Start/Ende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</si>
</sst>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[$-F400]h:mm:ss\ AM/PM"/>
    <numFmt numFmtId="165" formatCode="[$-F800]dddd\,\ mmmm\ dd\,\ yyyy"/>
    <numFmt numFmtId="166" formatCode="ddd/"/>
    <numFmt numFmtId="167" formatCode="dd"/>
    <numFmt numFmtId="168" formatCode="[hh]:mm"/>
    <numFmt numFmtId="169" formatCode="mmmm"/>
    <numFmt numFmtId="170" formatCode="[h]:mm"/>
    <numFmt numFmtId="171" formatCode="General\ &quot;Min&quot;"/>
  </numFmts>
  <fonts count="14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rgb="FFFF0000"/>
      <name val="Aptos Narrow"/>
      <family val="2"/>
      <scheme val="minor"/>
    </font>
    <font>
      <b/>
      <i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theme="6" tint="0.39997558519241921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11"/>
      <color rgb="FF000000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gradientFill degree="90">
        <stop position="0">
          <color theme="0" tint="-0.34900967436750391"/>
        </stop>
        <stop position="0.5">
          <color theme="2" tint="-0.74901577806939912"/>
        </stop>
        <stop position="1">
          <color theme="0" tint="-0.34900967436750391"/>
        </stop>
      </gradient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21" fontId="7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9" fontId="3" fillId="2" borderId="1" xfId="0" applyNumberFormat="1" applyFont="1" applyFill="1" applyBorder="1" applyAlignment="1">
      <alignment horizontal="center" vertical="center"/>
    </xf>
    <xf numFmtId="166" fontId="3" fillId="2" borderId="1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67" fontId="0" fillId="3" borderId="1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6" xfId="0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168" fontId="3" fillId="2" borderId="1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textRotation="90"/>
    </xf>
    <xf numFmtId="0" fontId="0" fillId="2" borderId="15" xfId="0" applyFill="1" applyBorder="1" applyAlignment="1">
      <alignment horizontal="center" vertical="center" textRotation="90"/>
    </xf>
    <xf numFmtId="0" fontId="0" fillId="3" borderId="17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textRotation="90"/>
    </xf>
    <xf numFmtId="0" fontId="0" fillId="2" borderId="17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20" fontId="0" fillId="3" borderId="1" xfId="0" applyNumberFormat="1" applyFill="1" applyBorder="1" applyAlignment="1">
      <alignment horizontal="center" vertical="center"/>
    </xf>
    <xf numFmtId="20" fontId="0" fillId="3" borderId="7" xfId="0" applyNumberFormat="1" applyFill="1" applyBorder="1" applyAlignment="1">
      <alignment horizontal="center" vertical="center"/>
    </xf>
    <xf numFmtId="20" fontId="0" fillId="3" borderId="15" xfId="0" applyNumberFormat="1" applyFill="1" applyBorder="1" applyAlignment="1">
      <alignment horizontal="center" vertical="center"/>
    </xf>
    <xf numFmtId="20" fontId="0" fillId="3" borderId="12" xfId="0" applyNumberFormat="1" applyFill="1" applyBorder="1" applyAlignment="1">
      <alignment horizontal="center" vertical="center"/>
    </xf>
    <xf numFmtId="20" fontId="0" fillId="3" borderId="2" xfId="0" applyNumberFormat="1" applyFill="1" applyBorder="1" applyAlignment="1">
      <alignment horizontal="center" vertical="center"/>
    </xf>
    <xf numFmtId="168" fontId="0" fillId="3" borderId="1" xfId="0" applyNumberFormat="1" applyFill="1" applyBorder="1" applyAlignment="1">
      <alignment horizontal="center" vertical="center"/>
    </xf>
    <xf numFmtId="168" fontId="2" fillId="3" borderId="1" xfId="0" applyNumberFormat="1" applyFont="1" applyFill="1" applyBorder="1" applyAlignment="1">
      <alignment horizontal="center" vertical="center"/>
    </xf>
    <xf numFmtId="170" fontId="2" fillId="3" borderId="1" xfId="0" applyNumberFormat="1" applyFont="1" applyFill="1" applyBorder="1" applyAlignment="1">
      <alignment horizontal="center" vertical="center"/>
    </xf>
    <xf numFmtId="170" fontId="0" fillId="3" borderId="1" xfId="0" applyNumberFormat="1" applyFill="1" applyBorder="1" applyAlignment="1">
      <alignment horizontal="center" vertical="center"/>
    </xf>
    <xf numFmtId="170" fontId="0" fillId="0" borderId="0" xfId="0" applyNumberFormat="1" applyAlignment="1">
      <alignment horizontal="center" vertical="center"/>
    </xf>
    <xf numFmtId="171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textRotation="90"/>
    </xf>
    <xf numFmtId="0" fontId="0" fillId="2" borderId="1" xfId="0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textRotation="90"/>
    </xf>
    <xf numFmtId="0" fontId="3" fillId="2" borderId="9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 textRotation="90"/>
    </xf>
    <xf numFmtId="0" fontId="0" fillId="2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textRotation="90"/>
    </xf>
    <xf numFmtId="0" fontId="9" fillId="2" borderId="13" xfId="0" applyFont="1" applyFill="1" applyBorder="1" applyAlignment="1">
      <alignment horizontal="center" vertical="center" textRotation="90"/>
    </xf>
    <xf numFmtId="0" fontId="9" fillId="2" borderId="15" xfId="0" applyFont="1" applyFill="1" applyBorder="1" applyAlignment="1">
      <alignment horizontal="center" vertical="center" textRotation="90"/>
    </xf>
    <xf numFmtId="0" fontId="0" fillId="2" borderId="1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4" fontId="8" fillId="2" borderId="9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8" fontId="13" fillId="0" borderId="0" xfId="0" applyNumberFormat="1" applyFont="1"/>
    <xf numFmtId="170" fontId="13" fillId="0" borderId="0" xfId="0" applyNumberFormat="1" applyFo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22" fmlaLink="$Q$3" max="2060" min="2020" page="10" val="202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190499</xdr:rowOff>
        </xdr:from>
        <xdr:to>
          <xdr:col>2</xdr:col>
          <xdr:colOff>0</xdr:colOff>
          <xdr:row>4</xdr:row>
          <xdr:rowOff>28574</xdr:rowOff>
        </xdr:to>
        <xdr:sp macro="" textlink="">
          <xdr:nvSpPr>
            <xdr:cNvPr id="4098" name="Spinner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3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FDF8F-A5DC-405B-911A-D3ED542DDBEB}">
  <sheetPr codeName="Tabelle1"/>
  <dimension ref="D2:S13"/>
  <sheetViews>
    <sheetView workbookViewId="0">
      <selection activeCell="D24" sqref="D24"/>
    </sheetView>
  </sheetViews>
  <sheetFormatPr baseColWidth="10" defaultRowHeight="15" x14ac:dyDescent="0.25"/>
  <cols>
    <col min="1" max="2" width="8.7109375" style="1" customWidth="1"/>
    <col min="3" max="3" width="3.7109375" style="1" customWidth="1"/>
    <col min="4" max="4" width="8.7109375" style="1" customWidth="1"/>
    <col min="5" max="5" width="3.7109375" style="1" customWidth="1"/>
    <col min="6" max="9" width="8.7109375" style="1" customWidth="1"/>
    <col min="10" max="10" width="3.7109375" style="1" customWidth="1"/>
    <col min="11" max="15" width="8.7109375" style="1" customWidth="1"/>
    <col min="16" max="16" width="3.7109375" style="1" customWidth="1"/>
    <col min="17" max="21" width="8.7109375" style="1" customWidth="1"/>
    <col min="22" max="16384" width="11.42578125" style="1"/>
  </cols>
  <sheetData>
    <row r="2" spans="4:19" x14ac:dyDescent="0.25">
      <c r="D2" s="4" t="s">
        <v>0</v>
      </c>
      <c r="F2" s="47" t="s">
        <v>1</v>
      </c>
      <c r="G2" s="47"/>
      <c r="H2" s="47"/>
      <c r="I2" s="47"/>
      <c r="K2" s="47" t="s">
        <v>3</v>
      </c>
      <c r="L2" s="47"/>
      <c r="M2" s="47"/>
      <c r="N2" s="47">
        <v>2024</v>
      </c>
      <c r="O2" s="47"/>
      <c r="Q2" s="47" t="s">
        <v>7</v>
      </c>
      <c r="R2" s="47"/>
      <c r="S2" s="47"/>
    </row>
    <row r="3" spans="4:19" x14ac:dyDescent="0.25">
      <c r="D3" s="5">
        <f ca="1">NOW()</f>
        <v>45641.644538541666</v>
      </c>
      <c r="F3" s="49">
        <f ca="1">D3</f>
        <v>45641.644538541666</v>
      </c>
      <c r="G3" s="49"/>
      <c r="H3" s="49"/>
      <c r="I3" s="49"/>
      <c r="K3" s="48">
        <f>NETWORKDAYS.INTL($F$6,$F$7,1)</f>
        <v>262</v>
      </c>
      <c r="L3" s="48"/>
      <c r="M3" s="48"/>
      <c r="N3" s="48"/>
      <c r="O3" s="48"/>
      <c r="Q3" s="48">
        <f>current_year</f>
        <v>2024</v>
      </c>
      <c r="R3" s="48"/>
      <c r="S3" s="48"/>
    </row>
    <row r="5" spans="4:19" x14ac:dyDescent="0.25">
      <c r="F5" s="47" t="s">
        <v>2</v>
      </c>
      <c r="G5" s="47"/>
      <c r="H5" s="47"/>
      <c r="I5" s="47"/>
    </row>
    <row r="6" spans="4:19" x14ac:dyDescent="0.25">
      <c r="F6" s="50">
        <f>DATE(current_year,1,1)</f>
        <v>45292</v>
      </c>
      <c r="G6" s="48"/>
      <c r="H6" s="48"/>
      <c r="I6" s="48"/>
    </row>
    <row r="7" spans="4:19" x14ac:dyDescent="0.25">
      <c r="F7" s="50">
        <f>DATE(current_year,12,31)</f>
        <v>45657</v>
      </c>
      <c r="G7" s="48"/>
      <c r="H7" s="48"/>
      <c r="I7" s="48"/>
    </row>
    <row r="9" spans="4:19" x14ac:dyDescent="0.25">
      <c r="F9" s="47" t="s">
        <v>4</v>
      </c>
      <c r="G9" s="47"/>
      <c r="H9" s="47"/>
      <c r="I9" s="47"/>
    </row>
    <row r="10" spans="4:19" x14ac:dyDescent="0.25">
      <c r="F10" s="48" t="s">
        <v>5</v>
      </c>
      <c r="G10" s="48"/>
      <c r="H10" s="48"/>
      <c r="I10" s="48"/>
    </row>
    <row r="12" spans="4:19" x14ac:dyDescent="0.25">
      <c r="F12" s="47" t="s">
        <v>6</v>
      </c>
      <c r="G12" s="47"/>
      <c r="H12" s="47"/>
      <c r="I12" s="47"/>
    </row>
    <row r="13" spans="4:19" x14ac:dyDescent="0.25">
      <c r="F13" s="48" t="s">
        <v>5</v>
      </c>
      <c r="G13" s="48"/>
      <c r="H13" s="48"/>
      <c r="I13" s="48"/>
    </row>
  </sheetData>
  <mergeCells count="14">
    <mergeCell ref="F10:I10"/>
    <mergeCell ref="F12:I12"/>
    <mergeCell ref="F13:I13"/>
    <mergeCell ref="F2:I2"/>
    <mergeCell ref="F3:I3"/>
    <mergeCell ref="F6:I6"/>
    <mergeCell ref="F7:I7"/>
    <mergeCell ref="F5:I5"/>
    <mergeCell ref="Q2:S2"/>
    <mergeCell ref="Q3:S3"/>
    <mergeCell ref="N2:O2"/>
    <mergeCell ref="K3:O3"/>
    <mergeCell ref="F9:I9"/>
    <mergeCell ref="K2:M2"/>
  </mergeCell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3" name="Spinner 2">
              <controlPr defaultSize="0" print="0" autoPict="0" altText="Schaltfläche zum Jahreswechsel">
                <anchor moveWithCells="1" sizeWithCells="1">
                  <from>
                    <xdr:col>1</xdr:col>
                    <xdr:colOff>0</xdr:colOff>
                    <xdr:row>0</xdr:row>
                    <xdr:rowOff>190500</xdr:rowOff>
                  </from>
                  <to>
                    <xdr:col>2</xdr:col>
                    <xdr:colOff>0</xdr:colOff>
                    <xdr:row>4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27FCD-C3FB-4421-B8F6-1B4CA5A87EC9}">
  <dimension ref="B2:G14"/>
  <sheetViews>
    <sheetView workbookViewId="0">
      <selection activeCell="F12" sqref="F12"/>
    </sheetView>
  </sheetViews>
  <sheetFormatPr baseColWidth="10" defaultRowHeight="15" customHeight="1" x14ac:dyDescent="0.25"/>
  <cols>
    <col min="1" max="16384" width="11.42578125" style="9"/>
  </cols>
  <sheetData>
    <row r="2" spans="2:7" ht="15" customHeight="1" thickBot="1" x14ac:dyDescent="0.3"/>
    <row r="3" spans="2:7" ht="15" customHeight="1" thickBot="1" x14ac:dyDescent="0.3">
      <c r="B3" s="52" t="s">
        <v>8</v>
      </c>
      <c r="C3" s="53"/>
      <c r="E3" s="52" t="s">
        <v>17</v>
      </c>
      <c r="F3" s="55"/>
      <c r="G3" s="53"/>
    </row>
    <row r="4" spans="2:7" ht="15" customHeight="1" x14ac:dyDescent="0.25">
      <c r="B4" s="54" t="s">
        <v>9</v>
      </c>
      <c r="C4" s="54"/>
      <c r="E4" s="54" t="s">
        <v>9</v>
      </c>
      <c r="F4" s="54"/>
      <c r="G4" s="54"/>
    </row>
    <row r="5" spans="2:7" ht="15" customHeight="1" x14ac:dyDescent="0.25">
      <c r="B5" s="51" t="s">
        <v>10</v>
      </c>
      <c r="C5" s="51"/>
      <c r="E5" s="56" t="s">
        <v>18</v>
      </c>
      <c r="F5" s="56"/>
      <c r="G5" s="56"/>
    </row>
    <row r="6" spans="2:7" ht="15" customHeight="1" x14ac:dyDescent="0.25">
      <c r="B6" s="6" t="s">
        <v>11</v>
      </c>
      <c r="C6" s="6" t="s">
        <v>12</v>
      </c>
      <c r="E6" s="51" t="s">
        <v>19</v>
      </c>
      <c r="F6" s="51"/>
      <c r="G6" s="51"/>
    </row>
    <row r="7" spans="2:7" ht="15" customHeight="1" x14ac:dyDescent="0.25">
      <c r="B7" s="7">
        <v>0</v>
      </c>
      <c r="C7" s="8">
        <v>0</v>
      </c>
      <c r="E7" s="10" t="s">
        <v>20</v>
      </c>
      <c r="F7" s="10" t="s">
        <v>21</v>
      </c>
      <c r="G7" s="10" t="s">
        <v>22</v>
      </c>
    </row>
    <row r="8" spans="2:7" ht="15" customHeight="1" x14ac:dyDescent="0.25">
      <c r="B8" s="7">
        <v>0.25</v>
      </c>
      <c r="C8" s="8">
        <v>2.0833333333333332E-2</v>
      </c>
      <c r="E8" s="6" t="s">
        <v>23</v>
      </c>
      <c r="F8" s="8">
        <v>8.3333333333333329E-2</v>
      </c>
      <c r="G8" s="6">
        <f>F8*60*24</f>
        <v>120</v>
      </c>
    </row>
    <row r="9" spans="2:7" ht="15" customHeight="1" x14ac:dyDescent="0.25">
      <c r="B9" s="6"/>
      <c r="C9" s="6"/>
      <c r="E9" s="6" t="s">
        <v>24</v>
      </c>
      <c r="F9" s="8">
        <v>8.3333333333333329E-2</v>
      </c>
      <c r="G9" s="6">
        <f t="shared" ref="G9:G12" si="0">F9*60*24</f>
        <v>120</v>
      </c>
    </row>
    <row r="10" spans="2:7" ht="15" customHeight="1" x14ac:dyDescent="0.25">
      <c r="B10" s="6"/>
      <c r="C10" s="6"/>
      <c r="E10" s="6" t="s">
        <v>25</v>
      </c>
      <c r="F10" s="8">
        <v>8.3333333333333329E-2</v>
      </c>
      <c r="G10" s="6">
        <f t="shared" si="0"/>
        <v>120</v>
      </c>
    </row>
    <row r="11" spans="2:7" ht="15" customHeight="1" x14ac:dyDescent="0.25">
      <c r="E11" s="6" t="s">
        <v>26</v>
      </c>
      <c r="F11" s="8">
        <v>8.3333333333333329E-2</v>
      </c>
      <c r="G11" s="6">
        <f t="shared" si="0"/>
        <v>120</v>
      </c>
    </row>
    <row r="12" spans="2:7" ht="15" customHeight="1" x14ac:dyDescent="0.25">
      <c r="E12" s="6" t="s">
        <v>27</v>
      </c>
      <c r="F12" s="8">
        <v>8.3333333333333329E-2</v>
      </c>
      <c r="G12" s="6">
        <f t="shared" si="0"/>
        <v>120</v>
      </c>
    </row>
    <row r="13" spans="2:7" ht="15" customHeight="1" x14ac:dyDescent="0.25">
      <c r="E13" s="6" t="s">
        <v>28</v>
      </c>
      <c r="F13" s="6" t="s">
        <v>30</v>
      </c>
      <c r="G13" s="6" t="str">
        <f>IF(F13="Frei","Freizeit",F13*60*24)</f>
        <v>Freizeit</v>
      </c>
    </row>
    <row r="14" spans="2:7" ht="15" customHeight="1" x14ac:dyDescent="0.25">
      <c r="E14" s="6" t="s">
        <v>29</v>
      </c>
      <c r="F14" s="6" t="s">
        <v>30</v>
      </c>
      <c r="G14" s="6" t="str">
        <f>IF(F14="Frei","Freizeit",F14*60*24)</f>
        <v>Freizeit</v>
      </c>
    </row>
  </sheetData>
  <mergeCells count="7">
    <mergeCell ref="E6:G6"/>
    <mergeCell ref="B3:C3"/>
    <mergeCell ref="B4:C4"/>
    <mergeCell ref="B5:C5"/>
    <mergeCell ref="E3:G3"/>
    <mergeCell ref="E4:G4"/>
    <mergeCell ref="E5:G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71A48-65D1-4705-9BC2-F5886026E038}">
  <dimension ref="F5:AN60"/>
  <sheetViews>
    <sheetView tabSelected="1" topLeftCell="I17" workbookViewId="0">
      <selection activeCell="J50" sqref="J50:AN50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69" t="s">
        <v>33</v>
      </c>
      <c r="G5" s="72"/>
      <c r="H5" s="67"/>
      <c r="I5" s="68"/>
      <c r="J5" s="26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8"/>
    </row>
    <row r="6" spans="6:40" x14ac:dyDescent="0.25">
      <c r="F6" s="70"/>
      <c r="G6" s="73"/>
      <c r="H6" s="66"/>
      <c r="I6" s="60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</row>
    <row r="7" spans="6:40" x14ac:dyDescent="0.25">
      <c r="F7" s="71"/>
      <c r="G7" s="74"/>
      <c r="H7" s="66"/>
      <c r="I7" s="60"/>
      <c r="J7" s="26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8"/>
    </row>
    <row r="8" spans="6:40" x14ac:dyDescent="0.25">
      <c r="F8" s="20"/>
      <c r="G8" s="21"/>
      <c r="H8" s="66"/>
      <c r="I8" s="60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</row>
    <row r="9" spans="6:40" x14ac:dyDescent="0.25">
      <c r="F9" s="64" t="s">
        <v>32</v>
      </c>
      <c r="G9" s="77">
        <f>DATE(H10,H11,1)</f>
        <v>45474</v>
      </c>
      <c r="H9" s="15" t="s">
        <v>7</v>
      </c>
      <c r="I9" s="12" t="s">
        <v>4</v>
      </c>
      <c r="J9" s="26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8"/>
    </row>
    <row r="10" spans="6:40" x14ac:dyDescent="0.25">
      <c r="F10" s="64"/>
      <c r="G10" s="78"/>
      <c r="H10" s="15">
        <f>current_year</f>
        <v>2024</v>
      </c>
      <c r="I10" s="12" t="s">
        <v>13</v>
      </c>
      <c r="J10" s="14" cm="1">
        <f t="array" ref="J10:AN10">_xlfn.SEQUENCE(1,DAY(EOMONTH(DATE($H$10,$H$11,1),0)),DATE($H$10,$H$11,1),1)</f>
        <v>45474</v>
      </c>
      <c r="K10" s="14">
        <v>45475</v>
      </c>
      <c r="L10" s="14">
        <v>45476</v>
      </c>
      <c r="M10" s="14">
        <v>45477</v>
      </c>
      <c r="N10" s="14">
        <v>45478</v>
      </c>
      <c r="O10" s="14">
        <v>45479</v>
      </c>
      <c r="P10" s="14">
        <v>45480</v>
      </c>
      <c r="Q10" s="14">
        <v>45481</v>
      </c>
      <c r="R10" s="14">
        <v>45482</v>
      </c>
      <c r="S10" s="14">
        <v>45483</v>
      </c>
      <c r="T10" s="14">
        <v>45484</v>
      </c>
      <c r="U10" s="14">
        <v>45485</v>
      </c>
      <c r="V10" s="14">
        <v>45486</v>
      </c>
      <c r="W10" s="14">
        <v>45487</v>
      </c>
      <c r="X10" s="14">
        <v>45488</v>
      </c>
      <c r="Y10" s="14">
        <v>45489</v>
      </c>
      <c r="Z10" s="14">
        <v>45490</v>
      </c>
      <c r="AA10" s="14">
        <v>45491</v>
      </c>
      <c r="AB10" s="14">
        <v>45492</v>
      </c>
      <c r="AC10" s="14">
        <v>45493</v>
      </c>
      <c r="AD10" s="14">
        <v>45494</v>
      </c>
      <c r="AE10" s="14">
        <v>45495</v>
      </c>
      <c r="AF10" s="14">
        <v>45496</v>
      </c>
      <c r="AG10" s="14">
        <v>45497</v>
      </c>
      <c r="AH10" s="14">
        <v>45498</v>
      </c>
      <c r="AI10" s="14">
        <v>45499</v>
      </c>
      <c r="AJ10" s="14">
        <v>45500</v>
      </c>
      <c r="AK10" s="14">
        <v>45501</v>
      </c>
      <c r="AL10" s="14">
        <v>45502</v>
      </c>
      <c r="AM10" s="14">
        <v>45503</v>
      </c>
      <c r="AN10" s="14">
        <v>45504</v>
      </c>
    </row>
    <row r="11" spans="6:40" ht="30" customHeight="1" x14ac:dyDescent="0.25">
      <c r="F11" s="64"/>
      <c r="G11" s="24">
        <f>NETWORKDAYS.INTL(G9,G12,1)</f>
        <v>23</v>
      </c>
      <c r="H11" s="16">
        <v>7</v>
      </c>
      <c r="I11" s="13">
        <f>IF(J11="","",J11)</f>
        <v>45474</v>
      </c>
      <c r="J11" s="17" cm="1">
        <f t="array" ref="J11:AN11">_xlfn.SEQUENCE(1,DAY(EOMONTH(DATE($H$10,$H$11,1),0)),DATE($H$10,$H$11,1),1)</f>
        <v>45474</v>
      </c>
      <c r="K11" s="17">
        <v>45475</v>
      </c>
      <c r="L11" s="17">
        <v>45476</v>
      </c>
      <c r="M11" s="17">
        <v>45477</v>
      </c>
      <c r="N11" s="17">
        <v>45478</v>
      </c>
      <c r="O11" s="17">
        <v>45479</v>
      </c>
      <c r="P11" s="17">
        <v>45480</v>
      </c>
      <c r="Q11" s="17">
        <v>45481</v>
      </c>
      <c r="R11" s="17">
        <v>45482</v>
      </c>
      <c r="S11" s="17">
        <v>45483</v>
      </c>
      <c r="T11" s="17">
        <v>45484</v>
      </c>
      <c r="U11" s="17">
        <v>45485</v>
      </c>
      <c r="V11" s="17">
        <v>45486</v>
      </c>
      <c r="W11" s="17">
        <v>45487</v>
      </c>
      <c r="X11" s="17">
        <v>45488</v>
      </c>
      <c r="Y11" s="17">
        <v>45489</v>
      </c>
      <c r="Z11" s="17">
        <v>45490</v>
      </c>
      <c r="AA11" s="17">
        <v>45491</v>
      </c>
      <c r="AB11" s="17">
        <v>45492</v>
      </c>
      <c r="AC11" s="17">
        <v>45493</v>
      </c>
      <c r="AD11" s="17">
        <v>45494</v>
      </c>
      <c r="AE11" s="17">
        <v>45495</v>
      </c>
      <c r="AF11" s="17">
        <v>45496</v>
      </c>
      <c r="AG11" s="17">
        <v>45497</v>
      </c>
      <c r="AH11" s="17">
        <v>45498</v>
      </c>
      <c r="AI11" s="17">
        <v>45499</v>
      </c>
      <c r="AJ11" s="17">
        <v>45500</v>
      </c>
      <c r="AK11" s="17">
        <v>45501</v>
      </c>
      <c r="AL11" s="17">
        <v>45502</v>
      </c>
      <c r="AM11" s="17">
        <v>45503</v>
      </c>
      <c r="AN11" s="17">
        <v>45504</v>
      </c>
    </row>
    <row r="12" spans="6:40" x14ac:dyDescent="0.25">
      <c r="F12" s="64"/>
      <c r="G12" s="78">
        <f>(EOMONTH(DATE(H10,H11,1),0))</f>
        <v>45504</v>
      </c>
      <c r="H12" s="15" t="s">
        <v>14</v>
      </c>
      <c r="I12" s="75" t="s">
        <v>16</v>
      </c>
      <c r="J12" s="23">
        <f>IF(J11="","",IF(WEEKDAY(J11,1)=6,Regulierung!$F$12,IF(OR(WEEKDAY(J11,1)=7,(WEEKDAY(J11,1)=1)),"FREI",Regulierung!$F$8)))</f>
        <v>8.3333333333333329E-2</v>
      </c>
      <c r="K12" s="23">
        <f>IF(K11="","",IF(WEEKDAY(K11,1)=6,Regulierung!$F$12,IF(OR(WEEKDAY(K11,1)=7,(WEEKDAY(K11,1)=1)),"FREI",Regulierung!$F$8)))</f>
        <v>8.3333333333333329E-2</v>
      </c>
      <c r="L12" s="23">
        <f>IF(L11="","",IF(WEEKDAY(L11,1)=6,Regulierung!$F$12,IF(OR(WEEKDAY(L11,1)=7,(WEEKDAY(L11,1)=1)),"FREI",Regulierung!$F$8)))</f>
        <v>8.3333333333333329E-2</v>
      </c>
      <c r="M12" s="23">
        <f>IF(M11="","",IF(WEEKDAY(M11,1)=6,Regulierung!$F$12,IF(OR(WEEKDAY(M11,1)=7,(WEEKDAY(M11,1)=1)),"FREI",Regulierung!$F$8)))</f>
        <v>8.3333333333333329E-2</v>
      </c>
      <c r="N12" s="23">
        <f>IF(N11="","",IF(WEEKDAY(N11,1)=6,Regulierung!$F$12,IF(OR(WEEKDAY(N11,1)=7,(WEEKDAY(N11,1)=1)),"FREI",Regulierung!$F$8)))</f>
        <v>8.3333333333333329E-2</v>
      </c>
      <c r="O12" s="23" t="str">
        <f>IF(O11="","",IF(WEEKDAY(O11,1)=6,Regulierung!$F$12,IF(OR(WEEKDAY(O11,1)=7,(WEEKDAY(O11,1)=1)),"FREI",Regulierung!$F$8)))</f>
        <v>FREI</v>
      </c>
      <c r="P12" s="23" t="str">
        <f>IF(P11="","",IF(WEEKDAY(P11,1)=6,Regulierung!$F$12,IF(OR(WEEKDAY(P11,1)=7,(WEEKDAY(P11,1)=1)),"FREI",Regulierung!$F$8)))</f>
        <v>FREI</v>
      </c>
      <c r="Q12" s="23">
        <f>IF(Q11="","",IF(WEEKDAY(Q11,1)=6,Regulierung!$F$12,IF(OR(WEEKDAY(Q11,1)=7,(WEEKDAY(Q11,1)=1)),"FREI",Regulierung!$F$8)))</f>
        <v>8.3333333333333329E-2</v>
      </c>
      <c r="R12" s="23">
        <f>IF(R11="","",IF(WEEKDAY(R11,1)=6,Regulierung!$F$12,IF(OR(WEEKDAY(R11,1)=7,(WEEKDAY(R11,1)=1)),"FREI",Regulierung!$F$8)))</f>
        <v>8.3333333333333329E-2</v>
      </c>
      <c r="S12" s="23">
        <f>IF(S11="","",IF(WEEKDAY(S11,1)=6,Regulierung!$F$12,IF(OR(WEEKDAY(S11,1)=7,(WEEKDAY(S11,1)=1)),"FREI",Regulierung!$F$8)))</f>
        <v>8.3333333333333329E-2</v>
      </c>
      <c r="T12" s="23">
        <f>IF(T11="","",IF(WEEKDAY(T11,1)=6,Regulierung!$F$12,IF(OR(WEEKDAY(T11,1)=7,(WEEKDAY(T11,1)=1)),"FREI",Regulierung!$F$8)))</f>
        <v>8.3333333333333329E-2</v>
      </c>
      <c r="U12" s="23">
        <f>IF(U11="","",IF(WEEKDAY(U11,1)=6,Regulierung!$F$12,IF(OR(WEEKDAY(U11,1)=7,(WEEKDAY(U11,1)=1)),"FREI",Regulierung!$F$8)))</f>
        <v>8.3333333333333329E-2</v>
      </c>
      <c r="V12" s="23" t="str">
        <f>IF(V11="","",IF(WEEKDAY(V11,1)=6,Regulierung!$F$12,IF(OR(WEEKDAY(V11,1)=7,(WEEKDAY(V11,1)=1)),"FREI",Regulierung!$F$8)))</f>
        <v>FREI</v>
      </c>
      <c r="W12" s="23" t="str">
        <f>IF(W11="","",IF(WEEKDAY(W11,1)=6,Regulierung!$F$12,IF(OR(WEEKDAY(W11,1)=7,(WEEKDAY(W11,1)=1)),"FREI",Regulierung!$F$8)))</f>
        <v>FREI</v>
      </c>
      <c r="X12" s="23">
        <f>IF(X11="","",IF(WEEKDAY(X11,1)=6,Regulierung!$F$12,IF(OR(WEEKDAY(X11,1)=7,(WEEKDAY(X11,1)=1)),"FREI",Regulierung!$F$8)))</f>
        <v>8.3333333333333329E-2</v>
      </c>
      <c r="Y12" s="23">
        <f>IF(Y11="","",IF(WEEKDAY(Y11,1)=6,Regulierung!$F$12,IF(OR(WEEKDAY(Y11,1)=7,(WEEKDAY(Y11,1)=1)),"FREI",Regulierung!$F$8)))</f>
        <v>8.3333333333333329E-2</v>
      </c>
      <c r="Z12" s="23">
        <f>IF(Z11="","",IF(WEEKDAY(Z11,1)=6,Regulierung!$F$12,IF(OR(WEEKDAY(Z11,1)=7,(WEEKDAY(Z11,1)=1)),"FREI",Regulierung!$F$8)))</f>
        <v>8.3333333333333329E-2</v>
      </c>
      <c r="AA12" s="23">
        <f>IF(AA11="","",IF(WEEKDAY(AA11,1)=6,Regulierung!$F$12,IF(OR(WEEKDAY(AA11,1)=7,(WEEKDAY(AA11,1)=1)),"FREI",Regulierung!$F$8)))</f>
        <v>8.3333333333333329E-2</v>
      </c>
      <c r="AB12" s="23">
        <f>IF(AB11="","",IF(WEEKDAY(AB11,1)=6,Regulierung!$F$12,IF(OR(WEEKDAY(AB11,1)=7,(WEEKDAY(AB11,1)=1)),"FREI",Regulierung!$F$8)))</f>
        <v>8.3333333333333329E-2</v>
      </c>
      <c r="AC12" s="23" t="str">
        <f>IF(AC11="","",IF(WEEKDAY(AC11,1)=6,Regulierung!$F$12,IF(OR(WEEKDAY(AC11,1)=7,(WEEKDAY(AC11,1)=1)),"FREI",Regulierung!$F$8)))</f>
        <v>FREI</v>
      </c>
      <c r="AD12" s="23" t="str">
        <f>IF(AD11="","",IF(WEEKDAY(AD11,1)=6,Regulierung!$F$12,IF(OR(WEEKDAY(AD11,1)=7,(WEEKDAY(AD11,1)=1)),"FREI",Regulierung!$F$8)))</f>
        <v>FREI</v>
      </c>
      <c r="AE12" s="23">
        <f>IF(AE11="","",IF(WEEKDAY(AE11,1)=6,Regulierung!$F$12,IF(OR(WEEKDAY(AE11,1)=7,(WEEKDAY(AE11,1)=1)),"FREI",Regulierung!$F$8)))</f>
        <v>8.3333333333333329E-2</v>
      </c>
      <c r="AF12" s="23">
        <f>IF(AF11="","",IF(WEEKDAY(AF11,1)=6,Regulierung!$F$12,IF(OR(WEEKDAY(AF11,1)=7,(WEEKDAY(AF11,1)=1)),"FREI",Regulierung!$F$8)))</f>
        <v>8.3333333333333329E-2</v>
      </c>
      <c r="AG12" s="23">
        <f>IF(AG11="","",IF(WEEKDAY(AG11,1)=6,Regulierung!$F$12,IF(OR(WEEKDAY(AG11,1)=7,(WEEKDAY(AG11,1)=1)),"FREI",Regulierung!$F$8)))</f>
        <v>8.3333333333333329E-2</v>
      </c>
      <c r="AH12" s="23">
        <f>IF(AH11="","",IF(WEEKDAY(AH11,1)=6,Regulierung!$F$12,IF(OR(WEEKDAY(AH11,1)=7,(WEEKDAY(AH11,1)=1)),"FREI",Regulierung!$F$8)))</f>
        <v>8.3333333333333329E-2</v>
      </c>
      <c r="AI12" s="23">
        <f>IF(AI11="","",IF(WEEKDAY(AI11,1)=6,Regulierung!$F$12,IF(OR(WEEKDAY(AI11,1)=7,(WEEKDAY(AI11,1)=1)),"FREI",Regulierung!$F$8)))</f>
        <v>8.3333333333333329E-2</v>
      </c>
      <c r="AJ12" s="23" t="str">
        <f>IF(AJ11="","",IF(WEEKDAY(AJ11,1)=6,Regulierung!$F$12,IF(OR(WEEKDAY(AJ11,1)=7,(WEEKDAY(AJ11,1)=1)),"FREI",Regulierung!$F$8)))</f>
        <v>FREI</v>
      </c>
      <c r="AK12" s="23" t="str">
        <f>IF(AK11="","",IF(WEEKDAY(AK11,1)=6,Regulierung!$F$12,IF(OR(WEEKDAY(AK11,1)=7,(WEEKDAY(AK11,1)=1)),"FREI",Regulierung!$F$8)))</f>
        <v>FREI</v>
      </c>
      <c r="AL12" s="23">
        <f>IF(AL11="","",IF(WEEKDAY(AL11,1)=6,Regulierung!$F$12,IF(OR(WEEKDAY(AL11,1)=7,(WEEKDAY(AL11,1)=1)),"FREI",Regulierung!$F$8)))</f>
        <v>8.3333333333333329E-2</v>
      </c>
      <c r="AM12" s="23">
        <f>IF(AM11="","",IF(WEEKDAY(AM11,1)=6,Regulierung!$F$12,IF(OR(WEEKDAY(AM11,1)=7,(WEEKDAY(AM11,1)=1)),"FREI",Regulierung!$F$8)))</f>
        <v>8.3333333333333329E-2</v>
      </c>
      <c r="AN12" s="23">
        <f>IF(AN11="","",IF(WEEKDAY(AN11,1)=6,Regulierung!$F$12,IF(OR(WEEKDAY(AN11,1)=7,(WEEKDAY(AN11,1)=1)),"FREI",Regulierung!$F$8)))</f>
        <v>8.3333333333333329E-2</v>
      </c>
    </row>
    <row r="13" spans="6:40" x14ac:dyDescent="0.25">
      <c r="F13" s="64"/>
      <c r="G13" s="79"/>
      <c r="H13" s="15" t="s">
        <v>15</v>
      </c>
      <c r="I13" s="75"/>
      <c r="J13" s="3">
        <f>IF(J12="","",IF(J12="FREI","-",J12*60*24))</f>
        <v>120</v>
      </c>
      <c r="K13" s="3">
        <f t="shared" ref="K13:AN13" si="0">IF(K12="","",IF(K12="FREI","-",K12*60*24))</f>
        <v>120</v>
      </c>
      <c r="L13" s="3">
        <f t="shared" si="0"/>
        <v>120</v>
      </c>
      <c r="M13" s="3">
        <f t="shared" si="0"/>
        <v>120</v>
      </c>
      <c r="N13" s="3">
        <f t="shared" si="0"/>
        <v>120</v>
      </c>
      <c r="O13" s="3" t="str">
        <f t="shared" si="0"/>
        <v>-</v>
      </c>
      <c r="P13" s="3" t="str">
        <f t="shared" si="0"/>
        <v>-</v>
      </c>
      <c r="Q13" s="3">
        <f t="shared" si="0"/>
        <v>120</v>
      </c>
      <c r="R13" s="3">
        <f t="shared" si="0"/>
        <v>120</v>
      </c>
      <c r="S13" s="3">
        <f t="shared" si="0"/>
        <v>120</v>
      </c>
      <c r="T13" s="3">
        <f t="shared" si="0"/>
        <v>120</v>
      </c>
      <c r="U13" s="3">
        <f t="shared" si="0"/>
        <v>120</v>
      </c>
      <c r="V13" s="3" t="str">
        <f t="shared" si="0"/>
        <v>-</v>
      </c>
      <c r="W13" s="3" t="str">
        <f t="shared" si="0"/>
        <v>-</v>
      </c>
      <c r="X13" s="3">
        <f t="shared" si="0"/>
        <v>120</v>
      </c>
      <c r="Y13" s="3">
        <f t="shared" si="0"/>
        <v>120</v>
      </c>
      <c r="Z13" s="3">
        <f t="shared" si="0"/>
        <v>120</v>
      </c>
      <c r="AA13" s="3">
        <f t="shared" si="0"/>
        <v>120</v>
      </c>
      <c r="AB13" s="3">
        <f t="shared" si="0"/>
        <v>120</v>
      </c>
      <c r="AC13" s="3" t="str">
        <f t="shared" si="0"/>
        <v>-</v>
      </c>
      <c r="AD13" s="3" t="str">
        <f t="shared" si="0"/>
        <v>-</v>
      </c>
      <c r="AE13" s="3">
        <f t="shared" si="0"/>
        <v>120</v>
      </c>
      <c r="AF13" s="3">
        <f t="shared" si="0"/>
        <v>120</v>
      </c>
      <c r="AG13" s="3">
        <f t="shared" si="0"/>
        <v>120</v>
      </c>
      <c r="AH13" s="3">
        <f t="shared" si="0"/>
        <v>120</v>
      </c>
      <c r="AI13" s="3">
        <f t="shared" si="0"/>
        <v>120</v>
      </c>
      <c r="AJ13" s="3" t="str">
        <f t="shared" si="0"/>
        <v>-</v>
      </c>
      <c r="AK13" s="3" t="str">
        <f t="shared" si="0"/>
        <v>-</v>
      </c>
      <c r="AL13" s="3">
        <f t="shared" si="0"/>
        <v>120</v>
      </c>
      <c r="AM13" s="3">
        <f t="shared" si="0"/>
        <v>120</v>
      </c>
      <c r="AN13" s="3">
        <f t="shared" si="0"/>
        <v>120</v>
      </c>
    </row>
    <row r="14" spans="6:40" x14ac:dyDescent="0.25">
      <c r="F14" s="25"/>
      <c r="G14" s="22"/>
      <c r="H14" s="76" t="s">
        <v>31</v>
      </c>
      <c r="I14" s="75"/>
      <c r="J14" s="12">
        <f>IF(J12="","",IF(J12="FREI","-",J13/60))</f>
        <v>2</v>
      </c>
      <c r="K14" s="12">
        <f t="shared" ref="K14:AN14" si="1">IF(K12="","",IF(K12="FREI","-",K13/60))</f>
        <v>2</v>
      </c>
      <c r="L14" s="12">
        <f t="shared" si="1"/>
        <v>2</v>
      </c>
      <c r="M14" s="12">
        <f t="shared" si="1"/>
        <v>2</v>
      </c>
      <c r="N14" s="12">
        <f t="shared" si="1"/>
        <v>2</v>
      </c>
      <c r="O14" s="12" t="str">
        <f t="shared" si="1"/>
        <v>-</v>
      </c>
      <c r="P14" s="12" t="str">
        <f t="shared" si="1"/>
        <v>-</v>
      </c>
      <c r="Q14" s="12">
        <f t="shared" si="1"/>
        <v>2</v>
      </c>
      <c r="R14" s="12">
        <f t="shared" si="1"/>
        <v>2</v>
      </c>
      <c r="S14" s="12">
        <f t="shared" si="1"/>
        <v>2</v>
      </c>
      <c r="T14" s="12">
        <f t="shared" si="1"/>
        <v>2</v>
      </c>
      <c r="U14" s="12">
        <f t="shared" si="1"/>
        <v>2</v>
      </c>
      <c r="V14" s="12" t="str">
        <f t="shared" si="1"/>
        <v>-</v>
      </c>
      <c r="W14" s="12" t="str">
        <f t="shared" si="1"/>
        <v>-</v>
      </c>
      <c r="X14" s="12">
        <f t="shared" si="1"/>
        <v>2</v>
      </c>
      <c r="Y14" s="12">
        <f t="shared" si="1"/>
        <v>2</v>
      </c>
      <c r="Z14" s="12">
        <f t="shared" si="1"/>
        <v>2</v>
      </c>
      <c r="AA14" s="12">
        <f t="shared" si="1"/>
        <v>2</v>
      </c>
      <c r="AB14" s="12">
        <f t="shared" si="1"/>
        <v>2</v>
      </c>
      <c r="AC14" s="12" t="str">
        <f t="shared" si="1"/>
        <v>-</v>
      </c>
      <c r="AD14" s="12" t="str">
        <f t="shared" si="1"/>
        <v>-</v>
      </c>
      <c r="AE14" s="12">
        <f t="shared" si="1"/>
        <v>2</v>
      </c>
      <c r="AF14" s="12">
        <f t="shared" si="1"/>
        <v>2</v>
      </c>
      <c r="AG14" s="12">
        <f t="shared" si="1"/>
        <v>2</v>
      </c>
      <c r="AH14" s="12">
        <f t="shared" si="1"/>
        <v>2</v>
      </c>
      <c r="AI14" s="12">
        <f t="shared" si="1"/>
        <v>2</v>
      </c>
      <c r="AJ14" s="12" t="str">
        <f t="shared" si="1"/>
        <v>-</v>
      </c>
      <c r="AK14" s="12" t="str">
        <f t="shared" si="1"/>
        <v>-</v>
      </c>
      <c r="AL14" s="12">
        <f t="shared" si="1"/>
        <v>2</v>
      </c>
      <c r="AM14" s="12">
        <f t="shared" si="1"/>
        <v>2</v>
      </c>
      <c r="AN14" s="12">
        <f t="shared" si="1"/>
        <v>2</v>
      </c>
    </row>
    <row r="16" spans="6:40" x14ac:dyDescent="0.25">
      <c r="F16" s="65" t="s">
        <v>36</v>
      </c>
      <c r="G16" s="63">
        <v>1</v>
      </c>
      <c r="H16" s="62" t="s">
        <v>34</v>
      </c>
      <c r="I16" s="62"/>
      <c r="J16" s="36">
        <v>0.29166666666666669</v>
      </c>
      <c r="K16" s="29"/>
      <c r="L16" s="36">
        <v>0.3125</v>
      </c>
      <c r="M16" s="29"/>
      <c r="N16" s="29"/>
      <c r="O16" s="36">
        <v>0.27083333333333331</v>
      </c>
      <c r="P16" s="29"/>
      <c r="Q16" s="29"/>
      <c r="R16" s="36">
        <v>0.29166666666666669</v>
      </c>
      <c r="S16" s="29"/>
      <c r="T16" s="36">
        <v>0.3125</v>
      </c>
      <c r="U16" s="29"/>
      <c r="V16" s="29"/>
      <c r="W16" s="36">
        <v>0.27083333333333331</v>
      </c>
      <c r="X16" s="36">
        <v>0.29166666666666669</v>
      </c>
      <c r="Y16" s="29"/>
      <c r="Z16" s="36">
        <v>0.3125</v>
      </c>
      <c r="AA16" s="29"/>
      <c r="AB16" s="29"/>
      <c r="AC16" s="36">
        <v>0.27083333333333331</v>
      </c>
      <c r="AD16" s="29"/>
      <c r="AE16" s="36">
        <v>0.29166666666666669</v>
      </c>
      <c r="AF16" s="29"/>
      <c r="AG16" s="36">
        <v>0.3125</v>
      </c>
      <c r="AH16" s="29"/>
      <c r="AI16" s="29"/>
      <c r="AJ16" s="36">
        <v>0.27083333333333331</v>
      </c>
      <c r="AK16" s="29"/>
      <c r="AL16" s="36">
        <v>0.29166666666666669</v>
      </c>
      <c r="AM16" s="29"/>
      <c r="AN16" s="36">
        <v>0.3125</v>
      </c>
    </row>
    <row r="17" spans="6:40" x14ac:dyDescent="0.25">
      <c r="F17" s="65"/>
      <c r="G17" s="63"/>
      <c r="H17" s="62" t="s">
        <v>35</v>
      </c>
      <c r="I17" s="62"/>
      <c r="J17" s="37">
        <v>0.33333333333333331</v>
      </c>
      <c r="K17" s="34"/>
      <c r="L17" s="37">
        <v>0.35416666666666669</v>
      </c>
      <c r="M17" s="34"/>
      <c r="N17" s="34"/>
      <c r="O17" s="37">
        <v>0.32291666666666669</v>
      </c>
      <c r="P17" s="34"/>
      <c r="Q17" s="34"/>
      <c r="R17" s="37">
        <v>0.33333333333333331</v>
      </c>
      <c r="S17" s="34"/>
      <c r="T17" s="37">
        <v>0.35416666666666669</v>
      </c>
      <c r="U17" s="34"/>
      <c r="V17" s="34"/>
      <c r="W17" s="37">
        <v>0.32291666666666669</v>
      </c>
      <c r="X17" s="37">
        <v>0.33333333333333331</v>
      </c>
      <c r="Y17" s="34"/>
      <c r="Z17" s="37">
        <v>0.35416666666666669</v>
      </c>
      <c r="AA17" s="34"/>
      <c r="AB17" s="34"/>
      <c r="AC17" s="37">
        <v>0.32291666666666669</v>
      </c>
      <c r="AD17" s="34"/>
      <c r="AE17" s="37">
        <v>0.33333333333333331</v>
      </c>
      <c r="AF17" s="34"/>
      <c r="AG17" s="37">
        <v>0.35416666666666669</v>
      </c>
      <c r="AH17" s="34"/>
      <c r="AI17" s="34"/>
      <c r="AJ17" s="37">
        <v>0.32291666666666669</v>
      </c>
      <c r="AK17" s="34"/>
      <c r="AL17" s="37">
        <v>0.33333333333333331</v>
      </c>
      <c r="AM17" s="34"/>
      <c r="AN17" s="37">
        <v>0.35416666666666669</v>
      </c>
    </row>
    <row r="18" spans="6:40" x14ac:dyDescent="0.25">
      <c r="F18" s="65"/>
      <c r="G18" s="31"/>
      <c r="H18" s="30"/>
      <c r="I18" s="30"/>
      <c r="J18" s="32" t="str">
        <f>IF(J17="","",IF(J17-J16=J34,"OK","NEIN"))</f>
        <v>OK</v>
      </c>
      <c r="K18" s="33" t="str">
        <f t="shared" ref="K18:AN18" si="2">IF(K17="","",IF(K17-K16=K34,"OK","NEIN"))</f>
        <v/>
      </c>
      <c r="L18" s="33" t="str">
        <f t="shared" si="2"/>
        <v>OK</v>
      </c>
      <c r="M18" s="33" t="str">
        <f t="shared" si="2"/>
        <v/>
      </c>
      <c r="N18" s="33" t="str">
        <f t="shared" si="2"/>
        <v/>
      </c>
      <c r="O18" s="33" t="str">
        <f t="shared" si="2"/>
        <v>OK</v>
      </c>
      <c r="P18" s="33" t="str">
        <f t="shared" si="2"/>
        <v/>
      </c>
      <c r="Q18" s="33" t="str">
        <f t="shared" si="2"/>
        <v/>
      </c>
      <c r="R18" s="33" t="str">
        <f t="shared" si="2"/>
        <v>OK</v>
      </c>
      <c r="S18" s="33" t="str">
        <f t="shared" si="2"/>
        <v/>
      </c>
      <c r="T18" s="33" t="str">
        <f t="shared" si="2"/>
        <v>OK</v>
      </c>
      <c r="U18" s="33" t="str">
        <f t="shared" si="2"/>
        <v/>
      </c>
      <c r="V18" s="33" t="str">
        <f t="shared" si="2"/>
        <v/>
      </c>
      <c r="W18" s="33" t="str">
        <f t="shared" si="2"/>
        <v>OK</v>
      </c>
      <c r="X18" s="33" t="str">
        <f t="shared" si="2"/>
        <v>OK</v>
      </c>
      <c r="Y18" s="33" t="str">
        <f t="shared" si="2"/>
        <v/>
      </c>
      <c r="Z18" s="33" t="str">
        <f t="shared" si="2"/>
        <v>OK</v>
      </c>
      <c r="AA18" s="33" t="str">
        <f t="shared" si="2"/>
        <v/>
      </c>
      <c r="AB18" s="33" t="str">
        <f t="shared" si="2"/>
        <v/>
      </c>
      <c r="AC18" s="33" t="str">
        <f t="shared" si="2"/>
        <v>OK</v>
      </c>
      <c r="AD18" s="33" t="str">
        <f t="shared" si="2"/>
        <v/>
      </c>
      <c r="AE18" s="33" t="str">
        <f t="shared" si="2"/>
        <v>OK</v>
      </c>
      <c r="AF18" s="33" t="str">
        <f t="shared" si="2"/>
        <v/>
      </c>
      <c r="AG18" s="33" t="str">
        <f t="shared" si="2"/>
        <v>OK</v>
      </c>
      <c r="AH18" s="33" t="str">
        <f t="shared" si="2"/>
        <v/>
      </c>
      <c r="AI18" s="33" t="str">
        <f t="shared" si="2"/>
        <v/>
      </c>
      <c r="AJ18" s="33" t="str">
        <f t="shared" si="2"/>
        <v>OK</v>
      </c>
      <c r="AK18" s="33" t="str">
        <f t="shared" si="2"/>
        <v/>
      </c>
      <c r="AL18" s="33" t="str">
        <f t="shared" si="2"/>
        <v>OK</v>
      </c>
      <c r="AM18" s="33" t="str">
        <f t="shared" si="2"/>
        <v/>
      </c>
      <c r="AN18" s="18" t="str">
        <f t="shared" si="2"/>
        <v>OK</v>
      </c>
    </row>
    <row r="19" spans="6:40" x14ac:dyDescent="0.25">
      <c r="F19" s="65"/>
      <c r="G19" s="63">
        <v>2</v>
      </c>
      <c r="H19" s="62" t="str">
        <f>H16</f>
        <v>Arbeitsbeginn</v>
      </c>
      <c r="I19" s="62"/>
      <c r="J19" s="38">
        <v>0.375</v>
      </c>
      <c r="K19" s="35"/>
      <c r="L19" s="40">
        <v>0.39583333333333331</v>
      </c>
      <c r="M19" s="35"/>
      <c r="N19" s="35"/>
      <c r="O19" s="35"/>
      <c r="P19" s="35"/>
      <c r="Q19" s="35"/>
      <c r="R19" s="40"/>
      <c r="S19" s="35"/>
      <c r="T19" s="40"/>
      <c r="U19" s="35"/>
      <c r="V19" s="40"/>
      <c r="W19" s="35"/>
      <c r="X19" s="35"/>
      <c r="Y19" s="35"/>
      <c r="Z19" s="35"/>
      <c r="AA19" s="35"/>
      <c r="AB19" s="35"/>
      <c r="AC19" s="35"/>
      <c r="AD19" s="36"/>
      <c r="AE19" s="36"/>
      <c r="AF19" s="36"/>
      <c r="AG19" s="36"/>
      <c r="AH19" s="36"/>
      <c r="AI19" s="36"/>
      <c r="AJ19" s="35"/>
      <c r="AK19" s="35"/>
      <c r="AL19" s="35"/>
      <c r="AM19" s="35"/>
      <c r="AN19" s="35"/>
    </row>
    <row r="20" spans="6:40" x14ac:dyDescent="0.25">
      <c r="F20" s="65"/>
      <c r="G20" s="63"/>
      <c r="H20" s="62" t="str">
        <f>H17</f>
        <v>Arbeitsende</v>
      </c>
      <c r="I20" s="62"/>
      <c r="J20" s="39">
        <v>0.41666666666666669</v>
      </c>
      <c r="K20" s="34"/>
      <c r="L20" s="37">
        <v>0.4375</v>
      </c>
      <c r="M20" s="34"/>
      <c r="N20" s="34"/>
      <c r="O20" s="34"/>
      <c r="P20" s="34"/>
      <c r="Q20" s="34"/>
      <c r="R20" s="37"/>
      <c r="S20" s="34"/>
      <c r="T20" s="37"/>
      <c r="U20" s="34"/>
      <c r="V20" s="37"/>
      <c r="W20" s="34"/>
      <c r="X20" s="34"/>
      <c r="Y20" s="34"/>
      <c r="Z20" s="34"/>
      <c r="AA20" s="34"/>
      <c r="AB20" s="34"/>
      <c r="AC20" s="34"/>
      <c r="AD20" s="37"/>
      <c r="AE20" s="37"/>
      <c r="AF20" s="37"/>
      <c r="AG20" s="37"/>
      <c r="AH20" s="37"/>
      <c r="AI20" s="37"/>
      <c r="AJ20" s="34"/>
      <c r="AK20" s="34"/>
      <c r="AL20" s="34"/>
      <c r="AM20" s="34"/>
      <c r="AN20" s="34"/>
    </row>
    <row r="21" spans="6:40" x14ac:dyDescent="0.25">
      <c r="F21" s="65"/>
      <c r="G21" s="31"/>
      <c r="H21" s="30"/>
      <c r="I21" s="30"/>
      <c r="J21" s="32" t="str">
        <f>IF(J20="","",IF(J20-J19=J36,"OK","NEIN"))</f>
        <v>OK</v>
      </c>
      <c r="K21" s="33" t="str">
        <f t="shared" ref="K21:AN21" si="3">IF(K20="","",IF(K20-K19=K36,"OK","NEIN"))</f>
        <v/>
      </c>
      <c r="L21" s="33" t="str">
        <f t="shared" si="3"/>
        <v>OK</v>
      </c>
      <c r="M21" s="33" t="str">
        <f t="shared" si="3"/>
        <v/>
      </c>
      <c r="N21" s="33" t="str">
        <f t="shared" si="3"/>
        <v/>
      </c>
      <c r="O21" s="33" t="str">
        <f t="shared" si="3"/>
        <v/>
      </c>
      <c r="P21" s="33" t="str">
        <f t="shared" si="3"/>
        <v/>
      </c>
      <c r="Q21" s="33" t="str">
        <f t="shared" si="3"/>
        <v/>
      </c>
      <c r="R21" s="33" t="str">
        <f t="shared" si="3"/>
        <v/>
      </c>
      <c r="S21" s="33" t="str">
        <f t="shared" si="3"/>
        <v/>
      </c>
      <c r="T21" s="33" t="str">
        <f t="shared" si="3"/>
        <v/>
      </c>
      <c r="U21" s="33" t="str">
        <f t="shared" si="3"/>
        <v/>
      </c>
      <c r="V21" s="33" t="str">
        <f t="shared" si="3"/>
        <v/>
      </c>
      <c r="W21" s="33" t="str">
        <f t="shared" si="3"/>
        <v/>
      </c>
      <c r="X21" s="33" t="str">
        <f t="shared" si="3"/>
        <v/>
      </c>
      <c r="Y21" s="33" t="str">
        <f t="shared" si="3"/>
        <v/>
      </c>
      <c r="Z21" s="33" t="str">
        <f t="shared" si="3"/>
        <v/>
      </c>
      <c r="AA21" s="33" t="str">
        <f t="shared" si="3"/>
        <v/>
      </c>
      <c r="AB21" s="33" t="str">
        <f t="shared" si="3"/>
        <v/>
      </c>
      <c r="AC21" s="33" t="str">
        <f t="shared" si="3"/>
        <v/>
      </c>
      <c r="AD21" s="33" t="str">
        <f t="shared" si="3"/>
        <v/>
      </c>
      <c r="AE21" s="33" t="str">
        <f t="shared" si="3"/>
        <v/>
      </c>
      <c r="AF21" s="33" t="str">
        <f t="shared" si="3"/>
        <v/>
      </c>
      <c r="AG21" s="33" t="str">
        <f t="shared" si="3"/>
        <v/>
      </c>
      <c r="AH21" s="33" t="str">
        <f t="shared" si="3"/>
        <v/>
      </c>
      <c r="AI21" s="33" t="str">
        <f t="shared" si="3"/>
        <v/>
      </c>
      <c r="AJ21" s="33" t="str">
        <f t="shared" si="3"/>
        <v/>
      </c>
      <c r="AK21" s="33" t="str">
        <f t="shared" si="3"/>
        <v/>
      </c>
      <c r="AL21" s="33" t="str">
        <f t="shared" si="3"/>
        <v/>
      </c>
      <c r="AM21" s="33" t="str">
        <f t="shared" si="3"/>
        <v/>
      </c>
      <c r="AN21" s="18" t="str">
        <f t="shared" si="3"/>
        <v/>
      </c>
    </row>
    <row r="22" spans="6:40" x14ac:dyDescent="0.25">
      <c r="F22" s="65"/>
      <c r="G22" s="63">
        <v>3</v>
      </c>
      <c r="H22" s="62" t="str">
        <f>H16</f>
        <v>Arbeitsbeginn</v>
      </c>
      <c r="I22" s="62"/>
      <c r="J22" s="38">
        <v>0.45833333333333331</v>
      </c>
      <c r="K22" s="35"/>
      <c r="L22" s="40">
        <v>0.47916666666666669</v>
      </c>
      <c r="M22" s="35"/>
      <c r="N22" s="35"/>
      <c r="O22" s="40">
        <v>0.67708333333333337</v>
      </c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6"/>
      <c r="AK22" s="36"/>
      <c r="AL22" s="36"/>
      <c r="AM22" s="36"/>
      <c r="AN22" s="36"/>
    </row>
    <row r="23" spans="6:40" x14ac:dyDescent="0.25">
      <c r="F23" s="65"/>
      <c r="G23" s="63"/>
      <c r="H23" s="62" t="str">
        <f>H17</f>
        <v>Arbeitsende</v>
      </c>
      <c r="I23" s="62"/>
      <c r="J23" s="39">
        <v>0.5</v>
      </c>
      <c r="K23" s="34"/>
      <c r="L23" s="37">
        <v>0.52083333333333337</v>
      </c>
      <c r="M23" s="34"/>
      <c r="N23" s="34"/>
      <c r="O23" s="37">
        <v>0.70833333333333337</v>
      </c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7"/>
      <c r="AK23" s="37"/>
      <c r="AL23" s="37"/>
      <c r="AM23" s="37"/>
      <c r="AN23" s="37"/>
    </row>
    <row r="24" spans="6:40" x14ac:dyDescent="0.25">
      <c r="F24" s="65"/>
      <c r="G24" s="31"/>
      <c r="H24" s="30"/>
      <c r="I24" s="30"/>
      <c r="J24" s="32" t="str">
        <f>IF(J23="","",IF(J23-J22=J38,"OK","NEIN"))</f>
        <v>OK</v>
      </c>
      <c r="K24" s="33" t="str">
        <f t="shared" ref="K24:AN24" si="4">IF(K23="","",IF(K23-K22=K38,"OK","NEIN"))</f>
        <v/>
      </c>
      <c r="L24" s="33" t="str">
        <f t="shared" si="4"/>
        <v>OK</v>
      </c>
      <c r="M24" s="33" t="str">
        <f t="shared" si="4"/>
        <v/>
      </c>
      <c r="N24" s="33" t="str">
        <f t="shared" si="4"/>
        <v/>
      </c>
      <c r="O24" s="33" t="str">
        <f t="shared" si="4"/>
        <v>OK</v>
      </c>
      <c r="P24" s="33" t="str">
        <f t="shared" si="4"/>
        <v/>
      </c>
      <c r="Q24" s="33" t="str">
        <f t="shared" si="4"/>
        <v/>
      </c>
      <c r="R24" s="33" t="str">
        <f t="shared" si="4"/>
        <v/>
      </c>
      <c r="S24" s="33" t="str">
        <f t="shared" si="4"/>
        <v/>
      </c>
      <c r="T24" s="33" t="str">
        <f t="shared" si="4"/>
        <v/>
      </c>
      <c r="U24" s="33" t="str">
        <f t="shared" si="4"/>
        <v/>
      </c>
      <c r="V24" s="33" t="str">
        <f t="shared" si="4"/>
        <v/>
      </c>
      <c r="W24" s="33" t="str">
        <f t="shared" si="4"/>
        <v/>
      </c>
      <c r="X24" s="33" t="str">
        <f t="shared" si="4"/>
        <v/>
      </c>
      <c r="Y24" s="33" t="str">
        <f t="shared" si="4"/>
        <v/>
      </c>
      <c r="Z24" s="33" t="str">
        <f t="shared" si="4"/>
        <v/>
      </c>
      <c r="AA24" s="33" t="str">
        <f t="shared" si="4"/>
        <v/>
      </c>
      <c r="AB24" s="33" t="str">
        <f t="shared" si="4"/>
        <v/>
      </c>
      <c r="AC24" s="33" t="str">
        <f t="shared" si="4"/>
        <v/>
      </c>
      <c r="AD24" s="33" t="str">
        <f t="shared" si="4"/>
        <v/>
      </c>
      <c r="AE24" s="33" t="str">
        <f t="shared" si="4"/>
        <v/>
      </c>
      <c r="AF24" s="33" t="str">
        <f t="shared" si="4"/>
        <v/>
      </c>
      <c r="AG24" s="33" t="str">
        <f t="shared" si="4"/>
        <v/>
      </c>
      <c r="AH24" s="33" t="str">
        <f t="shared" si="4"/>
        <v/>
      </c>
      <c r="AI24" s="33" t="str">
        <f t="shared" si="4"/>
        <v/>
      </c>
      <c r="AJ24" s="33" t="str">
        <f t="shared" si="4"/>
        <v/>
      </c>
      <c r="AK24" s="33" t="str">
        <f t="shared" si="4"/>
        <v/>
      </c>
      <c r="AL24" s="33" t="str">
        <f t="shared" si="4"/>
        <v/>
      </c>
      <c r="AM24" s="33" t="str">
        <f t="shared" si="4"/>
        <v/>
      </c>
      <c r="AN24" s="18" t="str">
        <f t="shared" si="4"/>
        <v/>
      </c>
    </row>
    <row r="25" spans="6:40" x14ac:dyDescent="0.25">
      <c r="F25" s="65"/>
      <c r="G25" s="63">
        <v>4</v>
      </c>
      <c r="H25" s="62" t="str">
        <f>H16</f>
        <v>Arbeitsbeginn</v>
      </c>
      <c r="I25" s="62"/>
      <c r="J25" s="38">
        <v>0.54166666666666663</v>
      </c>
      <c r="K25" s="35"/>
      <c r="L25" s="40">
        <v>0.5625</v>
      </c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</row>
    <row r="26" spans="6:40" x14ac:dyDescent="0.25">
      <c r="F26" s="65"/>
      <c r="G26" s="63"/>
      <c r="H26" s="62" t="str">
        <f>H17</f>
        <v>Arbeitsende</v>
      </c>
      <c r="I26" s="62"/>
      <c r="J26" s="39">
        <v>0.58333333333333337</v>
      </c>
      <c r="K26" s="34"/>
      <c r="L26" s="37">
        <v>0.60416666666666663</v>
      </c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</row>
    <row r="27" spans="6:40" x14ac:dyDescent="0.25">
      <c r="F27" s="65"/>
      <c r="G27" s="31"/>
      <c r="H27" s="30"/>
      <c r="I27" s="30"/>
      <c r="J27" s="32" t="str">
        <f>IF(J26="","",IF(J26-J25=J40,"OK","NEIN"))</f>
        <v>OK</v>
      </c>
      <c r="K27" s="33" t="str">
        <f t="shared" ref="K27:AN27" si="5">IF(K26="","",IF(K26-K25=K40,"OK","NEIN"))</f>
        <v/>
      </c>
      <c r="L27" s="33" t="str">
        <f t="shared" si="5"/>
        <v>OK</v>
      </c>
      <c r="M27" s="33" t="str">
        <f t="shared" si="5"/>
        <v/>
      </c>
      <c r="N27" s="33" t="str">
        <f t="shared" si="5"/>
        <v/>
      </c>
      <c r="O27" s="33" t="str">
        <f t="shared" si="5"/>
        <v/>
      </c>
      <c r="P27" s="33" t="str">
        <f t="shared" si="5"/>
        <v/>
      </c>
      <c r="Q27" s="33" t="str">
        <f t="shared" si="5"/>
        <v/>
      </c>
      <c r="R27" s="33" t="str">
        <f t="shared" si="5"/>
        <v/>
      </c>
      <c r="S27" s="33" t="str">
        <f t="shared" si="5"/>
        <v/>
      </c>
      <c r="T27" s="33" t="str">
        <f t="shared" si="5"/>
        <v/>
      </c>
      <c r="U27" s="33" t="str">
        <f t="shared" si="5"/>
        <v/>
      </c>
      <c r="V27" s="33" t="str">
        <f t="shared" si="5"/>
        <v/>
      </c>
      <c r="W27" s="33" t="str">
        <f t="shared" si="5"/>
        <v/>
      </c>
      <c r="X27" s="33" t="str">
        <f t="shared" si="5"/>
        <v/>
      </c>
      <c r="Y27" s="33" t="str">
        <f t="shared" si="5"/>
        <v/>
      </c>
      <c r="Z27" s="33" t="str">
        <f t="shared" si="5"/>
        <v/>
      </c>
      <c r="AA27" s="33" t="str">
        <f t="shared" si="5"/>
        <v/>
      </c>
      <c r="AB27" s="33" t="str">
        <f t="shared" si="5"/>
        <v/>
      </c>
      <c r="AC27" s="33" t="str">
        <f t="shared" si="5"/>
        <v/>
      </c>
      <c r="AD27" s="33" t="str">
        <f t="shared" si="5"/>
        <v/>
      </c>
      <c r="AE27" s="33" t="str">
        <f t="shared" si="5"/>
        <v/>
      </c>
      <c r="AF27" s="33" t="str">
        <f t="shared" si="5"/>
        <v/>
      </c>
      <c r="AG27" s="33" t="str">
        <f t="shared" si="5"/>
        <v/>
      </c>
      <c r="AH27" s="33" t="str">
        <f t="shared" si="5"/>
        <v/>
      </c>
      <c r="AI27" s="33" t="str">
        <f t="shared" si="5"/>
        <v/>
      </c>
      <c r="AJ27" s="33" t="str">
        <f t="shared" si="5"/>
        <v/>
      </c>
      <c r="AK27" s="33" t="str">
        <f t="shared" si="5"/>
        <v/>
      </c>
      <c r="AL27" s="33" t="str">
        <f t="shared" si="5"/>
        <v/>
      </c>
      <c r="AM27" s="33" t="str">
        <f t="shared" si="5"/>
        <v/>
      </c>
      <c r="AN27" s="18" t="str">
        <f t="shared" si="5"/>
        <v/>
      </c>
    </row>
    <row r="28" spans="6:40" x14ac:dyDescent="0.25">
      <c r="F28" s="65"/>
      <c r="G28" s="63">
        <v>5</v>
      </c>
      <c r="H28" s="62" t="str">
        <f>H16</f>
        <v>Arbeitsbeginn</v>
      </c>
      <c r="I28" s="62"/>
      <c r="J28" s="38">
        <v>0.625</v>
      </c>
      <c r="K28" s="35"/>
      <c r="L28" s="40">
        <v>0.64583333333333337</v>
      </c>
      <c r="M28" s="35"/>
      <c r="N28" s="35"/>
      <c r="O28" s="40">
        <v>0.2986111111111111</v>
      </c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</row>
    <row r="29" spans="6:40" x14ac:dyDescent="0.25">
      <c r="F29" s="65"/>
      <c r="G29" s="63"/>
      <c r="H29" s="62" t="str">
        <f>H17</f>
        <v>Arbeitsende</v>
      </c>
      <c r="I29" s="62"/>
      <c r="J29" s="39">
        <v>0.66666666666666663</v>
      </c>
      <c r="K29" s="34"/>
      <c r="L29" s="37">
        <v>0.66666666666666663</v>
      </c>
      <c r="M29" s="34"/>
      <c r="N29" s="34"/>
      <c r="O29" s="37">
        <v>0.31944444444444442</v>
      </c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</row>
    <row r="30" spans="6:40" x14ac:dyDescent="0.25">
      <c r="J30" s="32" t="str">
        <f>IF(J29="","",IF(J29-J28=J42,"OK","NEIN"))</f>
        <v>OK</v>
      </c>
      <c r="K30" s="33" t="str">
        <f t="shared" ref="K30:AN30" si="6">IF(K29="","",IF(K29-K28=K42,"OK","NEIN"))</f>
        <v/>
      </c>
      <c r="L30" s="33" t="str">
        <f t="shared" si="6"/>
        <v>OK</v>
      </c>
      <c r="M30" s="33" t="str">
        <f t="shared" si="6"/>
        <v/>
      </c>
      <c r="N30" s="33" t="str">
        <f t="shared" si="6"/>
        <v/>
      </c>
      <c r="O30" s="33" t="str">
        <f t="shared" si="6"/>
        <v>OK</v>
      </c>
      <c r="P30" s="33" t="str">
        <f t="shared" si="6"/>
        <v/>
      </c>
      <c r="Q30" s="33" t="str">
        <f t="shared" si="6"/>
        <v/>
      </c>
      <c r="R30" s="33" t="str">
        <f t="shared" si="6"/>
        <v/>
      </c>
      <c r="S30" s="33" t="str">
        <f t="shared" si="6"/>
        <v/>
      </c>
      <c r="T30" s="33" t="str">
        <f t="shared" si="6"/>
        <v/>
      </c>
      <c r="U30" s="33" t="str">
        <f t="shared" si="6"/>
        <v/>
      </c>
      <c r="V30" s="33" t="str">
        <f t="shared" si="6"/>
        <v/>
      </c>
      <c r="W30" s="33" t="str">
        <f t="shared" si="6"/>
        <v/>
      </c>
      <c r="X30" s="33" t="str">
        <f t="shared" si="6"/>
        <v/>
      </c>
      <c r="Y30" s="33" t="str">
        <f t="shared" si="6"/>
        <v/>
      </c>
      <c r="Z30" s="33" t="str">
        <f t="shared" si="6"/>
        <v/>
      </c>
      <c r="AA30" s="33" t="str">
        <f t="shared" si="6"/>
        <v/>
      </c>
      <c r="AB30" s="33" t="str">
        <f t="shared" si="6"/>
        <v/>
      </c>
      <c r="AC30" s="33" t="str">
        <f t="shared" si="6"/>
        <v/>
      </c>
      <c r="AD30" s="33" t="str">
        <f t="shared" si="6"/>
        <v/>
      </c>
      <c r="AE30" s="33" t="str">
        <f t="shared" si="6"/>
        <v/>
      </c>
      <c r="AF30" s="33" t="str">
        <f t="shared" si="6"/>
        <v/>
      </c>
      <c r="AG30" s="33" t="str">
        <f t="shared" si="6"/>
        <v/>
      </c>
      <c r="AH30" s="33" t="str">
        <f t="shared" si="6"/>
        <v/>
      </c>
      <c r="AI30" s="33" t="str">
        <f t="shared" si="6"/>
        <v/>
      </c>
      <c r="AJ30" s="33" t="str">
        <f t="shared" si="6"/>
        <v/>
      </c>
      <c r="AK30" s="33" t="str">
        <f t="shared" si="6"/>
        <v/>
      </c>
      <c r="AL30" s="33" t="str">
        <f t="shared" si="6"/>
        <v/>
      </c>
      <c r="AM30" s="33" t="str">
        <f t="shared" si="6"/>
        <v/>
      </c>
      <c r="AN30" s="18" t="str">
        <f t="shared" si="6"/>
        <v/>
      </c>
    </row>
    <row r="32" spans="6:40" x14ac:dyDescent="0.25">
      <c r="F32" s="60"/>
      <c r="G32" s="60"/>
      <c r="H32" s="57" t="s">
        <v>37</v>
      </c>
      <c r="I32" s="58"/>
      <c r="J32" s="43">
        <f>IF(OR(J18="OK",J21="OK",J24="OK",J27="OK",J30="OK"),SUM(J34,J36,J38,J40,J42),"404")</f>
        <v>0.20833333333333337</v>
      </c>
      <c r="K32" s="42" t="str">
        <f t="shared" ref="K32:AN32" si="7">IF(OR(K18="OK",K21="OK",K24="OK",K27="OK",K30="OK"),SUM(K34,K36,K38,K40,K42),"")</f>
        <v/>
      </c>
      <c r="L32" s="42">
        <f t="shared" si="7"/>
        <v>0.18749999999999994</v>
      </c>
      <c r="M32" s="42" t="str">
        <f t="shared" si="7"/>
        <v/>
      </c>
      <c r="N32" s="42" t="str">
        <f t="shared" si="7"/>
        <v/>
      </c>
      <c r="O32" s="42">
        <f t="shared" si="7"/>
        <v>0.10416666666666669</v>
      </c>
      <c r="P32" s="42" t="str">
        <f t="shared" si="7"/>
        <v/>
      </c>
      <c r="Q32" s="42" t="str">
        <f t="shared" si="7"/>
        <v/>
      </c>
      <c r="R32" s="42">
        <f t="shared" si="7"/>
        <v>4.166666666666663E-2</v>
      </c>
      <c r="S32" s="42" t="str">
        <f t="shared" si="7"/>
        <v/>
      </c>
      <c r="T32" s="42">
        <f t="shared" si="7"/>
        <v>4.1666666666666685E-2</v>
      </c>
      <c r="U32" s="42" t="str">
        <f t="shared" si="7"/>
        <v/>
      </c>
      <c r="V32" s="42" t="str">
        <f t="shared" si="7"/>
        <v/>
      </c>
      <c r="W32" s="42">
        <f t="shared" si="7"/>
        <v>5.208333333333337E-2</v>
      </c>
      <c r="X32" s="42">
        <f t="shared" si="7"/>
        <v>4.166666666666663E-2</v>
      </c>
      <c r="Y32" s="42" t="str">
        <f t="shared" si="7"/>
        <v/>
      </c>
      <c r="Z32" s="42">
        <f t="shared" si="7"/>
        <v>4.1666666666666685E-2</v>
      </c>
      <c r="AA32" s="42" t="str">
        <f t="shared" si="7"/>
        <v/>
      </c>
      <c r="AB32" s="42" t="str">
        <f t="shared" si="7"/>
        <v/>
      </c>
      <c r="AC32" s="42">
        <f t="shared" si="7"/>
        <v>5.208333333333337E-2</v>
      </c>
      <c r="AD32" s="42" t="str">
        <f t="shared" si="7"/>
        <v/>
      </c>
      <c r="AE32" s="42">
        <f t="shared" si="7"/>
        <v>4.166666666666663E-2</v>
      </c>
      <c r="AF32" s="42" t="str">
        <f t="shared" si="7"/>
        <v/>
      </c>
      <c r="AG32" s="42">
        <f t="shared" si="7"/>
        <v>4.1666666666666685E-2</v>
      </c>
      <c r="AH32" s="42" t="str">
        <f t="shared" si="7"/>
        <v/>
      </c>
      <c r="AI32" s="42" t="str">
        <f t="shared" si="7"/>
        <v/>
      </c>
      <c r="AJ32" s="42">
        <f t="shared" si="7"/>
        <v>5.208333333333337E-2</v>
      </c>
      <c r="AK32" s="42" t="str">
        <f t="shared" si="7"/>
        <v/>
      </c>
      <c r="AL32" s="42">
        <f t="shared" si="7"/>
        <v>4.166666666666663E-2</v>
      </c>
      <c r="AM32" s="42" t="str">
        <f t="shared" si="7"/>
        <v/>
      </c>
      <c r="AN32" s="42">
        <f t="shared" si="7"/>
        <v>4.1666666666666685E-2</v>
      </c>
    </row>
    <row r="33" spans="6:40" x14ac:dyDescent="0.25">
      <c r="F33" s="60"/>
      <c r="G33" s="60"/>
      <c r="J33" s="46">
        <f>IF(J32="","",J32*60*24)</f>
        <v>300.00000000000006</v>
      </c>
      <c r="K33" s="46" t="str">
        <f t="shared" ref="K33:AN33" si="8">IF(K32="","",K32*60*24)</f>
        <v/>
      </c>
      <c r="L33" s="46">
        <f t="shared" si="8"/>
        <v>269.99999999999989</v>
      </c>
      <c r="M33" s="46" t="str">
        <f t="shared" si="8"/>
        <v/>
      </c>
      <c r="N33" s="46" t="str">
        <f t="shared" si="8"/>
        <v/>
      </c>
      <c r="O33" s="46">
        <f t="shared" si="8"/>
        <v>150.00000000000003</v>
      </c>
      <c r="P33" s="46" t="str">
        <f t="shared" si="8"/>
        <v/>
      </c>
      <c r="Q33" s="46" t="str">
        <f t="shared" si="8"/>
        <v/>
      </c>
      <c r="R33" s="46">
        <f t="shared" si="8"/>
        <v>59.999999999999943</v>
      </c>
      <c r="S33" s="46" t="str">
        <f t="shared" si="8"/>
        <v/>
      </c>
      <c r="T33" s="46">
        <f t="shared" si="8"/>
        <v>60.000000000000021</v>
      </c>
      <c r="U33" s="46" t="str">
        <f t="shared" si="8"/>
        <v/>
      </c>
      <c r="V33" s="46" t="str">
        <f t="shared" si="8"/>
        <v/>
      </c>
      <c r="W33" s="46">
        <f t="shared" si="8"/>
        <v>75.000000000000057</v>
      </c>
      <c r="X33" s="46">
        <f t="shared" si="8"/>
        <v>59.999999999999943</v>
      </c>
      <c r="Y33" s="46" t="str">
        <f t="shared" si="8"/>
        <v/>
      </c>
      <c r="Z33" s="46">
        <f t="shared" si="8"/>
        <v>60.000000000000021</v>
      </c>
      <c r="AA33" s="46" t="str">
        <f t="shared" si="8"/>
        <v/>
      </c>
      <c r="AB33" s="46" t="str">
        <f t="shared" si="8"/>
        <v/>
      </c>
      <c r="AC33" s="46">
        <f t="shared" si="8"/>
        <v>75.000000000000057</v>
      </c>
      <c r="AD33" s="46" t="str">
        <f t="shared" si="8"/>
        <v/>
      </c>
      <c r="AE33" s="46">
        <f t="shared" si="8"/>
        <v>59.999999999999943</v>
      </c>
      <c r="AF33" s="46" t="str">
        <f t="shared" si="8"/>
        <v/>
      </c>
      <c r="AG33" s="46">
        <f t="shared" si="8"/>
        <v>60.000000000000021</v>
      </c>
      <c r="AH33" s="46" t="str">
        <f t="shared" si="8"/>
        <v/>
      </c>
      <c r="AI33" s="46" t="str">
        <f t="shared" si="8"/>
        <v/>
      </c>
      <c r="AJ33" s="46">
        <f t="shared" si="8"/>
        <v>75.000000000000057</v>
      </c>
      <c r="AK33" s="46" t="str">
        <f t="shared" si="8"/>
        <v/>
      </c>
      <c r="AL33" s="46">
        <f t="shared" si="8"/>
        <v>59.999999999999943</v>
      </c>
      <c r="AM33" s="46" t="str">
        <f t="shared" si="8"/>
        <v/>
      </c>
      <c r="AN33" s="46">
        <f t="shared" si="8"/>
        <v>60.000000000000021</v>
      </c>
    </row>
    <row r="34" spans="6:40" x14ac:dyDescent="0.25">
      <c r="F34" s="59" t="s">
        <v>38</v>
      </c>
      <c r="G34" s="11">
        <v>1</v>
      </c>
      <c r="H34" s="61" t="s">
        <v>39</v>
      </c>
      <c r="I34" s="61"/>
      <c r="J34" s="41">
        <f>IFERROR(IF(OR(J16="",J17=""),"",J17-J16),"")</f>
        <v>4.166666666666663E-2</v>
      </c>
      <c r="K34" s="41" t="str">
        <f t="shared" ref="K34:AN34" si="9">IFERROR(IF(OR(K16="",K17=""),"",K17-K16),"")</f>
        <v/>
      </c>
      <c r="L34" s="41">
        <f t="shared" si="9"/>
        <v>4.1666666666666685E-2</v>
      </c>
      <c r="M34" s="41" t="str">
        <f t="shared" si="9"/>
        <v/>
      </c>
      <c r="N34" s="41" t="str">
        <f t="shared" si="9"/>
        <v/>
      </c>
      <c r="O34" s="41">
        <f t="shared" si="9"/>
        <v>5.208333333333337E-2</v>
      </c>
      <c r="P34" s="41" t="str">
        <f t="shared" si="9"/>
        <v/>
      </c>
      <c r="Q34" s="41" t="str">
        <f t="shared" si="9"/>
        <v/>
      </c>
      <c r="R34" s="41">
        <f t="shared" si="9"/>
        <v>4.166666666666663E-2</v>
      </c>
      <c r="S34" s="41" t="str">
        <f t="shared" si="9"/>
        <v/>
      </c>
      <c r="T34" s="41">
        <f t="shared" si="9"/>
        <v>4.1666666666666685E-2</v>
      </c>
      <c r="U34" s="41" t="str">
        <f t="shared" si="9"/>
        <v/>
      </c>
      <c r="V34" s="41" t="str">
        <f t="shared" si="9"/>
        <v/>
      </c>
      <c r="W34" s="41">
        <f t="shared" si="9"/>
        <v>5.208333333333337E-2</v>
      </c>
      <c r="X34" s="41">
        <f t="shared" si="9"/>
        <v>4.166666666666663E-2</v>
      </c>
      <c r="Y34" s="41" t="str">
        <f t="shared" si="9"/>
        <v/>
      </c>
      <c r="Z34" s="41">
        <f t="shared" si="9"/>
        <v>4.1666666666666685E-2</v>
      </c>
      <c r="AA34" s="41" t="str">
        <f t="shared" si="9"/>
        <v/>
      </c>
      <c r="AB34" s="41" t="str">
        <f t="shared" si="9"/>
        <v/>
      </c>
      <c r="AC34" s="41">
        <f t="shared" si="9"/>
        <v>5.208333333333337E-2</v>
      </c>
      <c r="AD34" s="41" t="str">
        <f t="shared" si="9"/>
        <v/>
      </c>
      <c r="AE34" s="41">
        <f t="shared" si="9"/>
        <v>4.166666666666663E-2</v>
      </c>
      <c r="AF34" s="41" t="str">
        <f t="shared" si="9"/>
        <v/>
      </c>
      <c r="AG34" s="41">
        <f t="shared" si="9"/>
        <v>4.1666666666666685E-2</v>
      </c>
      <c r="AH34" s="41" t="str">
        <f t="shared" si="9"/>
        <v/>
      </c>
      <c r="AI34" s="41" t="str">
        <f t="shared" si="9"/>
        <v/>
      </c>
      <c r="AJ34" s="41">
        <f t="shared" si="9"/>
        <v>5.208333333333337E-2</v>
      </c>
      <c r="AK34" s="41" t="str">
        <f t="shared" si="9"/>
        <v/>
      </c>
      <c r="AL34" s="41">
        <f t="shared" si="9"/>
        <v>4.166666666666663E-2</v>
      </c>
      <c r="AM34" s="41" t="str">
        <f t="shared" si="9"/>
        <v/>
      </c>
      <c r="AN34" s="41">
        <f t="shared" si="9"/>
        <v>4.1666666666666685E-2</v>
      </c>
    </row>
    <row r="35" spans="6:40" x14ac:dyDescent="0.25">
      <c r="F35" s="59"/>
    </row>
    <row r="36" spans="6:40" x14ac:dyDescent="0.25">
      <c r="F36" s="59"/>
      <c r="G36" s="11">
        <v>2</v>
      </c>
      <c r="H36" s="61" t="s">
        <v>39</v>
      </c>
      <c r="I36" s="61"/>
      <c r="J36" s="44">
        <f>IFERROR(IF(OR(J19="",J20=""),"",J20-J19),"")</f>
        <v>4.1666666666666685E-2</v>
      </c>
      <c r="K36" s="41" t="str">
        <f t="shared" ref="K36:AN36" si="10">IFERROR(IF(OR(K19="",K20=""),"",K20-K19),"")</f>
        <v/>
      </c>
      <c r="L36" s="41">
        <f t="shared" si="10"/>
        <v>4.1666666666666685E-2</v>
      </c>
      <c r="M36" s="41" t="str">
        <f t="shared" si="10"/>
        <v/>
      </c>
      <c r="N36" s="41" t="str">
        <f t="shared" si="10"/>
        <v/>
      </c>
      <c r="O36" s="41" t="str">
        <f t="shared" si="10"/>
        <v/>
      </c>
      <c r="P36" s="41" t="str">
        <f t="shared" si="10"/>
        <v/>
      </c>
      <c r="Q36" s="41" t="str">
        <f t="shared" si="10"/>
        <v/>
      </c>
      <c r="R36" s="41" t="str">
        <f t="shared" si="10"/>
        <v/>
      </c>
      <c r="S36" s="41" t="str">
        <f t="shared" si="10"/>
        <v/>
      </c>
      <c r="T36" s="41" t="str">
        <f t="shared" si="10"/>
        <v/>
      </c>
      <c r="U36" s="41" t="str">
        <f t="shared" si="10"/>
        <v/>
      </c>
      <c r="V36" s="41" t="str">
        <f t="shared" si="10"/>
        <v/>
      </c>
      <c r="W36" s="41" t="str">
        <f t="shared" si="10"/>
        <v/>
      </c>
      <c r="X36" s="41" t="str">
        <f t="shared" si="10"/>
        <v/>
      </c>
      <c r="Y36" s="41" t="str">
        <f t="shared" si="10"/>
        <v/>
      </c>
      <c r="Z36" s="41" t="str">
        <f t="shared" si="10"/>
        <v/>
      </c>
      <c r="AA36" s="41" t="str">
        <f t="shared" si="10"/>
        <v/>
      </c>
      <c r="AB36" s="41" t="str">
        <f t="shared" si="10"/>
        <v/>
      </c>
      <c r="AC36" s="41" t="str">
        <f t="shared" si="10"/>
        <v/>
      </c>
      <c r="AD36" s="41" t="str">
        <f t="shared" si="10"/>
        <v/>
      </c>
      <c r="AE36" s="41" t="str">
        <f t="shared" si="10"/>
        <v/>
      </c>
      <c r="AF36" s="41" t="str">
        <f t="shared" si="10"/>
        <v/>
      </c>
      <c r="AG36" s="41" t="str">
        <f t="shared" si="10"/>
        <v/>
      </c>
      <c r="AH36" s="41" t="str">
        <f t="shared" si="10"/>
        <v/>
      </c>
      <c r="AI36" s="41" t="str">
        <f t="shared" si="10"/>
        <v/>
      </c>
      <c r="AJ36" s="41" t="str">
        <f t="shared" si="10"/>
        <v/>
      </c>
      <c r="AK36" s="41" t="str">
        <f t="shared" si="10"/>
        <v/>
      </c>
      <c r="AL36" s="41" t="str">
        <f t="shared" si="10"/>
        <v/>
      </c>
      <c r="AM36" s="41" t="str">
        <f t="shared" si="10"/>
        <v/>
      </c>
      <c r="AN36" s="41" t="str">
        <f t="shared" si="10"/>
        <v/>
      </c>
    </row>
    <row r="37" spans="6:40" x14ac:dyDescent="0.25">
      <c r="F37" s="59"/>
    </row>
    <row r="38" spans="6:40" x14ac:dyDescent="0.25">
      <c r="F38" s="59"/>
      <c r="G38" s="11">
        <v>3</v>
      </c>
      <c r="H38" s="61" t="s">
        <v>39</v>
      </c>
      <c r="I38" s="61"/>
      <c r="J38" s="44">
        <f>IFERROR(IF(OR(J22="",J23=""),"",J23-J22),"")</f>
        <v>4.1666666666666685E-2</v>
      </c>
      <c r="K38" s="41" t="str">
        <f t="shared" ref="K38:AN38" si="11">IFERROR(IF(OR(K22="",K23=""),"",K23-K22),"")</f>
        <v/>
      </c>
      <c r="L38" s="41">
        <f t="shared" si="11"/>
        <v>4.1666666666666685E-2</v>
      </c>
      <c r="M38" s="41" t="str">
        <f t="shared" si="11"/>
        <v/>
      </c>
      <c r="N38" s="41" t="str">
        <f t="shared" si="11"/>
        <v/>
      </c>
      <c r="O38" s="41">
        <f t="shared" si="11"/>
        <v>3.125E-2</v>
      </c>
      <c r="P38" s="41" t="str">
        <f t="shared" si="11"/>
        <v/>
      </c>
      <c r="Q38" s="41" t="str">
        <f t="shared" si="11"/>
        <v/>
      </c>
      <c r="R38" s="41" t="str">
        <f t="shared" si="11"/>
        <v/>
      </c>
      <c r="S38" s="41" t="str">
        <f t="shared" si="11"/>
        <v/>
      </c>
      <c r="T38" s="41" t="str">
        <f t="shared" si="11"/>
        <v/>
      </c>
      <c r="U38" s="41" t="str">
        <f t="shared" si="11"/>
        <v/>
      </c>
      <c r="V38" s="41" t="str">
        <f t="shared" si="11"/>
        <v/>
      </c>
      <c r="W38" s="41" t="str">
        <f t="shared" si="11"/>
        <v/>
      </c>
      <c r="X38" s="41" t="str">
        <f t="shared" si="11"/>
        <v/>
      </c>
      <c r="Y38" s="41" t="str">
        <f t="shared" si="11"/>
        <v/>
      </c>
      <c r="Z38" s="41" t="str">
        <f t="shared" si="11"/>
        <v/>
      </c>
      <c r="AA38" s="41" t="str">
        <f t="shared" si="11"/>
        <v/>
      </c>
      <c r="AB38" s="41" t="str">
        <f t="shared" si="11"/>
        <v/>
      </c>
      <c r="AC38" s="41" t="str">
        <f t="shared" si="11"/>
        <v/>
      </c>
      <c r="AD38" s="41" t="str">
        <f t="shared" si="11"/>
        <v/>
      </c>
      <c r="AE38" s="41" t="str">
        <f t="shared" si="11"/>
        <v/>
      </c>
      <c r="AF38" s="41" t="str">
        <f t="shared" si="11"/>
        <v/>
      </c>
      <c r="AG38" s="41" t="str">
        <f t="shared" si="11"/>
        <v/>
      </c>
      <c r="AH38" s="41" t="str">
        <f t="shared" si="11"/>
        <v/>
      </c>
      <c r="AI38" s="41" t="str">
        <f t="shared" si="11"/>
        <v/>
      </c>
      <c r="AJ38" s="41" t="str">
        <f t="shared" si="11"/>
        <v/>
      </c>
      <c r="AK38" s="41" t="str">
        <f t="shared" si="11"/>
        <v/>
      </c>
      <c r="AL38" s="41" t="str">
        <f t="shared" si="11"/>
        <v/>
      </c>
      <c r="AM38" s="41" t="str">
        <f t="shared" si="11"/>
        <v/>
      </c>
      <c r="AN38" s="41" t="str">
        <f t="shared" si="11"/>
        <v/>
      </c>
    </row>
    <row r="39" spans="6:40" x14ac:dyDescent="0.25">
      <c r="F39" s="59"/>
    </row>
    <row r="40" spans="6:40" x14ac:dyDescent="0.25">
      <c r="F40" s="59"/>
      <c r="G40" s="11">
        <v>4</v>
      </c>
      <c r="H40" s="61" t="s">
        <v>39</v>
      </c>
      <c r="I40" s="61"/>
      <c r="J40" s="44">
        <f>IFERROR(IF(OR(J25="",J26=""),"",J26-J25),"")</f>
        <v>4.1666666666666741E-2</v>
      </c>
      <c r="K40" s="41" t="str">
        <f t="shared" ref="K40:AN40" si="12">IFERROR(IF(OR(K25="",K26=""),"",K26-K25),"")</f>
        <v/>
      </c>
      <c r="L40" s="41">
        <f t="shared" si="12"/>
        <v>4.166666666666663E-2</v>
      </c>
      <c r="M40" s="41" t="str">
        <f t="shared" si="12"/>
        <v/>
      </c>
      <c r="N40" s="41" t="str">
        <f t="shared" si="12"/>
        <v/>
      </c>
      <c r="O40" s="41" t="str">
        <f t="shared" si="12"/>
        <v/>
      </c>
      <c r="P40" s="41" t="str">
        <f t="shared" si="12"/>
        <v/>
      </c>
      <c r="Q40" s="41" t="str">
        <f t="shared" si="12"/>
        <v/>
      </c>
      <c r="R40" s="41" t="str">
        <f t="shared" si="12"/>
        <v/>
      </c>
      <c r="S40" s="41" t="str">
        <f t="shared" si="12"/>
        <v/>
      </c>
      <c r="T40" s="41" t="str">
        <f t="shared" si="12"/>
        <v/>
      </c>
      <c r="U40" s="41" t="str">
        <f t="shared" si="12"/>
        <v/>
      </c>
      <c r="V40" s="41" t="str">
        <f t="shared" si="12"/>
        <v/>
      </c>
      <c r="W40" s="41" t="str">
        <f t="shared" si="12"/>
        <v/>
      </c>
      <c r="X40" s="41" t="str">
        <f t="shared" si="12"/>
        <v/>
      </c>
      <c r="Y40" s="41" t="str">
        <f t="shared" si="12"/>
        <v/>
      </c>
      <c r="Z40" s="41" t="str">
        <f t="shared" si="12"/>
        <v/>
      </c>
      <c r="AA40" s="41" t="str">
        <f t="shared" si="12"/>
        <v/>
      </c>
      <c r="AB40" s="41" t="str">
        <f t="shared" si="12"/>
        <v/>
      </c>
      <c r="AC40" s="41" t="str">
        <f t="shared" si="12"/>
        <v/>
      </c>
      <c r="AD40" s="41" t="str">
        <f t="shared" si="12"/>
        <v/>
      </c>
      <c r="AE40" s="41" t="str">
        <f t="shared" si="12"/>
        <v/>
      </c>
      <c r="AF40" s="41" t="str">
        <f t="shared" si="12"/>
        <v/>
      </c>
      <c r="AG40" s="41" t="str">
        <f t="shared" si="12"/>
        <v/>
      </c>
      <c r="AH40" s="41" t="str">
        <f t="shared" si="12"/>
        <v/>
      </c>
      <c r="AI40" s="41" t="str">
        <f t="shared" si="12"/>
        <v/>
      </c>
      <c r="AJ40" s="41" t="str">
        <f t="shared" si="12"/>
        <v/>
      </c>
      <c r="AK40" s="41" t="str">
        <f t="shared" si="12"/>
        <v/>
      </c>
      <c r="AL40" s="41" t="str">
        <f t="shared" si="12"/>
        <v/>
      </c>
      <c r="AM40" s="41" t="str">
        <f t="shared" si="12"/>
        <v/>
      </c>
      <c r="AN40" s="41" t="str">
        <f t="shared" si="12"/>
        <v/>
      </c>
    </row>
    <row r="41" spans="6:40" x14ac:dyDescent="0.25">
      <c r="F41" s="59"/>
    </row>
    <row r="42" spans="6:40" x14ac:dyDescent="0.25">
      <c r="F42" s="59"/>
      <c r="G42" s="11">
        <v>5</v>
      </c>
      <c r="H42" s="61" t="s">
        <v>39</v>
      </c>
      <c r="I42" s="61"/>
      <c r="J42" s="44">
        <f>IFERROR(IF(OR(J28="",J29=""),"",J29-J28),"")</f>
        <v>4.166666666666663E-2</v>
      </c>
      <c r="K42" s="41" t="str">
        <f t="shared" ref="K42:AN42" si="13">IFERROR(IF(OR(K28="",K29=""),"",K29-K28),"")</f>
        <v/>
      </c>
      <c r="L42" s="41">
        <f t="shared" si="13"/>
        <v>2.0833333333333259E-2</v>
      </c>
      <c r="M42" s="41" t="str">
        <f t="shared" si="13"/>
        <v/>
      </c>
      <c r="N42" s="41" t="str">
        <f t="shared" si="13"/>
        <v/>
      </c>
      <c r="O42" s="41">
        <f t="shared" si="13"/>
        <v>2.0833333333333315E-2</v>
      </c>
      <c r="P42" s="41" t="str">
        <f t="shared" si="13"/>
        <v/>
      </c>
      <c r="Q42" s="41" t="str">
        <f t="shared" si="13"/>
        <v/>
      </c>
      <c r="R42" s="41" t="str">
        <f t="shared" si="13"/>
        <v/>
      </c>
      <c r="S42" s="41" t="str">
        <f t="shared" si="13"/>
        <v/>
      </c>
      <c r="T42" s="41" t="str">
        <f t="shared" si="13"/>
        <v/>
      </c>
      <c r="U42" s="41" t="str">
        <f t="shared" si="13"/>
        <v/>
      </c>
      <c r="V42" s="41" t="str">
        <f t="shared" si="13"/>
        <v/>
      </c>
      <c r="W42" s="41" t="str">
        <f t="shared" si="13"/>
        <v/>
      </c>
      <c r="X42" s="41" t="str">
        <f t="shared" si="13"/>
        <v/>
      </c>
      <c r="Y42" s="41" t="str">
        <f t="shared" si="13"/>
        <v/>
      </c>
      <c r="Z42" s="41" t="str">
        <f t="shared" si="13"/>
        <v/>
      </c>
      <c r="AA42" s="41" t="str">
        <f t="shared" si="13"/>
        <v/>
      </c>
      <c r="AB42" s="41" t="str">
        <f t="shared" si="13"/>
        <v/>
      </c>
      <c r="AC42" s="41" t="str">
        <f t="shared" si="13"/>
        <v/>
      </c>
      <c r="AD42" s="41" t="str">
        <f t="shared" si="13"/>
        <v/>
      </c>
      <c r="AE42" s="41" t="str">
        <f t="shared" si="13"/>
        <v/>
      </c>
      <c r="AF42" s="41" t="str">
        <f t="shared" si="13"/>
        <v/>
      </c>
      <c r="AG42" s="41" t="str">
        <f t="shared" si="13"/>
        <v/>
      </c>
      <c r="AH42" s="41" t="str">
        <f t="shared" si="13"/>
        <v/>
      </c>
      <c r="AI42" s="41" t="str">
        <f t="shared" si="13"/>
        <v/>
      </c>
      <c r="AJ42" s="41" t="str">
        <f t="shared" si="13"/>
        <v/>
      </c>
      <c r="AK42" s="41" t="str">
        <f t="shared" si="13"/>
        <v/>
      </c>
      <c r="AL42" s="41" t="str">
        <f t="shared" si="13"/>
        <v/>
      </c>
      <c r="AM42" s="41" t="str">
        <f t="shared" si="13"/>
        <v/>
      </c>
      <c r="AN42" s="41" t="str">
        <f t="shared" si="13"/>
        <v/>
      </c>
    </row>
    <row r="45" spans="6:40" x14ac:dyDescent="0.25">
      <c r="J45" s="45" t="str">
        <f>IF(WEEKDAY(J11,2)=7,SUM(IF(AND(WEEKDAY(J11,2)&gt;=1,WEEKDAY(J11,2)&lt;=7),J32:AN32,"")),"")</f>
        <v/>
      </c>
      <c r="K45" s="45" t="str">
        <f t="shared" ref="K45:AN45" si="14">IF(WEEKDAY(K11,2)=7,SUM(IF(AND(WEEKDAY(K11,2)&gt;=1,WEEKDAY(K11,2)&lt;=7),K32:AO32,"")),"")</f>
        <v/>
      </c>
      <c r="L45" s="45" t="str">
        <f t="shared" si="14"/>
        <v/>
      </c>
      <c r="M45" s="45" t="str">
        <f t="shared" si="14"/>
        <v/>
      </c>
      <c r="N45" s="45" t="str">
        <f t="shared" si="14"/>
        <v/>
      </c>
      <c r="O45" s="45" t="str">
        <f t="shared" si="14"/>
        <v/>
      </c>
      <c r="P45" s="45">
        <f t="shared" si="14"/>
        <v>0.48958333333333337</v>
      </c>
      <c r="Q45" s="45" t="str">
        <f t="shared" si="14"/>
        <v/>
      </c>
      <c r="R45" s="45" t="str">
        <f t="shared" si="14"/>
        <v/>
      </c>
      <c r="S45" s="45" t="str">
        <f t="shared" si="14"/>
        <v/>
      </c>
      <c r="T45" s="45" t="str">
        <f t="shared" si="14"/>
        <v/>
      </c>
      <c r="U45" s="45" t="str">
        <f t="shared" si="14"/>
        <v/>
      </c>
      <c r="V45" s="45" t="str">
        <f t="shared" si="14"/>
        <v/>
      </c>
      <c r="W45" s="45">
        <f t="shared" si="14"/>
        <v>0.40625000000000006</v>
      </c>
      <c r="X45" s="45" t="str">
        <f t="shared" si="14"/>
        <v/>
      </c>
      <c r="Y45" s="45" t="str">
        <f t="shared" si="14"/>
        <v/>
      </c>
      <c r="Z45" s="45" t="str">
        <f t="shared" si="14"/>
        <v/>
      </c>
      <c r="AA45" s="45" t="str">
        <f t="shared" si="14"/>
        <v/>
      </c>
      <c r="AB45" s="45" t="str">
        <f t="shared" si="14"/>
        <v/>
      </c>
      <c r="AC45" s="45" t="str">
        <f t="shared" si="14"/>
        <v/>
      </c>
      <c r="AD45" s="45">
        <f t="shared" si="14"/>
        <v>0.21875</v>
      </c>
      <c r="AE45" s="45" t="str">
        <f t="shared" si="14"/>
        <v/>
      </c>
      <c r="AF45" s="45" t="str">
        <f t="shared" si="14"/>
        <v/>
      </c>
      <c r="AG45" s="45" t="str">
        <f t="shared" si="14"/>
        <v/>
      </c>
      <c r="AH45" s="45" t="str">
        <f t="shared" si="14"/>
        <v/>
      </c>
      <c r="AI45" s="45" t="str">
        <f t="shared" si="14"/>
        <v/>
      </c>
      <c r="AJ45" s="45" t="str">
        <f t="shared" si="14"/>
        <v/>
      </c>
      <c r="AK45" s="45">
        <f t="shared" si="14"/>
        <v>8.3333333333333315E-2</v>
      </c>
      <c r="AL45" s="45" t="str">
        <f t="shared" si="14"/>
        <v/>
      </c>
      <c r="AM45" s="45" t="str">
        <f t="shared" si="14"/>
        <v/>
      </c>
      <c r="AN45" s="45" t="str">
        <f t="shared" si="14"/>
        <v/>
      </c>
    </row>
    <row r="47" spans="6:40" x14ac:dyDescent="0.25">
      <c r="J47" s="80" t="str">
        <f ca="1">IF(WEEKDAY(J11,2)=7,SUM(INDIRECT("J32:"&amp;ADDRESS(32,COLUMN()))),"")</f>
        <v/>
      </c>
      <c r="K47" s="80" t="str">
        <f t="shared" ref="K47:AN47" ca="1" si="15">IF(WEEKDAY(K11,2)=7,SUM(INDIRECT("J32:"&amp;ADDRESS(32,COLUMN()))),"")</f>
        <v/>
      </c>
      <c r="L47" s="80" t="str">
        <f t="shared" ca="1" si="15"/>
        <v/>
      </c>
      <c r="M47" s="80" t="str">
        <f t="shared" ca="1" si="15"/>
        <v/>
      </c>
      <c r="N47" s="80" t="str">
        <f t="shared" ca="1" si="15"/>
        <v/>
      </c>
      <c r="O47" s="80" t="str">
        <f t="shared" ca="1" si="15"/>
        <v/>
      </c>
      <c r="P47" s="80">
        <f t="shared" ca="1" si="15"/>
        <v>0.5</v>
      </c>
      <c r="Q47" s="80" t="str">
        <f t="shared" ca="1" si="15"/>
        <v/>
      </c>
      <c r="R47" s="80" t="str">
        <f t="shared" ca="1" si="15"/>
        <v/>
      </c>
      <c r="S47" s="80" t="str">
        <f t="shared" ca="1" si="15"/>
        <v/>
      </c>
      <c r="T47" s="80" t="str">
        <f t="shared" ca="1" si="15"/>
        <v/>
      </c>
      <c r="U47" s="80" t="str">
        <f t="shared" ca="1" si="15"/>
        <v/>
      </c>
      <c r="V47" s="80" t="str">
        <f t="shared" ca="1" si="15"/>
        <v/>
      </c>
      <c r="W47" s="80">
        <f t="shared" ca="1" si="15"/>
        <v>0.63541666666666663</v>
      </c>
      <c r="X47" s="80" t="str">
        <f t="shared" ca="1" si="15"/>
        <v/>
      </c>
      <c r="Y47" s="80" t="str">
        <f t="shared" ca="1" si="15"/>
        <v/>
      </c>
      <c r="Z47" s="80" t="str">
        <f t="shared" ca="1" si="15"/>
        <v/>
      </c>
      <c r="AA47" s="80" t="str">
        <f t="shared" ca="1" si="15"/>
        <v/>
      </c>
      <c r="AB47" s="80" t="str">
        <f t="shared" ca="1" si="15"/>
        <v/>
      </c>
      <c r="AC47" s="80" t="str">
        <f t="shared" ca="1" si="15"/>
        <v/>
      </c>
      <c r="AD47" s="80">
        <f t="shared" ca="1" si="15"/>
        <v>0.77083333333333337</v>
      </c>
      <c r="AE47" s="80" t="str">
        <f t="shared" ca="1" si="15"/>
        <v/>
      </c>
      <c r="AF47" s="80" t="str">
        <f t="shared" ca="1" si="15"/>
        <v/>
      </c>
      <c r="AG47" s="80" t="str">
        <f t="shared" ca="1" si="15"/>
        <v/>
      </c>
      <c r="AH47" s="80" t="str">
        <f t="shared" ca="1" si="15"/>
        <v/>
      </c>
      <c r="AI47" s="80" t="str">
        <f t="shared" ca="1" si="15"/>
        <v/>
      </c>
      <c r="AJ47" s="80" t="str">
        <f t="shared" ca="1" si="15"/>
        <v/>
      </c>
      <c r="AK47" s="80">
        <f t="shared" ca="1" si="15"/>
        <v>0.90625000000000011</v>
      </c>
      <c r="AL47" s="80" t="str">
        <f t="shared" ca="1" si="15"/>
        <v/>
      </c>
      <c r="AM47" s="80" t="str">
        <f t="shared" ca="1" si="15"/>
        <v/>
      </c>
      <c r="AN47" s="80" t="str">
        <f t="shared" ca="1" si="15"/>
        <v/>
      </c>
    </row>
    <row r="48" spans="6:40" x14ac:dyDescent="0.25"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  <c r="AE48" s="80"/>
      <c r="AF48" s="80"/>
      <c r="AG48" s="80"/>
      <c r="AH48" s="80"/>
      <c r="AI48" s="80"/>
      <c r="AJ48" s="80"/>
      <c r="AK48" s="80"/>
      <c r="AL48" s="80"/>
      <c r="AM48" s="80"/>
      <c r="AN48" s="80"/>
    </row>
    <row r="50" spans="10:40" x14ac:dyDescent="0.25">
      <c r="J50" s="2" t="str">
        <f>IF(AND(WEEKDAY(J11,2)=7,K16&lt;&gt;K17),SUMIF(K16:K46,K16,J16:J46),"")</f>
        <v/>
      </c>
      <c r="K50" s="2" t="str">
        <f t="shared" ref="K50:AN50" si="16">IF(AND(WEEKDAY(K11,2)=7,L16&lt;&gt;L17),SUMIF(L16:L46,L16,K16:K46),"")</f>
        <v/>
      </c>
      <c r="L50" s="2" t="str">
        <f t="shared" si="16"/>
        <v/>
      </c>
      <c r="M50" s="2" t="str">
        <f t="shared" si="16"/>
        <v/>
      </c>
      <c r="N50" s="2" t="str">
        <f t="shared" si="16"/>
        <v/>
      </c>
      <c r="O50" s="2" t="str">
        <f t="shared" si="16"/>
        <v/>
      </c>
      <c r="P50" s="2" t="str">
        <f t="shared" si="16"/>
        <v/>
      </c>
      <c r="Q50" s="2" t="str">
        <f t="shared" si="16"/>
        <v/>
      </c>
      <c r="R50" s="2" t="str">
        <f t="shared" si="16"/>
        <v/>
      </c>
      <c r="S50" s="2" t="str">
        <f t="shared" si="16"/>
        <v/>
      </c>
      <c r="T50" s="2" t="str">
        <f t="shared" si="16"/>
        <v/>
      </c>
      <c r="U50" s="2" t="str">
        <f t="shared" si="16"/>
        <v/>
      </c>
      <c r="V50" s="2" t="str">
        <f t="shared" si="16"/>
        <v/>
      </c>
      <c r="W50" s="2">
        <f t="shared" si="16"/>
        <v>0.27083333333333331</v>
      </c>
      <c r="X50" s="2" t="str">
        <f t="shared" si="16"/>
        <v/>
      </c>
      <c r="Y50" s="2" t="str">
        <f t="shared" si="16"/>
        <v/>
      </c>
      <c r="Z50" s="2" t="str">
        <f t="shared" si="16"/>
        <v/>
      </c>
      <c r="AA50" s="2" t="str">
        <f t="shared" si="16"/>
        <v/>
      </c>
      <c r="AB50" s="2" t="str">
        <f t="shared" si="16"/>
        <v/>
      </c>
      <c r="AC50" s="2" t="str">
        <f t="shared" si="16"/>
        <v/>
      </c>
      <c r="AD50" s="2">
        <f t="shared" si="16"/>
        <v>0</v>
      </c>
      <c r="AE50" s="2" t="str">
        <f t="shared" si="16"/>
        <v/>
      </c>
      <c r="AF50" s="2" t="str">
        <f t="shared" si="16"/>
        <v/>
      </c>
      <c r="AG50" s="2" t="str">
        <f t="shared" si="16"/>
        <v/>
      </c>
      <c r="AH50" s="2" t="str">
        <f t="shared" si="16"/>
        <v/>
      </c>
      <c r="AI50" s="2" t="str">
        <f t="shared" si="16"/>
        <v/>
      </c>
      <c r="AJ50" s="2" t="str">
        <f t="shared" si="16"/>
        <v/>
      </c>
      <c r="AK50" s="2">
        <f t="shared" si="16"/>
        <v>0</v>
      </c>
      <c r="AL50" s="2" t="str">
        <f t="shared" si="16"/>
        <v/>
      </c>
      <c r="AM50" s="2" t="str">
        <f t="shared" si="16"/>
        <v/>
      </c>
      <c r="AN50" s="2" t="str">
        <f t="shared" si="16"/>
        <v/>
      </c>
    </row>
    <row r="51" spans="10:40" ht="16.5" x14ac:dyDescent="0.3"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</row>
    <row r="54" spans="10:40" ht="16.5" x14ac:dyDescent="0.3"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2"/>
      <c r="AK54" s="82"/>
      <c r="AL54" s="82"/>
      <c r="AM54" s="82"/>
      <c r="AN54" s="82"/>
    </row>
    <row r="57" spans="10:40" x14ac:dyDescent="0.25"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  <c r="AE57" s="80"/>
      <c r="AF57" s="80"/>
      <c r="AG57" s="80"/>
      <c r="AH57" s="80"/>
      <c r="AI57" s="80"/>
      <c r="AJ57" s="80"/>
      <c r="AK57" s="80"/>
      <c r="AL57" s="80"/>
      <c r="AM57" s="80"/>
      <c r="AN57" s="80"/>
    </row>
    <row r="60" spans="10:40" x14ac:dyDescent="0.25">
      <c r="P60" s="80"/>
    </row>
  </sheetData>
  <mergeCells count="35">
    <mergeCell ref="H5:I5"/>
    <mergeCell ref="F5:F7"/>
    <mergeCell ref="G5:G7"/>
    <mergeCell ref="I12:I13"/>
    <mergeCell ref="H14:I14"/>
    <mergeCell ref="G9:G10"/>
    <mergeCell ref="G12:G13"/>
    <mergeCell ref="H8:I8"/>
    <mergeCell ref="H20:I20"/>
    <mergeCell ref="G19:G20"/>
    <mergeCell ref="F16:F29"/>
    <mergeCell ref="H7:I7"/>
    <mergeCell ref="H6:I6"/>
    <mergeCell ref="F9:F13"/>
    <mergeCell ref="G16:G17"/>
    <mergeCell ref="H16:I16"/>
    <mergeCell ref="H17:I17"/>
    <mergeCell ref="H19:I19"/>
    <mergeCell ref="H22:I22"/>
    <mergeCell ref="H23:I23"/>
    <mergeCell ref="H25:I25"/>
    <mergeCell ref="H26:I26"/>
    <mergeCell ref="G28:G29"/>
    <mergeCell ref="H28:I28"/>
    <mergeCell ref="H29:I29"/>
    <mergeCell ref="G22:G23"/>
    <mergeCell ref="G25:G26"/>
    <mergeCell ref="H32:I32"/>
    <mergeCell ref="F34:F42"/>
    <mergeCell ref="F32:G33"/>
    <mergeCell ref="H42:I42"/>
    <mergeCell ref="H40:I40"/>
    <mergeCell ref="H38:I38"/>
    <mergeCell ref="H36:I36"/>
    <mergeCell ref="H34:I3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7A5B3-6B90-4459-A929-565A976B92B4}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2</vt:i4>
      </vt:variant>
    </vt:vector>
  </HeadingPairs>
  <TitlesOfParts>
    <vt:vector size="6" baseType="lpstr">
      <vt:lpstr>Stammdaten</vt:lpstr>
      <vt:lpstr>Regulierung</vt:lpstr>
      <vt:lpstr>M12</vt:lpstr>
      <vt:lpstr>Feiertage</vt:lpstr>
      <vt:lpstr>current_year</vt:lpstr>
      <vt:lpstr>Today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Trinity</dc:title>
  <dc:subject>Arbeit</dc:subject>
  <dc:creator>Christina Loidl</dc:creator>
  <cp:keywords>Arbeit</cp:keywords>
  <cp:lastModifiedBy>Markus Fenz</cp:lastModifiedBy>
  <dcterms:created xsi:type="dcterms:W3CDTF">2024-12-15T09:32:02Z</dcterms:created>
  <dcterms:modified xsi:type="dcterms:W3CDTF">2024-12-15T14:31:23Z</dcterms:modified>
  <cp:category>Arbeitsnachwei</cp:category>
  <cp:contentStatus>unvöllständig</cp:contentStatus>
</cp:coreProperties>
</file>