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ANCESTORS RJW\00 - Maternal side\"/>
    </mc:Choice>
  </mc:AlternateContent>
  <xr:revisionPtr revIDLastSave="0" documentId="13_ncr:1_{FF965456-039B-4CA2-9F4B-4C1E345C46D1}" xr6:coauthVersionLast="47" xr6:coauthVersionMax="47" xr10:uidLastSave="{00000000-0000-0000-0000-000000000000}"/>
  <bookViews>
    <workbookView xWindow="-120" yWindow="-18120" windowWidth="29040" windowHeight="17640" activeTab="2" xr2:uid="{55881716-F256-46CE-B41C-47A9317F444B}"/>
  </bookViews>
  <sheets>
    <sheet name="SUNBURST CHECK" sheetId="10" r:id="rId1"/>
    <sheet name="SUNBURST CHECK 2 Ebenen" sheetId="13" r:id="rId2"/>
    <sheet name="Kapitelgliederung u Seitenzahl" sheetId="14" r:id="rId3"/>
    <sheet name="PIVOT SB" sheetId="15" r:id="rId4"/>
  </sheets>
  <externalReferences>
    <externalReference r:id="rId5"/>
  </externalReferences>
  <definedNames>
    <definedName name="_xlnm._FilterDatabase" localSheetId="2" hidden="1">'Kapitelgliederung u Seitenzahl'!$A$2:$I$52</definedName>
    <definedName name="_xlnm._FilterDatabase" localSheetId="0" hidden="1">'SUNBURST CHECK'!$A$2:$I$52</definedName>
    <definedName name="_xlnm._FilterDatabase" localSheetId="1" hidden="1">'SUNBURST CHECK 2 Ebenen'!$A$2:$F$52</definedName>
    <definedName name="_xlchart.v1.0" hidden="1">'SUNBURST CHECK'!$D$3:$F$52</definedName>
    <definedName name="_xlchart.v1.1" hidden="1">'SUNBURST CHECK'!$G$2</definedName>
    <definedName name="_xlchart.v1.10" hidden="1">'Kapitelgliederung u Seitenzahl'!$D$3:$F$52</definedName>
    <definedName name="_xlchart.v1.11" hidden="1">'Kapitelgliederung u Seitenzahl'!$G$2</definedName>
    <definedName name="_xlchart.v1.12" hidden="1">'Kapitelgliederung u Seitenzahl'!$G$3:$G$52</definedName>
    <definedName name="_xlchart.v1.13" hidden="1">'Kapitelgliederung u Seitenzahl'!$H$2:$H$52</definedName>
    <definedName name="_xlchart.v1.14" hidden="1">'Kapitelgliederung u Seitenzahl'!$H$3:$H$52</definedName>
    <definedName name="_xlchart.v1.2" hidden="1">'SUNBURST CHECK'!$G$3:$G$52</definedName>
    <definedName name="_xlchart.v1.3" hidden="1">'SUNBURST CHECK'!$H$2:$H$52</definedName>
    <definedName name="_xlchart.v1.4" hidden="1">'SUNBURST CHECK'!$H$3:$H$52</definedName>
    <definedName name="_xlchart.v1.5" hidden="1">'SUNBURST CHECK 2 Ebenen'!$C$3:$D$52</definedName>
    <definedName name="_xlchart.v1.6" hidden="1">'SUNBURST CHECK 2 Ebenen'!$E$2</definedName>
    <definedName name="_xlchart.v1.7" hidden="1">'SUNBURST CHECK 2 Ebenen'!$E$3:$E$52</definedName>
    <definedName name="_xlchart.v1.8" hidden="1">'SUNBURST CHECK 2 Ebenen'!$F$2:$F$52</definedName>
    <definedName name="_xlchart.v1.9" hidden="1">'SUNBURST CHECK 2 Ebenen'!$F$3:$F$52</definedName>
    <definedName name="_xlcn.WorksheetConnection_sunburst7A2H521" hidden="1">'Kapitelgliederung u Seitenzahl'!$A$2:$H$52</definedName>
    <definedName name="_xlcn.WorksheetConnection_Tabelle12C3D521" hidden="1">'[1]Tabelle1 (2)'!$C$3:$D$52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Tabelle1 (2)!$C$3:$D$52"/>
          <x15:modelTable id="Bereich 1" name="Bereich 1" connection="WorksheetConnection_sunburst (7)!$A$2:$H$5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4" l="1"/>
  <c r="J54" i="14"/>
  <c r="G15" i="14"/>
  <c r="G32" i="14"/>
  <c r="G20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1" i="14"/>
  <c r="G30" i="14"/>
  <c r="G29" i="14"/>
  <c r="G28" i="14"/>
  <c r="G27" i="14"/>
  <c r="G26" i="14"/>
  <c r="G25" i="14"/>
  <c r="G24" i="14"/>
  <c r="G23" i="14"/>
  <c r="G22" i="14"/>
  <c r="G21" i="14"/>
  <c r="G19" i="14"/>
  <c r="G18" i="14"/>
  <c r="G17" i="14"/>
  <c r="G16" i="14"/>
  <c r="G14" i="14"/>
  <c r="G13" i="14"/>
  <c r="G12" i="14"/>
  <c r="G11" i="14"/>
  <c r="G10" i="14"/>
  <c r="G9" i="14"/>
  <c r="G8" i="14"/>
  <c r="G7" i="14"/>
  <c r="G6" i="14"/>
  <c r="G5" i="14"/>
  <c r="G4" i="14"/>
  <c r="G3" i="14"/>
  <c r="D60" i="14"/>
  <c r="B60" i="14" s="1"/>
  <c r="C60" i="14" s="1"/>
  <c r="J9" i="14"/>
  <c r="J8" i="14"/>
  <c r="J7" i="14"/>
  <c r="J6" i="14"/>
  <c r="J4" i="14"/>
  <c r="J3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0" i="14"/>
  <c r="J29" i="14"/>
  <c r="J28" i="14"/>
  <c r="J27" i="14"/>
  <c r="J26" i="14"/>
  <c r="J25" i="14"/>
  <c r="J24" i="14"/>
  <c r="J23" i="14"/>
  <c r="J22" i="14"/>
  <c r="J21" i="14"/>
  <c r="J20" i="14"/>
  <c r="J17" i="14"/>
  <c r="J16" i="14"/>
  <c r="J15" i="14"/>
  <c r="J14" i="14"/>
  <c r="J13" i="14"/>
  <c r="J12" i="14"/>
  <c r="J11" i="14"/>
  <c r="J10" i="14"/>
  <c r="D61" i="14"/>
  <c r="D62" i="14"/>
  <c r="B62" i="14" s="1"/>
  <c r="C62" i="14" s="1"/>
  <c r="D63" i="14"/>
  <c r="D64" i="14"/>
  <c r="B64" i="14" s="1"/>
  <c r="C64" i="14" s="1"/>
  <c r="B61" i="14"/>
  <c r="C61" i="14" s="1"/>
  <c r="B63" i="14"/>
  <c r="C63" i="14" s="1"/>
  <c r="G60" i="14"/>
  <c r="G61" i="14"/>
  <c r="G62" i="14"/>
  <c r="G64" i="14"/>
  <c r="G67" i="14" s="1"/>
  <c r="G63" i="14"/>
  <c r="I52" i="14"/>
  <c r="F52" i="14"/>
  <c r="E52" i="14"/>
  <c r="I51" i="14"/>
  <c r="F51" i="14"/>
  <c r="E51" i="14"/>
  <c r="I50" i="14"/>
  <c r="F50" i="14"/>
  <c r="E50" i="14"/>
  <c r="I49" i="14"/>
  <c r="F49" i="14"/>
  <c r="E49" i="14"/>
  <c r="I48" i="14"/>
  <c r="F48" i="14"/>
  <c r="E48" i="14"/>
  <c r="I47" i="14"/>
  <c r="F47" i="14"/>
  <c r="E47" i="14"/>
  <c r="I46" i="14"/>
  <c r="F46" i="14"/>
  <c r="E46" i="14"/>
  <c r="I45" i="14"/>
  <c r="F45" i="14"/>
  <c r="E45" i="14"/>
  <c r="I44" i="14"/>
  <c r="F44" i="14"/>
  <c r="E44" i="14"/>
  <c r="I43" i="14"/>
  <c r="F43" i="14"/>
  <c r="E43" i="14"/>
  <c r="I42" i="14"/>
  <c r="F42" i="14"/>
  <c r="E42" i="14"/>
  <c r="I41" i="14"/>
  <c r="F41" i="14"/>
  <c r="E41" i="14"/>
  <c r="I40" i="14"/>
  <c r="F40" i="14"/>
  <c r="E40" i="14"/>
  <c r="I39" i="14"/>
  <c r="F39" i="14"/>
  <c r="E39" i="14"/>
  <c r="I38" i="14"/>
  <c r="F38" i="14"/>
  <c r="E38" i="14"/>
  <c r="I37" i="14"/>
  <c r="F37" i="14"/>
  <c r="E37" i="14"/>
  <c r="I36" i="14"/>
  <c r="F36" i="14"/>
  <c r="E36" i="14"/>
  <c r="I35" i="14"/>
  <c r="F35" i="14"/>
  <c r="E35" i="14"/>
  <c r="I34" i="14"/>
  <c r="F34" i="14"/>
  <c r="E34" i="14"/>
  <c r="I33" i="14"/>
  <c r="F33" i="14"/>
  <c r="E33" i="14"/>
  <c r="I32" i="14"/>
  <c r="F32" i="14"/>
  <c r="E32" i="14"/>
  <c r="I31" i="14"/>
  <c r="F31" i="14"/>
  <c r="E31" i="14"/>
  <c r="I30" i="14"/>
  <c r="F30" i="14"/>
  <c r="E30" i="14"/>
  <c r="I29" i="14"/>
  <c r="F29" i="14"/>
  <c r="E29" i="14"/>
  <c r="I28" i="14"/>
  <c r="F28" i="14"/>
  <c r="E28" i="14"/>
  <c r="I27" i="14"/>
  <c r="F27" i="14"/>
  <c r="E27" i="14"/>
  <c r="I26" i="14"/>
  <c r="F26" i="14"/>
  <c r="E26" i="14"/>
  <c r="I25" i="14"/>
  <c r="F25" i="14"/>
  <c r="E25" i="14"/>
  <c r="I24" i="14"/>
  <c r="F24" i="14"/>
  <c r="E24" i="14"/>
  <c r="I23" i="14"/>
  <c r="F23" i="14"/>
  <c r="E23" i="14"/>
  <c r="I22" i="14"/>
  <c r="F22" i="14"/>
  <c r="E22" i="14"/>
  <c r="I21" i="14"/>
  <c r="F21" i="14"/>
  <c r="E21" i="14"/>
  <c r="I20" i="14"/>
  <c r="F20" i="14"/>
  <c r="E20" i="14"/>
  <c r="I19" i="14"/>
  <c r="F19" i="14"/>
  <c r="E19" i="14"/>
  <c r="I18" i="14"/>
  <c r="F18" i="14"/>
  <c r="E18" i="14"/>
  <c r="I17" i="14"/>
  <c r="F17" i="14"/>
  <c r="E17" i="14"/>
  <c r="I16" i="14"/>
  <c r="F16" i="14"/>
  <c r="E16" i="14"/>
  <c r="I15" i="14"/>
  <c r="F15" i="14"/>
  <c r="E15" i="14"/>
  <c r="I14" i="14"/>
  <c r="F14" i="14"/>
  <c r="E14" i="14"/>
  <c r="I13" i="14"/>
  <c r="F13" i="14"/>
  <c r="E13" i="14"/>
  <c r="I12" i="14"/>
  <c r="F12" i="14"/>
  <c r="E12" i="14"/>
  <c r="I11" i="14"/>
  <c r="F11" i="14"/>
  <c r="E11" i="14"/>
  <c r="I10" i="14"/>
  <c r="F10" i="14"/>
  <c r="E10" i="14"/>
  <c r="I9" i="14"/>
  <c r="F9" i="14"/>
  <c r="E9" i="14"/>
  <c r="I8" i="14"/>
  <c r="F8" i="14"/>
  <c r="E8" i="14"/>
  <c r="I7" i="14"/>
  <c r="F7" i="14"/>
  <c r="E7" i="14"/>
  <c r="I6" i="14"/>
  <c r="F6" i="14"/>
  <c r="E6" i="14"/>
  <c r="I5" i="14"/>
  <c r="F5" i="14"/>
  <c r="E5" i="14"/>
  <c r="I4" i="14"/>
  <c r="F4" i="14"/>
  <c r="E4" i="14"/>
  <c r="I3" i="14"/>
  <c r="F3" i="14"/>
  <c r="E3" i="14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E43" i="10"/>
  <c r="E44" i="10" s="1"/>
  <c r="E45" i="10" s="1"/>
  <c r="E46" i="10" s="1"/>
  <c r="E47" i="10" s="1"/>
  <c r="E48" i="10" s="1"/>
  <c r="E49" i="10" s="1"/>
  <c r="E50" i="10" s="1"/>
  <c r="E51" i="10" s="1"/>
  <c r="E52" i="10" s="1"/>
  <c r="E33" i="10"/>
  <c r="E34" i="10" s="1"/>
  <c r="E35" i="10" s="1"/>
  <c r="E36" i="10" s="1"/>
  <c r="E37" i="10" s="1"/>
  <c r="E38" i="10" s="1"/>
  <c r="E39" i="10" s="1"/>
  <c r="E40" i="10" s="1"/>
  <c r="E41" i="10" s="1"/>
  <c r="E42" i="10" s="1"/>
  <c r="E23" i="10"/>
  <c r="E24" i="10"/>
  <c r="E25" i="10" s="1"/>
  <c r="E26" i="10" s="1"/>
  <c r="E27" i="10" s="1"/>
  <c r="E28" i="10" s="1"/>
  <c r="E29" i="10" s="1"/>
  <c r="E30" i="10" s="1"/>
  <c r="E31" i="10" s="1"/>
  <c r="E32" i="10" s="1"/>
  <c r="E22" i="10"/>
  <c r="E21" i="10"/>
  <c r="E20" i="10"/>
  <c r="E19" i="10"/>
  <c r="E18" i="10"/>
  <c r="E17" i="10"/>
  <c r="E16" i="10"/>
  <c r="E15" i="10"/>
  <c r="E14" i="10"/>
  <c r="E13" i="10"/>
  <c r="E3" i="10"/>
  <c r="E4" i="10" s="1"/>
  <c r="E5" i="10" s="1"/>
  <c r="E6" i="10" s="1"/>
  <c r="E7" i="10" s="1"/>
  <c r="E8" i="10" s="1"/>
  <c r="E9" i="10" s="1"/>
  <c r="E10" i="10" s="1"/>
  <c r="E11" i="10" s="1"/>
  <c r="E12" i="10" s="1"/>
  <c r="D32" i="10"/>
  <c r="D42" i="10" s="1"/>
  <c r="D31" i="10"/>
  <c r="D41" i="10" s="1"/>
  <c r="D28" i="10"/>
  <c r="D38" i="10" s="1"/>
  <c r="D27" i="10"/>
  <c r="D37" i="10" s="1"/>
  <c r="D24" i="10"/>
  <c r="D34" i="10" s="1"/>
  <c r="D23" i="10"/>
  <c r="D33" i="10" s="1"/>
  <c r="D22" i="10"/>
  <c r="D21" i="10"/>
  <c r="D20" i="10"/>
  <c r="D30" i="10" s="1"/>
  <c r="D19" i="10"/>
  <c r="D29" i="10" s="1"/>
  <c r="D18" i="10"/>
  <c r="D17" i="10"/>
  <c r="D16" i="10"/>
  <c r="D26" i="10" s="1"/>
  <c r="D15" i="10"/>
  <c r="D25" i="10" s="1"/>
  <c r="D14" i="10"/>
  <c r="D13" i="10"/>
  <c r="I13" i="10" s="1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I32" i="10"/>
  <c r="F32" i="10"/>
  <c r="I31" i="10"/>
  <c r="F31" i="10"/>
  <c r="F30" i="10"/>
  <c r="F29" i="10"/>
  <c r="I28" i="10"/>
  <c r="F28" i="10"/>
  <c r="I27" i="10"/>
  <c r="F27" i="10"/>
  <c r="F26" i="10"/>
  <c r="F25" i="10"/>
  <c r="I24" i="10"/>
  <c r="F24" i="10"/>
  <c r="I23" i="10"/>
  <c r="F23" i="10"/>
  <c r="I22" i="10"/>
  <c r="F22" i="10"/>
  <c r="I21" i="10"/>
  <c r="F21" i="10"/>
  <c r="I20" i="10"/>
  <c r="F20" i="10"/>
  <c r="I19" i="10"/>
  <c r="F19" i="10"/>
  <c r="I18" i="10"/>
  <c r="F18" i="10"/>
  <c r="I17" i="10"/>
  <c r="F17" i="10"/>
  <c r="I16" i="10"/>
  <c r="F16" i="10"/>
  <c r="I15" i="10"/>
  <c r="F15" i="10"/>
  <c r="I14" i="10"/>
  <c r="F14" i="10"/>
  <c r="F13" i="10"/>
  <c r="I12" i="10"/>
  <c r="F12" i="10"/>
  <c r="I11" i="10"/>
  <c r="F11" i="10"/>
  <c r="I10" i="10"/>
  <c r="F10" i="10"/>
  <c r="I9" i="10"/>
  <c r="F9" i="10"/>
  <c r="I8" i="10"/>
  <c r="F8" i="10"/>
  <c r="I7" i="10"/>
  <c r="F7" i="10"/>
  <c r="I6" i="10"/>
  <c r="F6" i="10"/>
  <c r="I5" i="10"/>
  <c r="F5" i="10"/>
  <c r="I4" i="10"/>
  <c r="F4" i="10"/>
  <c r="I3" i="10"/>
  <c r="F3" i="10"/>
  <c r="D47" i="10" l="1"/>
  <c r="I47" i="10" s="1"/>
  <c r="I37" i="10"/>
  <c r="D48" i="10"/>
  <c r="I48" i="10" s="1"/>
  <c r="I38" i="10"/>
  <c r="D35" i="10"/>
  <c r="I25" i="10"/>
  <c r="D39" i="10"/>
  <c r="I29" i="10"/>
  <c r="D43" i="10"/>
  <c r="I43" i="10" s="1"/>
  <c r="I33" i="10"/>
  <c r="D51" i="10"/>
  <c r="I51" i="10" s="1"/>
  <c r="I41" i="10"/>
  <c r="D36" i="10"/>
  <c r="I26" i="10"/>
  <c r="D40" i="10"/>
  <c r="I30" i="10"/>
  <c r="D44" i="10"/>
  <c r="I44" i="10" s="1"/>
  <c r="I34" i="10"/>
  <c r="D52" i="10"/>
  <c r="I52" i="10" s="1"/>
  <c r="I42" i="10"/>
  <c r="I40" i="10" l="1"/>
  <c r="D50" i="10"/>
  <c r="I50" i="10" s="1"/>
  <c r="D49" i="10"/>
  <c r="I49" i="10" s="1"/>
  <c r="I39" i="10"/>
  <c r="I36" i="10"/>
  <c r="D46" i="10"/>
  <c r="I46" i="10" s="1"/>
  <c r="D45" i="10"/>
  <c r="I45" i="10" s="1"/>
  <c r="I35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D2638F1-B6A4-4B61-8E84-6D53116138C4}" keepAlive="1" name="ThisWorkbookDataModel" description="Datenmodel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5C37BAA-E5D8-4746-91F5-5E20A81FC8C4}" name="WorksheetConnection_sunburst (7)!$A$2:$H$52" type="102" refreshedVersion="7" minRefreshableVersion="5">
    <extLst>
      <ext xmlns:x15="http://schemas.microsoft.com/office/spreadsheetml/2010/11/main" uri="{DE250136-89BD-433C-8126-D09CA5730AF9}">
        <x15:connection id="Bereich 1" autoDelete="1">
          <x15:rangePr sourceName="_xlcn.WorksheetConnection_sunburst7A2H521"/>
        </x15:connection>
      </ext>
    </extLst>
  </connection>
  <connection id="3" xr16:uid="{F9EE358A-F982-4175-ADBA-E06B4E4F02F3}" name="WorksheetConnection_Tabelle1 (2)!$C$3:$D$52" type="102" refreshedVersion="7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Tabelle12C3D521"/>
        </x15:connection>
      </ext>
    </extLst>
  </connection>
</connections>
</file>

<file path=xl/sharedStrings.xml><?xml version="1.0" encoding="utf-8"?>
<sst xmlns="http://schemas.openxmlformats.org/spreadsheetml/2006/main" count="410" uniqueCount="92">
  <si>
    <t>The French Huguenots 1688 – 1988 South Africa</t>
  </si>
  <si>
    <t>INTRODUCTION</t>
  </si>
  <si>
    <t>PROGENITOR of the Theron Family</t>
  </si>
  <si>
    <t>BRIEF SUMMARY: Jacques Therond</t>
  </si>
  <si>
    <t>PROGENITOR of the Fourie Familiy</t>
  </si>
  <si>
    <t>BRIEF SUMMARY: Louis Fourie</t>
  </si>
  <si>
    <t>Places of Origin</t>
  </si>
  <si>
    <t>places, surnames, ships, farms</t>
  </si>
  <si>
    <t>Where did you come from ?</t>
  </si>
  <si>
    <t>Where did you go ?</t>
  </si>
  <si>
    <t>Why did you leave ?</t>
  </si>
  <si>
    <t>FLEEING # 1 - tracks / routes in France</t>
  </si>
  <si>
    <t>FLEEING # 2 - tracks / routes France-Switzerland</t>
  </si>
  <si>
    <t>FLEEING # 3 - tracks / routes in Germany</t>
  </si>
  <si>
    <t>Frankfurt/Main, French-Reformed Church</t>
  </si>
  <si>
    <t>Huguenots &amp; their descendants German territories</t>
  </si>
  <si>
    <t>VOC Ships carrying Huguenots  from the Netherlands to the Cape</t>
  </si>
  <si>
    <t>Route from Europe to Africa</t>
  </si>
  <si>
    <t>The Oosterlandt</t>
  </si>
  <si>
    <t>Oosterland Passenger List</t>
  </si>
  <si>
    <t>Wapen van Alkmaar</t>
  </si>
  <si>
    <t>Wapen van Alkmaar Passenger List</t>
  </si>
  <si>
    <t>Maps of South Africa &amp; Western Cape</t>
  </si>
  <si>
    <t>Carte du Cap de Bonne Esperance</t>
  </si>
  <si>
    <t>Huguenot &amp; Dutch farms</t>
  </si>
  <si>
    <t>Index to farms</t>
  </si>
  <si>
    <t>ol’ Franschehoek, farms &amp; coat of arms</t>
  </si>
  <si>
    <t>SIGNATUREs of French Refugees</t>
  </si>
  <si>
    <t>Theron FAMILY-TREE</t>
  </si>
  <si>
    <t>Fourie FAMILY-TREE</t>
  </si>
  <si>
    <t>Theron, Jacques – Generation 01</t>
  </si>
  <si>
    <t>Fourie, Francois – Generation 01</t>
  </si>
  <si>
    <t>Theron, Jan Hendrik – Generation 08</t>
  </si>
  <si>
    <t>Fourie, Joel Daniel – Generation 07</t>
  </si>
  <si>
    <t>Theron, Isaac Henry – Generation 09</t>
  </si>
  <si>
    <t>Fourie, Hester Maria Magdalena – Generation 08</t>
  </si>
  <si>
    <t>266 years later Ike &amp; Hester</t>
  </si>
  <si>
    <t>Theron – Generation 10</t>
  </si>
  <si>
    <t>Theron – Generation 11</t>
  </si>
  <si>
    <t>Theron – Generation 12</t>
  </si>
  <si>
    <t>Theron – Generation 13</t>
  </si>
  <si>
    <t>Cape Colony 1795 &amp; 1896</t>
  </si>
  <si>
    <t>Trek routes of the Boers</t>
  </si>
  <si>
    <t>Points of arrival, homes</t>
  </si>
  <si>
    <t>Huguenotblood in us</t>
  </si>
  <si>
    <t>BIGFOOT</t>
  </si>
  <si>
    <t>POST SCRIPT – but not the LAST PAGE</t>
  </si>
  <si>
    <t>Index of HELP</t>
  </si>
  <si>
    <t>TODOs in progress, under construction &amp; what’s next ?</t>
  </si>
  <si>
    <t>PAGE</t>
  </si>
  <si>
    <t>Hauptkapitel</t>
  </si>
  <si>
    <t>Unterkapitel</t>
  </si>
  <si>
    <t>BREITE</t>
  </si>
  <si>
    <t>A</t>
  </si>
  <si>
    <t>B</t>
  </si>
  <si>
    <t>MH</t>
  </si>
  <si>
    <t>My Heritage</t>
  </si>
  <si>
    <t>Summe von BREITE</t>
  </si>
  <si>
    <t xml:space="preserve"> MY HERITAGE / ROOTS</t>
  </si>
  <si>
    <t>01</t>
  </si>
  <si>
    <t>03</t>
  </si>
  <si>
    <t>04</t>
  </si>
  <si>
    <t>05</t>
  </si>
  <si>
    <t>06</t>
  </si>
  <si>
    <t>10</t>
  </si>
  <si>
    <t>09</t>
  </si>
  <si>
    <t/>
  </si>
  <si>
    <t>A_MAIN</t>
  </si>
  <si>
    <t>B_INTRO</t>
  </si>
  <si>
    <t>C_PROG-THERON</t>
  </si>
  <si>
    <t>D_PROG-FOURIE</t>
  </si>
  <si>
    <t>E_FIVE W</t>
  </si>
  <si>
    <t>F_FLEEING</t>
  </si>
  <si>
    <t>G_RELAY</t>
  </si>
  <si>
    <t>H_CHART</t>
  </si>
  <si>
    <t>I_VOC</t>
  </si>
  <si>
    <t>J_MAPS</t>
  </si>
  <si>
    <t>K_SIGNATUREs</t>
  </si>
  <si>
    <t>L_THERON</t>
  </si>
  <si>
    <t>M_FOURIE</t>
  </si>
  <si>
    <t>P_BLOOD</t>
  </si>
  <si>
    <t>Q_BIGFOOT</t>
  </si>
  <si>
    <t>R_POST SCRIPT</t>
  </si>
  <si>
    <t>S_INDEX-HELP</t>
  </si>
  <si>
    <t>T_TODO</t>
  </si>
  <si>
    <t>LFD-NR</t>
  </si>
  <si>
    <t>Ebene2</t>
  </si>
  <si>
    <t>Ebene1</t>
  </si>
  <si>
    <t>Ebene3</t>
  </si>
  <si>
    <t>Zeilenbeschriftungen</t>
  </si>
  <si>
    <t>Gesamtergebnis</t>
  </si>
  <si>
    <t>O_HISTORY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</si>
</sst>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000"/>
    <numFmt numFmtId="165" formatCode="0.000000000000000"/>
    <numFmt numFmtId="166" formatCode="0.0000000000000000000000000000000000000000000"/>
    <numFmt numFmtId="167" formatCode="0.0000000E+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6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Alignment="1">
      <alignment vertical="center"/>
    </xf>
    <xf numFmtId="0" fontId="0" fillId="2" borderId="0" xfId="0" applyFill="1"/>
    <xf numFmtId="0" fontId="2" fillId="0" borderId="0" xfId="1" quotePrefix="1" applyAlignment="1">
      <alignment vertical="center"/>
    </xf>
    <xf numFmtId="0" fontId="0" fillId="0" borderId="0" xfId="0" quotePrefix="1"/>
    <xf numFmtId="0" fontId="3" fillId="0" borderId="0" xfId="0" applyFont="1"/>
    <xf numFmtId="0" fontId="1" fillId="0" borderId="0" xfId="0" applyFont="1"/>
    <xf numFmtId="0" fontId="3" fillId="2" borderId="0" xfId="0" applyFont="1" applyFill="1"/>
    <xf numFmtId="0" fontId="1" fillId="2" borderId="0" xfId="0" applyFont="1" applyFill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owerPivotData" Target="model/item.data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3" Type="http://schemas.microsoft.com/office/2011/relationships/chartColorStyle" Target="colors3.xml"/><Relationship Id="rId2" Type="http://schemas.microsoft.com/office/2011/relationships/chartStyle" Target="style3.xml"/><Relationship Id="rId1" Type="http://schemas.openxmlformats.org/officeDocument/2006/relationships/image" Target="../media/image1.jpeg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  <cx:data id="1">
      <cx:strDim type="cat">
        <cx:f>_xlchart.v1.4</cx:f>
      </cx:strDim>
      <cx:numDim type="size">
        <cx:f>_xlchart.v1.3</cx:f>
      </cx:numDim>
    </cx:data>
    <cx:data id="2">
      <cx:numDim type="size">
        <cx:f>_xlchart.v1.4</cx:f>
      </cx:numDim>
    </cx:data>
  </cx:chartData>
  <cx:chart>
    <cx:plotArea>
      <cx:plotAreaRegion>
        <cx:plotSurface>
          <cx:spPr>
            <a:ln>
              <a:solidFill>
                <a:srgbClr val="92D050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x:spPr>
        </cx:plotSurface>
        <cx:series layoutId="sunburst" uniqueId="{360CA217-624E-4BBD-9D65-C9F1046A1D44}" formatIdx="0">
          <cx:tx>
            <cx:txData>
              <cx:f>_xlchart.v1.1</cx:f>
              <cx:v>BREITE</cx:v>
            </cx:txData>
          </cx:tx>
          <cx:dataPt idx="2">
            <cx:spPr>
              <a:solidFill>
                <a:srgbClr val="FF0000"/>
              </a:solidFill>
            </cx:spPr>
          </cx:dataPt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 b="1">
                    <a:latin typeface="Arial Narrow" panose="020B0606020202030204" pitchFamily="34" charset="0"/>
                    <a:ea typeface="Arial Narrow" panose="020B0606020202030204" pitchFamily="34" charset="0"/>
                    <a:cs typeface="Arial Narrow" panose="020B0606020202030204" pitchFamily="34" charset="0"/>
                  </a:defRPr>
                </a:pPr>
                <a:endParaRPr lang="de-DE" sz="1200" b="1" i="0" u="none" strike="noStrike" baseline="0">
                  <a:solidFill>
                    <a:sysClr val="window" lastClr="FFFFFF"/>
                  </a:solidFill>
                  <a:latin typeface="Arial Narrow" panose="020B0606020202030204" pitchFamily="34" charset="0"/>
                </a:endParaRPr>
              </a:p>
            </cx:txPr>
            <cx:visibility seriesName="0" categoryName="1" value="0"/>
          </cx:dataLabels>
          <cx:dataId val="0"/>
        </cx:series>
        <cx:series layoutId="sunburst" hidden="1" uniqueId="{00000001-E6F1-400C-BC3C-7D3461B4A0B6}" formatIdx="1">
          <cx:dataId val="1"/>
        </cx:series>
        <cx:series layoutId="sunburst" hidden="1" uniqueId="{00000000-C975-4178-8462-1CEA81576A76}" formatIdx="2">
          <cx:dataId val="2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size">
        <cx:f>_xlchart.v1.7</cx:f>
      </cx:numDim>
    </cx:data>
    <cx:data id="1">
      <cx:strDim type="cat">
        <cx:f>_xlchart.v1.9</cx:f>
      </cx:strDim>
      <cx:numDim type="size">
        <cx:f>_xlchart.v1.8</cx:f>
      </cx:numDim>
    </cx:data>
    <cx:data id="2">
      <cx:numDim type="size">
        <cx:f>_xlchart.v1.9</cx:f>
      </cx:numDim>
    </cx:data>
  </cx:chartData>
  <cx:chart>
    <cx:plotArea>
      <cx:plotAreaRegion>
        <cx:plotSurface>
          <cx:spPr>
            <a:ln>
              <a:solidFill>
                <a:srgbClr val="92D050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x:spPr>
        </cx:plotSurface>
        <cx:series layoutId="sunburst" uniqueId="{360CA217-624E-4BBD-9D65-C9F1046A1D44}" formatIdx="0">
          <cx:tx>
            <cx:txData>
              <cx:f>_xlchart.v1.6</cx:f>
              <cx:v>BREITE</cx:v>
            </cx:txData>
          </cx:tx>
          <cx:dataPt idx="0">
            <cx:spPr>
              <a:solidFill>
                <a:srgbClr val="FF0000"/>
              </a:solidFill>
            </cx:spPr>
          </cx:dataPt>
          <cx:dataPt idx="2">
            <cx:spPr>
              <a:solidFill>
                <a:srgbClr val="4472C4"/>
              </a:solidFill>
            </cx:spPr>
          </cx:dataPt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 b="1">
                    <a:latin typeface="Arial Narrow" panose="020B0606020202030204" pitchFamily="34" charset="0"/>
                    <a:ea typeface="Arial Narrow" panose="020B0606020202030204" pitchFamily="34" charset="0"/>
                    <a:cs typeface="Arial Narrow" panose="020B0606020202030204" pitchFamily="34" charset="0"/>
                  </a:defRPr>
                </a:pPr>
                <a:endParaRPr lang="de-DE" sz="1200" b="1" i="0" u="none" strike="noStrike" baseline="0">
                  <a:solidFill>
                    <a:sysClr val="window" lastClr="FFFFFF"/>
                  </a:solidFill>
                  <a:latin typeface="Arial Narrow" panose="020B0606020202030204" pitchFamily="34" charset="0"/>
                </a:endParaRPr>
              </a:p>
            </cx:txPr>
            <cx:visibility seriesName="0" categoryName="1" value="0"/>
          </cx:dataLabels>
          <cx:dataId val="0"/>
        </cx:series>
        <cx:series layoutId="sunburst" hidden="1" uniqueId="{00000001-E6F1-400C-BC3C-7D3461B4A0B6}" formatIdx="1">
          <cx:dataId val="1"/>
        </cx:series>
        <cx:series layoutId="sunburst" hidden="1" uniqueId="{00000000-C975-4178-8462-1CEA81576A76}" formatIdx="2">
          <cx:dataId val="2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  <cx:data id="1">
      <cx:strDim type="cat">
        <cx:f>_xlchart.v1.14</cx:f>
      </cx:strDim>
      <cx:numDim type="size">
        <cx:f>_xlchart.v1.13</cx:f>
      </cx:numDim>
    </cx:data>
    <cx:data id="2">
      <cx:numDim type="size">
        <cx:f>_xlchart.v1.14</cx:f>
      </cx:numDim>
    </cx:data>
  </cx:chartData>
  <cx:chart>
    <cx:plotArea>
      <cx:plotAreaRegion>
        <cx:plotSurface>
          <cx:spPr>
            <a:solidFill>
              <a:schemeClr val="bg1">
                <a:lumMod val="95000"/>
              </a:schemeClr>
            </a:solidFill>
            <a:ln>
              <a:solidFill>
                <a:schemeClr val="bg1"/>
              </a:solidFill>
            </a:ln>
            <a:effectLst/>
          </cx:spPr>
        </cx:plotSurface>
        <cx:series layoutId="sunburst" uniqueId="{360CA217-624E-4BBD-9D65-C9F1046A1D44}" formatIdx="0">
          <cx:tx>
            <cx:txData>
              <cx:f>_xlchart.v1.11</cx:f>
              <cx:v>BREITE</cx:v>
            </cx:txData>
          </cx:tx>
          <cx:dataPt idx="2">
            <cx:spPr>
              <a:solidFill>
                <a:srgbClr val="FF0000"/>
              </a:solidFill>
            </cx:spPr>
          </cx:dataPt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600" b="1">
                    <a:latin typeface="Arial Narrow" panose="020B0606020202030204" pitchFamily="34" charset="0"/>
                    <a:ea typeface="Arial Narrow" panose="020B0606020202030204" pitchFamily="34" charset="0"/>
                    <a:cs typeface="Arial Narrow" panose="020B0606020202030204" pitchFamily="34" charset="0"/>
                  </a:defRPr>
                </a:pPr>
                <a:endParaRPr lang="de-DE" sz="1600" b="1" i="0" u="none" strike="noStrike" baseline="0">
                  <a:solidFill>
                    <a:sysClr val="window" lastClr="FFFFFF"/>
                  </a:solidFill>
                  <a:latin typeface="Arial Narrow" panose="020B0606020202030204" pitchFamily="34" charset="0"/>
                </a:endParaRPr>
              </a:p>
            </cx:txPr>
            <cx:visibility seriesName="0" categoryName="1" value="0"/>
          </cx:dataLabels>
          <cx:dataId val="0"/>
        </cx:series>
        <cx:series layoutId="sunburst" hidden="1" uniqueId="{00000001-E6F1-400C-BC3C-7D3461B4A0B6}" formatIdx="1">
          <cx:dataLabels pos="ctr">
            <cx:visibility seriesName="0" categoryName="1" value="1"/>
          </cx:dataLabels>
          <cx:dataId val="1"/>
        </cx:series>
        <cx:series layoutId="sunburst" hidden="1" uniqueId="{00000000-C975-4178-8462-1CEA81576A76}" formatIdx="2">
          <cx:dataLabels pos="ctr">
            <cx:visibility seriesName="0" categoryName="1" value="1"/>
          </cx:dataLabels>
          <cx:dataId val="2"/>
        </cx:series>
      </cx:plotAreaRegion>
    </cx:plotArea>
  </cx:chart>
  <cx:spPr>
    <a:blipFill>
      <a:blip r:embed="rId1"/>
      <a:tile tx="0" ty="0" sx="100000" sy="100000" flip="none" algn="tl"/>
    </a:blip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738186</xdr:colOff>
      <xdr:row>2</xdr:row>
      <xdr:rowOff>23826</xdr:rowOff>
    </xdr:from>
    <xdr:to>
      <xdr:col>43</xdr:col>
      <xdr:colOff>634999</xdr:colOff>
      <xdr:row>125</xdr:row>
      <xdr:rowOff>126999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834F4B3D-1A18-40DC-9862-E7F8EFACB4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930561" y="557226"/>
              <a:ext cx="25804813" cy="329072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738186</xdr:colOff>
      <xdr:row>2</xdr:row>
      <xdr:rowOff>23826</xdr:rowOff>
    </xdr:from>
    <xdr:to>
      <xdr:col>40</xdr:col>
      <xdr:colOff>634999</xdr:colOff>
      <xdr:row>125</xdr:row>
      <xdr:rowOff>126999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CDE1E924-F3C5-41FD-A654-6550F6918A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20211" y="557226"/>
              <a:ext cx="25804813" cy="329072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4</xdr:row>
      <xdr:rowOff>55574</xdr:rowOff>
    </xdr:from>
    <xdr:to>
      <xdr:col>54</xdr:col>
      <xdr:colOff>428625</xdr:colOff>
      <xdr:row>176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3AF9E2D7-77C5-423A-9F93-7415187D2D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050500" y="817574"/>
              <a:ext cx="33242250" cy="328056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oneCellAnchor>
    <xdr:from>
      <xdr:col>27</xdr:col>
      <xdr:colOff>142876</xdr:colOff>
      <xdr:row>68</xdr:row>
      <xdr:rowOff>158748</xdr:rowOff>
    </xdr:from>
    <xdr:ext cx="8334374" cy="8128002"/>
    <xdr:sp macro="" textlink="F3">
      <xdr:nvSpPr>
        <xdr:cNvPr id="3" name="Ellipse 2">
          <a:extLst>
            <a:ext uri="{FF2B5EF4-FFF2-40B4-BE49-F238E27FC236}">
              <a16:creationId xmlns:a16="http://schemas.microsoft.com/office/drawing/2014/main" id="{F8B3EDAC-60C1-4B0F-B6C5-1DECF9DFA090}"/>
            </a:ext>
          </a:extLst>
        </xdr:cNvPr>
        <xdr:cNvSpPr/>
      </xdr:nvSpPr>
      <xdr:spPr>
        <a:xfrm>
          <a:off x="35433001" y="13112748"/>
          <a:ext cx="8334374" cy="8128002"/>
        </a:xfrm>
        <a:prstGeom prst="ellipse">
          <a:avLst/>
        </a:prstGeom>
        <a:solidFill>
          <a:schemeClr val="bg1">
            <a:lumMod val="85000"/>
          </a:schemeClr>
        </a:solidFill>
        <a:ln w="34925">
          <a:solidFill>
            <a:srgbClr val="FF0000"/>
          </a:solidFill>
        </a:ln>
        <a:scene3d>
          <a:camera prst="orthographicFront"/>
          <a:lightRig rig="threePt" dir="t"/>
        </a:scene3d>
        <a:sp3d>
          <a:bevelT w="31750" h="95250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rtlCol="0" anchor="ctr" anchorCtr="1">
          <a:noAutofit/>
        </a:bodyPr>
        <a:lstStyle/>
        <a:p>
          <a:pPr algn="ctr"/>
          <a:fld id="{6F69DC12-0B1C-4D73-9302-8FE1585A6227}" type="TxLink">
            <a:rPr lang="en-US" sz="5400" b="0" i="0" u="sng" strike="noStrike">
              <a:ln>
                <a:solidFill>
                  <a:srgbClr val="FF0000"/>
                </a:solidFill>
              </a:ln>
              <a:solidFill>
                <a:srgbClr val="0563C1"/>
              </a:solidFill>
              <a:latin typeface="Calibri"/>
              <a:cs typeface="Calibri"/>
            </a:rPr>
            <a:pPr algn="ctr"/>
            <a:t> MY HERITAGE / ROOTS</a:t>
          </a:fld>
          <a:endParaRPr lang="de-DE" sz="5400">
            <a:ln>
              <a:solidFill>
                <a:srgbClr val="FF0000"/>
              </a:solidFill>
            </a:ln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%20Inhaltsverzeichnis%20graphis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 (2)"/>
    </sheetNames>
    <sheetDataSet>
      <sheetData sheetId="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J Wessmann" refreshedDate="45641.049349537039" backgroundQuery="1" createdVersion="7" refreshedVersion="7" minRefreshableVersion="3" recordCount="0" supportSubquery="1" supportAdvancedDrill="1" xr:uid="{957DE8EF-F2C9-41CF-9C6E-7D5E4C92BC08}">
  <cacheSource type="external" connectionId="1"/>
  <cacheFields count="3">
    <cacheField name="[Measures].[Summe von BREITE]" caption="Summe von BREITE" numFmtId="0" hierarchy="14" level="32767"/>
    <cacheField name="[Bereich 1].[Hauptkapitel].[Hauptkapitel]" caption="Hauptkapitel" numFmtId="0" hierarchy="5" level="1">
      <sharedItems count="19">
        <s v="A_MAIN"/>
        <s v="B_INTRO"/>
        <s v="C_PROG-THERON"/>
        <s v="D_PROG-FOURIE"/>
        <s v="E_FIVE W"/>
        <s v="F_FLEEING"/>
        <s v="G_RELAY"/>
        <s v="H_CHART"/>
        <s v="I_VOC"/>
        <s v="J_MAPS"/>
        <s v="K_SIGNATUREs"/>
        <s v="L_THERON"/>
        <s v="M_FOURIE"/>
        <s v="O_HISTORY"/>
        <s v="P_BLOOD"/>
        <s v="Q_BIGFOOT"/>
        <s v="R_POST SCRIPT"/>
        <s v="S_INDEX-HELP"/>
        <s v="T_TODO"/>
      </sharedItems>
    </cacheField>
    <cacheField name="[Bereich 1].[Unterkapitel].[Unterkapitel]" caption="Unterkapitel" numFmtId="0" hierarchy="7" level="1">
      <sharedItems count="50">
        <s v=" MY HERITAGE / ROOTS"/>
        <s v="The French Huguenots 1688 – 1988 South Africa"/>
        <s v="INTRODUCTION"/>
        <s v="BRIEF SUMMARY: Jacques Therond"/>
        <s v="PROGENITOR of the Theron Family"/>
        <s v="BRIEF SUMMARY: Louis Fourie"/>
        <s v="PROGENITOR of the Fourie Familiy"/>
        <s v="Places of Origin"/>
        <s v="places, surnames, ships, farms"/>
        <s v="Where did you come from ?"/>
        <s v="Where did you go ?"/>
        <s v="Why did you leave ?"/>
        <s v="FLEEING # 1 - tracks / routes in France"/>
        <s v="FLEEING # 2 - tracks / routes France-Switzerland"/>
        <s v="FLEEING # 3 - tracks / routes in Germany"/>
        <s v="Frankfurt/Main, French-Reformed Church"/>
        <s v="Huguenots &amp; their descendants German territories"/>
        <s v="Oosterland Passenger List"/>
        <s v="Route from Europe to Africa"/>
        <s v="The Oosterlandt"/>
        <s v="VOC Ships carrying Huguenots  from the Netherlands to the Cape"/>
        <s v="Wapen van Alkmaar"/>
        <s v="Wapen van Alkmaar Passenger List"/>
        <s v="Carte du Cap de Bonne Esperance"/>
        <s v="Huguenot &amp; Dutch farms"/>
        <s v="Index to farms"/>
        <s v="Maps of South Africa &amp; Western Cape"/>
        <s v="ol’ Franschehoek, farms &amp; coat of arms"/>
        <s v="SIGNATUREs of French Refugees"/>
        <s v="266 years later Ike &amp; Hester"/>
        <s v="Theron – Generation 10"/>
        <s v="Theron – Generation 11"/>
        <s v="Theron – Generation 12"/>
        <s v="Theron – Generation 13"/>
        <s v="Theron FAMILY-TREE"/>
        <s v="Theron, Isaac Henry – Generation 09"/>
        <s v="Theron, Jacques – Generation 01"/>
        <s v="Theron, Jan Hendrik – Generation 08"/>
        <s v="Fourie FAMILY-TREE"/>
        <s v="Fourie, Francois – Generation 01"/>
        <s v="Fourie, Hester Maria Magdalena – Generation 08"/>
        <s v="Fourie, Joel Daniel – Generation 07"/>
        <s v="Cape Colony 1795 &amp; 1896"/>
        <s v="Points of arrival, homes"/>
        <s v="Trek routes of the Boers"/>
        <s v="Huguenotblood in us"/>
        <s v="BIGFOOT"/>
        <s v="POST SCRIPT – but not the LAST PAGE"/>
        <s v="Index of HELP"/>
        <s v="TODOs in progress, under construction &amp; what’s next ?"/>
      </sharedItems>
    </cacheField>
  </cacheFields>
  <cacheHierarchies count="15">
    <cacheHierarchy uniqueName="[Bereich].[MY HERITAGE / ROOTS, # 1]" caption="MY HERITAGE / ROOTS, # 1" attribute="1" defaultMemberUniqueName="[Bereich].[MY HERITAGE / ROOTS, # 1].[All]" allUniqueName="[Bereich].[MY HERITAGE / ROOTS, # 1].[All]" dimensionUniqueName="[Bereich]" displayFolder="" count="0" memberValueDatatype="130" unbalanced="0"/>
    <cacheHierarchy uniqueName="[Bereich].[1]" caption="1" attribute="1" defaultMemberUniqueName="[Bereich].[1].[All]" allUniqueName="[Bereich].[1].[All]" dimensionUniqueName="[Bereich]" displayFolder="" count="0" memberValueDatatype="20" unbalanced="0"/>
    <cacheHierarchy uniqueName="[Bereich 1].[A]" caption="A" attribute="1" defaultMemberUniqueName="[Bereich 1].[A].[All]" allUniqueName="[Bereich 1].[A].[All]" dimensionUniqueName="[Bereich 1]" displayFolder="" count="0" memberValueDatatype="130" unbalanced="0"/>
    <cacheHierarchy uniqueName="[Bereich 1].[B]" caption="B" attribute="1" defaultMemberUniqueName="[Bereich 1].[B].[All]" allUniqueName="[Bereich 1].[B].[All]" dimensionUniqueName="[Bereich 1]" displayFolder="" count="0" memberValueDatatype="130" unbalanced="0"/>
    <cacheHierarchy uniqueName="[Bereich 1].[MH]" caption="MH" attribute="1" defaultMemberUniqueName="[Bereich 1].[MH].[All]" allUniqueName="[Bereich 1].[MH].[All]" dimensionUniqueName="[Bereich 1]" displayFolder="" count="0" memberValueDatatype="130" unbalanced="0"/>
    <cacheHierarchy uniqueName="[Bereich 1].[Hauptkapitel]" caption="Hauptkapitel" attribute="1" defaultMemberUniqueName="[Bereich 1].[Hauptkapitel].[All]" allUniqueName="[Bereich 1].[Hauptkapitel].[All]" dimensionUniqueName="[Bereich 1]" displayFolder="" count="2" memberValueDatatype="130" unbalanced="0">
      <fieldsUsage count="2">
        <fieldUsage x="-1"/>
        <fieldUsage x="1"/>
      </fieldsUsage>
    </cacheHierarchy>
    <cacheHierarchy uniqueName="[Bereich 1].[PAGE]" caption="PAGE" attribute="1" defaultMemberUniqueName="[Bereich 1].[PAGE].[All]" allUniqueName="[Bereich 1].[PAGE].[All]" dimensionUniqueName="[Bereich 1]" displayFolder="" count="0" memberValueDatatype="130" unbalanced="0"/>
    <cacheHierarchy uniqueName="[Bereich 1].[Unterkapitel]" caption="Unterkapitel" attribute="1" defaultMemberUniqueName="[Bereich 1].[Unterkapitel].[All]" allUniqueName="[Bereich 1].[Unterkapitel].[All]" dimensionUniqueName="[Bereich 1]" displayFolder="" count="2" memberValueDatatype="130" unbalanced="0">
      <fieldsUsage count="2">
        <fieldUsage x="-1"/>
        <fieldUsage x="2"/>
      </fieldsUsage>
    </cacheHierarchy>
    <cacheHierarchy uniqueName="[Bereich 1].[BREITE]" caption="BREITE" attribute="1" defaultMemberUniqueName="[Bereich 1].[BREITE].[All]" allUniqueName="[Bereich 1].[BREITE].[All]" dimensionUniqueName="[Bereich 1]" displayFolder="" count="0" memberValueDatatype="5" unbalanced="0"/>
    <cacheHierarchy uniqueName="[Bereich 1].[LFD-NR]" caption="LFD-NR" attribute="1" defaultMemberUniqueName="[Bereich 1].[LFD-NR].[All]" allUniqueName="[Bereich 1].[LFD-NR].[All]" dimensionUniqueName="[Bereich 1]" displayFolder="" count="0" memberValueDatatype="20" unbalanced="0"/>
    <cacheHierarchy uniqueName="[Measures].[__XL_Count Bereich]" caption="__XL_Count Bereich" measure="1" displayFolder="" measureGroup="Bereich" count="0" hidden="1"/>
    <cacheHierarchy uniqueName="[Measures].[__XL_Count Bereich 1]" caption="__XL_Count Bereich 1" measure="1" displayFolder="" measureGroup="Bereich 1" count="0" hidden="1"/>
    <cacheHierarchy uniqueName="[Measures].[__No measures defined]" caption="__No measures defined" measure="1" displayFolder="" count="0" hidden="1"/>
    <cacheHierarchy uniqueName="[Measures].[Summe von 1]" caption="Summe von 1" measure="1" displayFolder="" measureGroup="Bereich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me von BREITE]" caption="Summe von BREITE" measure="1" displayFolder="" measureGroup="Bereich 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3">
    <dimension name="Bereich" uniqueName="[Bereich]" caption="Bereich"/>
    <dimension name="Bereich 1" uniqueName="[Bereich 1]" caption="Bereich 1"/>
    <dimension measure="1" name="Measures" uniqueName="[Measures]" caption="Measures"/>
  </dimensions>
  <measureGroups count="2">
    <measureGroup name="Bereich" caption="Bereich"/>
    <measureGroup name="Bereich 1" caption="Bereich 1"/>
  </measureGroups>
  <maps count="2">
    <map measureGroup="0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672577-A7A2-4968-AFC8-E41FB3E858C2}" name="PivotTable34" cacheId="0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>
  <location ref="D4:E74" firstHeaderRow="1" firstDataRow="1" firstDataCol="1"/>
  <pivotFields count="3">
    <pivotField dataField="1" subtotalTop="0" showAll="0" defaultSubtotal="0"/>
    <pivotField axis="axisRow" allDrilled="1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Row" allDrilled="1" subtotalTop="0" showAll="0" defaultSubtotal="0" defaultAttributeDrillState="1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4"/>
        <item x="36"/>
        <item x="37"/>
        <item x="35"/>
        <item x="29"/>
        <item x="30"/>
        <item x="31"/>
        <item x="32"/>
        <item x="33"/>
        <item x="38"/>
        <item x="39"/>
        <item x="41"/>
        <item x="40"/>
        <item x="42"/>
        <item x="43"/>
        <item x="44"/>
        <item x="45"/>
        <item x="46"/>
        <item x="47"/>
        <item x="48"/>
        <item x="49"/>
      </items>
    </pivotField>
  </pivotFields>
  <rowFields count="2">
    <field x="1"/>
    <field x="2"/>
  </rowFields>
  <rowItems count="70">
    <i>
      <x/>
    </i>
    <i r="1">
      <x/>
    </i>
    <i r="1">
      <x v="1"/>
    </i>
    <i>
      <x v="1"/>
    </i>
    <i r="1">
      <x v="2"/>
    </i>
    <i>
      <x v="2"/>
    </i>
    <i r="1">
      <x v="3"/>
    </i>
    <i r="1">
      <x v="4"/>
    </i>
    <i>
      <x v="3"/>
    </i>
    <i r="1">
      <x v="5"/>
    </i>
    <i r="1">
      <x v="6"/>
    </i>
    <i>
      <x v="4"/>
    </i>
    <i r="1">
      <x v="7"/>
    </i>
    <i r="1">
      <x v="8"/>
    </i>
    <i r="1">
      <x v="9"/>
    </i>
    <i r="1">
      <x v="10"/>
    </i>
    <i r="1">
      <x v="11"/>
    </i>
    <i>
      <x v="5"/>
    </i>
    <i r="1">
      <x v="12"/>
    </i>
    <i r="1">
      <x v="13"/>
    </i>
    <i r="1">
      <x v="14"/>
    </i>
    <i>
      <x v="6"/>
    </i>
    <i r="1">
      <x v="15"/>
    </i>
    <i>
      <x v="7"/>
    </i>
    <i r="1">
      <x v="16"/>
    </i>
    <i>
      <x v="8"/>
    </i>
    <i r="1">
      <x v="17"/>
    </i>
    <i r="1">
      <x v="18"/>
    </i>
    <i r="1">
      <x v="19"/>
    </i>
    <i r="1">
      <x v="20"/>
    </i>
    <i r="1">
      <x v="21"/>
    </i>
    <i r="1">
      <x v="22"/>
    </i>
    <i>
      <x v="9"/>
    </i>
    <i r="1">
      <x v="23"/>
    </i>
    <i r="1">
      <x v="24"/>
    </i>
    <i r="1">
      <x v="25"/>
    </i>
    <i r="1">
      <x v="26"/>
    </i>
    <i r="1">
      <x v="27"/>
    </i>
    <i>
      <x v="10"/>
    </i>
    <i r="1">
      <x v="28"/>
    </i>
    <i>
      <x v="11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12"/>
    </i>
    <i r="1">
      <x v="38"/>
    </i>
    <i r="1">
      <x v="39"/>
    </i>
    <i r="1">
      <x v="40"/>
    </i>
    <i r="1">
      <x v="41"/>
    </i>
    <i>
      <x v="13"/>
    </i>
    <i r="1">
      <x v="42"/>
    </i>
    <i r="1">
      <x v="43"/>
    </i>
    <i r="1">
      <x v="44"/>
    </i>
    <i>
      <x v="14"/>
    </i>
    <i r="1">
      <x v="45"/>
    </i>
    <i>
      <x v="15"/>
    </i>
    <i r="1">
      <x v="46"/>
    </i>
    <i>
      <x v="16"/>
    </i>
    <i r="1">
      <x v="47"/>
    </i>
    <i>
      <x v="17"/>
    </i>
    <i r="1">
      <x v="48"/>
    </i>
    <i>
      <x v="18"/>
    </i>
    <i r="1">
      <x v="49"/>
    </i>
    <i t="grand">
      <x/>
    </i>
  </rowItems>
  <colItems count="1">
    <i/>
  </colItems>
  <dataFields count="1">
    <dataField name="Summe von BREITE" fld="0" baseField="0" baseItem="0"/>
  </dataField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5"/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unburst (7)!$A$2:$H$52">
        <x15:activeTabTopLevelEntity name="[Bereich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53AD-AAE4-412E-8C7B-F818969B5FD8}">
  <sheetPr codeName="Tabelle9"/>
  <dimension ref="A1:I52"/>
  <sheetViews>
    <sheetView topLeftCell="A46" zoomScale="70" zoomScaleNormal="70" workbookViewId="0">
      <selection activeCell="I33" sqref="I33"/>
    </sheetView>
  </sheetViews>
  <sheetFormatPr baseColWidth="10" defaultRowHeight="21" outlineLevelCol="1" x14ac:dyDescent="0.35"/>
  <cols>
    <col min="1" max="1" width="11.42578125" customWidth="1" outlineLevel="1"/>
    <col min="2" max="2" width="59.28515625" customWidth="1" outlineLevel="1"/>
    <col min="3" max="3" width="13.5703125" customWidth="1" outlineLevel="1"/>
    <col min="4" max="4" width="11.28515625" style="5" customWidth="1" outlineLevel="1"/>
    <col min="5" max="5" width="10.5703125" style="5" customWidth="1" outlineLevel="1"/>
    <col min="6" max="6" width="63.140625" style="6" customWidth="1" outlineLevel="1"/>
    <col min="7" max="7" width="10.5703125" style="6" customWidth="1" outlineLevel="1"/>
    <col min="8" max="8" width="11.42578125" customWidth="1" outlineLevel="1"/>
    <col min="9" max="9" width="21.28515625" customWidth="1"/>
  </cols>
  <sheetData>
    <row r="1" spans="1:9" x14ac:dyDescent="0.35">
      <c r="I1" s="4" t="s">
        <v>66</v>
      </c>
    </row>
    <row r="2" spans="1:9" s="2" customFormat="1" x14ac:dyDescent="0.35">
      <c r="A2" s="2" t="s">
        <v>53</v>
      </c>
      <c r="B2" s="2" t="s">
        <v>54</v>
      </c>
      <c r="C2" s="2" t="s">
        <v>55</v>
      </c>
      <c r="D2" s="7" t="s">
        <v>87</v>
      </c>
      <c r="E2" s="7" t="s">
        <v>86</v>
      </c>
      <c r="F2" s="8" t="s">
        <v>88</v>
      </c>
      <c r="G2" s="8" t="s">
        <v>52</v>
      </c>
      <c r="H2" s="2" t="s">
        <v>85</v>
      </c>
    </row>
    <row r="3" spans="1:9" x14ac:dyDescent="0.25">
      <c r="A3" s="3" t="s">
        <v>59</v>
      </c>
      <c r="B3" s="1" t="s">
        <v>58</v>
      </c>
      <c r="C3" s="1" t="s">
        <v>56</v>
      </c>
      <c r="D3" s="9">
        <v>1</v>
      </c>
      <c r="E3" s="9">
        <f>D3+9</f>
        <v>10</v>
      </c>
      <c r="F3" s="10" t="str">
        <f t="shared" ref="F3:F34" si="0">B3</f>
        <v xml:space="preserve"> MY HERITAGE / ROOTS</v>
      </c>
      <c r="G3" s="10">
        <v>1</v>
      </c>
      <c r="H3" s="1">
        <v>1</v>
      </c>
      <c r="I3" t="str">
        <f t="shared" ref="I3:I34" si="1">$I$1&amp;D3</f>
        <v>1</v>
      </c>
    </row>
    <row r="4" spans="1:9" x14ac:dyDescent="0.25">
      <c r="A4" s="3" t="s">
        <v>60</v>
      </c>
      <c r="B4" s="1" t="s">
        <v>0</v>
      </c>
      <c r="C4" s="1" t="s">
        <v>56</v>
      </c>
      <c r="D4" s="9">
        <v>1</v>
      </c>
      <c r="E4" s="9">
        <f>E3+D4</f>
        <v>11</v>
      </c>
      <c r="F4" s="10" t="str">
        <f t="shared" si="0"/>
        <v>The French Huguenots 1688 – 1988 South Africa</v>
      </c>
      <c r="G4" s="10">
        <v>1</v>
      </c>
      <c r="H4" s="1">
        <v>2</v>
      </c>
      <c r="I4" t="str">
        <f t="shared" si="1"/>
        <v>1</v>
      </c>
    </row>
    <row r="5" spans="1:9" x14ac:dyDescent="0.25">
      <c r="A5" s="3" t="s">
        <v>61</v>
      </c>
      <c r="B5" s="1" t="s">
        <v>1</v>
      </c>
      <c r="C5" s="1" t="s">
        <v>56</v>
      </c>
      <c r="D5" s="9">
        <v>1</v>
      </c>
      <c r="E5" s="9">
        <f t="shared" ref="E5:E12" si="2">E4+D5</f>
        <v>12</v>
      </c>
      <c r="F5" s="10" t="str">
        <f t="shared" si="0"/>
        <v>INTRODUCTION</v>
      </c>
      <c r="G5" s="10">
        <v>1</v>
      </c>
      <c r="H5" s="1">
        <v>3</v>
      </c>
      <c r="I5" t="str">
        <f t="shared" si="1"/>
        <v>1</v>
      </c>
    </row>
    <row r="6" spans="1:9" x14ac:dyDescent="0.25">
      <c r="A6" s="3" t="s">
        <v>62</v>
      </c>
      <c r="B6" s="1" t="s">
        <v>2</v>
      </c>
      <c r="C6" s="1" t="s">
        <v>56</v>
      </c>
      <c r="D6" s="9">
        <v>1</v>
      </c>
      <c r="E6" s="9">
        <f t="shared" si="2"/>
        <v>13</v>
      </c>
      <c r="F6" s="10" t="str">
        <f t="shared" si="0"/>
        <v>PROGENITOR of the Theron Family</v>
      </c>
      <c r="G6" s="10">
        <v>1</v>
      </c>
      <c r="H6" s="1">
        <v>4</v>
      </c>
      <c r="I6" t="str">
        <f t="shared" si="1"/>
        <v>1</v>
      </c>
    </row>
    <row r="7" spans="1:9" x14ac:dyDescent="0.25">
      <c r="A7" s="3" t="s">
        <v>63</v>
      </c>
      <c r="B7" s="1" t="s">
        <v>3</v>
      </c>
      <c r="C7" s="1" t="s">
        <v>56</v>
      </c>
      <c r="D7" s="9">
        <v>1</v>
      </c>
      <c r="E7" s="9">
        <f t="shared" si="2"/>
        <v>14</v>
      </c>
      <c r="F7" s="10" t="str">
        <f t="shared" si="0"/>
        <v>BRIEF SUMMARY: Jacques Therond</v>
      </c>
      <c r="G7" s="10">
        <v>1</v>
      </c>
      <c r="H7" s="1">
        <v>5</v>
      </c>
      <c r="I7" t="str">
        <f t="shared" si="1"/>
        <v>1</v>
      </c>
    </row>
    <row r="8" spans="1:9" x14ac:dyDescent="0.25">
      <c r="A8" s="3" t="s">
        <v>65</v>
      </c>
      <c r="B8" s="1" t="s">
        <v>4</v>
      </c>
      <c r="C8" s="1" t="s">
        <v>56</v>
      </c>
      <c r="D8" s="9">
        <v>1</v>
      </c>
      <c r="E8" s="9">
        <f t="shared" si="2"/>
        <v>15</v>
      </c>
      <c r="F8" s="10" t="str">
        <f t="shared" si="0"/>
        <v>PROGENITOR of the Fourie Familiy</v>
      </c>
      <c r="G8" s="10">
        <v>1</v>
      </c>
      <c r="H8" s="1">
        <v>6</v>
      </c>
      <c r="I8" t="str">
        <f t="shared" si="1"/>
        <v>1</v>
      </c>
    </row>
    <row r="9" spans="1:9" x14ac:dyDescent="0.25">
      <c r="A9" s="3" t="s">
        <v>64</v>
      </c>
      <c r="B9" s="1" t="s">
        <v>5</v>
      </c>
      <c r="C9" s="1" t="s">
        <v>56</v>
      </c>
      <c r="D9" s="9">
        <v>1</v>
      </c>
      <c r="E9" s="9">
        <f t="shared" si="2"/>
        <v>16</v>
      </c>
      <c r="F9" s="10" t="str">
        <f t="shared" si="0"/>
        <v>BRIEF SUMMARY: Louis Fourie</v>
      </c>
      <c r="G9" s="10">
        <v>1</v>
      </c>
      <c r="H9" s="1">
        <v>7</v>
      </c>
      <c r="I9" t="str">
        <f t="shared" si="1"/>
        <v>1</v>
      </c>
    </row>
    <row r="10" spans="1:9" x14ac:dyDescent="0.25">
      <c r="A10" s="1">
        <v>11</v>
      </c>
      <c r="B10" s="1" t="s">
        <v>6</v>
      </c>
      <c r="C10" s="1" t="s">
        <v>56</v>
      </c>
      <c r="D10" s="9">
        <v>1</v>
      </c>
      <c r="E10" s="9">
        <f t="shared" si="2"/>
        <v>17</v>
      </c>
      <c r="F10" s="10" t="str">
        <f t="shared" si="0"/>
        <v>Places of Origin</v>
      </c>
      <c r="G10" s="10">
        <v>1</v>
      </c>
      <c r="H10" s="1">
        <v>8</v>
      </c>
      <c r="I10" t="str">
        <f t="shared" si="1"/>
        <v>1</v>
      </c>
    </row>
    <row r="11" spans="1:9" x14ac:dyDescent="0.25">
      <c r="A11" s="1">
        <v>12</v>
      </c>
      <c r="B11" s="1" t="s">
        <v>7</v>
      </c>
      <c r="C11" s="1" t="s">
        <v>56</v>
      </c>
      <c r="D11" s="9">
        <v>1</v>
      </c>
      <c r="E11" s="9">
        <f t="shared" si="2"/>
        <v>18</v>
      </c>
      <c r="F11" s="10" t="str">
        <f t="shared" si="0"/>
        <v>places, surnames, ships, farms</v>
      </c>
      <c r="G11" s="10">
        <v>1</v>
      </c>
      <c r="H11" s="1">
        <v>9</v>
      </c>
      <c r="I11" t="str">
        <f t="shared" si="1"/>
        <v>1</v>
      </c>
    </row>
    <row r="12" spans="1:9" x14ac:dyDescent="0.25">
      <c r="A12" s="1">
        <v>13</v>
      </c>
      <c r="B12" s="1" t="s">
        <v>8</v>
      </c>
      <c r="C12" s="1" t="s">
        <v>56</v>
      </c>
      <c r="D12" s="9">
        <v>1</v>
      </c>
      <c r="E12" s="9">
        <f t="shared" si="2"/>
        <v>19</v>
      </c>
      <c r="F12" s="10" t="str">
        <f t="shared" si="0"/>
        <v>Where did you come from ?</v>
      </c>
      <c r="G12" s="10">
        <v>1</v>
      </c>
      <c r="H12" s="1">
        <v>10</v>
      </c>
      <c r="I12" t="str">
        <f t="shared" si="1"/>
        <v>1</v>
      </c>
    </row>
    <row r="13" spans="1:9" x14ac:dyDescent="0.25">
      <c r="A13" s="1">
        <v>15</v>
      </c>
      <c r="B13" s="1" t="s">
        <v>9</v>
      </c>
      <c r="C13" s="1" t="s">
        <v>56</v>
      </c>
      <c r="D13" s="9">
        <f>D3+1</f>
        <v>2</v>
      </c>
      <c r="E13" s="9">
        <f>D13+18</f>
        <v>20</v>
      </c>
      <c r="F13" s="10" t="str">
        <f t="shared" si="0"/>
        <v>Where did you go ?</v>
      </c>
      <c r="G13" s="10">
        <v>1</v>
      </c>
      <c r="H13" s="1">
        <v>11</v>
      </c>
      <c r="I13" t="str">
        <f t="shared" si="1"/>
        <v>2</v>
      </c>
    </row>
    <row r="14" spans="1:9" x14ac:dyDescent="0.25">
      <c r="A14" s="1">
        <v>16</v>
      </c>
      <c r="B14" s="1" t="s">
        <v>10</v>
      </c>
      <c r="C14" s="1" t="s">
        <v>56</v>
      </c>
      <c r="D14" s="9">
        <f t="shared" ref="D14:D52" si="3">D4+1</f>
        <v>2</v>
      </c>
      <c r="E14" s="9">
        <f t="shared" ref="E14:E22" si="4">E13+1</f>
        <v>21</v>
      </c>
      <c r="F14" s="10" t="str">
        <f t="shared" si="0"/>
        <v>Why did you leave ?</v>
      </c>
      <c r="G14" s="10">
        <v>1</v>
      </c>
      <c r="H14" s="1">
        <v>12</v>
      </c>
      <c r="I14" t="str">
        <f t="shared" si="1"/>
        <v>2</v>
      </c>
    </row>
    <row r="15" spans="1:9" x14ac:dyDescent="0.25">
      <c r="A15" s="1">
        <v>17</v>
      </c>
      <c r="B15" s="1" t="s">
        <v>11</v>
      </c>
      <c r="C15" s="1" t="s">
        <v>56</v>
      </c>
      <c r="D15" s="9">
        <f t="shared" si="3"/>
        <v>2</v>
      </c>
      <c r="E15" s="9">
        <f t="shared" si="4"/>
        <v>22</v>
      </c>
      <c r="F15" s="10" t="str">
        <f t="shared" si="0"/>
        <v>FLEEING # 1 - tracks / routes in France</v>
      </c>
      <c r="G15" s="10">
        <v>1</v>
      </c>
      <c r="H15" s="1">
        <v>13</v>
      </c>
      <c r="I15" t="str">
        <f t="shared" si="1"/>
        <v>2</v>
      </c>
    </row>
    <row r="16" spans="1:9" x14ac:dyDescent="0.25">
      <c r="A16" s="1">
        <v>18</v>
      </c>
      <c r="B16" s="1" t="s">
        <v>12</v>
      </c>
      <c r="C16" s="1" t="s">
        <v>56</v>
      </c>
      <c r="D16" s="9">
        <f t="shared" si="3"/>
        <v>2</v>
      </c>
      <c r="E16" s="9">
        <f t="shared" si="4"/>
        <v>23</v>
      </c>
      <c r="F16" s="10" t="str">
        <f t="shared" si="0"/>
        <v>FLEEING # 2 - tracks / routes France-Switzerland</v>
      </c>
      <c r="G16" s="10">
        <v>1</v>
      </c>
      <c r="H16" s="1">
        <v>14</v>
      </c>
      <c r="I16" t="str">
        <f t="shared" si="1"/>
        <v>2</v>
      </c>
    </row>
    <row r="17" spans="1:9" x14ac:dyDescent="0.25">
      <c r="A17" s="1">
        <v>19</v>
      </c>
      <c r="B17" s="1" t="s">
        <v>13</v>
      </c>
      <c r="C17" s="1" t="s">
        <v>56</v>
      </c>
      <c r="D17" s="9">
        <f t="shared" si="3"/>
        <v>2</v>
      </c>
      <c r="E17" s="9">
        <f t="shared" si="4"/>
        <v>24</v>
      </c>
      <c r="F17" s="10" t="str">
        <f t="shared" si="0"/>
        <v>FLEEING # 3 - tracks / routes in Germany</v>
      </c>
      <c r="G17" s="10">
        <v>1</v>
      </c>
      <c r="H17" s="1">
        <v>15</v>
      </c>
      <c r="I17" t="str">
        <f t="shared" si="1"/>
        <v>2</v>
      </c>
    </row>
    <row r="18" spans="1:9" x14ac:dyDescent="0.25">
      <c r="A18" s="1">
        <v>20</v>
      </c>
      <c r="B18" s="1" t="s">
        <v>14</v>
      </c>
      <c r="C18" s="1" t="s">
        <v>56</v>
      </c>
      <c r="D18" s="9">
        <f t="shared" si="3"/>
        <v>2</v>
      </c>
      <c r="E18" s="9">
        <f t="shared" si="4"/>
        <v>25</v>
      </c>
      <c r="F18" s="10" t="str">
        <f t="shared" si="0"/>
        <v>Frankfurt/Main, French-Reformed Church</v>
      </c>
      <c r="G18" s="10">
        <v>1</v>
      </c>
      <c r="H18" s="1">
        <v>16</v>
      </c>
      <c r="I18" t="str">
        <f t="shared" si="1"/>
        <v>2</v>
      </c>
    </row>
    <row r="19" spans="1:9" x14ac:dyDescent="0.25">
      <c r="A19" s="1">
        <v>21</v>
      </c>
      <c r="B19" s="1" t="s">
        <v>15</v>
      </c>
      <c r="C19" s="1" t="s">
        <v>56</v>
      </c>
      <c r="D19" s="9">
        <f t="shared" si="3"/>
        <v>2</v>
      </c>
      <c r="E19" s="9">
        <f t="shared" si="4"/>
        <v>26</v>
      </c>
      <c r="F19" s="10" t="str">
        <f t="shared" si="0"/>
        <v>Huguenots &amp; their descendants German territories</v>
      </c>
      <c r="G19" s="10">
        <v>1</v>
      </c>
      <c r="H19" s="1">
        <v>17</v>
      </c>
      <c r="I19" t="str">
        <f t="shared" si="1"/>
        <v>2</v>
      </c>
    </row>
    <row r="20" spans="1:9" x14ac:dyDescent="0.25">
      <c r="A20" s="1">
        <v>22</v>
      </c>
      <c r="B20" s="1" t="s">
        <v>16</v>
      </c>
      <c r="C20" s="1" t="s">
        <v>56</v>
      </c>
      <c r="D20" s="9">
        <f t="shared" si="3"/>
        <v>2</v>
      </c>
      <c r="E20" s="9">
        <f t="shared" si="4"/>
        <v>27</v>
      </c>
      <c r="F20" s="10" t="str">
        <f t="shared" si="0"/>
        <v>VOC Ships carrying Huguenots  from the Netherlands to the Cape</v>
      </c>
      <c r="G20" s="10">
        <v>1</v>
      </c>
      <c r="H20" s="1">
        <v>18</v>
      </c>
      <c r="I20" t="str">
        <f t="shared" si="1"/>
        <v>2</v>
      </c>
    </row>
    <row r="21" spans="1:9" x14ac:dyDescent="0.25">
      <c r="A21" s="1">
        <v>23</v>
      </c>
      <c r="B21" s="1" t="s">
        <v>17</v>
      </c>
      <c r="C21" s="1" t="s">
        <v>56</v>
      </c>
      <c r="D21" s="9">
        <f t="shared" si="3"/>
        <v>2</v>
      </c>
      <c r="E21" s="9">
        <f t="shared" si="4"/>
        <v>28</v>
      </c>
      <c r="F21" s="10" t="str">
        <f t="shared" si="0"/>
        <v>Route from Europe to Africa</v>
      </c>
      <c r="G21" s="10">
        <v>1</v>
      </c>
      <c r="H21" s="1">
        <v>19</v>
      </c>
      <c r="I21" t="str">
        <f t="shared" si="1"/>
        <v>2</v>
      </c>
    </row>
    <row r="22" spans="1:9" x14ac:dyDescent="0.25">
      <c r="A22" s="1">
        <v>24</v>
      </c>
      <c r="B22" s="1" t="s">
        <v>18</v>
      </c>
      <c r="C22" s="1" t="s">
        <v>56</v>
      </c>
      <c r="D22" s="9">
        <f t="shared" si="3"/>
        <v>2</v>
      </c>
      <c r="E22" s="9">
        <f t="shared" si="4"/>
        <v>29</v>
      </c>
      <c r="F22" s="10" t="str">
        <f t="shared" si="0"/>
        <v>The Oosterlandt</v>
      </c>
      <c r="G22" s="10">
        <v>1</v>
      </c>
      <c r="H22" s="1">
        <v>20</v>
      </c>
      <c r="I22" t="str">
        <f t="shared" si="1"/>
        <v>2</v>
      </c>
    </row>
    <row r="23" spans="1:9" x14ac:dyDescent="0.25">
      <c r="A23" s="1">
        <v>25</v>
      </c>
      <c r="B23" s="1" t="s">
        <v>19</v>
      </c>
      <c r="C23" s="1" t="s">
        <v>56</v>
      </c>
      <c r="D23" s="9">
        <f t="shared" si="3"/>
        <v>3</v>
      </c>
      <c r="E23" s="9">
        <f>D23+27</f>
        <v>30</v>
      </c>
      <c r="F23" s="10" t="str">
        <f t="shared" si="0"/>
        <v>Oosterland Passenger List</v>
      </c>
      <c r="G23" s="10">
        <v>1</v>
      </c>
      <c r="H23" s="1">
        <v>21</v>
      </c>
      <c r="I23" t="str">
        <f t="shared" si="1"/>
        <v>3</v>
      </c>
    </row>
    <row r="24" spans="1:9" x14ac:dyDescent="0.25">
      <c r="A24" s="1">
        <v>26</v>
      </c>
      <c r="B24" s="1" t="s">
        <v>20</v>
      </c>
      <c r="C24" s="1" t="s">
        <v>56</v>
      </c>
      <c r="D24" s="9">
        <f t="shared" si="3"/>
        <v>3</v>
      </c>
      <c r="E24" s="9">
        <f t="shared" ref="E24:E32" si="5">E23+1</f>
        <v>31</v>
      </c>
      <c r="F24" s="10" t="str">
        <f t="shared" si="0"/>
        <v>Wapen van Alkmaar</v>
      </c>
      <c r="G24" s="10">
        <v>1</v>
      </c>
      <c r="H24" s="1">
        <v>22</v>
      </c>
      <c r="I24" t="str">
        <f t="shared" si="1"/>
        <v>3</v>
      </c>
    </row>
    <row r="25" spans="1:9" x14ac:dyDescent="0.25">
      <c r="A25" s="1">
        <v>27</v>
      </c>
      <c r="B25" s="1" t="s">
        <v>21</v>
      </c>
      <c r="C25" s="1" t="s">
        <v>56</v>
      </c>
      <c r="D25" s="9">
        <f t="shared" si="3"/>
        <v>3</v>
      </c>
      <c r="E25" s="9">
        <f t="shared" si="5"/>
        <v>32</v>
      </c>
      <c r="F25" s="10" t="str">
        <f t="shared" si="0"/>
        <v>Wapen van Alkmaar Passenger List</v>
      </c>
      <c r="G25" s="10">
        <v>1</v>
      </c>
      <c r="H25" s="1">
        <v>23</v>
      </c>
      <c r="I25" t="str">
        <f t="shared" si="1"/>
        <v>3</v>
      </c>
    </row>
    <row r="26" spans="1:9" x14ac:dyDescent="0.25">
      <c r="A26" s="1">
        <v>28</v>
      </c>
      <c r="B26" s="1" t="s">
        <v>22</v>
      </c>
      <c r="C26" s="1" t="s">
        <v>56</v>
      </c>
      <c r="D26" s="9">
        <f t="shared" si="3"/>
        <v>3</v>
      </c>
      <c r="E26" s="9">
        <f t="shared" si="5"/>
        <v>33</v>
      </c>
      <c r="F26" s="10" t="str">
        <f t="shared" si="0"/>
        <v>Maps of South Africa &amp; Western Cape</v>
      </c>
      <c r="G26" s="10">
        <v>1</v>
      </c>
      <c r="H26" s="1">
        <v>24</v>
      </c>
      <c r="I26" t="str">
        <f t="shared" si="1"/>
        <v>3</v>
      </c>
    </row>
    <row r="27" spans="1:9" x14ac:dyDescent="0.25">
      <c r="A27" s="1">
        <v>29</v>
      </c>
      <c r="B27" s="1" t="s">
        <v>23</v>
      </c>
      <c r="C27" s="1" t="s">
        <v>56</v>
      </c>
      <c r="D27" s="9">
        <f t="shared" si="3"/>
        <v>3</v>
      </c>
      <c r="E27" s="9">
        <f t="shared" si="5"/>
        <v>34</v>
      </c>
      <c r="F27" s="10" t="str">
        <f t="shared" si="0"/>
        <v>Carte du Cap de Bonne Esperance</v>
      </c>
      <c r="G27" s="10">
        <v>1</v>
      </c>
      <c r="H27" s="1">
        <v>25</v>
      </c>
      <c r="I27" t="str">
        <f t="shared" si="1"/>
        <v>3</v>
      </c>
    </row>
    <row r="28" spans="1:9" x14ac:dyDescent="0.25">
      <c r="A28" s="1">
        <v>32</v>
      </c>
      <c r="B28" s="1" t="s">
        <v>24</v>
      </c>
      <c r="C28" s="1" t="s">
        <v>56</v>
      </c>
      <c r="D28" s="9">
        <f t="shared" si="3"/>
        <v>3</v>
      </c>
      <c r="E28" s="9">
        <f t="shared" si="5"/>
        <v>35</v>
      </c>
      <c r="F28" s="10" t="str">
        <f t="shared" si="0"/>
        <v>Huguenot &amp; Dutch farms</v>
      </c>
      <c r="G28" s="10">
        <v>1</v>
      </c>
      <c r="H28" s="1">
        <v>26</v>
      </c>
      <c r="I28" t="str">
        <f t="shared" si="1"/>
        <v>3</v>
      </c>
    </row>
    <row r="29" spans="1:9" x14ac:dyDescent="0.25">
      <c r="A29" s="1">
        <v>34</v>
      </c>
      <c r="B29" s="1" t="s">
        <v>25</v>
      </c>
      <c r="C29" s="1" t="s">
        <v>56</v>
      </c>
      <c r="D29" s="9">
        <f t="shared" si="3"/>
        <v>3</v>
      </c>
      <c r="E29" s="9">
        <f t="shared" si="5"/>
        <v>36</v>
      </c>
      <c r="F29" s="10" t="str">
        <f t="shared" si="0"/>
        <v>Index to farms</v>
      </c>
      <c r="G29" s="10">
        <v>1</v>
      </c>
      <c r="H29" s="1">
        <v>27</v>
      </c>
      <c r="I29" t="str">
        <f t="shared" si="1"/>
        <v>3</v>
      </c>
    </row>
    <row r="30" spans="1:9" x14ac:dyDescent="0.25">
      <c r="A30" s="1">
        <v>35</v>
      </c>
      <c r="B30" s="1" t="s">
        <v>26</v>
      </c>
      <c r="C30" s="1" t="s">
        <v>56</v>
      </c>
      <c r="D30" s="9">
        <f t="shared" si="3"/>
        <v>3</v>
      </c>
      <c r="E30" s="9">
        <f t="shared" si="5"/>
        <v>37</v>
      </c>
      <c r="F30" s="10" t="str">
        <f t="shared" si="0"/>
        <v>ol’ Franschehoek, farms &amp; coat of arms</v>
      </c>
      <c r="G30" s="10">
        <v>1</v>
      </c>
      <c r="H30" s="1">
        <v>28</v>
      </c>
      <c r="I30" t="str">
        <f t="shared" si="1"/>
        <v>3</v>
      </c>
    </row>
    <row r="31" spans="1:9" x14ac:dyDescent="0.25">
      <c r="A31" s="1">
        <v>36</v>
      </c>
      <c r="B31" s="1" t="s">
        <v>27</v>
      </c>
      <c r="C31" s="1" t="s">
        <v>56</v>
      </c>
      <c r="D31" s="9">
        <f t="shared" si="3"/>
        <v>3</v>
      </c>
      <c r="E31" s="9">
        <f t="shared" si="5"/>
        <v>38</v>
      </c>
      <c r="F31" s="10" t="str">
        <f t="shared" si="0"/>
        <v>SIGNATUREs of French Refugees</v>
      </c>
      <c r="G31" s="10">
        <v>1</v>
      </c>
      <c r="H31" s="1">
        <v>29</v>
      </c>
      <c r="I31" t="str">
        <f t="shared" si="1"/>
        <v>3</v>
      </c>
    </row>
    <row r="32" spans="1:9" x14ac:dyDescent="0.25">
      <c r="A32" s="1">
        <v>37</v>
      </c>
      <c r="B32" s="1" t="s">
        <v>28</v>
      </c>
      <c r="C32" s="1" t="s">
        <v>56</v>
      </c>
      <c r="D32" s="9">
        <f t="shared" si="3"/>
        <v>3</v>
      </c>
      <c r="E32" s="9">
        <f t="shared" si="5"/>
        <v>39</v>
      </c>
      <c r="F32" s="10" t="str">
        <f t="shared" si="0"/>
        <v>Theron FAMILY-TREE</v>
      </c>
      <c r="G32" s="10">
        <v>1</v>
      </c>
      <c r="H32" s="1">
        <v>30</v>
      </c>
      <c r="I32" t="str">
        <f t="shared" si="1"/>
        <v>3</v>
      </c>
    </row>
    <row r="33" spans="1:9" x14ac:dyDescent="0.25">
      <c r="A33" s="1">
        <v>39</v>
      </c>
      <c r="B33" s="1" t="s">
        <v>30</v>
      </c>
      <c r="C33" s="1" t="s">
        <v>56</v>
      </c>
      <c r="D33" s="9">
        <f t="shared" si="3"/>
        <v>4</v>
      </c>
      <c r="E33" s="9">
        <f>D33+36</f>
        <v>40</v>
      </c>
      <c r="F33" s="10" t="str">
        <f t="shared" si="0"/>
        <v>Theron, Jacques – Generation 01</v>
      </c>
      <c r="G33" s="10">
        <v>1</v>
      </c>
      <c r="H33" s="1">
        <v>31</v>
      </c>
      <c r="I33" t="str">
        <f t="shared" si="1"/>
        <v>4</v>
      </c>
    </row>
    <row r="34" spans="1:9" x14ac:dyDescent="0.25">
      <c r="A34" s="1">
        <v>54</v>
      </c>
      <c r="B34" s="1" t="s">
        <v>32</v>
      </c>
      <c r="C34" s="1" t="s">
        <v>56</v>
      </c>
      <c r="D34" s="9">
        <f t="shared" si="3"/>
        <v>4</v>
      </c>
      <c r="E34" s="9">
        <f t="shared" ref="E34:E42" si="6">E33+1</f>
        <v>41</v>
      </c>
      <c r="F34" s="10" t="str">
        <f t="shared" si="0"/>
        <v>Theron, Jan Hendrik – Generation 08</v>
      </c>
      <c r="G34" s="10">
        <v>1</v>
      </c>
      <c r="H34" s="1">
        <v>32</v>
      </c>
      <c r="I34" t="str">
        <f t="shared" si="1"/>
        <v>4</v>
      </c>
    </row>
    <row r="35" spans="1:9" x14ac:dyDescent="0.25">
      <c r="A35" s="1">
        <v>56</v>
      </c>
      <c r="B35" s="1" t="s">
        <v>34</v>
      </c>
      <c r="C35" s="1" t="s">
        <v>56</v>
      </c>
      <c r="D35" s="9">
        <f t="shared" si="3"/>
        <v>4</v>
      </c>
      <c r="E35" s="9">
        <f t="shared" si="6"/>
        <v>42</v>
      </c>
      <c r="F35" s="10" t="str">
        <f t="shared" ref="F35:F52" si="7">B35</f>
        <v>Theron, Isaac Henry – Generation 09</v>
      </c>
      <c r="G35" s="10">
        <v>1</v>
      </c>
      <c r="H35" s="1">
        <v>33</v>
      </c>
      <c r="I35" t="str">
        <f t="shared" ref="I35:I52" si="8">$I$1&amp;D35</f>
        <v>4</v>
      </c>
    </row>
    <row r="36" spans="1:9" x14ac:dyDescent="0.25">
      <c r="A36" s="1">
        <v>59</v>
      </c>
      <c r="B36" s="1" t="s">
        <v>36</v>
      </c>
      <c r="C36" s="1" t="s">
        <v>56</v>
      </c>
      <c r="D36" s="9">
        <f t="shared" si="3"/>
        <v>4</v>
      </c>
      <c r="E36" s="9">
        <f t="shared" si="6"/>
        <v>43</v>
      </c>
      <c r="F36" s="10" t="str">
        <f t="shared" si="7"/>
        <v>266 years later Ike &amp; Hester</v>
      </c>
      <c r="G36" s="10">
        <v>1</v>
      </c>
      <c r="H36" s="1">
        <v>34</v>
      </c>
      <c r="I36" t="str">
        <f t="shared" si="8"/>
        <v>4</v>
      </c>
    </row>
    <row r="37" spans="1:9" x14ac:dyDescent="0.25">
      <c r="A37" s="1">
        <v>61</v>
      </c>
      <c r="B37" s="1" t="s">
        <v>37</v>
      </c>
      <c r="C37" s="1" t="s">
        <v>56</v>
      </c>
      <c r="D37" s="9">
        <f t="shared" si="3"/>
        <v>4</v>
      </c>
      <c r="E37" s="9">
        <f t="shared" si="6"/>
        <v>44</v>
      </c>
      <c r="F37" s="10" t="str">
        <f t="shared" si="7"/>
        <v>Theron – Generation 10</v>
      </c>
      <c r="G37" s="10">
        <v>1</v>
      </c>
      <c r="H37" s="1">
        <v>35</v>
      </c>
      <c r="I37" t="str">
        <f t="shared" si="8"/>
        <v>4</v>
      </c>
    </row>
    <row r="38" spans="1:9" x14ac:dyDescent="0.25">
      <c r="A38" s="1">
        <v>63</v>
      </c>
      <c r="B38" s="1" t="s">
        <v>38</v>
      </c>
      <c r="C38" s="1" t="s">
        <v>56</v>
      </c>
      <c r="D38" s="9">
        <f t="shared" si="3"/>
        <v>4</v>
      </c>
      <c r="E38" s="9">
        <f t="shared" si="6"/>
        <v>45</v>
      </c>
      <c r="F38" s="10" t="str">
        <f t="shared" si="7"/>
        <v>Theron – Generation 11</v>
      </c>
      <c r="G38" s="10">
        <v>1</v>
      </c>
      <c r="H38" s="1">
        <v>36</v>
      </c>
      <c r="I38" t="str">
        <f t="shared" si="8"/>
        <v>4</v>
      </c>
    </row>
    <row r="39" spans="1:9" x14ac:dyDescent="0.25">
      <c r="A39" s="1">
        <v>66</v>
      </c>
      <c r="B39" s="1" t="s">
        <v>39</v>
      </c>
      <c r="C39" s="1" t="s">
        <v>56</v>
      </c>
      <c r="D39" s="9">
        <f t="shared" si="3"/>
        <v>4</v>
      </c>
      <c r="E39" s="9">
        <f t="shared" si="6"/>
        <v>46</v>
      </c>
      <c r="F39" s="10" t="str">
        <f t="shared" si="7"/>
        <v>Theron – Generation 12</v>
      </c>
      <c r="G39" s="10">
        <v>1</v>
      </c>
      <c r="H39" s="1">
        <v>37</v>
      </c>
      <c r="I39" t="str">
        <f t="shared" si="8"/>
        <v>4</v>
      </c>
    </row>
    <row r="40" spans="1:9" x14ac:dyDescent="0.25">
      <c r="A40" s="1">
        <v>69</v>
      </c>
      <c r="B40" s="1" t="s">
        <v>40</v>
      </c>
      <c r="C40" s="1" t="s">
        <v>56</v>
      </c>
      <c r="D40" s="9">
        <f t="shared" si="3"/>
        <v>4</v>
      </c>
      <c r="E40" s="9">
        <f t="shared" si="6"/>
        <v>47</v>
      </c>
      <c r="F40" s="10" t="str">
        <f t="shared" si="7"/>
        <v>Theron – Generation 13</v>
      </c>
      <c r="G40" s="10">
        <v>1</v>
      </c>
      <c r="H40" s="1">
        <v>38</v>
      </c>
      <c r="I40" t="str">
        <f t="shared" si="8"/>
        <v>4</v>
      </c>
    </row>
    <row r="41" spans="1:9" x14ac:dyDescent="0.25">
      <c r="A41" s="1">
        <v>38</v>
      </c>
      <c r="B41" s="1" t="s">
        <v>29</v>
      </c>
      <c r="C41" s="1" t="s">
        <v>56</v>
      </c>
      <c r="D41" s="9">
        <f t="shared" si="3"/>
        <v>4</v>
      </c>
      <c r="E41" s="9">
        <f t="shared" si="6"/>
        <v>48</v>
      </c>
      <c r="F41" s="10" t="str">
        <f t="shared" si="7"/>
        <v>Fourie FAMILY-TREE</v>
      </c>
      <c r="G41" s="10">
        <v>1</v>
      </c>
      <c r="H41" s="1">
        <v>39</v>
      </c>
      <c r="I41" t="str">
        <f t="shared" si="8"/>
        <v>4</v>
      </c>
    </row>
    <row r="42" spans="1:9" x14ac:dyDescent="0.25">
      <c r="A42" s="1">
        <v>40</v>
      </c>
      <c r="B42" s="1" t="s">
        <v>31</v>
      </c>
      <c r="C42" s="1" t="s">
        <v>56</v>
      </c>
      <c r="D42" s="9">
        <f t="shared" si="3"/>
        <v>4</v>
      </c>
      <c r="E42" s="9">
        <f t="shared" si="6"/>
        <v>49</v>
      </c>
      <c r="F42" s="10" t="str">
        <f t="shared" si="7"/>
        <v>Fourie, Francois – Generation 01</v>
      </c>
      <c r="G42" s="10">
        <v>1</v>
      </c>
      <c r="H42" s="1">
        <v>40</v>
      </c>
      <c r="I42" t="str">
        <f t="shared" si="8"/>
        <v>4</v>
      </c>
    </row>
    <row r="43" spans="1:9" x14ac:dyDescent="0.25">
      <c r="A43" s="1">
        <v>55</v>
      </c>
      <c r="B43" s="1" t="s">
        <v>33</v>
      </c>
      <c r="C43" s="1" t="s">
        <v>56</v>
      </c>
      <c r="D43" s="9">
        <f t="shared" si="3"/>
        <v>5</v>
      </c>
      <c r="E43" s="9">
        <f>D43+45</f>
        <v>50</v>
      </c>
      <c r="F43" s="10" t="str">
        <f t="shared" si="7"/>
        <v>Fourie, Joel Daniel – Generation 07</v>
      </c>
      <c r="G43" s="10">
        <v>1</v>
      </c>
      <c r="H43" s="1">
        <v>41</v>
      </c>
      <c r="I43" t="str">
        <f t="shared" si="8"/>
        <v>5</v>
      </c>
    </row>
    <row r="44" spans="1:9" x14ac:dyDescent="0.25">
      <c r="A44" s="1">
        <v>57</v>
      </c>
      <c r="B44" s="1" t="s">
        <v>35</v>
      </c>
      <c r="C44" s="1" t="s">
        <v>56</v>
      </c>
      <c r="D44" s="9">
        <f t="shared" si="3"/>
        <v>5</v>
      </c>
      <c r="E44" s="9">
        <f t="shared" ref="E44:E52" si="9">E43+1</f>
        <v>51</v>
      </c>
      <c r="F44" s="10" t="str">
        <f t="shared" si="7"/>
        <v>Fourie, Hester Maria Magdalena – Generation 08</v>
      </c>
      <c r="G44" s="10">
        <v>1</v>
      </c>
      <c r="H44" s="1">
        <v>42</v>
      </c>
      <c r="I44" t="str">
        <f t="shared" si="8"/>
        <v>5</v>
      </c>
    </row>
    <row r="45" spans="1:9" x14ac:dyDescent="0.25">
      <c r="A45" s="1">
        <v>70</v>
      </c>
      <c r="B45" s="1" t="s">
        <v>41</v>
      </c>
      <c r="C45" s="1" t="s">
        <v>56</v>
      </c>
      <c r="D45" s="9">
        <f t="shared" si="3"/>
        <v>5</v>
      </c>
      <c r="E45" s="9">
        <f t="shared" si="9"/>
        <v>52</v>
      </c>
      <c r="F45" s="10" t="str">
        <f t="shared" si="7"/>
        <v>Cape Colony 1795 &amp; 1896</v>
      </c>
      <c r="G45" s="10">
        <v>1</v>
      </c>
      <c r="H45" s="1">
        <v>43</v>
      </c>
      <c r="I45" t="str">
        <f t="shared" si="8"/>
        <v>5</v>
      </c>
    </row>
    <row r="46" spans="1:9" x14ac:dyDescent="0.25">
      <c r="A46" s="1">
        <v>71</v>
      </c>
      <c r="B46" s="1" t="s">
        <v>43</v>
      </c>
      <c r="C46" s="1" t="s">
        <v>56</v>
      </c>
      <c r="D46" s="9">
        <f t="shared" si="3"/>
        <v>5</v>
      </c>
      <c r="E46" s="9">
        <f t="shared" si="9"/>
        <v>53</v>
      </c>
      <c r="F46" s="10" t="str">
        <f t="shared" si="7"/>
        <v>Points of arrival, homes</v>
      </c>
      <c r="G46" s="10">
        <v>1</v>
      </c>
      <c r="H46" s="1">
        <v>44</v>
      </c>
      <c r="I46" t="str">
        <f t="shared" si="8"/>
        <v>5</v>
      </c>
    </row>
    <row r="47" spans="1:9" x14ac:dyDescent="0.25">
      <c r="A47" s="1">
        <v>71</v>
      </c>
      <c r="B47" s="1" t="s">
        <v>42</v>
      </c>
      <c r="C47" s="1" t="s">
        <v>56</v>
      </c>
      <c r="D47" s="9">
        <f t="shared" si="3"/>
        <v>5</v>
      </c>
      <c r="E47" s="9">
        <f t="shared" si="9"/>
        <v>54</v>
      </c>
      <c r="F47" s="10" t="str">
        <f t="shared" si="7"/>
        <v>Trek routes of the Boers</v>
      </c>
      <c r="G47" s="10">
        <v>1</v>
      </c>
      <c r="H47" s="1">
        <v>45</v>
      </c>
      <c r="I47" t="str">
        <f t="shared" si="8"/>
        <v>5</v>
      </c>
    </row>
    <row r="48" spans="1:9" x14ac:dyDescent="0.25">
      <c r="A48" s="1">
        <v>72</v>
      </c>
      <c r="B48" s="1" t="s">
        <v>44</v>
      </c>
      <c r="C48" s="1" t="s">
        <v>56</v>
      </c>
      <c r="D48" s="9">
        <f t="shared" si="3"/>
        <v>5</v>
      </c>
      <c r="E48" s="9">
        <f t="shared" si="9"/>
        <v>55</v>
      </c>
      <c r="F48" s="10" t="str">
        <f t="shared" si="7"/>
        <v>Huguenotblood in us</v>
      </c>
      <c r="G48" s="10">
        <v>1</v>
      </c>
      <c r="H48" s="1">
        <v>46</v>
      </c>
      <c r="I48" t="str">
        <f t="shared" si="8"/>
        <v>5</v>
      </c>
    </row>
    <row r="49" spans="1:9" x14ac:dyDescent="0.25">
      <c r="A49" s="1">
        <v>74</v>
      </c>
      <c r="B49" s="1" t="s">
        <v>45</v>
      </c>
      <c r="C49" s="1" t="s">
        <v>56</v>
      </c>
      <c r="D49" s="9">
        <f t="shared" si="3"/>
        <v>5</v>
      </c>
      <c r="E49" s="9">
        <f t="shared" si="9"/>
        <v>56</v>
      </c>
      <c r="F49" s="10" t="str">
        <f t="shared" si="7"/>
        <v>BIGFOOT</v>
      </c>
      <c r="G49" s="10">
        <v>1</v>
      </c>
      <c r="H49" s="1">
        <v>47</v>
      </c>
      <c r="I49" t="str">
        <f t="shared" si="8"/>
        <v>5</v>
      </c>
    </row>
    <row r="50" spans="1:9" x14ac:dyDescent="0.25">
      <c r="A50" s="1">
        <v>75</v>
      </c>
      <c r="B50" s="1" t="s">
        <v>46</v>
      </c>
      <c r="C50" s="1" t="s">
        <v>56</v>
      </c>
      <c r="D50" s="9">
        <f t="shared" si="3"/>
        <v>5</v>
      </c>
      <c r="E50" s="9">
        <f t="shared" si="9"/>
        <v>57</v>
      </c>
      <c r="F50" s="10" t="str">
        <f t="shared" si="7"/>
        <v>POST SCRIPT – but not the LAST PAGE</v>
      </c>
      <c r="G50" s="10">
        <v>1</v>
      </c>
      <c r="H50" s="1">
        <v>48</v>
      </c>
      <c r="I50" t="str">
        <f t="shared" si="8"/>
        <v>5</v>
      </c>
    </row>
    <row r="51" spans="1:9" x14ac:dyDescent="0.25">
      <c r="A51" s="1">
        <v>76</v>
      </c>
      <c r="B51" s="1" t="s">
        <v>47</v>
      </c>
      <c r="C51" s="1" t="s">
        <v>56</v>
      </c>
      <c r="D51" s="9">
        <f t="shared" si="3"/>
        <v>5</v>
      </c>
      <c r="E51" s="9">
        <f t="shared" si="9"/>
        <v>58</v>
      </c>
      <c r="F51" s="10" t="str">
        <f t="shared" si="7"/>
        <v>Index of HELP</v>
      </c>
      <c r="G51" s="10">
        <v>1</v>
      </c>
      <c r="H51" s="1">
        <v>49</v>
      </c>
      <c r="I51" t="str">
        <f t="shared" si="8"/>
        <v>5</v>
      </c>
    </row>
    <row r="52" spans="1:9" x14ac:dyDescent="0.25">
      <c r="A52" s="1">
        <v>85</v>
      </c>
      <c r="B52" s="1" t="s">
        <v>48</v>
      </c>
      <c r="C52" s="1" t="s">
        <v>56</v>
      </c>
      <c r="D52" s="9">
        <f t="shared" si="3"/>
        <v>5</v>
      </c>
      <c r="E52" s="9">
        <f t="shared" si="9"/>
        <v>59</v>
      </c>
      <c r="F52" s="10" t="str">
        <f t="shared" si="7"/>
        <v>TODOs in progress, under construction &amp; what’s next ?</v>
      </c>
      <c r="G52" s="10">
        <v>1</v>
      </c>
      <c r="H52" s="1">
        <v>50</v>
      </c>
      <c r="I52" t="str">
        <f t="shared" si="8"/>
        <v>5</v>
      </c>
    </row>
  </sheetData>
  <autoFilter ref="A2:I52" xr:uid="{7CC06E1C-42EC-41B1-A5AB-836DA7DB2738}"/>
  <hyperlinks>
    <hyperlink ref="H3" location="_Toc138007425" display="_Toc138007425" xr:uid="{CAC880D1-B242-4DDD-8A93-A2EF53D26F9E}"/>
    <hyperlink ref="A3" location="_Toc138007425" display="_Toc138007425" xr:uid="{0199D13D-6CA8-4901-AAC4-7345C080CD80}"/>
    <hyperlink ref="A4" location="_Toc138007426" display="_Toc138007426" xr:uid="{354185B3-2723-4FE7-B063-ADDA439D88E8}"/>
    <hyperlink ref="A5" location="_Toc138007427" display="_Toc138007427" xr:uid="{E0FA41BB-DEBE-4B51-A4B0-5A517BD88B29}"/>
    <hyperlink ref="A6" location="_Toc138007428" display="_Toc138007428" xr:uid="{2A558F14-DEC7-4A9C-B8C1-29FE1D86C589}"/>
    <hyperlink ref="A7" location="_Toc138007429" display="_Toc138007429" xr:uid="{B9127C4A-0C7F-4A95-822E-D7CF242F714F}"/>
    <hyperlink ref="A8" location="_Toc138007430" display="_Toc138007430" xr:uid="{EDE1D9CC-2C5D-454E-B0E3-3857C8E65F1C}"/>
    <hyperlink ref="A9" location="_Toc138007431" display="_Toc138007431" xr:uid="{D3F72925-F563-43D5-8D8B-5C46B83C88D7}"/>
    <hyperlink ref="A10" location="_Toc138007432" display="_Toc138007432" xr:uid="{072DD178-213B-42F9-AEA6-3AA0D09E1DE5}"/>
    <hyperlink ref="A11" location="_Toc138007433" display="_Toc138007433" xr:uid="{CB860CA8-EAD3-4530-8459-0BE826E7A3CC}"/>
    <hyperlink ref="A12" location="_Toc138007434" display="_Toc138007434" xr:uid="{80D5A7E9-7DF1-4292-84CB-11E2B206D05D}"/>
    <hyperlink ref="A13" location="_Toc138007435" display="_Toc138007435" xr:uid="{7097F1BC-BA37-4016-A89A-A6F9E7F3947F}"/>
    <hyperlink ref="A14" location="_Toc138007436" display="_Toc138007436" xr:uid="{F0B8D3B2-B728-4502-A8A6-01AC3693FF30}"/>
    <hyperlink ref="A15" location="_Toc138007437" display="_Toc138007437" xr:uid="{C83F5114-9726-48C1-A3E2-ED2864AB7871}"/>
    <hyperlink ref="A16" location="_Toc138007438" display="_Toc138007438" xr:uid="{BC04CC13-400A-4E40-96D1-E22E012C7337}"/>
    <hyperlink ref="A17" location="_Toc138007439" display="_Toc138007439" xr:uid="{6054004E-CB24-43AE-B638-6945432F910B}"/>
    <hyperlink ref="A18" location="_Toc138007440" display="_Toc138007440" xr:uid="{1547D29E-5DAB-481F-97AD-89519D3C972B}"/>
    <hyperlink ref="A19" location="_Toc138007441" display="_Toc138007441" xr:uid="{7EB944A5-A969-4FE4-9A6D-D4A228B09389}"/>
    <hyperlink ref="A20" location="_Toc138007442" display="_Toc138007442" xr:uid="{844DA02D-19FA-419E-B557-B53A12E88227}"/>
    <hyperlink ref="A21" location="_Toc138007443" display="_Toc138007443" xr:uid="{FDF2EFEF-0121-4CA7-A3B4-5DB806584C5B}"/>
    <hyperlink ref="A22" location="_Toc138007444" display="_Toc138007444" xr:uid="{6459CE55-B563-4AC6-A00C-016FB7EC2020}"/>
    <hyperlink ref="A23" location="_Toc138007445" display="_Toc138007445" xr:uid="{AF8AD13C-577E-4E39-A5E8-1D6BFF41A48E}"/>
    <hyperlink ref="A24" location="_Toc138007446" display="_Toc138007446" xr:uid="{855D581A-27AF-458A-B233-6B93D4AE8EE3}"/>
    <hyperlink ref="A25" location="_Toc138007447" display="_Toc138007447" xr:uid="{BFA4340C-332D-4BD9-9724-88A0A8825B15}"/>
    <hyperlink ref="A26" location="_Toc138007448" display="_Toc138007448" xr:uid="{5BA73EE9-A9E4-46D5-B005-EBCC82A703E6}"/>
    <hyperlink ref="A27" location="_Toc138007449" display="_Toc138007449" xr:uid="{1A17B69A-F3AF-4565-A0F4-46AB28F9C354}"/>
    <hyperlink ref="A28" location="_Toc138007450" display="_Toc138007450" xr:uid="{BD02EB51-0809-4373-8844-6ECED7CDA95B}"/>
    <hyperlink ref="A29" location="_Toc138007451" display="_Toc138007451" xr:uid="{9DD7CCC9-3F1C-4A34-A938-A249F23D793C}"/>
    <hyperlink ref="A30" location="_Toc138007452" display="_Toc138007452" xr:uid="{88E4FF4A-3853-4822-83A4-766466FA54E5}"/>
    <hyperlink ref="A31" location="_Toc138007453" display="_Toc138007453" xr:uid="{9C8CB4D5-1258-4D2C-8E4E-554A6A51E060}"/>
    <hyperlink ref="A32" location="_Toc138007454" display="_Toc138007454" xr:uid="{C4FC7017-120E-408A-B4B8-B56BB9603739}"/>
    <hyperlink ref="A41" location="_Toc138007455" display="_Toc138007455" xr:uid="{6CBC4FD7-5BBC-4912-8F09-D2F267883AEC}"/>
    <hyperlink ref="A33" location="_Toc138007456" display="_Toc138007456" xr:uid="{463C1DA5-83BD-4A29-8300-4AB3B8239B7D}"/>
    <hyperlink ref="A42" location="_Toc138007457" display="_Toc138007457" xr:uid="{3566D683-01BE-498B-A4EA-564E4C55DCC0}"/>
    <hyperlink ref="A34" location="_Toc138007458" display="_Toc138007458" xr:uid="{1A976616-465D-429F-81A8-C68F99C5E7B6}"/>
    <hyperlink ref="A43" location="_Toc138007459" display="_Toc138007459" xr:uid="{CF3A4678-2B39-4958-92D7-B476BB4982DA}"/>
    <hyperlink ref="A35" location="_Toc138007460" display="_Toc138007460" xr:uid="{D78470DC-9B7D-4C4F-A8A8-05EC56BC6A73}"/>
    <hyperlink ref="A44" location="_Toc138007461" display="_Toc138007461" xr:uid="{59421FFC-1180-4129-9559-FED934D0FE7E}"/>
    <hyperlink ref="A36" location="_Toc138007462" display="_Toc138007462" xr:uid="{860DA2AC-3959-4752-B654-207570138A90}"/>
    <hyperlink ref="A37" location="_Toc138007463" display="_Toc138007463" xr:uid="{C65C09AE-B3E2-4B82-B8F4-7A75F69D643F}"/>
    <hyperlink ref="A38" location="_Toc138007464" display="_Toc138007464" xr:uid="{79116F0F-49E0-466B-B999-F7E417BA779B}"/>
    <hyperlink ref="A39" location="_Toc138007465" display="_Toc138007465" xr:uid="{EEF9D8B3-E04A-4199-9588-88C29BA86C3E}"/>
    <hyperlink ref="A40" location="_Toc138007466" display="_Toc138007466" xr:uid="{10564B79-0BD8-4391-932D-DC744E48DFBC}"/>
    <hyperlink ref="A45" location="_Toc138007467" display="_Toc138007467" xr:uid="{0CC2CBBA-1A40-4E3D-BA24-D8DA9027BEEF}"/>
    <hyperlink ref="A47" location="_Toc138007468" display="_Toc138007468" xr:uid="{4732FAE5-AE5C-4252-9F47-C1D5ABE8CC93}"/>
    <hyperlink ref="A46" location="_Toc138007469" display="_Toc138007469" xr:uid="{08F07736-606A-4C59-8730-C368FBC174FD}"/>
    <hyperlink ref="A48" location="_Toc138007470" display="_Toc138007470" xr:uid="{1F5F7293-86C0-4EA6-98B3-24BED3DF8D41}"/>
    <hyperlink ref="A49" location="_Toc138007471" display="_Toc138007471" xr:uid="{6A059C89-135C-4214-91C3-78764300BB67}"/>
    <hyperlink ref="A50" location="_Toc138007472" display="_Toc138007472" xr:uid="{88D8EFD3-2CB7-437D-A74A-FAEFEF82CC5C}"/>
    <hyperlink ref="A51" location="_Toc138007473" display="_Toc138007473" xr:uid="{4CB61EA8-68D0-4C61-A114-D73F3A388B1A}"/>
    <hyperlink ref="A52" location="_Toc138007474" display="_Toc138007474" xr:uid="{88B26211-CB77-4704-A1C9-D561D27C3AB1}"/>
    <hyperlink ref="B3" location="_Toc138007425" display="_Toc138007425" xr:uid="{0FD5E07C-0CDD-441B-8D09-1FE46906B8E0}"/>
    <hyperlink ref="B4" location="_Toc138007426" display="_Toc138007426" xr:uid="{D63AF8A4-838C-4827-B98C-E90F85F8EF41}"/>
    <hyperlink ref="B5" location="_Toc138007427" display="_Toc138007427" xr:uid="{1A0E2C65-D577-428E-9503-B7E369A666FE}"/>
    <hyperlink ref="B6" location="_Toc138007428" display="_Toc138007428" xr:uid="{C5B0E1F2-1B5C-4D0A-B754-9D29017D156A}"/>
    <hyperlink ref="B7" location="_Toc138007429" display="_Toc138007429" xr:uid="{26859329-E1A5-43C1-8D1C-B721937CDA37}"/>
    <hyperlink ref="B8" location="_Toc138007430" display="_Toc138007430" xr:uid="{91383973-D62B-4C52-A5E1-C670F8C69EEA}"/>
    <hyperlink ref="B9" location="_Toc138007431" display="_Toc138007431" xr:uid="{D53A5A87-61F7-4886-8CBD-DD2D18E4A96F}"/>
    <hyperlink ref="B10" location="_Toc138007432" display="_Toc138007432" xr:uid="{466081BB-97F9-4093-9F37-B8F70D61875A}"/>
    <hyperlink ref="B11" location="_Toc138007433" display="_Toc138007433" xr:uid="{D964727F-660D-4A85-81A4-AC33052C8DCC}"/>
    <hyperlink ref="B12" location="_Toc138007434" display="_Toc138007434" xr:uid="{1DD4381D-59C4-4DEA-A309-DE05E851B645}"/>
    <hyperlink ref="B13" location="_Toc138007435" display="_Toc138007435" xr:uid="{0D85C75D-867A-4BF5-82F4-6CA8F1F3464D}"/>
    <hyperlink ref="B14" location="_Toc138007436" display="_Toc138007436" xr:uid="{33404931-AF24-4A8B-9B66-AD0984490E42}"/>
    <hyperlink ref="B15" location="_Toc138007437" display="_Toc138007437" xr:uid="{2CC9EFCF-D31A-4718-B16E-1DEF8366A18C}"/>
    <hyperlink ref="B16" location="_Toc138007438" display="_Toc138007438" xr:uid="{B6C48BFB-41BE-4A6E-A022-EEF7E4858EA0}"/>
    <hyperlink ref="B17" location="_Toc138007439" display="_Toc138007439" xr:uid="{26B24831-D2B3-4BC4-8369-0F68D8189B61}"/>
    <hyperlink ref="B18" location="_Toc138007440" display="_Toc138007440" xr:uid="{7829C711-A688-4546-96C7-996926FD5DD2}"/>
    <hyperlink ref="B19" location="_Toc138007441" display="_Toc138007441" xr:uid="{23110B29-50C0-4627-A3F9-C2F71D0FB5F4}"/>
    <hyperlink ref="B20" location="_Toc138007442" display="_Toc138007442" xr:uid="{FB3235E8-F03F-4749-917F-8A3A3D446632}"/>
    <hyperlink ref="B21" location="_Toc138007443" display="_Toc138007443" xr:uid="{AF35A134-AF4E-4C2C-A706-18E3C4BC79E8}"/>
    <hyperlink ref="B22" location="_Toc138007444" display="_Toc138007444" xr:uid="{51B26123-47DD-4B74-901E-FE1727725F74}"/>
    <hyperlink ref="B23" location="_Toc138007445" display="_Toc138007445" xr:uid="{AD03239C-91ED-4D3E-8D86-9FACE3C55693}"/>
    <hyperlink ref="B24" location="_Toc138007446" display="_Toc138007446" xr:uid="{E563B68B-19D4-4F40-B8B9-218506204794}"/>
    <hyperlink ref="B25" location="_Toc138007447" display="_Toc138007447" xr:uid="{C9CBD505-B963-4B89-AA80-B60845BC90BB}"/>
    <hyperlink ref="B26" location="_Toc138007448" display="_Toc138007448" xr:uid="{B0CE8C76-29FB-4E7E-A6F7-B7DDD238EEDC}"/>
    <hyperlink ref="B27" location="_Toc138007449" display="_Toc138007449" xr:uid="{ACBFF220-4DE0-451A-8E4E-E44FF594C842}"/>
    <hyperlink ref="B28" location="_Toc138007450" display="_Toc138007450" xr:uid="{D1A5687A-2E4F-47BE-9E6A-FA416E4258EE}"/>
    <hyperlink ref="B29" location="_Toc138007451" display="_Toc138007451" xr:uid="{5EBA5225-4F3A-4341-AD25-831B7E32B15C}"/>
    <hyperlink ref="B30" location="_Toc138007452" display="_Toc138007452" xr:uid="{F2CD4603-84E2-4C52-91F1-D018153F3FE6}"/>
    <hyperlink ref="B31" location="_Toc138007453" display="_Toc138007453" xr:uid="{E791BD5B-A696-41AF-8953-15EA37E220D1}"/>
    <hyperlink ref="B32" location="_Toc138007454" display="_Toc138007454" xr:uid="{54C87E51-9E45-49CA-BF0E-ACFF6D085891}"/>
    <hyperlink ref="B41" location="_Toc138007455" display="_Toc138007455" xr:uid="{CC536B8B-5657-4BB5-B4C1-48A9DF817804}"/>
    <hyperlink ref="B33" location="_Toc138007456" display="_Toc138007456" xr:uid="{B73C2197-4C30-4AB4-9369-C7B47B645FE3}"/>
    <hyperlink ref="B42" location="_Toc138007457" display="_Toc138007457" xr:uid="{3CB54EB1-AF55-4F5B-AC3B-97D5C5ECD8CD}"/>
    <hyperlink ref="B34" location="_Toc138007458" display="_Toc138007458" xr:uid="{DF52A03E-BD2B-462D-B856-95F4F24D24ED}"/>
    <hyperlink ref="B43" location="_Toc138007459" display="_Toc138007459" xr:uid="{9E0B4E10-8507-44FF-80B6-D947F037054D}"/>
    <hyperlink ref="B35" location="_Toc138007460" display="_Toc138007460" xr:uid="{2E7CDB5A-44BB-4124-877D-3F0C75CDA51E}"/>
    <hyperlink ref="B44" location="_Toc138007461" display="_Toc138007461" xr:uid="{AE61FF9D-CFB6-4B44-9D09-DCA9F208F5FF}"/>
    <hyperlink ref="B36" location="_Toc138007462" display="_Toc138007462" xr:uid="{D3348794-5733-4301-8A69-EEA3B77C8292}"/>
    <hyperlink ref="B37" location="_Toc138007463" display="_Toc138007463" xr:uid="{DACB311E-C4B4-43BB-A250-D7668274B999}"/>
    <hyperlink ref="B38" location="_Toc138007464" display="_Toc138007464" xr:uid="{4457DB25-A621-4692-B6AD-71FB5E554AAF}"/>
    <hyperlink ref="B39" location="_Toc138007465" display="_Toc138007465" xr:uid="{B6D67C77-D568-4102-B3E2-1F7E383C4B6C}"/>
    <hyperlink ref="B40" location="_Toc138007466" display="_Toc138007466" xr:uid="{542840B3-C283-4EC1-B640-1638023F4934}"/>
    <hyperlink ref="B45" location="_Toc138007467" display="_Toc138007467" xr:uid="{BBB2F419-31FB-42ED-97A9-5B086C2AF888}"/>
    <hyperlink ref="B47" location="_Toc138007468" display="_Toc138007468" xr:uid="{1189330A-7C2E-4CD6-9C39-E5965B4B4910}"/>
    <hyperlink ref="B46" location="_Toc138007469" display="_Toc138007469" xr:uid="{1B66CD4D-0BE5-4F10-9EFD-8CF7DD9F709E}"/>
    <hyperlink ref="B48" location="_Toc138007470" display="_Toc138007470" xr:uid="{A93A2BA9-7FB7-4A69-8110-6C74FEA477C6}"/>
    <hyperlink ref="B49" location="_Toc138007471" display="_Toc138007471" xr:uid="{211D4629-8F8A-4D77-A596-DC6D434E2ADC}"/>
    <hyperlink ref="B50" location="_Toc138007472" display="_Toc138007472" xr:uid="{334D998C-B900-4116-A6F6-05149A08EA9B}"/>
    <hyperlink ref="B51" location="_Toc138007473" display="_Toc138007473" xr:uid="{04D7E458-92E3-4025-8E34-72D150B2C8F9}"/>
    <hyperlink ref="B52" location="_Toc138007474" display="_Toc138007474" xr:uid="{3D7C26A4-0A28-4BFD-9B97-F8D4823B3D1D}"/>
    <hyperlink ref="H12" location="_Toc138007425" display="_Toc138007425" xr:uid="{9F90A1E7-848B-4EA4-93AA-2EF3BA980C93}"/>
    <hyperlink ref="H21" location="_Toc138007425" display="_Toc138007425" xr:uid="{48E4A121-06ED-4E07-A0D0-3B697A12FC21}"/>
    <hyperlink ref="H30" location="_Toc138007425" display="_Toc138007425" xr:uid="{61086054-4D0D-4F1D-B403-F95B3FB399A9}"/>
    <hyperlink ref="H39" location="_Toc138007425" display="_Toc138007425" xr:uid="{1F634EE8-1BB7-402B-92DC-C36B15F67640}"/>
    <hyperlink ref="H48" location="_Toc138007425" display="_Toc138007425" xr:uid="{043B1DCA-3F60-4D7C-88C8-1D327C4E1EF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31FE-F5A5-49C0-BE5D-1386D63C45E4}">
  <sheetPr codeName="Tabelle12">
    <tabColor rgb="FF92D050"/>
  </sheetPr>
  <dimension ref="A2:F52"/>
  <sheetViews>
    <sheetView zoomScale="30" zoomScaleNormal="30" workbookViewId="0">
      <selection activeCell="G3" sqref="G3"/>
    </sheetView>
  </sheetViews>
  <sheetFormatPr baseColWidth="10" defaultRowHeight="21" outlineLevelCol="1" x14ac:dyDescent="0.35"/>
  <cols>
    <col min="1" max="1" width="11.42578125" customWidth="1" outlineLevel="1"/>
    <col min="2" max="2" width="59.28515625" customWidth="1" outlineLevel="1"/>
    <col min="3" max="3" width="15.28515625" style="5" customWidth="1" outlineLevel="1"/>
    <col min="4" max="4" width="20.7109375" style="6" customWidth="1" outlineLevel="1"/>
    <col min="5" max="5" width="10.5703125" style="6" customWidth="1" outlineLevel="1"/>
    <col min="6" max="6" width="11.42578125" customWidth="1" outlineLevel="1"/>
  </cols>
  <sheetData>
    <row r="2" spans="1:6" s="2" customFormat="1" x14ac:dyDescent="0.35">
      <c r="A2" s="2" t="s">
        <v>53</v>
      </c>
      <c r="B2" s="2" t="s">
        <v>54</v>
      </c>
      <c r="C2" s="7" t="s">
        <v>86</v>
      </c>
      <c r="D2" s="8" t="s">
        <v>88</v>
      </c>
      <c r="E2" s="8" t="s">
        <v>52</v>
      </c>
      <c r="F2" s="2" t="s">
        <v>85</v>
      </c>
    </row>
    <row r="3" spans="1:6" x14ac:dyDescent="0.25">
      <c r="A3" s="3">
        <v>1</v>
      </c>
      <c r="B3" s="1" t="s">
        <v>58</v>
      </c>
      <c r="C3" s="9">
        <f t="shared" ref="C3:C34" si="0">A3</f>
        <v>1</v>
      </c>
      <c r="D3" s="10" t="str">
        <f t="shared" ref="D3:D34" si="1">B3</f>
        <v xml:space="preserve"> MY HERITAGE / ROOTS</v>
      </c>
      <c r="E3" s="10">
        <v>1</v>
      </c>
      <c r="F3" s="1">
        <v>1</v>
      </c>
    </row>
    <row r="4" spans="1:6" x14ac:dyDescent="0.25">
      <c r="A4" s="3">
        <v>3</v>
      </c>
      <c r="B4" s="1" t="s">
        <v>0</v>
      </c>
      <c r="C4" s="9">
        <f t="shared" si="0"/>
        <v>3</v>
      </c>
      <c r="D4" s="10" t="str">
        <f t="shared" si="1"/>
        <v>The French Huguenots 1688 – 1988 South Africa</v>
      </c>
      <c r="E4" s="10">
        <v>1</v>
      </c>
      <c r="F4" s="1">
        <v>2</v>
      </c>
    </row>
    <row r="5" spans="1:6" x14ac:dyDescent="0.25">
      <c r="A5" s="3">
        <v>4</v>
      </c>
      <c r="B5" s="1" t="s">
        <v>1</v>
      </c>
      <c r="C5" s="9">
        <f t="shared" si="0"/>
        <v>4</v>
      </c>
      <c r="D5" s="10" t="str">
        <f t="shared" si="1"/>
        <v>INTRODUCTION</v>
      </c>
      <c r="E5" s="10">
        <v>1</v>
      </c>
      <c r="F5" s="1">
        <v>3</v>
      </c>
    </row>
    <row r="6" spans="1:6" x14ac:dyDescent="0.25">
      <c r="A6" s="3">
        <v>5</v>
      </c>
      <c r="B6" s="1" t="s">
        <v>2</v>
      </c>
      <c r="C6" s="9">
        <f t="shared" si="0"/>
        <v>5</v>
      </c>
      <c r="D6" s="10" t="str">
        <f t="shared" si="1"/>
        <v>PROGENITOR of the Theron Family</v>
      </c>
      <c r="E6" s="10">
        <v>1</v>
      </c>
      <c r="F6" s="1">
        <v>4</v>
      </c>
    </row>
    <row r="7" spans="1:6" x14ac:dyDescent="0.25">
      <c r="A7" s="3">
        <v>6</v>
      </c>
      <c r="B7" s="1" t="s">
        <v>3</v>
      </c>
      <c r="C7" s="9">
        <f t="shared" si="0"/>
        <v>6</v>
      </c>
      <c r="D7" s="10" t="str">
        <f t="shared" si="1"/>
        <v>BRIEF SUMMARY: Jacques Therond</v>
      </c>
      <c r="E7" s="10">
        <v>1</v>
      </c>
      <c r="F7" s="1">
        <v>5</v>
      </c>
    </row>
    <row r="8" spans="1:6" x14ac:dyDescent="0.25">
      <c r="A8" s="3">
        <v>9</v>
      </c>
      <c r="B8" s="1" t="s">
        <v>4</v>
      </c>
      <c r="C8" s="9">
        <f t="shared" si="0"/>
        <v>9</v>
      </c>
      <c r="D8" s="10" t="str">
        <f t="shared" si="1"/>
        <v>PROGENITOR of the Fourie Familiy</v>
      </c>
      <c r="E8" s="10">
        <v>1</v>
      </c>
      <c r="F8" s="1">
        <v>6</v>
      </c>
    </row>
    <row r="9" spans="1:6" x14ac:dyDescent="0.25">
      <c r="A9" s="3">
        <v>10</v>
      </c>
      <c r="B9" s="1" t="s">
        <v>5</v>
      </c>
      <c r="C9" s="9">
        <f t="shared" si="0"/>
        <v>10</v>
      </c>
      <c r="D9" s="10" t="str">
        <f t="shared" si="1"/>
        <v>BRIEF SUMMARY: Louis Fourie</v>
      </c>
      <c r="E9" s="10">
        <v>1</v>
      </c>
      <c r="F9" s="1">
        <v>7</v>
      </c>
    </row>
    <row r="10" spans="1:6" x14ac:dyDescent="0.25">
      <c r="A10" s="1">
        <v>11</v>
      </c>
      <c r="B10" s="1" t="s">
        <v>6</v>
      </c>
      <c r="C10" s="9">
        <f t="shared" si="0"/>
        <v>11</v>
      </c>
      <c r="D10" s="10" t="str">
        <f t="shared" si="1"/>
        <v>Places of Origin</v>
      </c>
      <c r="E10" s="10">
        <v>1</v>
      </c>
      <c r="F10" s="1">
        <v>8</v>
      </c>
    </row>
    <row r="11" spans="1:6" x14ac:dyDescent="0.25">
      <c r="A11" s="1">
        <v>12</v>
      </c>
      <c r="B11" s="1" t="s">
        <v>7</v>
      </c>
      <c r="C11" s="9">
        <f t="shared" si="0"/>
        <v>12</v>
      </c>
      <c r="D11" s="10" t="str">
        <f t="shared" si="1"/>
        <v>places, surnames, ships, farms</v>
      </c>
      <c r="E11" s="10">
        <v>1</v>
      </c>
      <c r="F11" s="1">
        <v>9</v>
      </c>
    </row>
    <row r="12" spans="1:6" x14ac:dyDescent="0.25">
      <c r="A12" s="1">
        <v>13</v>
      </c>
      <c r="B12" s="1" t="s">
        <v>8</v>
      </c>
      <c r="C12" s="9">
        <f t="shared" si="0"/>
        <v>13</v>
      </c>
      <c r="D12" s="10" t="str">
        <f t="shared" si="1"/>
        <v>Where did you come from ?</v>
      </c>
      <c r="E12" s="10">
        <v>1</v>
      </c>
      <c r="F12" s="1">
        <v>10</v>
      </c>
    </row>
    <row r="13" spans="1:6" x14ac:dyDescent="0.25">
      <c r="A13" s="1">
        <v>15</v>
      </c>
      <c r="B13" s="1" t="s">
        <v>9</v>
      </c>
      <c r="C13" s="9">
        <f t="shared" si="0"/>
        <v>15</v>
      </c>
      <c r="D13" s="10" t="str">
        <f t="shared" si="1"/>
        <v>Where did you go ?</v>
      </c>
      <c r="E13" s="10">
        <v>1</v>
      </c>
      <c r="F13" s="1">
        <v>11</v>
      </c>
    </row>
    <row r="14" spans="1:6" x14ac:dyDescent="0.25">
      <c r="A14" s="1">
        <v>16</v>
      </c>
      <c r="B14" s="1" t="s">
        <v>10</v>
      </c>
      <c r="C14" s="9">
        <f t="shared" si="0"/>
        <v>16</v>
      </c>
      <c r="D14" s="10" t="str">
        <f t="shared" si="1"/>
        <v>Why did you leave ?</v>
      </c>
      <c r="E14" s="10">
        <v>1</v>
      </c>
      <c r="F14" s="1">
        <v>12</v>
      </c>
    </row>
    <row r="15" spans="1:6" x14ac:dyDescent="0.25">
      <c r="A15" s="1">
        <v>17</v>
      </c>
      <c r="B15" s="1" t="s">
        <v>11</v>
      </c>
      <c r="C15" s="9">
        <f t="shared" si="0"/>
        <v>17</v>
      </c>
      <c r="D15" s="10" t="str">
        <f t="shared" si="1"/>
        <v>FLEEING # 1 - tracks / routes in France</v>
      </c>
      <c r="E15" s="10">
        <v>1</v>
      </c>
      <c r="F15" s="1">
        <v>13</v>
      </c>
    </row>
    <row r="16" spans="1:6" x14ac:dyDescent="0.25">
      <c r="A16" s="1">
        <v>18</v>
      </c>
      <c r="B16" s="1" t="s">
        <v>12</v>
      </c>
      <c r="C16" s="9">
        <f t="shared" si="0"/>
        <v>18</v>
      </c>
      <c r="D16" s="10" t="str">
        <f t="shared" si="1"/>
        <v>FLEEING # 2 - tracks / routes France-Switzerland</v>
      </c>
      <c r="E16" s="10">
        <v>1</v>
      </c>
      <c r="F16" s="1">
        <v>14</v>
      </c>
    </row>
    <row r="17" spans="1:6" x14ac:dyDescent="0.25">
      <c r="A17" s="1">
        <v>19</v>
      </c>
      <c r="B17" s="1" t="s">
        <v>13</v>
      </c>
      <c r="C17" s="9">
        <f t="shared" si="0"/>
        <v>19</v>
      </c>
      <c r="D17" s="10" t="str">
        <f t="shared" si="1"/>
        <v>FLEEING # 3 - tracks / routes in Germany</v>
      </c>
      <c r="E17" s="10">
        <v>1</v>
      </c>
      <c r="F17" s="1">
        <v>15</v>
      </c>
    </row>
    <row r="18" spans="1:6" x14ac:dyDescent="0.25">
      <c r="A18" s="1">
        <v>20</v>
      </c>
      <c r="B18" s="1" t="s">
        <v>14</v>
      </c>
      <c r="C18" s="9">
        <f t="shared" si="0"/>
        <v>20</v>
      </c>
      <c r="D18" s="10" t="str">
        <f t="shared" si="1"/>
        <v>Frankfurt/Main, French-Reformed Church</v>
      </c>
      <c r="E18" s="10">
        <v>1</v>
      </c>
      <c r="F18" s="1">
        <v>16</v>
      </c>
    </row>
    <row r="19" spans="1:6" x14ac:dyDescent="0.25">
      <c r="A19" s="1">
        <v>21</v>
      </c>
      <c r="B19" s="1" t="s">
        <v>15</v>
      </c>
      <c r="C19" s="9">
        <f t="shared" si="0"/>
        <v>21</v>
      </c>
      <c r="D19" s="10" t="str">
        <f t="shared" si="1"/>
        <v>Huguenots &amp; their descendants German territories</v>
      </c>
      <c r="E19" s="10">
        <v>1</v>
      </c>
      <c r="F19" s="1">
        <v>17</v>
      </c>
    </row>
    <row r="20" spans="1:6" x14ac:dyDescent="0.25">
      <c r="A20" s="1">
        <v>22</v>
      </c>
      <c r="B20" s="1" t="s">
        <v>16</v>
      </c>
      <c r="C20" s="9">
        <f t="shared" si="0"/>
        <v>22</v>
      </c>
      <c r="D20" s="10" t="str">
        <f t="shared" si="1"/>
        <v>VOC Ships carrying Huguenots  from the Netherlands to the Cape</v>
      </c>
      <c r="E20" s="10">
        <v>1</v>
      </c>
      <c r="F20" s="1">
        <v>18</v>
      </c>
    </row>
    <row r="21" spans="1:6" x14ac:dyDescent="0.25">
      <c r="A21" s="1">
        <v>23</v>
      </c>
      <c r="B21" s="1" t="s">
        <v>17</v>
      </c>
      <c r="C21" s="9">
        <f t="shared" si="0"/>
        <v>23</v>
      </c>
      <c r="D21" s="10" t="str">
        <f t="shared" si="1"/>
        <v>Route from Europe to Africa</v>
      </c>
      <c r="E21" s="10">
        <v>1</v>
      </c>
      <c r="F21" s="1">
        <v>19</v>
      </c>
    </row>
    <row r="22" spans="1:6" x14ac:dyDescent="0.25">
      <c r="A22" s="1">
        <v>24</v>
      </c>
      <c r="B22" s="1" t="s">
        <v>18</v>
      </c>
      <c r="C22" s="9">
        <f t="shared" si="0"/>
        <v>24</v>
      </c>
      <c r="D22" s="10" t="str">
        <f t="shared" si="1"/>
        <v>The Oosterlandt</v>
      </c>
      <c r="E22" s="10">
        <v>1</v>
      </c>
      <c r="F22" s="1">
        <v>20</v>
      </c>
    </row>
    <row r="23" spans="1:6" x14ac:dyDescent="0.25">
      <c r="A23" s="1">
        <v>25</v>
      </c>
      <c r="B23" s="1" t="s">
        <v>19</v>
      </c>
      <c r="C23" s="9">
        <f t="shared" si="0"/>
        <v>25</v>
      </c>
      <c r="D23" s="10" t="str">
        <f t="shared" si="1"/>
        <v>Oosterland Passenger List</v>
      </c>
      <c r="E23" s="10">
        <v>1</v>
      </c>
      <c r="F23" s="1">
        <v>21</v>
      </c>
    </row>
    <row r="24" spans="1:6" x14ac:dyDescent="0.25">
      <c r="A24" s="1">
        <v>26</v>
      </c>
      <c r="B24" s="1" t="s">
        <v>20</v>
      </c>
      <c r="C24" s="9">
        <f t="shared" si="0"/>
        <v>26</v>
      </c>
      <c r="D24" s="10" t="str">
        <f t="shared" si="1"/>
        <v>Wapen van Alkmaar</v>
      </c>
      <c r="E24" s="10">
        <v>1</v>
      </c>
      <c r="F24" s="1">
        <v>22</v>
      </c>
    </row>
    <row r="25" spans="1:6" x14ac:dyDescent="0.25">
      <c r="A25" s="1">
        <v>27</v>
      </c>
      <c r="B25" s="1" t="s">
        <v>21</v>
      </c>
      <c r="C25" s="9">
        <f t="shared" si="0"/>
        <v>27</v>
      </c>
      <c r="D25" s="10" t="str">
        <f t="shared" si="1"/>
        <v>Wapen van Alkmaar Passenger List</v>
      </c>
      <c r="E25" s="10">
        <v>1</v>
      </c>
      <c r="F25" s="1">
        <v>23</v>
      </c>
    </row>
    <row r="26" spans="1:6" x14ac:dyDescent="0.25">
      <c r="A26" s="1">
        <v>28</v>
      </c>
      <c r="B26" s="1" t="s">
        <v>22</v>
      </c>
      <c r="C26" s="9">
        <f t="shared" si="0"/>
        <v>28</v>
      </c>
      <c r="D26" s="10" t="str">
        <f t="shared" si="1"/>
        <v>Maps of South Africa &amp; Western Cape</v>
      </c>
      <c r="E26" s="10">
        <v>1</v>
      </c>
      <c r="F26" s="1">
        <v>24</v>
      </c>
    </row>
    <row r="27" spans="1:6" x14ac:dyDescent="0.25">
      <c r="A27" s="1">
        <v>29</v>
      </c>
      <c r="B27" s="1" t="s">
        <v>23</v>
      </c>
      <c r="C27" s="9">
        <f t="shared" si="0"/>
        <v>29</v>
      </c>
      <c r="D27" s="10" t="str">
        <f t="shared" si="1"/>
        <v>Carte du Cap de Bonne Esperance</v>
      </c>
      <c r="E27" s="10">
        <v>1</v>
      </c>
      <c r="F27" s="1">
        <v>25</v>
      </c>
    </row>
    <row r="28" spans="1:6" x14ac:dyDescent="0.25">
      <c r="A28" s="1">
        <v>32</v>
      </c>
      <c r="B28" s="1" t="s">
        <v>24</v>
      </c>
      <c r="C28" s="9">
        <f t="shared" si="0"/>
        <v>32</v>
      </c>
      <c r="D28" s="10" t="str">
        <f t="shared" si="1"/>
        <v>Huguenot &amp; Dutch farms</v>
      </c>
      <c r="E28" s="10">
        <v>1</v>
      </c>
      <c r="F28" s="1">
        <v>26</v>
      </c>
    </row>
    <row r="29" spans="1:6" x14ac:dyDescent="0.25">
      <c r="A29" s="1">
        <v>34</v>
      </c>
      <c r="B29" s="1" t="s">
        <v>25</v>
      </c>
      <c r="C29" s="9">
        <f t="shared" si="0"/>
        <v>34</v>
      </c>
      <c r="D29" s="10" t="str">
        <f t="shared" si="1"/>
        <v>Index to farms</v>
      </c>
      <c r="E29" s="10">
        <v>1</v>
      </c>
      <c r="F29" s="1">
        <v>27</v>
      </c>
    </row>
    <row r="30" spans="1:6" x14ac:dyDescent="0.25">
      <c r="A30" s="1">
        <v>35</v>
      </c>
      <c r="B30" s="1" t="s">
        <v>26</v>
      </c>
      <c r="C30" s="9">
        <f t="shared" si="0"/>
        <v>35</v>
      </c>
      <c r="D30" s="10" t="str">
        <f t="shared" si="1"/>
        <v>ol’ Franschehoek, farms &amp; coat of arms</v>
      </c>
      <c r="E30" s="10">
        <v>1</v>
      </c>
      <c r="F30" s="1">
        <v>28</v>
      </c>
    </row>
    <row r="31" spans="1:6" x14ac:dyDescent="0.25">
      <c r="A31" s="1">
        <v>36</v>
      </c>
      <c r="B31" s="1" t="s">
        <v>27</v>
      </c>
      <c r="C31" s="9">
        <f t="shared" si="0"/>
        <v>36</v>
      </c>
      <c r="D31" s="10" t="str">
        <f t="shared" si="1"/>
        <v>SIGNATUREs of French Refugees</v>
      </c>
      <c r="E31" s="10">
        <v>1</v>
      </c>
      <c r="F31" s="1">
        <v>29</v>
      </c>
    </row>
    <row r="32" spans="1:6" x14ac:dyDescent="0.25">
      <c r="A32" s="1">
        <v>37</v>
      </c>
      <c r="B32" s="1" t="s">
        <v>28</v>
      </c>
      <c r="C32" s="9">
        <f t="shared" si="0"/>
        <v>37</v>
      </c>
      <c r="D32" s="10" t="str">
        <f t="shared" si="1"/>
        <v>Theron FAMILY-TREE</v>
      </c>
      <c r="E32" s="10">
        <v>1</v>
      </c>
      <c r="F32" s="1">
        <v>30</v>
      </c>
    </row>
    <row r="33" spans="1:6" x14ac:dyDescent="0.25">
      <c r="A33" s="1">
        <v>38</v>
      </c>
      <c r="B33" s="1" t="s">
        <v>29</v>
      </c>
      <c r="C33" s="9">
        <f t="shared" si="0"/>
        <v>38</v>
      </c>
      <c r="D33" s="10" t="str">
        <f t="shared" si="1"/>
        <v>Fourie FAMILY-TREE</v>
      </c>
      <c r="E33" s="10">
        <v>1</v>
      </c>
      <c r="F33" s="1">
        <v>39</v>
      </c>
    </row>
    <row r="34" spans="1:6" x14ac:dyDescent="0.25">
      <c r="A34" s="1">
        <v>39</v>
      </c>
      <c r="B34" s="1" t="s">
        <v>30</v>
      </c>
      <c r="C34" s="9">
        <f t="shared" si="0"/>
        <v>39</v>
      </c>
      <c r="D34" s="10" t="str">
        <f t="shared" si="1"/>
        <v>Theron, Jacques – Generation 01</v>
      </c>
      <c r="E34" s="10">
        <v>1</v>
      </c>
      <c r="F34" s="1">
        <v>31</v>
      </c>
    </row>
    <row r="35" spans="1:6" x14ac:dyDescent="0.25">
      <c r="A35" s="1">
        <v>40</v>
      </c>
      <c r="B35" s="1" t="s">
        <v>31</v>
      </c>
      <c r="C35" s="9">
        <f t="shared" ref="C35:C52" si="2">A35</f>
        <v>40</v>
      </c>
      <c r="D35" s="10" t="str">
        <f t="shared" ref="D35:D52" si="3">B35</f>
        <v>Fourie, Francois – Generation 01</v>
      </c>
      <c r="E35" s="10">
        <v>1</v>
      </c>
      <c r="F35" s="1">
        <v>40</v>
      </c>
    </row>
    <row r="36" spans="1:6" x14ac:dyDescent="0.25">
      <c r="A36" s="1">
        <v>54</v>
      </c>
      <c r="B36" s="1" t="s">
        <v>32</v>
      </c>
      <c r="C36" s="9">
        <f t="shared" si="2"/>
        <v>54</v>
      </c>
      <c r="D36" s="10" t="str">
        <f t="shared" si="3"/>
        <v>Theron, Jan Hendrik – Generation 08</v>
      </c>
      <c r="E36" s="10">
        <v>1</v>
      </c>
      <c r="F36" s="1">
        <v>32</v>
      </c>
    </row>
    <row r="37" spans="1:6" x14ac:dyDescent="0.25">
      <c r="A37" s="1">
        <v>55</v>
      </c>
      <c r="B37" s="1" t="s">
        <v>33</v>
      </c>
      <c r="C37" s="9">
        <f t="shared" si="2"/>
        <v>55</v>
      </c>
      <c r="D37" s="10" t="str">
        <f t="shared" si="3"/>
        <v>Fourie, Joel Daniel – Generation 07</v>
      </c>
      <c r="E37" s="10">
        <v>1</v>
      </c>
      <c r="F37" s="1">
        <v>41</v>
      </c>
    </row>
    <row r="38" spans="1:6" x14ac:dyDescent="0.25">
      <c r="A38" s="1">
        <v>56</v>
      </c>
      <c r="B38" s="1" t="s">
        <v>34</v>
      </c>
      <c r="C38" s="9">
        <f t="shared" si="2"/>
        <v>56</v>
      </c>
      <c r="D38" s="10" t="str">
        <f t="shared" si="3"/>
        <v>Theron, Isaac Henry – Generation 09</v>
      </c>
      <c r="E38" s="10">
        <v>1</v>
      </c>
      <c r="F38" s="1">
        <v>33</v>
      </c>
    </row>
    <row r="39" spans="1:6" x14ac:dyDescent="0.25">
      <c r="A39" s="1">
        <v>57</v>
      </c>
      <c r="B39" s="1" t="s">
        <v>35</v>
      </c>
      <c r="C39" s="9">
        <f t="shared" si="2"/>
        <v>57</v>
      </c>
      <c r="D39" s="10" t="str">
        <f t="shared" si="3"/>
        <v>Fourie, Hester Maria Magdalena – Generation 08</v>
      </c>
      <c r="E39" s="10">
        <v>1</v>
      </c>
      <c r="F39" s="1">
        <v>42</v>
      </c>
    </row>
    <row r="40" spans="1:6" x14ac:dyDescent="0.25">
      <c r="A40" s="1">
        <v>59</v>
      </c>
      <c r="B40" s="1" t="s">
        <v>36</v>
      </c>
      <c r="C40" s="9">
        <f t="shared" si="2"/>
        <v>59</v>
      </c>
      <c r="D40" s="10" t="str">
        <f t="shared" si="3"/>
        <v>266 years later Ike &amp; Hester</v>
      </c>
      <c r="E40" s="10">
        <v>1</v>
      </c>
      <c r="F40" s="1">
        <v>34</v>
      </c>
    </row>
    <row r="41" spans="1:6" x14ac:dyDescent="0.25">
      <c r="A41" s="1">
        <v>61</v>
      </c>
      <c r="B41" s="1" t="s">
        <v>37</v>
      </c>
      <c r="C41" s="9">
        <f t="shared" si="2"/>
        <v>61</v>
      </c>
      <c r="D41" s="10" t="str">
        <f t="shared" si="3"/>
        <v>Theron – Generation 10</v>
      </c>
      <c r="E41" s="10">
        <v>1</v>
      </c>
      <c r="F41" s="1">
        <v>35</v>
      </c>
    </row>
    <row r="42" spans="1:6" x14ac:dyDescent="0.25">
      <c r="A42" s="1">
        <v>63</v>
      </c>
      <c r="B42" s="1" t="s">
        <v>38</v>
      </c>
      <c r="C42" s="9">
        <f t="shared" si="2"/>
        <v>63</v>
      </c>
      <c r="D42" s="10" t="str">
        <f t="shared" si="3"/>
        <v>Theron – Generation 11</v>
      </c>
      <c r="E42" s="10">
        <v>1</v>
      </c>
      <c r="F42" s="1">
        <v>36</v>
      </c>
    </row>
    <row r="43" spans="1:6" x14ac:dyDescent="0.25">
      <c r="A43" s="1">
        <v>66</v>
      </c>
      <c r="B43" s="1" t="s">
        <v>39</v>
      </c>
      <c r="C43" s="9">
        <f t="shared" si="2"/>
        <v>66</v>
      </c>
      <c r="D43" s="10" t="str">
        <f t="shared" si="3"/>
        <v>Theron – Generation 12</v>
      </c>
      <c r="E43" s="10">
        <v>1</v>
      </c>
      <c r="F43" s="1">
        <v>37</v>
      </c>
    </row>
    <row r="44" spans="1:6" x14ac:dyDescent="0.25">
      <c r="A44" s="1">
        <v>69</v>
      </c>
      <c r="B44" s="1" t="s">
        <v>40</v>
      </c>
      <c r="C44" s="9">
        <f t="shared" si="2"/>
        <v>69</v>
      </c>
      <c r="D44" s="10" t="str">
        <f t="shared" si="3"/>
        <v>Theron – Generation 13</v>
      </c>
      <c r="E44" s="10">
        <v>1</v>
      </c>
      <c r="F44" s="1">
        <v>38</v>
      </c>
    </row>
    <row r="45" spans="1:6" x14ac:dyDescent="0.25">
      <c r="A45" s="1">
        <v>70</v>
      </c>
      <c r="B45" s="1" t="s">
        <v>41</v>
      </c>
      <c r="C45" s="9">
        <f t="shared" si="2"/>
        <v>70</v>
      </c>
      <c r="D45" s="10" t="str">
        <f t="shared" si="3"/>
        <v>Cape Colony 1795 &amp; 1896</v>
      </c>
      <c r="E45" s="10">
        <v>1</v>
      </c>
      <c r="F45" s="1">
        <v>43</v>
      </c>
    </row>
    <row r="46" spans="1:6" x14ac:dyDescent="0.25">
      <c r="A46" s="1">
        <v>71</v>
      </c>
      <c r="B46" s="1" t="s">
        <v>43</v>
      </c>
      <c r="C46" s="9">
        <f t="shared" si="2"/>
        <v>71</v>
      </c>
      <c r="D46" s="10" t="str">
        <f t="shared" si="3"/>
        <v>Points of arrival, homes</v>
      </c>
      <c r="E46" s="10">
        <v>0.5</v>
      </c>
      <c r="F46" s="1">
        <v>44</v>
      </c>
    </row>
    <row r="47" spans="1:6" x14ac:dyDescent="0.25">
      <c r="A47" s="1">
        <v>71</v>
      </c>
      <c r="B47" s="1" t="s">
        <v>42</v>
      </c>
      <c r="C47" s="9">
        <f t="shared" si="2"/>
        <v>71</v>
      </c>
      <c r="D47" s="10" t="str">
        <f t="shared" si="3"/>
        <v>Trek routes of the Boers</v>
      </c>
      <c r="E47" s="10">
        <v>0.5</v>
      </c>
      <c r="F47" s="1">
        <v>45</v>
      </c>
    </row>
    <row r="48" spans="1:6" x14ac:dyDescent="0.25">
      <c r="A48" s="1">
        <v>72</v>
      </c>
      <c r="B48" s="1" t="s">
        <v>44</v>
      </c>
      <c r="C48" s="9">
        <f t="shared" si="2"/>
        <v>72</v>
      </c>
      <c r="D48" s="10" t="str">
        <f t="shared" si="3"/>
        <v>Huguenotblood in us</v>
      </c>
      <c r="E48" s="10">
        <v>1</v>
      </c>
      <c r="F48" s="1">
        <v>46</v>
      </c>
    </row>
    <row r="49" spans="1:6" x14ac:dyDescent="0.25">
      <c r="A49" s="1">
        <v>74</v>
      </c>
      <c r="B49" s="1" t="s">
        <v>45</v>
      </c>
      <c r="C49" s="9">
        <f t="shared" si="2"/>
        <v>74</v>
      </c>
      <c r="D49" s="10" t="str">
        <f t="shared" si="3"/>
        <v>BIGFOOT</v>
      </c>
      <c r="E49" s="10">
        <v>1</v>
      </c>
      <c r="F49" s="1">
        <v>47</v>
      </c>
    </row>
    <row r="50" spans="1:6" x14ac:dyDescent="0.25">
      <c r="A50" s="1">
        <v>75</v>
      </c>
      <c r="B50" s="1" t="s">
        <v>46</v>
      </c>
      <c r="C50" s="9">
        <f t="shared" si="2"/>
        <v>75</v>
      </c>
      <c r="D50" s="10" t="str">
        <f t="shared" si="3"/>
        <v>POST SCRIPT – but not the LAST PAGE</v>
      </c>
      <c r="E50" s="10">
        <v>1</v>
      </c>
      <c r="F50" s="1">
        <v>48</v>
      </c>
    </row>
    <row r="51" spans="1:6" x14ac:dyDescent="0.25">
      <c r="A51" s="1">
        <v>76</v>
      </c>
      <c r="B51" s="1" t="s">
        <v>47</v>
      </c>
      <c r="C51" s="9">
        <f t="shared" si="2"/>
        <v>76</v>
      </c>
      <c r="D51" s="10" t="str">
        <f t="shared" si="3"/>
        <v>Index of HELP</v>
      </c>
      <c r="E51" s="10">
        <v>1</v>
      </c>
      <c r="F51" s="1">
        <v>49</v>
      </c>
    </row>
    <row r="52" spans="1:6" x14ac:dyDescent="0.25">
      <c r="A52" s="1">
        <v>85</v>
      </c>
      <c r="B52" s="1" t="s">
        <v>48</v>
      </c>
      <c r="C52" s="9">
        <f t="shared" si="2"/>
        <v>85</v>
      </c>
      <c r="D52" s="10" t="str">
        <f t="shared" si="3"/>
        <v>TODOs in progress, under construction &amp; what’s next ?</v>
      </c>
      <c r="E52" s="10">
        <v>1</v>
      </c>
      <c r="F52" s="1">
        <v>50</v>
      </c>
    </row>
  </sheetData>
  <autoFilter ref="A2:F52" xr:uid="{7CC06E1C-42EC-41B1-A5AB-836DA7DB2738}">
    <sortState xmlns:xlrd2="http://schemas.microsoft.com/office/spreadsheetml/2017/richdata2" ref="A3:F52">
      <sortCondition ref="A3:A52"/>
    </sortState>
  </autoFilter>
  <hyperlinks>
    <hyperlink ref="F3" location="_Toc138007425" display="_Toc138007425" xr:uid="{17159895-93EA-4972-94E7-39160D2C9907}"/>
    <hyperlink ref="A3" location="_Toc138007425" display="_Toc138007425" xr:uid="{3CA46E2D-3FB6-4595-8370-6D98F6B0DCF6}"/>
    <hyperlink ref="A4" location="_Toc138007426" display="_Toc138007426" xr:uid="{16B7C3C3-8134-4D7C-9695-9062DF316BC6}"/>
    <hyperlink ref="A5" location="_Toc138007427" display="_Toc138007427" xr:uid="{AAEB4F3A-577A-444F-A945-5B1FAC566A2F}"/>
    <hyperlink ref="A6" location="_Toc138007428" display="_Toc138007428" xr:uid="{87789182-C0F7-4D80-BE6A-3166A50B7BBA}"/>
    <hyperlink ref="A7" location="_Toc138007429" display="_Toc138007429" xr:uid="{68B618B7-98FE-4431-A5B7-66A0C0128A4E}"/>
    <hyperlink ref="A8" location="_Toc138007430" display="_Toc138007430" xr:uid="{7ECBB0E0-318A-4529-BDB1-DA453B27945C}"/>
    <hyperlink ref="A9" location="_Toc138007431" display="_Toc138007431" xr:uid="{9C981729-323B-4FC0-8A01-E359092D3DC0}"/>
    <hyperlink ref="A10" location="_Toc138007432" display="_Toc138007432" xr:uid="{085285DC-AF5D-4082-A529-C4EA56228E04}"/>
    <hyperlink ref="A11" location="_Toc138007433" display="_Toc138007433" xr:uid="{89D639D6-CAB3-451F-9D4E-B2A78F489497}"/>
    <hyperlink ref="A12" location="_Toc138007434" display="_Toc138007434" xr:uid="{606C6F12-3782-4DFE-B556-F73C6DBAC31D}"/>
    <hyperlink ref="A13" location="_Toc138007435" display="_Toc138007435" xr:uid="{361DE6A7-A238-48B4-937A-0AA9D26A6E31}"/>
    <hyperlink ref="A14" location="_Toc138007436" display="_Toc138007436" xr:uid="{70BD6FF2-A4A2-4300-89BA-15032EFD4F96}"/>
    <hyperlink ref="A15" location="_Toc138007437" display="_Toc138007437" xr:uid="{70D0F456-7730-4FDF-A630-18C77944FB8F}"/>
    <hyperlink ref="A16" location="_Toc138007438" display="_Toc138007438" xr:uid="{92628A81-875D-452A-A0F6-885BF8A72425}"/>
    <hyperlink ref="A17" location="_Toc138007439" display="_Toc138007439" xr:uid="{2213C647-32DB-46B8-8B5A-FFAEA96F9DD5}"/>
    <hyperlink ref="A18" location="_Toc138007440" display="_Toc138007440" xr:uid="{5A25C31A-67E9-4E82-BCC9-9F9E9A9715F4}"/>
    <hyperlink ref="A19" location="_Toc138007441" display="_Toc138007441" xr:uid="{95785CDE-F6E4-4DED-9643-B5904EE7ADE9}"/>
    <hyperlink ref="A20" location="_Toc138007442" display="_Toc138007442" xr:uid="{F905E8DF-EE06-42B4-9C74-C4581932CAB4}"/>
    <hyperlink ref="A21" location="_Toc138007443" display="_Toc138007443" xr:uid="{BBDE33A7-26BD-4676-8C50-B35C784A7F32}"/>
    <hyperlink ref="A22" location="_Toc138007444" display="_Toc138007444" xr:uid="{B8AF95DA-1C61-408A-9D3A-F91A73F48CAB}"/>
    <hyperlink ref="A23" location="_Toc138007445" display="_Toc138007445" xr:uid="{56C417DC-E2F7-4F5A-9ACA-FDC8E4C72288}"/>
    <hyperlink ref="A24" location="_Toc138007446" display="_Toc138007446" xr:uid="{3A872456-1084-4165-AC0A-0D56A2ED7193}"/>
    <hyperlink ref="A25" location="_Toc138007447" display="_Toc138007447" xr:uid="{4CBA6B1A-CDF2-4931-890F-074BF79441C2}"/>
    <hyperlink ref="A26" location="_Toc138007448" display="_Toc138007448" xr:uid="{749C26D2-76F8-4D7E-818A-F490ED36A0A2}"/>
    <hyperlink ref="A27" location="_Toc138007449" display="_Toc138007449" xr:uid="{DA41540F-FABB-4AB1-A656-1ED8CB977B6F}"/>
    <hyperlink ref="A28" location="_Toc138007450" display="_Toc138007450" xr:uid="{89F37DB9-0410-409C-9875-36579F46EF12}"/>
    <hyperlink ref="A29" location="_Toc138007451" display="_Toc138007451" xr:uid="{D29C1692-830B-4615-B2BD-A6B229647788}"/>
    <hyperlink ref="A30" location="_Toc138007452" display="_Toc138007452" xr:uid="{C51A6B75-2A07-4C32-88A1-9C8151210E0B}"/>
    <hyperlink ref="A31" location="_Toc138007453" display="_Toc138007453" xr:uid="{F587B950-AC58-4510-B8A7-26DB416C0D56}"/>
    <hyperlink ref="A32" location="_Toc138007454" display="_Toc138007454" xr:uid="{2276E8E9-C495-4D6D-B2F4-950B49B2E674}"/>
    <hyperlink ref="A33" location="_Toc138007455" display="_Toc138007455" xr:uid="{B8B832FD-FBF6-40A6-9710-BF499122EAFF}"/>
    <hyperlink ref="A34" location="_Toc138007456" display="_Toc138007456" xr:uid="{2AD19F6C-7292-44CD-B3C2-78F339FFB794}"/>
    <hyperlink ref="A35" location="_Toc138007457" display="_Toc138007457" xr:uid="{269578FA-4B07-48AC-9724-F87CB5E90039}"/>
    <hyperlink ref="A36" location="_Toc138007458" display="_Toc138007458" xr:uid="{F65CCADE-398A-4D41-B716-A6D2C9821026}"/>
    <hyperlink ref="A37" location="_Toc138007459" display="_Toc138007459" xr:uid="{2E4EC56A-E400-4075-B888-CE1C38615C1A}"/>
    <hyperlink ref="A38" location="_Toc138007460" display="_Toc138007460" xr:uid="{5624668A-4A2F-453B-ABA8-95855E10A45D}"/>
    <hyperlink ref="A39" location="_Toc138007461" display="_Toc138007461" xr:uid="{CB01AEE7-7B6B-4CF7-AAA5-62ADEC6EB93F}"/>
    <hyperlink ref="A40" location="_Toc138007462" display="_Toc138007462" xr:uid="{44F1C492-98FC-4424-9ECF-907A596F8097}"/>
    <hyperlink ref="A41" location="_Toc138007463" display="_Toc138007463" xr:uid="{EA332CD5-2AE3-4748-85C6-86D94B6739D0}"/>
    <hyperlink ref="A42" location="_Toc138007464" display="_Toc138007464" xr:uid="{085AEAB2-6DFB-4183-B3BC-CDC5978CEB7A}"/>
    <hyperlink ref="A43" location="_Toc138007465" display="_Toc138007465" xr:uid="{B318EEF1-834B-4C61-8951-250818DDACC4}"/>
    <hyperlink ref="A44" location="_Toc138007466" display="_Toc138007466" xr:uid="{C410A2E2-4A41-495E-ADC9-EFFBAE562F71}"/>
    <hyperlink ref="A45" location="_Toc138007467" display="_Toc138007467" xr:uid="{C14C9BC8-5112-4640-8384-A007E7549A2E}"/>
    <hyperlink ref="A47" location="_Toc138007468" display="_Toc138007468" xr:uid="{83C88620-D565-47AB-8D22-F5D3A09607FE}"/>
    <hyperlink ref="A46" location="_Toc138007469" display="_Toc138007469" xr:uid="{8CA063FD-A8EA-4BEC-A5DC-7F7085EACB1B}"/>
    <hyperlink ref="A48" location="_Toc138007470" display="_Toc138007470" xr:uid="{E921591A-7E4F-490E-8297-5E7BA00DA342}"/>
    <hyperlink ref="A49" location="_Toc138007471" display="_Toc138007471" xr:uid="{BF9F2FA8-2DCD-44EC-930F-3F4FB6E3AA0D}"/>
    <hyperlink ref="A50" location="_Toc138007472" display="_Toc138007472" xr:uid="{8B2C84D2-3CCE-451E-89CA-ECFF83BAEFCB}"/>
    <hyperlink ref="A51" location="_Toc138007473" display="_Toc138007473" xr:uid="{D0A8BC28-41FF-40FF-BE80-75296C246F08}"/>
    <hyperlink ref="A52" location="_Toc138007474" display="_Toc138007474" xr:uid="{E42C5665-E4F0-4975-9974-5F7E72CF8280}"/>
    <hyperlink ref="B3" location="_Toc138007425" display="_Toc138007425" xr:uid="{28BA8602-7FC9-404A-896D-247A17AA63A9}"/>
    <hyperlink ref="B4" location="_Toc138007426" display="_Toc138007426" xr:uid="{E8A1BD95-568C-4E15-9522-DA1CF2B53BE0}"/>
    <hyperlink ref="B5" location="_Toc138007427" display="_Toc138007427" xr:uid="{E993709B-6FEC-4809-8DDE-21E6A27D376B}"/>
    <hyperlink ref="B6" location="_Toc138007428" display="_Toc138007428" xr:uid="{A0A260F5-EDA4-4C47-A32B-B98B0B09F175}"/>
    <hyperlink ref="B7" location="_Toc138007429" display="_Toc138007429" xr:uid="{883AFD22-1589-4E91-BB7A-2DADDBC729B6}"/>
    <hyperlink ref="B8" location="_Toc138007430" display="_Toc138007430" xr:uid="{452D68F8-5379-4E3B-A0B4-A2DDC140C654}"/>
    <hyperlink ref="B9" location="_Toc138007431" display="_Toc138007431" xr:uid="{F6346C1C-A83E-4851-9981-9280D406F085}"/>
    <hyperlink ref="B10" location="_Toc138007432" display="_Toc138007432" xr:uid="{9A08EF65-A070-4A3C-A5A9-53C3CEFB298B}"/>
    <hyperlink ref="B11" location="_Toc138007433" display="_Toc138007433" xr:uid="{6A56B303-B7C9-43EC-8D3C-1E4C464FA297}"/>
    <hyperlink ref="B12" location="_Toc138007434" display="_Toc138007434" xr:uid="{4B18B700-210E-431B-90B7-EC25B8154329}"/>
    <hyperlink ref="B13" location="_Toc138007435" display="_Toc138007435" xr:uid="{691FAAC2-E1A7-4506-9250-133DF1826B1B}"/>
    <hyperlink ref="B14" location="_Toc138007436" display="_Toc138007436" xr:uid="{F213DF12-9399-4796-B223-DF28FEF1F03A}"/>
    <hyperlink ref="B15" location="_Toc138007437" display="_Toc138007437" xr:uid="{C06CC7BE-2D1E-46EE-AC52-140257E81ADD}"/>
    <hyperlink ref="B16" location="_Toc138007438" display="_Toc138007438" xr:uid="{B738DB49-2BFB-49CE-AD41-F1ED33B0AB7B}"/>
    <hyperlink ref="B17" location="_Toc138007439" display="_Toc138007439" xr:uid="{5F420FC1-7B02-4E64-94E4-B2524898C648}"/>
    <hyperlink ref="B18" location="_Toc138007440" display="_Toc138007440" xr:uid="{AF642FE1-8433-4721-9F48-D2EBE4BF3730}"/>
    <hyperlink ref="B19" location="_Toc138007441" display="_Toc138007441" xr:uid="{AE1AC9FA-7A9E-4834-9AC4-40FE6FD3E6EB}"/>
    <hyperlink ref="B20" location="_Toc138007442" display="_Toc138007442" xr:uid="{9646FC4E-518A-455C-B931-F8118E96B2FD}"/>
    <hyperlink ref="B21" location="_Toc138007443" display="_Toc138007443" xr:uid="{1811EE3A-A2CE-4C8D-8D69-CF4EB759694C}"/>
    <hyperlink ref="B22" location="_Toc138007444" display="_Toc138007444" xr:uid="{6B01A05D-ACEC-4672-A1D0-A318ADF0BF79}"/>
    <hyperlink ref="B23" location="_Toc138007445" display="_Toc138007445" xr:uid="{F52168F8-FFA8-40E7-AE97-15EA9AA26B56}"/>
    <hyperlink ref="B24" location="_Toc138007446" display="_Toc138007446" xr:uid="{2B237D27-E799-4159-BFB9-FA5E7F2152A8}"/>
    <hyperlink ref="B25" location="_Toc138007447" display="_Toc138007447" xr:uid="{1DC3BEAC-2FC1-4B2D-9795-5EC7095D84EC}"/>
    <hyperlink ref="B26" location="_Toc138007448" display="_Toc138007448" xr:uid="{EC49E414-D9B7-4A00-B0DD-5E9862ECD252}"/>
    <hyperlink ref="B27" location="_Toc138007449" display="_Toc138007449" xr:uid="{846E88CB-6F1F-419E-8E44-60EE78932E44}"/>
    <hyperlink ref="B28" location="_Toc138007450" display="_Toc138007450" xr:uid="{4E2173DC-485C-41AA-A9C2-26CCF2A97A81}"/>
    <hyperlink ref="B29" location="_Toc138007451" display="_Toc138007451" xr:uid="{AA5B9934-BF9C-45A1-9141-55BC23D71BFF}"/>
    <hyperlink ref="B30" location="_Toc138007452" display="_Toc138007452" xr:uid="{D7EF2A80-50D7-4AD9-BED9-642B92E1B1B2}"/>
    <hyperlink ref="B31" location="_Toc138007453" display="_Toc138007453" xr:uid="{590D1D4E-304D-445A-9F5B-9F01E815F791}"/>
    <hyperlink ref="B32" location="_Toc138007454" display="_Toc138007454" xr:uid="{68BDC097-995A-4B01-ACF4-FCE6032DA607}"/>
    <hyperlink ref="B33" location="_Toc138007455" display="_Toc138007455" xr:uid="{1D7DDC25-F3F4-4254-841A-8AD8F340D380}"/>
    <hyperlink ref="B34" location="_Toc138007456" display="_Toc138007456" xr:uid="{5900023D-5104-4314-8870-072C5C258A0B}"/>
    <hyperlink ref="B35" location="_Toc138007457" display="_Toc138007457" xr:uid="{94F36ED7-745D-43C5-AB02-94A3328A4AA9}"/>
    <hyperlink ref="B36" location="_Toc138007458" display="_Toc138007458" xr:uid="{F414F13B-C009-42EE-B0CC-6ED57603549C}"/>
    <hyperlink ref="B37" location="_Toc138007459" display="_Toc138007459" xr:uid="{34711F58-8F31-4667-A353-834A5C65D2F2}"/>
    <hyperlink ref="B38" location="_Toc138007460" display="_Toc138007460" xr:uid="{FD76FCA0-4C9F-4A74-915F-22A690F97CB3}"/>
    <hyperlink ref="B39" location="_Toc138007461" display="_Toc138007461" xr:uid="{7B4F110A-6710-46AC-BAFF-D1B52055EBE6}"/>
    <hyperlink ref="B40" location="_Toc138007462" display="_Toc138007462" xr:uid="{71BCD3F3-56AA-4329-AB64-4178687411F2}"/>
    <hyperlink ref="B41" location="_Toc138007463" display="_Toc138007463" xr:uid="{18C3185D-D5D6-48FD-A3FD-B21339B4013C}"/>
    <hyperlink ref="B42" location="_Toc138007464" display="_Toc138007464" xr:uid="{9D32AAB0-4E3F-4067-AC32-2B01C7A4B388}"/>
    <hyperlink ref="B43" location="_Toc138007465" display="_Toc138007465" xr:uid="{DACE2600-31A5-46B0-B906-BC32BDD55E8C}"/>
    <hyperlink ref="B44" location="_Toc138007466" display="_Toc138007466" xr:uid="{66522343-9E2D-47CB-AB04-667D7AA44BD9}"/>
    <hyperlink ref="B45" location="_Toc138007467" display="_Toc138007467" xr:uid="{773D4156-9D9E-4065-8508-0E3D3AD16040}"/>
    <hyperlink ref="B47" location="_Toc138007468" display="_Toc138007468" xr:uid="{874FB1EB-7E74-414C-ADE1-A0A1ED1B9356}"/>
    <hyperlink ref="B46" location="_Toc138007469" display="_Toc138007469" xr:uid="{7EB33D84-DF90-4CDC-8DBB-CF48C4FBC771}"/>
    <hyperlink ref="B48" location="_Toc138007470" display="_Toc138007470" xr:uid="{4FA0DA56-49A1-4230-BF48-809B90EA4939}"/>
    <hyperlink ref="B49" location="_Toc138007471" display="_Toc138007471" xr:uid="{ACAB1D31-9FED-4437-A114-C93254A07262}"/>
    <hyperlink ref="B50" location="_Toc138007472" display="_Toc138007472" xr:uid="{9E7B7357-2F9C-4ACD-9CEA-7EDE7B5DD840}"/>
    <hyperlink ref="B51" location="_Toc138007473" display="_Toc138007473" xr:uid="{6F668651-D1B8-43F2-9E82-D5F1F334B7B9}"/>
    <hyperlink ref="B52" location="_Toc138007474" display="_Toc138007474" xr:uid="{85D2ACB4-515D-44AF-8758-A12103A0E5DE}"/>
    <hyperlink ref="F12" location="_Toc138007425" display="_Toc138007425" xr:uid="{426451A1-A106-43DC-BF54-343D82B059EE}"/>
    <hyperlink ref="F21" location="_Toc138007425" display="_Toc138007425" xr:uid="{AD9FCDAE-7082-4D65-942D-50075849D305}"/>
    <hyperlink ref="F30" location="_Toc138007425" display="_Toc138007425" xr:uid="{01F67B10-450B-432C-88A7-2DCEE46AF4A4}"/>
    <hyperlink ref="F43" location="_Toc138007425" display="_Toc138007425" xr:uid="{7DE97975-9052-42C1-BF39-9689004D9448}"/>
    <hyperlink ref="F48" location="_Toc138007425" display="_Toc138007425" xr:uid="{B03C1FD4-6D07-4D27-9034-2D53D938A46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4CCB-39CE-48F0-8915-B8BBBCDA1E66}">
  <sheetPr codeName="Tabelle10">
    <tabColor rgb="FFFFFF00"/>
  </sheetPr>
  <dimension ref="A1:J67"/>
  <sheetViews>
    <sheetView tabSelected="1" zoomScale="20" zoomScaleNormal="20" workbookViewId="0">
      <selection activeCell="I83" sqref="I83"/>
    </sheetView>
  </sheetViews>
  <sheetFormatPr baseColWidth="10" defaultRowHeight="15" outlineLevelCol="1" x14ac:dyDescent="0.25"/>
  <cols>
    <col min="1" max="1" width="11.42578125" customWidth="1" outlineLevel="1"/>
    <col min="2" max="2" width="59.28515625" customWidth="1" outlineLevel="1"/>
    <col min="3" max="3" width="38.7109375" customWidth="1" outlineLevel="1"/>
    <col min="4" max="4" width="49.85546875" customWidth="1" outlineLevel="1"/>
    <col min="5" max="5" width="10.5703125" customWidth="1" outlineLevel="1"/>
    <col min="6" max="6" width="63.140625" customWidth="1" outlineLevel="1"/>
    <col min="7" max="7" width="57.85546875" customWidth="1" outlineLevel="1"/>
    <col min="8" max="8" width="11.42578125" customWidth="1" outlineLevel="1"/>
    <col min="9" max="9" width="21.28515625" customWidth="1"/>
  </cols>
  <sheetData>
    <row r="1" spans="1:10" x14ac:dyDescent="0.25">
      <c r="G1" s="16">
        <v>1000000000000000</v>
      </c>
      <c r="I1" s="4" t="s">
        <v>66</v>
      </c>
    </row>
    <row r="2" spans="1:10" s="2" customFormat="1" x14ac:dyDescent="0.25">
      <c r="A2" s="2" t="s">
        <v>53</v>
      </c>
      <c r="B2" s="2" t="s">
        <v>54</v>
      </c>
      <c r="C2" s="2" t="s">
        <v>55</v>
      </c>
      <c r="D2" s="2" t="s">
        <v>50</v>
      </c>
      <c r="E2" s="2" t="s">
        <v>49</v>
      </c>
      <c r="F2" s="2" t="s">
        <v>51</v>
      </c>
      <c r="G2" s="2" t="s">
        <v>52</v>
      </c>
      <c r="H2" s="2" t="s">
        <v>85</v>
      </c>
    </row>
    <row r="3" spans="1:10" x14ac:dyDescent="0.25">
      <c r="A3" s="3" t="s">
        <v>59</v>
      </c>
      <c r="B3" s="1" t="s">
        <v>58</v>
      </c>
      <c r="C3" s="1" t="s">
        <v>56</v>
      </c>
      <c r="D3" s="1" t="s">
        <v>67</v>
      </c>
      <c r="E3" s="1" t="str">
        <f t="shared" ref="E3:E34" si="0">$E$2&amp;" "&amp;A3</f>
        <v>PAGE 01</v>
      </c>
      <c r="F3" s="1" t="str">
        <f t="shared" ref="F3:F34" si="1">B3</f>
        <v xml:space="preserve"> MY HERITAGE / ROOTS</v>
      </c>
      <c r="G3" s="1">
        <f>$G$1*J3</f>
        <v>500000000000000</v>
      </c>
      <c r="H3" s="1">
        <v>1</v>
      </c>
      <c r="I3" t="str">
        <f t="shared" ref="I3:I34" si="2">$I$1&amp;D3</f>
        <v>A_MAIN</v>
      </c>
      <c r="J3" s="1">
        <f>1/2</f>
        <v>0.5</v>
      </c>
    </row>
    <row r="4" spans="1:10" x14ac:dyDescent="0.25">
      <c r="A4" s="3" t="s">
        <v>60</v>
      </c>
      <c r="B4" s="1" t="s">
        <v>0</v>
      </c>
      <c r="C4" s="1" t="s">
        <v>56</v>
      </c>
      <c r="D4" s="1" t="s">
        <v>67</v>
      </c>
      <c r="E4" s="1" t="str">
        <f t="shared" si="0"/>
        <v>PAGE 03</v>
      </c>
      <c r="F4" s="1" t="str">
        <f t="shared" si="1"/>
        <v>The French Huguenots 1688 – 1988 South Africa</v>
      </c>
      <c r="G4" s="1">
        <f t="shared" ref="G4:G52" si="3">$G$1*J4</f>
        <v>500000000000000</v>
      </c>
      <c r="H4" s="1">
        <v>2</v>
      </c>
      <c r="I4" t="str">
        <f t="shared" si="2"/>
        <v>A_MAIN</v>
      </c>
      <c r="J4" s="1">
        <f>1/2</f>
        <v>0.5</v>
      </c>
    </row>
    <row r="5" spans="1:10" x14ac:dyDescent="0.25">
      <c r="A5" s="3" t="s">
        <v>61</v>
      </c>
      <c r="B5" s="1" t="s">
        <v>1</v>
      </c>
      <c r="C5" s="1" t="s">
        <v>56</v>
      </c>
      <c r="D5" s="1" t="s">
        <v>68</v>
      </c>
      <c r="E5" s="1" t="str">
        <f t="shared" si="0"/>
        <v>PAGE 04</v>
      </c>
      <c r="F5" s="1" t="str">
        <f t="shared" si="1"/>
        <v>INTRODUCTION</v>
      </c>
      <c r="G5" s="1">
        <f t="shared" si="3"/>
        <v>1000000000000000</v>
      </c>
      <c r="H5" s="1">
        <v>3</v>
      </c>
      <c r="I5" t="str">
        <f t="shared" si="2"/>
        <v>B_INTRO</v>
      </c>
      <c r="J5" s="1">
        <v>1</v>
      </c>
    </row>
    <row r="6" spans="1:10" x14ac:dyDescent="0.25">
      <c r="A6" s="3" t="s">
        <v>62</v>
      </c>
      <c r="B6" s="1" t="s">
        <v>2</v>
      </c>
      <c r="C6" s="1" t="s">
        <v>56</v>
      </c>
      <c r="D6" s="1" t="s">
        <v>69</v>
      </c>
      <c r="E6" s="1" t="str">
        <f t="shared" si="0"/>
        <v>PAGE 05</v>
      </c>
      <c r="F6" s="1" t="str">
        <f t="shared" si="1"/>
        <v>PROGENITOR of the Theron Family</v>
      </c>
      <c r="G6" s="1">
        <f t="shared" si="3"/>
        <v>500000000000000</v>
      </c>
      <c r="H6" s="1">
        <v>4</v>
      </c>
      <c r="I6" t="str">
        <f t="shared" si="2"/>
        <v>C_PROG-THERON</v>
      </c>
      <c r="J6" s="1">
        <f>1/2</f>
        <v>0.5</v>
      </c>
    </row>
    <row r="7" spans="1:10" x14ac:dyDescent="0.25">
      <c r="A7" s="3" t="s">
        <v>63</v>
      </c>
      <c r="B7" s="1" t="s">
        <v>3</v>
      </c>
      <c r="C7" s="1" t="s">
        <v>56</v>
      </c>
      <c r="D7" s="1" t="s">
        <v>69</v>
      </c>
      <c r="E7" s="1" t="str">
        <f t="shared" si="0"/>
        <v>PAGE 06</v>
      </c>
      <c r="F7" s="1" t="str">
        <f t="shared" si="1"/>
        <v>BRIEF SUMMARY: Jacques Therond</v>
      </c>
      <c r="G7" s="1">
        <f t="shared" si="3"/>
        <v>500000000000000</v>
      </c>
      <c r="H7" s="1">
        <v>5</v>
      </c>
      <c r="I7" t="str">
        <f t="shared" si="2"/>
        <v>C_PROG-THERON</v>
      </c>
      <c r="J7" s="1">
        <f>1/2</f>
        <v>0.5</v>
      </c>
    </row>
    <row r="8" spans="1:10" x14ac:dyDescent="0.25">
      <c r="A8" s="3" t="s">
        <v>65</v>
      </c>
      <c r="B8" s="1" t="s">
        <v>4</v>
      </c>
      <c r="C8" s="1" t="s">
        <v>56</v>
      </c>
      <c r="D8" s="1" t="s">
        <v>70</v>
      </c>
      <c r="E8" s="1" t="str">
        <f t="shared" si="0"/>
        <v>PAGE 09</v>
      </c>
      <c r="F8" s="1" t="str">
        <f t="shared" si="1"/>
        <v>PROGENITOR of the Fourie Familiy</v>
      </c>
      <c r="G8" s="1">
        <f t="shared" si="3"/>
        <v>500000000000000</v>
      </c>
      <c r="H8" s="1">
        <v>6</v>
      </c>
      <c r="I8" t="str">
        <f t="shared" si="2"/>
        <v>D_PROG-FOURIE</v>
      </c>
      <c r="J8" s="1">
        <f>1/2</f>
        <v>0.5</v>
      </c>
    </row>
    <row r="9" spans="1:10" x14ac:dyDescent="0.25">
      <c r="A9" s="3" t="s">
        <v>64</v>
      </c>
      <c r="B9" s="1" t="s">
        <v>5</v>
      </c>
      <c r="C9" s="1" t="s">
        <v>56</v>
      </c>
      <c r="D9" s="1" t="s">
        <v>70</v>
      </c>
      <c r="E9" s="1" t="str">
        <f t="shared" si="0"/>
        <v>PAGE 10</v>
      </c>
      <c r="F9" s="1" t="str">
        <f t="shared" si="1"/>
        <v>BRIEF SUMMARY: Louis Fourie</v>
      </c>
      <c r="G9" s="1">
        <f t="shared" si="3"/>
        <v>500000000000000</v>
      </c>
      <c r="H9" s="1">
        <v>7</v>
      </c>
      <c r="I9" t="str">
        <f t="shared" si="2"/>
        <v>D_PROG-FOURIE</v>
      </c>
      <c r="J9" s="1">
        <f>1/2</f>
        <v>0.5</v>
      </c>
    </row>
    <row r="10" spans="1:10" x14ac:dyDescent="0.25">
      <c r="A10" s="1">
        <v>11</v>
      </c>
      <c r="B10" s="1" t="s">
        <v>6</v>
      </c>
      <c r="C10" s="1" t="s">
        <v>56</v>
      </c>
      <c r="D10" s="1" t="s">
        <v>71</v>
      </c>
      <c r="E10" s="1" t="str">
        <f t="shared" si="0"/>
        <v>PAGE 11</v>
      </c>
      <c r="F10" s="1" t="str">
        <f t="shared" si="1"/>
        <v>Places of Origin</v>
      </c>
      <c r="G10" s="1">
        <f t="shared" si="3"/>
        <v>200000000000000</v>
      </c>
      <c r="H10" s="1">
        <v>8</v>
      </c>
      <c r="I10" t="str">
        <f t="shared" si="2"/>
        <v>E_FIVE W</v>
      </c>
      <c r="J10" s="1">
        <f>1/5</f>
        <v>0.2</v>
      </c>
    </row>
    <row r="11" spans="1:10" x14ac:dyDescent="0.25">
      <c r="A11" s="1">
        <v>12</v>
      </c>
      <c r="B11" s="1" t="s">
        <v>7</v>
      </c>
      <c r="C11" s="1" t="s">
        <v>56</v>
      </c>
      <c r="D11" s="1" t="s">
        <v>71</v>
      </c>
      <c r="E11" s="1" t="str">
        <f t="shared" si="0"/>
        <v>PAGE 12</v>
      </c>
      <c r="F11" s="1" t="str">
        <f t="shared" si="1"/>
        <v>places, surnames, ships, farms</v>
      </c>
      <c r="G11" s="1">
        <f t="shared" si="3"/>
        <v>200000000000000</v>
      </c>
      <c r="H11" s="1">
        <v>9</v>
      </c>
      <c r="I11" t="str">
        <f t="shared" si="2"/>
        <v>E_FIVE W</v>
      </c>
      <c r="J11" s="1">
        <f>1/5</f>
        <v>0.2</v>
      </c>
    </row>
    <row r="12" spans="1:10" x14ac:dyDescent="0.25">
      <c r="A12" s="1">
        <v>13</v>
      </c>
      <c r="B12" s="1" t="s">
        <v>8</v>
      </c>
      <c r="C12" s="1" t="s">
        <v>56</v>
      </c>
      <c r="D12" s="1" t="s">
        <v>71</v>
      </c>
      <c r="E12" s="1" t="str">
        <f t="shared" si="0"/>
        <v>PAGE 13</v>
      </c>
      <c r="F12" s="1" t="str">
        <f t="shared" si="1"/>
        <v>Where did you come from ?</v>
      </c>
      <c r="G12" s="1">
        <f t="shared" si="3"/>
        <v>200000000000000</v>
      </c>
      <c r="H12" s="1">
        <v>10</v>
      </c>
      <c r="I12" t="str">
        <f t="shared" si="2"/>
        <v>E_FIVE W</v>
      </c>
      <c r="J12" s="1">
        <f>1/5</f>
        <v>0.2</v>
      </c>
    </row>
    <row r="13" spans="1:10" x14ac:dyDescent="0.25">
      <c r="A13" s="1">
        <v>15</v>
      </c>
      <c r="B13" s="1" t="s">
        <v>9</v>
      </c>
      <c r="C13" s="1" t="s">
        <v>56</v>
      </c>
      <c r="D13" s="1" t="s">
        <v>71</v>
      </c>
      <c r="E13" s="1" t="str">
        <f t="shared" si="0"/>
        <v>PAGE 15</v>
      </c>
      <c r="F13" s="1" t="str">
        <f t="shared" si="1"/>
        <v>Where did you go ?</v>
      </c>
      <c r="G13" s="1">
        <f t="shared" si="3"/>
        <v>200000000000000</v>
      </c>
      <c r="H13" s="1">
        <v>11</v>
      </c>
      <c r="I13" t="str">
        <f t="shared" si="2"/>
        <v>E_FIVE W</v>
      </c>
      <c r="J13" s="1">
        <f>1/5</f>
        <v>0.2</v>
      </c>
    </row>
    <row r="14" spans="1:10" x14ac:dyDescent="0.25">
      <c r="A14" s="1">
        <v>16</v>
      </c>
      <c r="B14" s="1" t="s">
        <v>10</v>
      </c>
      <c r="C14" s="1" t="s">
        <v>56</v>
      </c>
      <c r="D14" s="1" t="s">
        <v>71</v>
      </c>
      <c r="E14" s="1" t="str">
        <f t="shared" si="0"/>
        <v>PAGE 16</v>
      </c>
      <c r="F14" s="1" t="str">
        <f t="shared" si="1"/>
        <v>Why did you leave ?</v>
      </c>
      <c r="G14" s="1">
        <f t="shared" si="3"/>
        <v>200000000000000</v>
      </c>
      <c r="H14" s="1">
        <v>12</v>
      </c>
      <c r="I14" t="str">
        <f t="shared" si="2"/>
        <v>E_FIVE W</v>
      </c>
      <c r="J14" s="1">
        <f>1/5</f>
        <v>0.2</v>
      </c>
    </row>
    <row r="15" spans="1:10" x14ac:dyDescent="0.25">
      <c r="A15" s="1">
        <v>17</v>
      </c>
      <c r="B15" s="1" t="s">
        <v>11</v>
      </c>
      <c r="C15" s="1" t="s">
        <v>56</v>
      </c>
      <c r="D15" s="1" t="s">
        <v>72</v>
      </c>
      <c r="E15" s="1" t="str">
        <f t="shared" si="0"/>
        <v>PAGE 17</v>
      </c>
      <c r="F15" s="1" t="str">
        <f t="shared" si="1"/>
        <v>FLEEING # 1 - tracks / routes in France</v>
      </c>
      <c r="G15" s="1">
        <f>$G$1*J15</f>
        <v>333333333333333.31</v>
      </c>
      <c r="H15" s="1">
        <v>13</v>
      </c>
      <c r="I15" t="str">
        <f t="shared" si="2"/>
        <v>F_FLEEING</v>
      </c>
      <c r="J15" s="1">
        <f>1/3</f>
        <v>0.33333333333333331</v>
      </c>
    </row>
    <row r="16" spans="1:10" x14ac:dyDescent="0.25">
      <c r="A16" s="1">
        <v>18</v>
      </c>
      <c r="B16" s="1" t="s">
        <v>12</v>
      </c>
      <c r="C16" s="1" t="s">
        <v>56</v>
      </c>
      <c r="D16" s="1" t="s">
        <v>72</v>
      </c>
      <c r="E16" s="1" t="str">
        <f t="shared" si="0"/>
        <v>PAGE 18</v>
      </c>
      <c r="F16" s="1" t="str">
        <f t="shared" si="1"/>
        <v>FLEEING # 2 - tracks / routes France-Switzerland</v>
      </c>
      <c r="G16" s="1">
        <f t="shared" si="3"/>
        <v>333333333333333.31</v>
      </c>
      <c r="H16" s="1">
        <v>14</v>
      </c>
      <c r="I16" t="str">
        <f t="shared" si="2"/>
        <v>F_FLEEING</v>
      </c>
      <c r="J16" s="1">
        <f>1/3</f>
        <v>0.33333333333333331</v>
      </c>
    </row>
    <row r="17" spans="1:10" x14ac:dyDescent="0.25">
      <c r="A17" s="1">
        <v>19</v>
      </c>
      <c r="B17" s="1" t="s">
        <v>13</v>
      </c>
      <c r="C17" s="1" t="s">
        <v>56</v>
      </c>
      <c r="D17" s="1" t="s">
        <v>72</v>
      </c>
      <c r="E17" s="1" t="str">
        <f t="shared" si="0"/>
        <v>PAGE 19</v>
      </c>
      <c r="F17" s="1" t="str">
        <f t="shared" si="1"/>
        <v>FLEEING # 3 - tracks / routes in Germany</v>
      </c>
      <c r="G17" s="1">
        <f t="shared" si="3"/>
        <v>333333333333333.31</v>
      </c>
      <c r="H17" s="1">
        <v>15</v>
      </c>
      <c r="I17" t="str">
        <f t="shared" si="2"/>
        <v>F_FLEEING</v>
      </c>
      <c r="J17" s="1">
        <f>1/3</f>
        <v>0.33333333333333331</v>
      </c>
    </row>
    <row r="18" spans="1:10" x14ac:dyDescent="0.25">
      <c r="A18" s="1">
        <v>20</v>
      </c>
      <c r="B18" s="1" t="s">
        <v>14</v>
      </c>
      <c r="C18" s="1" t="s">
        <v>56</v>
      </c>
      <c r="D18" s="1" t="s">
        <v>73</v>
      </c>
      <c r="E18" s="1" t="str">
        <f t="shared" si="0"/>
        <v>PAGE 20</v>
      </c>
      <c r="F18" s="1" t="str">
        <f t="shared" si="1"/>
        <v>Frankfurt/Main, French-Reformed Church</v>
      </c>
      <c r="G18" s="1">
        <f t="shared" si="3"/>
        <v>1000000000000000</v>
      </c>
      <c r="H18" s="1">
        <v>16</v>
      </c>
      <c r="I18" t="str">
        <f t="shared" si="2"/>
        <v>G_RELAY</v>
      </c>
      <c r="J18" s="1">
        <v>1</v>
      </c>
    </row>
    <row r="19" spans="1:10" x14ac:dyDescent="0.25">
      <c r="A19" s="1">
        <v>21</v>
      </c>
      <c r="B19" s="1" t="s">
        <v>15</v>
      </c>
      <c r="C19" s="1" t="s">
        <v>56</v>
      </c>
      <c r="D19" s="1" t="s">
        <v>74</v>
      </c>
      <c r="E19" s="1" t="str">
        <f t="shared" si="0"/>
        <v>PAGE 21</v>
      </c>
      <c r="F19" s="1" t="str">
        <f t="shared" si="1"/>
        <v>Huguenots &amp; their descendants German territories</v>
      </c>
      <c r="G19" s="1">
        <f t="shared" si="3"/>
        <v>1000000000000000</v>
      </c>
      <c r="H19" s="1">
        <v>17</v>
      </c>
      <c r="I19" t="str">
        <f t="shared" si="2"/>
        <v>H_CHART</v>
      </c>
      <c r="J19" s="1">
        <v>1</v>
      </c>
    </row>
    <row r="20" spans="1:10" x14ac:dyDescent="0.25">
      <c r="A20" s="1">
        <v>22</v>
      </c>
      <c r="B20" s="1" t="s">
        <v>16</v>
      </c>
      <c r="C20" s="1" t="s">
        <v>56</v>
      </c>
      <c r="D20" s="1" t="s">
        <v>75</v>
      </c>
      <c r="E20" s="1" t="str">
        <f t="shared" si="0"/>
        <v>PAGE 22</v>
      </c>
      <c r="F20" s="1" t="str">
        <f t="shared" si="1"/>
        <v>VOC Ships carrying Huguenots  from the Netherlands to the Cape</v>
      </c>
      <c r="G20" s="1">
        <f>$G$1*J20+1</f>
        <v>166666666666667.66</v>
      </c>
      <c r="H20" s="1">
        <v>18</v>
      </c>
      <c r="I20" t="str">
        <f t="shared" si="2"/>
        <v>I_VOC</v>
      </c>
      <c r="J20" s="1">
        <f>1/6</f>
        <v>0.16666666666666666</v>
      </c>
    </row>
    <row r="21" spans="1:10" x14ac:dyDescent="0.25">
      <c r="A21" s="1">
        <v>23</v>
      </c>
      <c r="B21" s="1" t="s">
        <v>17</v>
      </c>
      <c r="C21" s="1" t="s">
        <v>56</v>
      </c>
      <c r="D21" s="1" t="s">
        <v>75</v>
      </c>
      <c r="E21" s="1" t="str">
        <f t="shared" si="0"/>
        <v>PAGE 23</v>
      </c>
      <c r="F21" s="1" t="str">
        <f t="shared" si="1"/>
        <v>Route from Europe to Africa</v>
      </c>
      <c r="G21" s="1">
        <f t="shared" si="3"/>
        <v>166666666666666.66</v>
      </c>
      <c r="H21" s="1">
        <v>19</v>
      </c>
      <c r="I21" t="str">
        <f t="shared" si="2"/>
        <v>I_VOC</v>
      </c>
      <c r="J21" s="1">
        <f t="shared" ref="J21:J25" si="4">1/6</f>
        <v>0.16666666666666666</v>
      </c>
    </row>
    <row r="22" spans="1:10" x14ac:dyDescent="0.25">
      <c r="A22" s="1">
        <v>24</v>
      </c>
      <c r="B22" s="1" t="s">
        <v>18</v>
      </c>
      <c r="C22" s="1" t="s">
        <v>56</v>
      </c>
      <c r="D22" s="1" t="s">
        <v>75</v>
      </c>
      <c r="E22" s="1" t="str">
        <f t="shared" si="0"/>
        <v>PAGE 24</v>
      </c>
      <c r="F22" s="1" t="str">
        <f t="shared" si="1"/>
        <v>The Oosterlandt</v>
      </c>
      <c r="G22" s="1">
        <f t="shared" si="3"/>
        <v>166666666666666.66</v>
      </c>
      <c r="H22" s="1">
        <v>20</v>
      </c>
      <c r="I22" t="str">
        <f t="shared" si="2"/>
        <v>I_VOC</v>
      </c>
      <c r="J22" s="1">
        <f t="shared" si="4"/>
        <v>0.16666666666666666</v>
      </c>
    </row>
    <row r="23" spans="1:10" x14ac:dyDescent="0.25">
      <c r="A23" s="1">
        <v>25</v>
      </c>
      <c r="B23" s="1" t="s">
        <v>19</v>
      </c>
      <c r="C23" s="1" t="s">
        <v>56</v>
      </c>
      <c r="D23" s="1" t="s">
        <v>75</v>
      </c>
      <c r="E23" s="1" t="str">
        <f t="shared" si="0"/>
        <v>PAGE 25</v>
      </c>
      <c r="F23" s="1" t="str">
        <f t="shared" si="1"/>
        <v>Oosterland Passenger List</v>
      </c>
      <c r="G23" s="1">
        <f t="shared" si="3"/>
        <v>166666666666666.66</v>
      </c>
      <c r="H23" s="1">
        <v>21</v>
      </c>
      <c r="I23" t="str">
        <f t="shared" si="2"/>
        <v>I_VOC</v>
      </c>
      <c r="J23" s="1">
        <f t="shared" si="4"/>
        <v>0.16666666666666666</v>
      </c>
    </row>
    <row r="24" spans="1:10" x14ac:dyDescent="0.25">
      <c r="A24" s="1">
        <v>26</v>
      </c>
      <c r="B24" s="1" t="s">
        <v>20</v>
      </c>
      <c r="C24" s="1" t="s">
        <v>56</v>
      </c>
      <c r="D24" s="1" t="s">
        <v>75</v>
      </c>
      <c r="E24" s="1" t="str">
        <f t="shared" si="0"/>
        <v>PAGE 26</v>
      </c>
      <c r="F24" s="1" t="str">
        <f t="shared" si="1"/>
        <v>Wapen van Alkmaar</v>
      </c>
      <c r="G24" s="1">
        <f t="shared" si="3"/>
        <v>166666666666666.66</v>
      </c>
      <c r="H24" s="1">
        <v>22</v>
      </c>
      <c r="I24" t="str">
        <f t="shared" si="2"/>
        <v>I_VOC</v>
      </c>
      <c r="J24" s="1">
        <f t="shared" si="4"/>
        <v>0.16666666666666666</v>
      </c>
    </row>
    <row r="25" spans="1:10" x14ac:dyDescent="0.25">
      <c r="A25" s="1">
        <v>27</v>
      </c>
      <c r="B25" s="1" t="s">
        <v>21</v>
      </c>
      <c r="C25" s="1" t="s">
        <v>56</v>
      </c>
      <c r="D25" s="1" t="s">
        <v>75</v>
      </c>
      <c r="E25" s="1" t="str">
        <f t="shared" si="0"/>
        <v>PAGE 27</v>
      </c>
      <c r="F25" s="1" t="str">
        <f t="shared" si="1"/>
        <v>Wapen van Alkmaar Passenger List</v>
      </c>
      <c r="G25" s="1">
        <f t="shared" si="3"/>
        <v>166666666666666.66</v>
      </c>
      <c r="H25" s="1">
        <v>23</v>
      </c>
      <c r="I25" t="str">
        <f t="shared" si="2"/>
        <v>I_VOC</v>
      </c>
      <c r="J25" s="1">
        <f t="shared" si="4"/>
        <v>0.16666666666666666</v>
      </c>
    </row>
    <row r="26" spans="1:10" x14ac:dyDescent="0.25">
      <c r="A26" s="1">
        <v>28</v>
      </c>
      <c r="B26" s="1" t="s">
        <v>22</v>
      </c>
      <c r="C26" s="1" t="s">
        <v>56</v>
      </c>
      <c r="D26" s="1" t="s">
        <v>76</v>
      </c>
      <c r="E26" s="1" t="str">
        <f t="shared" si="0"/>
        <v>PAGE 28</v>
      </c>
      <c r="F26" s="1" t="str">
        <f t="shared" si="1"/>
        <v>Maps of South Africa &amp; Western Cape</v>
      </c>
      <c r="G26" s="1">
        <f t="shared" si="3"/>
        <v>200000000000000</v>
      </c>
      <c r="H26" s="1">
        <v>24</v>
      </c>
      <c r="I26" t="str">
        <f t="shared" si="2"/>
        <v>J_MAPS</v>
      </c>
      <c r="J26" s="1">
        <f>1/5</f>
        <v>0.2</v>
      </c>
    </row>
    <row r="27" spans="1:10" x14ac:dyDescent="0.25">
      <c r="A27" s="1">
        <v>29</v>
      </c>
      <c r="B27" s="1" t="s">
        <v>23</v>
      </c>
      <c r="C27" s="1" t="s">
        <v>56</v>
      </c>
      <c r="D27" s="1" t="s">
        <v>76</v>
      </c>
      <c r="E27" s="1" t="str">
        <f t="shared" si="0"/>
        <v>PAGE 29</v>
      </c>
      <c r="F27" s="1" t="str">
        <f t="shared" si="1"/>
        <v>Carte du Cap de Bonne Esperance</v>
      </c>
      <c r="G27" s="1">
        <f t="shared" si="3"/>
        <v>200000000000000</v>
      </c>
      <c r="H27" s="1">
        <v>25</v>
      </c>
      <c r="I27" t="str">
        <f t="shared" si="2"/>
        <v>J_MAPS</v>
      </c>
      <c r="J27" s="1">
        <f>1/5</f>
        <v>0.2</v>
      </c>
    </row>
    <row r="28" spans="1:10" x14ac:dyDescent="0.25">
      <c r="A28" s="1">
        <v>32</v>
      </c>
      <c r="B28" s="1" t="s">
        <v>24</v>
      </c>
      <c r="C28" s="1" t="s">
        <v>56</v>
      </c>
      <c r="D28" s="1" t="s">
        <v>76</v>
      </c>
      <c r="E28" s="1" t="str">
        <f t="shared" si="0"/>
        <v>PAGE 32</v>
      </c>
      <c r="F28" s="1" t="str">
        <f t="shared" si="1"/>
        <v>Huguenot &amp; Dutch farms</v>
      </c>
      <c r="G28" s="1">
        <f t="shared" si="3"/>
        <v>200000000000000</v>
      </c>
      <c r="H28" s="1">
        <v>26</v>
      </c>
      <c r="I28" t="str">
        <f t="shared" si="2"/>
        <v>J_MAPS</v>
      </c>
      <c r="J28" s="1">
        <f>1/5</f>
        <v>0.2</v>
      </c>
    </row>
    <row r="29" spans="1:10" x14ac:dyDescent="0.25">
      <c r="A29" s="1">
        <v>34</v>
      </c>
      <c r="B29" s="1" t="s">
        <v>25</v>
      </c>
      <c r="C29" s="1" t="s">
        <v>56</v>
      </c>
      <c r="D29" s="1" t="s">
        <v>76</v>
      </c>
      <c r="E29" s="1" t="str">
        <f t="shared" si="0"/>
        <v>PAGE 34</v>
      </c>
      <c r="F29" s="1" t="str">
        <f t="shared" si="1"/>
        <v>Index to farms</v>
      </c>
      <c r="G29" s="1">
        <f t="shared" si="3"/>
        <v>200000000000000</v>
      </c>
      <c r="H29" s="1">
        <v>27</v>
      </c>
      <c r="I29" t="str">
        <f t="shared" si="2"/>
        <v>J_MAPS</v>
      </c>
      <c r="J29" s="1">
        <f>1/5</f>
        <v>0.2</v>
      </c>
    </row>
    <row r="30" spans="1:10" x14ac:dyDescent="0.25">
      <c r="A30" s="1">
        <v>35</v>
      </c>
      <c r="B30" s="1" t="s">
        <v>26</v>
      </c>
      <c r="C30" s="1" t="s">
        <v>56</v>
      </c>
      <c r="D30" s="1" t="s">
        <v>76</v>
      </c>
      <c r="E30" s="1" t="str">
        <f t="shared" si="0"/>
        <v>PAGE 35</v>
      </c>
      <c r="F30" s="1" t="str">
        <f t="shared" si="1"/>
        <v>ol’ Franschehoek, farms &amp; coat of arms</v>
      </c>
      <c r="G30" s="1">
        <f t="shared" si="3"/>
        <v>200000000000000</v>
      </c>
      <c r="H30" s="1">
        <v>28</v>
      </c>
      <c r="I30" t="str">
        <f t="shared" si="2"/>
        <v>J_MAPS</v>
      </c>
      <c r="J30" s="1">
        <f>1/5</f>
        <v>0.2</v>
      </c>
    </row>
    <row r="31" spans="1:10" x14ac:dyDescent="0.25">
      <c r="A31" s="1">
        <v>36</v>
      </c>
      <c r="B31" s="1" t="s">
        <v>27</v>
      </c>
      <c r="C31" s="1" t="s">
        <v>56</v>
      </c>
      <c r="D31" s="1" t="s">
        <v>77</v>
      </c>
      <c r="E31" s="1" t="str">
        <f t="shared" si="0"/>
        <v>PAGE 36</v>
      </c>
      <c r="F31" s="1" t="str">
        <f t="shared" si="1"/>
        <v>SIGNATUREs of French Refugees</v>
      </c>
      <c r="G31" s="1">
        <f t="shared" si="3"/>
        <v>1000000000000000</v>
      </c>
      <c r="H31" s="1">
        <v>29</v>
      </c>
      <c r="I31" t="str">
        <f t="shared" si="2"/>
        <v>K_SIGNATUREs</v>
      </c>
      <c r="J31" s="1">
        <v>1</v>
      </c>
    </row>
    <row r="32" spans="1:10" x14ac:dyDescent="0.25">
      <c r="A32" s="1">
        <v>37</v>
      </c>
      <c r="B32" s="1" t="s">
        <v>28</v>
      </c>
      <c r="C32" s="1" t="s">
        <v>56</v>
      </c>
      <c r="D32" s="1" t="s">
        <v>78</v>
      </c>
      <c r="E32" s="1" t="str">
        <f t="shared" si="0"/>
        <v>PAGE 37</v>
      </c>
      <c r="F32" s="1" t="str">
        <f t="shared" si="1"/>
        <v>Theron FAMILY-TREE</v>
      </c>
      <c r="G32" s="1">
        <f>$G$1*J32+1</f>
        <v>111111111111112.11</v>
      </c>
      <c r="H32" s="1">
        <v>30</v>
      </c>
      <c r="I32" t="str">
        <f t="shared" si="2"/>
        <v>L_THERON</v>
      </c>
      <c r="J32" s="1">
        <f>1/9</f>
        <v>0.1111111111111111</v>
      </c>
    </row>
    <row r="33" spans="1:10" x14ac:dyDescent="0.25">
      <c r="A33" s="1">
        <v>39</v>
      </c>
      <c r="B33" s="1" t="s">
        <v>30</v>
      </c>
      <c r="C33" s="1" t="s">
        <v>56</v>
      </c>
      <c r="D33" s="1" t="s">
        <v>78</v>
      </c>
      <c r="E33" s="1" t="str">
        <f t="shared" si="0"/>
        <v>PAGE 39</v>
      </c>
      <c r="F33" s="1" t="str">
        <f t="shared" si="1"/>
        <v>Theron, Jacques – Generation 01</v>
      </c>
      <c r="G33" s="1">
        <f t="shared" si="3"/>
        <v>111111111111111.11</v>
      </c>
      <c r="H33" s="1">
        <v>31</v>
      </c>
      <c r="I33" t="str">
        <f t="shared" si="2"/>
        <v>L_THERON</v>
      </c>
      <c r="J33" s="1">
        <f t="shared" ref="J33:J40" si="5">1/9</f>
        <v>0.1111111111111111</v>
      </c>
    </row>
    <row r="34" spans="1:10" x14ac:dyDescent="0.25">
      <c r="A34" s="1">
        <v>54</v>
      </c>
      <c r="B34" s="1" t="s">
        <v>32</v>
      </c>
      <c r="C34" s="1" t="s">
        <v>56</v>
      </c>
      <c r="D34" s="1" t="s">
        <v>78</v>
      </c>
      <c r="E34" s="1" t="str">
        <f t="shared" si="0"/>
        <v>PAGE 54</v>
      </c>
      <c r="F34" s="1" t="str">
        <f t="shared" si="1"/>
        <v>Theron, Jan Hendrik – Generation 08</v>
      </c>
      <c r="G34" s="1">
        <f t="shared" si="3"/>
        <v>111111111111111.11</v>
      </c>
      <c r="H34" s="1">
        <v>32</v>
      </c>
      <c r="I34" t="str">
        <f t="shared" si="2"/>
        <v>L_THERON</v>
      </c>
      <c r="J34" s="1">
        <f t="shared" si="5"/>
        <v>0.1111111111111111</v>
      </c>
    </row>
    <row r="35" spans="1:10" x14ac:dyDescent="0.25">
      <c r="A35" s="1">
        <v>56</v>
      </c>
      <c r="B35" s="1" t="s">
        <v>34</v>
      </c>
      <c r="C35" s="1" t="s">
        <v>56</v>
      </c>
      <c r="D35" s="1" t="s">
        <v>78</v>
      </c>
      <c r="E35" s="1" t="str">
        <f t="shared" ref="E35:E52" si="6">$E$2&amp;" "&amp;A35</f>
        <v>PAGE 56</v>
      </c>
      <c r="F35" s="1" t="str">
        <f t="shared" ref="F35:F52" si="7">B35</f>
        <v>Theron, Isaac Henry – Generation 09</v>
      </c>
      <c r="G35" s="1">
        <f t="shared" si="3"/>
        <v>111111111111111.11</v>
      </c>
      <c r="H35" s="1">
        <v>33</v>
      </c>
      <c r="I35" t="str">
        <f t="shared" ref="I35:I52" si="8">$I$1&amp;D35</f>
        <v>L_THERON</v>
      </c>
      <c r="J35" s="1">
        <f t="shared" si="5"/>
        <v>0.1111111111111111</v>
      </c>
    </row>
    <row r="36" spans="1:10" x14ac:dyDescent="0.25">
      <c r="A36" s="1">
        <v>59</v>
      </c>
      <c r="B36" s="1" t="s">
        <v>36</v>
      </c>
      <c r="C36" s="1" t="s">
        <v>56</v>
      </c>
      <c r="D36" s="1" t="s">
        <v>78</v>
      </c>
      <c r="E36" s="1" t="str">
        <f t="shared" si="6"/>
        <v>PAGE 59</v>
      </c>
      <c r="F36" s="1" t="str">
        <f t="shared" si="7"/>
        <v>266 years later Ike &amp; Hester</v>
      </c>
      <c r="G36" s="1">
        <f t="shared" si="3"/>
        <v>111111111111111.11</v>
      </c>
      <c r="H36" s="1">
        <v>34</v>
      </c>
      <c r="I36" t="str">
        <f t="shared" si="8"/>
        <v>L_THERON</v>
      </c>
      <c r="J36" s="1">
        <f t="shared" si="5"/>
        <v>0.1111111111111111</v>
      </c>
    </row>
    <row r="37" spans="1:10" x14ac:dyDescent="0.25">
      <c r="A37" s="1">
        <v>61</v>
      </c>
      <c r="B37" s="1" t="s">
        <v>37</v>
      </c>
      <c r="C37" s="1" t="s">
        <v>56</v>
      </c>
      <c r="D37" s="1" t="s">
        <v>78</v>
      </c>
      <c r="E37" s="1" t="str">
        <f t="shared" si="6"/>
        <v>PAGE 61</v>
      </c>
      <c r="F37" s="1" t="str">
        <f t="shared" si="7"/>
        <v>Theron – Generation 10</v>
      </c>
      <c r="G37" s="1">
        <f t="shared" si="3"/>
        <v>111111111111111.11</v>
      </c>
      <c r="H37" s="1">
        <v>35</v>
      </c>
      <c r="I37" t="str">
        <f t="shared" si="8"/>
        <v>L_THERON</v>
      </c>
      <c r="J37" s="1">
        <f t="shared" si="5"/>
        <v>0.1111111111111111</v>
      </c>
    </row>
    <row r="38" spans="1:10" x14ac:dyDescent="0.25">
      <c r="A38" s="1">
        <v>63</v>
      </c>
      <c r="B38" s="1" t="s">
        <v>38</v>
      </c>
      <c r="C38" s="1" t="s">
        <v>56</v>
      </c>
      <c r="D38" s="1" t="s">
        <v>78</v>
      </c>
      <c r="E38" s="1" t="str">
        <f t="shared" si="6"/>
        <v>PAGE 63</v>
      </c>
      <c r="F38" s="1" t="str">
        <f t="shared" si="7"/>
        <v>Theron – Generation 11</v>
      </c>
      <c r="G38" s="1">
        <f t="shared" si="3"/>
        <v>111111111111111.11</v>
      </c>
      <c r="H38" s="1">
        <v>36</v>
      </c>
      <c r="I38" t="str">
        <f t="shared" si="8"/>
        <v>L_THERON</v>
      </c>
      <c r="J38" s="1">
        <f t="shared" si="5"/>
        <v>0.1111111111111111</v>
      </c>
    </row>
    <row r="39" spans="1:10" x14ac:dyDescent="0.25">
      <c r="A39" s="1">
        <v>66</v>
      </c>
      <c r="B39" s="1" t="s">
        <v>39</v>
      </c>
      <c r="C39" s="1" t="s">
        <v>56</v>
      </c>
      <c r="D39" s="1" t="s">
        <v>78</v>
      </c>
      <c r="E39" s="1" t="str">
        <f t="shared" si="6"/>
        <v>PAGE 66</v>
      </c>
      <c r="F39" s="1" t="str">
        <f t="shared" si="7"/>
        <v>Theron – Generation 12</v>
      </c>
      <c r="G39" s="1">
        <f t="shared" si="3"/>
        <v>111111111111111.11</v>
      </c>
      <c r="H39" s="1">
        <v>37</v>
      </c>
      <c r="I39" t="str">
        <f t="shared" si="8"/>
        <v>L_THERON</v>
      </c>
      <c r="J39" s="1">
        <f t="shared" si="5"/>
        <v>0.1111111111111111</v>
      </c>
    </row>
    <row r="40" spans="1:10" x14ac:dyDescent="0.25">
      <c r="A40" s="1">
        <v>69</v>
      </c>
      <c r="B40" s="1" t="s">
        <v>40</v>
      </c>
      <c r="C40" s="1" t="s">
        <v>56</v>
      </c>
      <c r="D40" s="1" t="s">
        <v>78</v>
      </c>
      <c r="E40" s="1" t="str">
        <f t="shared" si="6"/>
        <v>PAGE 69</v>
      </c>
      <c r="F40" s="1" t="str">
        <f t="shared" si="7"/>
        <v>Theron – Generation 13</v>
      </c>
      <c r="G40" s="1">
        <f t="shared" si="3"/>
        <v>111111111111111.11</v>
      </c>
      <c r="H40" s="1">
        <v>38</v>
      </c>
      <c r="I40" t="str">
        <f t="shared" si="8"/>
        <v>L_THERON</v>
      </c>
      <c r="J40" s="1">
        <f t="shared" si="5"/>
        <v>0.1111111111111111</v>
      </c>
    </row>
    <row r="41" spans="1:10" x14ac:dyDescent="0.25">
      <c r="A41" s="1">
        <v>38</v>
      </c>
      <c r="B41" s="1" t="s">
        <v>29</v>
      </c>
      <c r="C41" s="1" t="s">
        <v>56</v>
      </c>
      <c r="D41" s="1" t="s">
        <v>79</v>
      </c>
      <c r="E41" s="1" t="str">
        <f t="shared" si="6"/>
        <v>PAGE 38</v>
      </c>
      <c r="F41" s="1" t="str">
        <f t="shared" si="7"/>
        <v>Fourie FAMILY-TREE</v>
      </c>
      <c r="G41" s="1">
        <f t="shared" si="3"/>
        <v>250000000000000</v>
      </c>
      <c r="H41" s="1">
        <v>39</v>
      </c>
      <c r="I41" t="str">
        <f t="shared" si="8"/>
        <v>M_FOURIE</v>
      </c>
      <c r="J41" s="1">
        <f>1/4</f>
        <v>0.25</v>
      </c>
    </row>
    <row r="42" spans="1:10" x14ac:dyDescent="0.25">
      <c r="A42" s="1">
        <v>40</v>
      </c>
      <c r="B42" s="1" t="s">
        <v>31</v>
      </c>
      <c r="C42" s="1" t="s">
        <v>56</v>
      </c>
      <c r="D42" s="1" t="s">
        <v>79</v>
      </c>
      <c r="E42" s="1" t="str">
        <f t="shared" si="6"/>
        <v>PAGE 40</v>
      </c>
      <c r="F42" s="1" t="str">
        <f t="shared" si="7"/>
        <v>Fourie, Francois – Generation 01</v>
      </c>
      <c r="G42" s="1">
        <f t="shared" si="3"/>
        <v>250000000000000</v>
      </c>
      <c r="H42" s="1">
        <v>40</v>
      </c>
      <c r="I42" t="str">
        <f t="shared" si="8"/>
        <v>M_FOURIE</v>
      </c>
      <c r="J42" s="1">
        <f>1/4</f>
        <v>0.25</v>
      </c>
    </row>
    <row r="43" spans="1:10" x14ac:dyDescent="0.25">
      <c r="A43" s="1">
        <v>55</v>
      </c>
      <c r="B43" s="1" t="s">
        <v>33</v>
      </c>
      <c r="C43" s="1" t="s">
        <v>56</v>
      </c>
      <c r="D43" s="1" t="s">
        <v>79</v>
      </c>
      <c r="E43" s="1" t="str">
        <f t="shared" si="6"/>
        <v>PAGE 55</v>
      </c>
      <c r="F43" s="1" t="str">
        <f t="shared" si="7"/>
        <v>Fourie, Joel Daniel – Generation 07</v>
      </c>
      <c r="G43" s="1">
        <f t="shared" si="3"/>
        <v>250000000000000</v>
      </c>
      <c r="H43" s="1">
        <v>41</v>
      </c>
      <c r="I43" t="str">
        <f t="shared" si="8"/>
        <v>M_FOURIE</v>
      </c>
      <c r="J43" s="1">
        <f>1/4</f>
        <v>0.25</v>
      </c>
    </row>
    <row r="44" spans="1:10" x14ac:dyDescent="0.25">
      <c r="A44" s="1">
        <v>57</v>
      </c>
      <c r="B44" s="1" t="s">
        <v>35</v>
      </c>
      <c r="C44" s="1" t="s">
        <v>56</v>
      </c>
      <c r="D44" s="1" t="s">
        <v>79</v>
      </c>
      <c r="E44" s="1" t="str">
        <f t="shared" si="6"/>
        <v>PAGE 57</v>
      </c>
      <c r="F44" s="1" t="str">
        <f t="shared" si="7"/>
        <v>Fourie, Hester Maria Magdalena – Generation 08</v>
      </c>
      <c r="G44" s="1">
        <f t="shared" si="3"/>
        <v>250000000000000</v>
      </c>
      <c r="H44" s="1">
        <v>42</v>
      </c>
      <c r="I44" t="str">
        <f t="shared" si="8"/>
        <v>M_FOURIE</v>
      </c>
      <c r="J44" s="1">
        <f>1/4</f>
        <v>0.25</v>
      </c>
    </row>
    <row r="45" spans="1:10" x14ac:dyDescent="0.25">
      <c r="A45" s="1">
        <v>70</v>
      </c>
      <c r="B45" s="1" t="s">
        <v>41</v>
      </c>
      <c r="C45" s="1" t="s">
        <v>56</v>
      </c>
      <c r="D45" s="1" t="s">
        <v>91</v>
      </c>
      <c r="E45" s="1" t="str">
        <f t="shared" si="6"/>
        <v>PAGE 70</v>
      </c>
      <c r="F45" s="1" t="str">
        <f t="shared" si="7"/>
        <v>Cape Colony 1795 &amp; 1896</v>
      </c>
      <c r="G45" s="1">
        <f t="shared" si="3"/>
        <v>333333333333333.31</v>
      </c>
      <c r="H45" s="1">
        <v>43</v>
      </c>
      <c r="I45" t="str">
        <f t="shared" si="8"/>
        <v>O_HISTORY</v>
      </c>
      <c r="J45" s="1">
        <f>1/3</f>
        <v>0.33333333333333331</v>
      </c>
    </row>
    <row r="46" spans="1:10" x14ac:dyDescent="0.25">
      <c r="A46" s="1">
        <v>71</v>
      </c>
      <c r="B46" s="1" t="s">
        <v>43</v>
      </c>
      <c r="C46" s="1" t="s">
        <v>56</v>
      </c>
      <c r="D46" s="1" t="s">
        <v>91</v>
      </c>
      <c r="E46" s="1" t="str">
        <f t="shared" si="6"/>
        <v>PAGE 71</v>
      </c>
      <c r="F46" s="1" t="str">
        <f t="shared" si="7"/>
        <v>Points of arrival, homes</v>
      </c>
      <c r="G46" s="1">
        <f t="shared" si="3"/>
        <v>333333333333333.31</v>
      </c>
      <c r="H46" s="1">
        <v>44</v>
      </c>
      <c r="I46" t="str">
        <f t="shared" si="8"/>
        <v>O_HISTORY</v>
      </c>
      <c r="J46" s="1">
        <f>1/3</f>
        <v>0.33333333333333331</v>
      </c>
    </row>
    <row r="47" spans="1:10" x14ac:dyDescent="0.25">
      <c r="A47" s="1">
        <v>71</v>
      </c>
      <c r="B47" s="1" t="s">
        <v>42</v>
      </c>
      <c r="C47" s="1" t="s">
        <v>56</v>
      </c>
      <c r="D47" s="1" t="s">
        <v>91</v>
      </c>
      <c r="E47" s="1" t="str">
        <f t="shared" si="6"/>
        <v>PAGE 71</v>
      </c>
      <c r="F47" s="1" t="str">
        <f t="shared" si="7"/>
        <v>Trek routes of the Boers</v>
      </c>
      <c r="G47" s="1">
        <f t="shared" si="3"/>
        <v>333333333333333.31</v>
      </c>
      <c r="H47" s="1">
        <v>45</v>
      </c>
      <c r="I47" t="str">
        <f t="shared" si="8"/>
        <v>O_HISTORY</v>
      </c>
      <c r="J47" s="1">
        <f>1/3</f>
        <v>0.33333333333333331</v>
      </c>
    </row>
    <row r="48" spans="1:10" x14ac:dyDescent="0.25">
      <c r="A48" s="1">
        <v>72</v>
      </c>
      <c r="B48" s="1" t="s">
        <v>44</v>
      </c>
      <c r="C48" s="1" t="s">
        <v>56</v>
      </c>
      <c r="D48" s="1" t="s">
        <v>80</v>
      </c>
      <c r="E48" s="1" t="str">
        <f t="shared" si="6"/>
        <v>PAGE 72</v>
      </c>
      <c r="F48" s="1" t="str">
        <f t="shared" si="7"/>
        <v>Huguenotblood in us</v>
      </c>
      <c r="G48" s="1">
        <f t="shared" si="3"/>
        <v>1000000000000000</v>
      </c>
      <c r="H48" s="1">
        <v>46</v>
      </c>
      <c r="I48" t="str">
        <f t="shared" si="8"/>
        <v>P_BLOOD</v>
      </c>
      <c r="J48" s="1">
        <v>1</v>
      </c>
    </row>
    <row r="49" spans="1:10" x14ac:dyDescent="0.25">
      <c r="A49" s="1">
        <v>74</v>
      </c>
      <c r="B49" s="1" t="s">
        <v>45</v>
      </c>
      <c r="C49" s="1" t="s">
        <v>56</v>
      </c>
      <c r="D49" s="1" t="s">
        <v>81</v>
      </c>
      <c r="E49" s="1" t="str">
        <f t="shared" si="6"/>
        <v>PAGE 74</v>
      </c>
      <c r="F49" s="1" t="str">
        <f t="shared" si="7"/>
        <v>BIGFOOT</v>
      </c>
      <c r="G49" s="1">
        <f t="shared" si="3"/>
        <v>1000000000000000</v>
      </c>
      <c r="H49" s="1">
        <v>47</v>
      </c>
      <c r="I49" t="str">
        <f t="shared" si="8"/>
        <v>Q_BIGFOOT</v>
      </c>
      <c r="J49" s="1">
        <v>1</v>
      </c>
    </row>
    <row r="50" spans="1:10" x14ac:dyDescent="0.25">
      <c r="A50" s="1">
        <v>75</v>
      </c>
      <c r="B50" s="1" t="s">
        <v>46</v>
      </c>
      <c r="C50" s="1" t="s">
        <v>56</v>
      </c>
      <c r="D50" s="1" t="s">
        <v>82</v>
      </c>
      <c r="E50" s="1" t="str">
        <f t="shared" si="6"/>
        <v>PAGE 75</v>
      </c>
      <c r="F50" s="1" t="str">
        <f t="shared" si="7"/>
        <v>POST SCRIPT – but not the LAST PAGE</v>
      </c>
      <c r="G50" s="1">
        <f t="shared" si="3"/>
        <v>1000000000000000</v>
      </c>
      <c r="H50" s="1">
        <v>48</v>
      </c>
      <c r="I50" t="str">
        <f t="shared" si="8"/>
        <v>R_POST SCRIPT</v>
      </c>
      <c r="J50" s="1">
        <v>1</v>
      </c>
    </row>
    <row r="51" spans="1:10" x14ac:dyDescent="0.25">
      <c r="A51" s="1">
        <v>76</v>
      </c>
      <c r="B51" s="1" t="s">
        <v>47</v>
      </c>
      <c r="C51" s="1" t="s">
        <v>56</v>
      </c>
      <c r="D51" s="1" t="s">
        <v>83</v>
      </c>
      <c r="E51" s="1" t="str">
        <f t="shared" si="6"/>
        <v>PAGE 76</v>
      </c>
      <c r="F51" s="1" t="str">
        <f t="shared" si="7"/>
        <v>Index of HELP</v>
      </c>
      <c r="G51" s="1">
        <f t="shared" si="3"/>
        <v>1000000000000000</v>
      </c>
      <c r="H51" s="1">
        <v>49</v>
      </c>
      <c r="I51" t="str">
        <f t="shared" si="8"/>
        <v>S_INDEX-HELP</v>
      </c>
      <c r="J51" s="1">
        <v>1</v>
      </c>
    </row>
    <row r="52" spans="1:10" x14ac:dyDescent="0.25">
      <c r="A52" s="1">
        <v>85</v>
      </c>
      <c r="B52" s="1" t="s">
        <v>48</v>
      </c>
      <c r="C52" s="1" t="s">
        <v>56</v>
      </c>
      <c r="D52" s="1" t="s">
        <v>84</v>
      </c>
      <c r="E52" s="1" t="str">
        <f t="shared" si="6"/>
        <v>PAGE 85</v>
      </c>
      <c r="F52" s="1" t="str">
        <f t="shared" si="7"/>
        <v>TODOs in progress, under construction &amp; what’s next ?</v>
      </c>
      <c r="G52" s="1">
        <f t="shared" si="3"/>
        <v>1000000000000000</v>
      </c>
      <c r="H52" s="1">
        <v>50</v>
      </c>
      <c r="I52" t="str">
        <f t="shared" si="8"/>
        <v>T_TODO</v>
      </c>
      <c r="J52" s="1">
        <v>1</v>
      </c>
    </row>
    <row r="54" spans="1:10" x14ac:dyDescent="0.25">
      <c r="G54" s="16">
        <f>SUM(G3:G53)</f>
        <v>1.9000000000000012E+16</v>
      </c>
      <c r="J54">
        <f>SUM(J3:J53)</f>
        <v>18.999999999999993</v>
      </c>
    </row>
    <row r="60" spans="1:10" x14ac:dyDescent="0.25">
      <c r="B60">
        <f>D60*F60</f>
        <v>1000000000000000</v>
      </c>
      <c r="C60" s="15">
        <f>B60/E60</f>
        <v>500000000000000</v>
      </c>
      <c r="D60" s="18">
        <f>1000000000000000*E60</f>
        <v>2000000000000000</v>
      </c>
      <c r="E60">
        <v>2</v>
      </c>
      <c r="F60">
        <v>0.5</v>
      </c>
      <c r="G60" s="16">
        <f>F60*E60</f>
        <v>1</v>
      </c>
    </row>
    <row r="61" spans="1:10" x14ac:dyDescent="0.25">
      <c r="B61">
        <f>D61*F61</f>
        <v>1000000000000000</v>
      </c>
      <c r="C61" s="15">
        <f>B61/E61</f>
        <v>250000000000000</v>
      </c>
      <c r="D61" s="18">
        <f t="shared" ref="D61:D64" si="9">1000000000000000*E61</f>
        <v>4000000000000000</v>
      </c>
      <c r="E61">
        <v>4</v>
      </c>
      <c r="F61">
        <v>0.25</v>
      </c>
      <c r="G61" s="16">
        <f>F61*E61</f>
        <v>1</v>
      </c>
    </row>
    <row r="62" spans="1:10" x14ac:dyDescent="0.25">
      <c r="B62">
        <f>D62*F62</f>
        <v>1000000000000000</v>
      </c>
      <c r="C62" s="15">
        <f>B62/E62</f>
        <v>200000000000000</v>
      </c>
      <c r="D62" s="18">
        <f t="shared" si="9"/>
        <v>5000000000000000</v>
      </c>
      <c r="E62">
        <v>5</v>
      </c>
      <c r="F62">
        <v>0.2</v>
      </c>
      <c r="G62" s="16">
        <f>F62*E62</f>
        <v>1</v>
      </c>
    </row>
    <row r="63" spans="1:10" x14ac:dyDescent="0.25">
      <c r="B63">
        <f>D63*F63</f>
        <v>999999999999999</v>
      </c>
      <c r="C63" s="15">
        <f>B63/E63</f>
        <v>333333333333333</v>
      </c>
      <c r="D63" s="18">
        <f t="shared" si="9"/>
        <v>3000000000000000</v>
      </c>
      <c r="E63">
        <v>3</v>
      </c>
      <c r="F63">
        <v>0.33333333333333298</v>
      </c>
      <c r="G63" s="16">
        <f>F63*E63</f>
        <v>0.99999999999999889</v>
      </c>
      <c r="I63" s="16">
        <v>0.99999999999999889</v>
      </c>
    </row>
    <row r="64" spans="1:10" x14ac:dyDescent="0.25">
      <c r="B64">
        <f>D64*F64</f>
        <v>1000000000000000</v>
      </c>
      <c r="C64" s="15">
        <f>B64/E64</f>
        <v>111111111111111.11</v>
      </c>
      <c r="D64" s="18">
        <f t="shared" si="9"/>
        <v>9000000000000000</v>
      </c>
      <c r="E64">
        <v>9</v>
      </c>
      <c r="F64">
        <v>0.1111111111111111</v>
      </c>
      <c r="G64" s="16">
        <f>F64*E64</f>
        <v>1</v>
      </c>
    </row>
    <row r="67" spans="7:7" x14ac:dyDescent="0.25">
      <c r="G67" s="17">
        <f>G64-G63</f>
        <v>0</v>
      </c>
    </row>
  </sheetData>
  <autoFilter ref="A2:I52" xr:uid="{7CC06E1C-42EC-41B1-A5AB-836DA7DB2738}"/>
  <hyperlinks>
    <hyperlink ref="H3" location="_Toc138007425" display="_Toc138007425" xr:uid="{F97729C2-3967-4338-AF3D-42A17161E00A}"/>
    <hyperlink ref="A3" location="_Toc138007425" display="_Toc138007425" xr:uid="{07AA909C-7356-48D1-A6D5-C19E04B9BEF5}"/>
    <hyperlink ref="A4" location="_Toc138007426" display="_Toc138007426" xr:uid="{E5C30C13-5E6A-4F33-AFEC-49CB9FD31B0F}"/>
    <hyperlink ref="A5" location="_Toc138007427" display="_Toc138007427" xr:uid="{70E09844-6CD5-4D41-A817-905CC22FD344}"/>
    <hyperlink ref="A6" location="_Toc138007428" display="_Toc138007428" xr:uid="{EF4A8C6E-4317-4F33-AD81-8D8F51D69FDF}"/>
    <hyperlink ref="A7" location="_Toc138007429" display="_Toc138007429" xr:uid="{483733A2-915A-44E3-8D05-A444F8EB2C3B}"/>
    <hyperlink ref="A8" location="_Toc138007430" display="_Toc138007430" xr:uid="{9080B53C-675A-4D63-B75D-115FDE4FCAED}"/>
    <hyperlink ref="A9" location="_Toc138007431" display="_Toc138007431" xr:uid="{49D0A7EE-6F93-40B7-B834-9E551B3193E6}"/>
    <hyperlink ref="A10" location="_Toc138007432" display="_Toc138007432" xr:uid="{14EEEF44-CA73-4B18-8CCA-6052DD93DB5E}"/>
    <hyperlink ref="A11" location="_Toc138007433" display="_Toc138007433" xr:uid="{77977907-CB99-4907-945B-3E2D647A9667}"/>
    <hyperlink ref="A12" location="_Toc138007434" display="_Toc138007434" xr:uid="{4A494BE7-7286-4A79-A022-6A0180203DD3}"/>
    <hyperlink ref="A13" location="_Toc138007435" display="_Toc138007435" xr:uid="{D758C3FB-049F-4879-B855-961241C332DA}"/>
    <hyperlink ref="A14" location="_Toc138007436" display="_Toc138007436" xr:uid="{1F21DCEE-6F79-4D41-B74A-7DC3A8825226}"/>
    <hyperlink ref="A15" location="_Toc138007437" display="_Toc138007437" xr:uid="{498C5D8B-4AAA-4A43-B6E2-F2AA416C84C3}"/>
    <hyperlink ref="A16" location="_Toc138007438" display="_Toc138007438" xr:uid="{3964B2C6-45EF-4CAC-8C28-7A416A8E9B8D}"/>
    <hyperlink ref="A17" location="_Toc138007439" display="_Toc138007439" xr:uid="{B05809EC-B0C6-4368-A5D6-F571A7DC4097}"/>
    <hyperlink ref="A18" location="_Toc138007440" display="_Toc138007440" xr:uid="{8F2FE2B8-34BA-463F-A9CA-5D19989FBFA3}"/>
    <hyperlink ref="A19" location="_Toc138007441" display="_Toc138007441" xr:uid="{B9291826-C524-441D-8736-3998B8C83199}"/>
    <hyperlink ref="A20" location="_Toc138007442" display="_Toc138007442" xr:uid="{60667DF3-9297-48AA-8605-247EF69F5073}"/>
    <hyperlink ref="A21" location="_Toc138007443" display="_Toc138007443" xr:uid="{51A594CB-B97F-4E55-B402-E14E127F23FD}"/>
    <hyperlink ref="A22" location="_Toc138007444" display="_Toc138007444" xr:uid="{7B536956-0140-47C1-AA53-77C2E7D01237}"/>
    <hyperlink ref="A23" location="_Toc138007445" display="_Toc138007445" xr:uid="{121A682A-A132-4C5A-8FE1-412C763ED8AB}"/>
    <hyperlink ref="A24" location="_Toc138007446" display="_Toc138007446" xr:uid="{A2033877-392F-40B3-B89C-1A56DCAAE0A8}"/>
    <hyperlink ref="A25" location="_Toc138007447" display="_Toc138007447" xr:uid="{F8FCBA11-94AE-46CF-8B9B-7F329A870AB4}"/>
    <hyperlink ref="A26" location="_Toc138007448" display="_Toc138007448" xr:uid="{7965C9A2-59D6-409F-901E-C37D25BF8752}"/>
    <hyperlink ref="A27" location="_Toc138007449" display="_Toc138007449" xr:uid="{E0442C22-144A-4B27-B668-5B938A7E6EA5}"/>
    <hyperlink ref="A28" location="_Toc138007450" display="_Toc138007450" xr:uid="{534B7C3A-283C-4D69-A004-4B054A86608E}"/>
    <hyperlink ref="A29" location="_Toc138007451" display="_Toc138007451" xr:uid="{5447C660-9C2A-4268-8ECE-B047A9393415}"/>
    <hyperlink ref="A30" location="_Toc138007452" display="_Toc138007452" xr:uid="{7E418D2D-1B31-4C4F-955F-2B7F31511423}"/>
    <hyperlink ref="A31" location="_Toc138007453" display="_Toc138007453" xr:uid="{9F78C939-011A-4161-9782-EE52E6F2A0C1}"/>
    <hyperlink ref="A32" location="_Toc138007454" display="_Toc138007454" xr:uid="{0EDC6621-2B1F-42FA-A445-5EE53BC287C8}"/>
    <hyperlink ref="A41" location="_Toc138007455" display="_Toc138007455" xr:uid="{00BC4A52-D33D-487A-A398-0B7A1C574501}"/>
    <hyperlink ref="A33" location="_Toc138007456" display="_Toc138007456" xr:uid="{92433649-A361-4364-B37C-8A2310F83008}"/>
    <hyperlink ref="A42" location="_Toc138007457" display="_Toc138007457" xr:uid="{B80C6190-C966-4FEB-9C71-73EA3988D9E6}"/>
    <hyperlink ref="A34" location="_Toc138007458" display="_Toc138007458" xr:uid="{24F88934-A5AD-4407-9717-94C850913B3D}"/>
    <hyperlink ref="A43" location="_Toc138007459" display="_Toc138007459" xr:uid="{DC02ECA0-F66C-4D59-84A0-D8358800B211}"/>
    <hyperlink ref="A35" location="_Toc138007460" display="_Toc138007460" xr:uid="{E002C8F2-2574-4608-B183-AA4642993F33}"/>
    <hyperlink ref="A44" location="_Toc138007461" display="_Toc138007461" xr:uid="{3EA970B8-DBA6-4429-864A-88029980A763}"/>
    <hyperlink ref="A36" location="_Toc138007462" display="_Toc138007462" xr:uid="{0B24DFF5-0B38-41F0-8927-38894DEDB154}"/>
    <hyperlink ref="A37" location="_Toc138007463" display="_Toc138007463" xr:uid="{3810CBE6-117F-4B97-A8FF-A8F2690C46B4}"/>
    <hyperlink ref="A38" location="_Toc138007464" display="_Toc138007464" xr:uid="{3E75982E-5411-454D-B61C-B2143F54F075}"/>
    <hyperlink ref="A39" location="_Toc138007465" display="_Toc138007465" xr:uid="{FF223807-E548-4745-A831-89C8832C62EF}"/>
    <hyperlink ref="A40" location="_Toc138007466" display="_Toc138007466" xr:uid="{E412A9A3-7578-4039-AE8E-E0D26A452CF4}"/>
    <hyperlink ref="A45" location="_Toc138007467" display="_Toc138007467" xr:uid="{90C69E7A-093E-4D27-9D99-03F3179FFFB0}"/>
    <hyperlink ref="A47" location="_Toc138007468" display="_Toc138007468" xr:uid="{B852BE43-3083-4FF3-87DA-0A1D05EC37B0}"/>
    <hyperlink ref="A46" location="_Toc138007469" display="_Toc138007469" xr:uid="{DC5F6040-166D-44F4-951F-337343BC85BD}"/>
    <hyperlink ref="A48" location="_Toc138007470" display="_Toc138007470" xr:uid="{B9A77510-A2DE-4B6F-B19F-995B791A874B}"/>
    <hyperlink ref="A49" location="_Toc138007471" display="_Toc138007471" xr:uid="{1F4C448C-76C3-487D-886F-81BAE0F7AD19}"/>
    <hyperlink ref="A50" location="_Toc138007472" display="_Toc138007472" xr:uid="{CE134DFB-FC39-4789-985B-5CA5E109260E}"/>
    <hyperlink ref="A51" location="_Toc138007473" display="_Toc138007473" xr:uid="{55B4CA09-C3E2-4AD9-94C6-883A794C6F31}"/>
    <hyperlink ref="A52" location="_Toc138007474" display="_Toc138007474" xr:uid="{3BC0A27A-904F-4A4F-9814-95BFD410DD92}"/>
    <hyperlink ref="B3" location="_Toc138007425" display="_Toc138007425" xr:uid="{67303690-4DC0-4DAC-9F0D-81D0F4EA8AA3}"/>
    <hyperlink ref="B4" location="_Toc138007426" display="_Toc138007426" xr:uid="{1E596917-4D81-44B7-8B64-310ED1977D7D}"/>
    <hyperlink ref="B5" location="_Toc138007427" display="_Toc138007427" xr:uid="{20F40B99-8D1A-402B-A8F4-C558A8D57FAE}"/>
    <hyperlink ref="B6" location="_Toc138007428" display="_Toc138007428" xr:uid="{B5E0628B-BD80-4DC0-B9B1-DA860403E476}"/>
    <hyperlink ref="B7" location="_Toc138007429" display="_Toc138007429" xr:uid="{F2D8BCBA-0DA6-4EE0-BF77-BFCEBA4AC0D4}"/>
    <hyperlink ref="B8" location="_Toc138007430" display="_Toc138007430" xr:uid="{61FB2225-1EF0-46A3-A72D-51A2584D39B0}"/>
    <hyperlink ref="B9" location="_Toc138007431" display="_Toc138007431" xr:uid="{D20DB5D2-EF3B-4415-90C7-0215E82DD65F}"/>
    <hyperlink ref="B10" location="_Toc138007432" display="_Toc138007432" xr:uid="{CF32A1D8-82DA-45DF-BF65-1272D24D1183}"/>
    <hyperlink ref="B11" location="_Toc138007433" display="_Toc138007433" xr:uid="{7DBA5E10-4408-464F-88D9-6148A341113A}"/>
    <hyperlink ref="B12" location="_Toc138007434" display="_Toc138007434" xr:uid="{EAD3895C-514D-48AF-8D1D-178E547CD723}"/>
    <hyperlink ref="B13" location="_Toc138007435" display="_Toc138007435" xr:uid="{686A191F-D05B-46CE-AA4C-730D9852B030}"/>
    <hyperlink ref="B14" location="_Toc138007436" display="_Toc138007436" xr:uid="{52628949-DA88-4AFE-9AF0-930C4DECB63F}"/>
    <hyperlink ref="B15" location="_Toc138007437" display="_Toc138007437" xr:uid="{AA0070B1-BA17-44AB-9EEF-D8E0D9973AAE}"/>
    <hyperlink ref="B16" location="_Toc138007438" display="_Toc138007438" xr:uid="{4D937A93-0331-4598-A2F7-EEAF68E64B7D}"/>
    <hyperlink ref="B17" location="_Toc138007439" display="_Toc138007439" xr:uid="{AC98C040-6044-480C-9B94-D5C8BE7C826A}"/>
    <hyperlink ref="B18" location="_Toc138007440" display="_Toc138007440" xr:uid="{63D64615-A202-40BE-B4E7-434AFA6B8F16}"/>
    <hyperlink ref="B19" location="_Toc138007441" display="_Toc138007441" xr:uid="{CBEFDE73-28BD-4F09-B9D0-D183256F8D28}"/>
    <hyperlink ref="B20" location="_Toc138007442" display="_Toc138007442" xr:uid="{62C3671B-B2FC-4844-965C-E146EF396E9C}"/>
    <hyperlink ref="B21" location="_Toc138007443" display="_Toc138007443" xr:uid="{D22BB1BB-617E-4326-9A94-F40963077C77}"/>
    <hyperlink ref="B22" location="_Toc138007444" display="_Toc138007444" xr:uid="{4BBB7A0C-F8A8-4C40-9FBA-C80A8944565A}"/>
    <hyperlink ref="B23" location="_Toc138007445" display="_Toc138007445" xr:uid="{D00F313F-B782-4094-96FB-9004565F1255}"/>
    <hyperlink ref="B24" location="_Toc138007446" display="_Toc138007446" xr:uid="{9CAB2698-2216-4592-B3B0-1949ED806093}"/>
    <hyperlink ref="B25" location="_Toc138007447" display="_Toc138007447" xr:uid="{71548EB4-5279-4BC6-BC6F-6C5AA13456A9}"/>
    <hyperlink ref="B26" location="_Toc138007448" display="_Toc138007448" xr:uid="{F8022472-36D3-4093-A2C0-2CD39541FFD7}"/>
    <hyperlink ref="B27" location="_Toc138007449" display="_Toc138007449" xr:uid="{A6A7CF08-07A7-4404-A8FF-17F9DBBAC23B}"/>
    <hyperlink ref="B28" location="_Toc138007450" display="_Toc138007450" xr:uid="{07080F6F-54A3-4BF3-AAF6-D64CC7906643}"/>
    <hyperlink ref="B29" location="_Toc138007451" display="_Toc138007451" xr:uid="{2704B1A3-7579-44F6-95E0-1E8564DD314F}"/>
    <hyperlink ref="B30" location="_Toc138007452" display="_Toc138007452" xr:uid="{F54642F1-AED5-489E-9FF0-D9997DB36C1B}"/>
    <hyperlink ref="B31" location="_Toc138007453" display="_Toc138007453" xr:uid="{C0D30D0B-CEDE-4209-9C70-0C2BD00032B4}"/>
    <hyperlink ref="B32" location="_Toc138007454" display="_Toc138007454" xr:uid="{73C65CFF-10CD-407E-927A-5950E0CBB922}"/>
    <hyperlink ref="B41" location="_Toc138007455" display="_Toc138007455" xr:uid="{B2803405-F381-4A15-8FAE-7665D349F84D}"/>
    <hyperlink ref="B33" location="_Toc138007456" display="_Toc138007456" xr:uid="{F62EAA3C-CED3-41A1-AA95-9A8D0590F4FF}"/>
    <hyperlink ref="B42" location="_Toc138007457" display="_Toc138007457" xr:uid="{42D7A51B-0A2D-4B63-8DE4-7251F54756AF}"/>
    <hyperlink ref="B34" location="_Toc138007458" display="_Toc138007458" xr:uid="{338431F4-7AF0-4EAB-87F7-08D5EE353588}"/>
    <hyperlink ref="B43" location="_Toc138007459" display="_Toc138007459" xr:uid="{85E55B8C-4F09-4197-A8C4-D2CE6420A9C7}"/>
    <hyperlink ref="B35" location="_Toc138007460" display="_Toc138007460" xr:uid="{493EB837-5A8C-412C-8157-C013B39F99E4}"/>
    <hyperlink ref="B44" location="_Toc138007461" display="_Toc138007461" xr:uid="{3C9ED6F9-59CE-40CC-8D57-A755A1EDE480}"/>
    <hyperlink ref="B36" location="_Toc138007462" display="_Toc138007462" xr:uid="{0DE5561B-57AB-49F8-A74B-3476B8871CAA}"/>
    <hyperlink ref="B37" location="_Toc138007463" display="_Toc138007463" xr:uid="{9AF5045F-17D7-466B-BF26-8B9BCE3EABE8}"/>
    <hyperlink ref="B38" location="_Toc138007464" display="_Toc138007464" xr:uid="{60ED9FC0-4B23-49E7-A191-6D86427D4FFE}"/>
    <hyperlink ref="B39" location="_Toc138007465" display="_Toc138007465" xr:uid="{2F733AC2-62BB-4ACD-99DD-AC9975165859}"/>
    <hyperlink ref="B40" location="_Toc138007466" display="_Toc138007466" xr:uid="{E0B25A11-176E-48AC-8174-5DA7C07187B0}"/>
    <hyperlink ref="B45" location="_Toc138007467" display="_Toc138007467" xr:uid="{328776EC-E6FD-4ED3-9AD6-54465CD5D926}"/>
    <hyperlink ref="B47" location="_Toc138007468" display="_Toc138007468" xr:uid="{B8453F42-79A5-4335-A629-5D85628B40EA}"/>
    <hyperlink ref="B46" location="_Toc138007469" display="_Toc138007469" xr:uid="{516197FC-615F-4FA0-AD58-F9AD8A748F12}"/>
    <hyperlink ref="B48" location="_Toc138007470" display="_Toc138007470" xr:uid="{D89CF94C-8AFA-40D4-8EDA-57B36C92B6FB}"/>
    <hyperlink ref="B49" location="_Toc138007471" display="_Toc138007471" xr:uid="{FD70E7E2-4351-454C-9B0C-9B3DC5E153CD}"/>
    <hyperlink ref="B50" location="_Toc138007472" display="_Toc138007472" xr:uid="{1C07F282-6243-4874-8A01-0076901C0454}"/>
    <hyperlink ref="B51" location="_Toc138007473" display="_Toc138007473" xr:uid="{11E7CF96-EB5A-415C-8B74-7575A94A4242}"/>
    <hyperlink ref="B52" location="_Toc138007474" display="_Toc138007474" xr:uid="{756BEDA2-8550-484E-8BF9-EECC23133374}"/>
    <hyperlink ref="H12" location="_Toc138007425" display="_Toc138007425" xr:uid="{BC3B0488-9924-4EBB-92A8-F8018B6FADA8}"/>
    <hyperlink ref="H21" location="_Toc138007425" display="_Toc138007425" xr:uid="{5407416F-CBDF-4C93-95C2-D38FB46F7506}"/>
    <hyperlink ref="H30" location="_Toc138007425" display="_Toc138007425" xr:uid="{368230F6-E14C-41DB-9213-D5C3B30A0ADC}"/>
    <hyperlink ref="H39" location="_Toc138007425" display="_Toc138007425" xr:uid="{3E827CA0-F675-42E0-87DE-A4CB2FB3D74D}"/>
    <hyperlink ref="H48" location="_Toc138007425" display="_Toc138007425" xr:uid="{991689A4-5DA2-4B73-89AE-21B3E8A75BF8}"/>
  </hyperlink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5AF7-1152-4C33-BB6B-15A249FFE654}">
  <dimension ref="D4:E74"/>
  <sheetViews>
    <sheetView workbookViewId="0">
      <selection activeCell="J14" sqref="J14"/>
    </sheetView>
  </sheetViews>
  <sheetFormatPr baseColWidth="10" defaultRowHeight="15" x14ac:dyDescent="0.25"/>
  <cols>
    <col min="4" max="4" width="63" bestFit="1" customWidth="1"/>
    <col min="5" max="5" width="17.85546875" bestFit="1" customWidth="1"/>
    <col min="6" max="54" width="5.85546875" customWidth="1"/>
    <col min="55" max="55" width="15.5703125" bestFit="1" customWidth="1"/>
  </cols>
  <sheetData>
    <row r="4" spans="4:5" x14ac:dyDescent="0.25">
      <c r="D4" s="12" t="s">
        <v>89</v>
      </c>
      <c r="E4" t="s">
        <v>57</v>
      </c>
    </row>
    <row r="5" spans="4:5" x14ac:dyDescent="0.25">
      <c r="D5" s="13" t="s">
        <v>67</v>
      </c>
      <c r="E5" s="11"/>
    </row>
    <row r="6" spans="4:5" x14ac:dyDescent="0.25">
      <c r="D6" s="14" t="s">
        <v>58</v>
      </c>
      <c r="E6" s="11">
        <v>500000000000000</v>
      </c>
    </row>
    <row r="7" spans="4:5" x14ac:dyDescent="0.25">
      <c r="D7" s="14" t="s">
        <v>0</v>
      </c>
      <c r="E7" s="11">
        <v>500000000000000</v>
      </c>
    </row>
    <row r="8" spans="4:5" x14ac:dyDescent="0.25">
      <c r="D8" s="13" t="s">
        <v>68</v>
      </c>
      <c r="E8" s="11"/>
    </row>
    <row r="9" spans="4:5" x14ac:dyDescent="0.25">
      <c r="D9" s="14" t="s">
        <v>1</v>
      </c>
      <c r="E9" s="11">
        <v>1000000000000000</v>
      </c>
    </row>
    <row r="10" spans="4:5" x14ac:dyDescent="0.25">
      <c r="D10" s="13" t="s">
        <v>69</v>
      </c>
      <c r="E10" s="11"/>
    </row>
    <row r="11" spans="4:5" x14ac:dyDescent="0.25">
      <c r="D11" s="14" t="s">
        <v>3</v>
      </c>
      <c r="E11" s="11">
        <v>500000000000000</v>
      </c>
    </row>
    <row r="12" spans="4:5" x14ac:dyDescent="0.25">
      <c r="D12" s="14" t="s">
        <v>2</v>
      </c>
      <c r="E12" s="11">
        <v>500000000000000</v>
      </c>
    </row>
    <row r="13" spans="4:5" x14ac:dyDescent="0.25">
      <c r="D13" s="13" t="s">
        <v>70</v>
      </c>
      <c r="E13" s="11"/>
    </row>
    <row r="14" spans="4:5" x14ac:dyDescent="0.25">
      <c r="D14" s="14" t="s">
        <v>5</v>
      </c>
      <c r="E14" s="11">
        <v>500000000000000</v>
      </c>
    </row>
    <row r="15" spans="4:5" x14ac:dyDescent="0.25">
      <c r="D15" s="14" t="s">
        <v>4</v>
      </c>
      <c r="E15" s="11">
        <v>500000000000000</v>
      </c>
    </row>
    <row r="16" spans="4:5" x14ac:dyDescent="0.25">
      <c r="D16" s="13" t="s">
        <v>71</v>
      </c>
      <c r="E16" s="11"/>
    </row>
    <row r="17" spans="4:5" x14ac:dyDescent="0.25">
      <c r="D17" s="14" t="s">
        <v>6</v>
      </c>
      <c r="E17" s="11">
        <v>200000000000000</v>
      </c>
    </row>
    <row r="18" spans="4:5" x14ac:dyDescent="0.25">
      <c r="D18" s="14" t="s">
        <v>7</v>
      </c>
      <c r="E18" s="11">
        <v>200000000000000</v>
      </c>
    </row>
    <row r="19" spans="4:5" x14ac:dyDescent="0.25">
      <c r="D19" s="14" t="s">
        <v>8</v>
      </c>
      <c r="E19" s="11">
        <v>200000000000000</v>
      </c>
    </row>
    <row r="20" spans="4:5" x14ac:dyDescent="0.25">
      <c r="D20" s="14" t="s">
        <v>9</v>
      </c>
      <c r="E20" s="11">
        <v>200000000000000</v>
      </c>
    </row>
    <row r="21" spans="4:5" x14ac:dyDescent="0.25">
      <c r="D21" s="14" t="s">
        <v>10</v>
      </c>
      <c r="E21" s="11">
        <v>200000000000000</v>
      </c>
    </row>
    <row r="22" spans="4:5" x14ac:dyDescent="0.25">
      <c r="D22" s="13" t="s">
        <v>72</v>
      </c>
      <c r="E22" s="11"/>
    </row>
    <row r="23" spans="4:5" x14ac:dyDescent="0.25">
      <c r="D23" s="14" t="s">
        <v>11</v>
      </c>
      <c r="E23" s="11">
        <v>333333333333333.31</v>
      </c>
    </row>
    <row r="24" spans="4:5" x14ac:dyDescent="0.25">
      <c r="D24" s="14" t="s">
        <v>12</v>
      </c>
      <c r="E24" s="11">
        <v>333333333333333.31</v>
      </c>
    </row>
    <row r="25" spans="4:5" x14ac:dyDescent="0.25">
      <c r="D25" s="14" t="s">
        <v>13</v>
      </c>
      <c r="E25" s="11">
        <v>333333333333333.31</v>
      </c>
    </row>
    <row r="26" spans="4:5" x14ac:dyDescent="0.25">
      <c r="D26" s="13" t="s">
        <v>73</v>
      </c>
      <c r="E26" s="11"/>
    </row>
    <row r="27" spans="4:5" x14ac:dyDescent="0.25">
      <c r="D27" s="14" t="s">
        <v>14</v>
      </c>
      <c r="E27" s="11">
        <v>1000000000000000</v>
      </c>
    </row>
    <row r="28" spans="4:5" x14ac:dyDescent="0.25">
      <c r="D28" s="13" t="s">
        <v>74</v>
      </c>
      <c r="E28" s="11"/>
    </row>
    <row r="29" spans="4:5" x14ac:dyDescent="0.25">
      <c r="D29" s="14" t="s">
        <v>15</v>
      </c>
      <c r="E29" s="11">
        <v>1000000000000000</v>
      </c>
    </row>
    <row r="30" spans="4:5" x14ac:dyDescent="0.25">
      <c r="D30" s="13" t="s">
        <v>75</v>
      </c>
      <c r="E30" s="11"/>
    </row>
    <row r="31" spans="4:5" x14ac:dyDescent="0.25">
      <c r="D31" s="14" t="s">
        <v>19</v>
      </c>
      <c r="E31" s="11">
        <v>166666666666666.66</v>
      </c>
    </row>
    <row r="32" spans="4:5" x14ac:dyDescent="0.25">
      <c r="D32" s="14" t="s">
        <v>17</v>
      </c>
      <c r="E32" s="11">
        <v>166666666666666.66</v>
      </c>
    </row>
    <row r="33" spans="4:5" x14ac:dyDescent="0.25">
      <c r="D33" s="14" t="s">
        <v>18</v>
      </c>
      <c r="E33" s="11">
        <v>166666666666666.66</v>
      </c>
    </row>
    <row r="34" spans="4:5" x14ac:dyDescent="0.25">
      <c r="D34" s="14" t="s">
        <v>16</v>
      </c>
      <c r="E34" s="11">
        <v>166666666666667.66</v>
      </c>
    </row>
    <row r="35" spans="4:5" x14ac:dyDescent="0.25">
      <c r="D35" s="14" t="s">
        <v>20</v>
      </c>
      <c r="E35" s="11">
        <v>166666666666666.66</v>
      </c>
    </row>
    <row r="36" spans="4:5" x14ac:dyDescent="0.25">
      <c r="D36" s="14" t="s">
        <v>21</v>
      </c>
      <c r="E36" s="11">
        <v>166666666666666.66</v>
      </c>
    </row>
    <row r="37" spans="4:5" x14ac:dyDescent="0.25">
      <c r="D37" s="13" t="s">
        <v>76</v>
      </c>
      <c r="E37" s="11"/>
    </row>
    <row r="38" spans="4:5" x14ac:dyDescent="0.25">
      <c r="D38" s="14" t="s">
        <v>23</v>
      </c>
      <c r="E38" s="11">
        <v>200000000000000</v>
      </c>
    </row>
    <row r="39" spans="4:5" x14ac:dyDescent="0.25">
      <c r="D39" s="14" t="s">
        <v>24</v>
      </c>
      <c r="E39" s="11">
        <v>200000000000000</v>
      </c>
    </row>
    <row r="40" spans="4:5" x14ac:dyDescent="0.25">
      <c r="D40" s="14" t="s">
        <v>25</v>
      </c>
      <c r="E40" s="11">
        <v>200000000000000</v>
      </c>
    </row>
    <row r="41" spans="4:5" x14ac:dyDescent="0.25">
      <c r="D41" s="14" t="s">
        <v>22</v>
      </c>
      <c r="E41" s="11">
        <v>200000000000000</v>
      </c>
    </row>
    <row r="42" spans="4:5" x14ac:dyDescent="0.25">
      <c r="D42" s="14" t="s">
        <v>26</v>
      </c>
      <c r="E42" s="11">
        <v>200000000000000</v>
      </c>
    </row>
    <row r="43" spans="4:5" x14ac:dyDescent="0.25">
      <c r="D43" s="13" t="s">
        <v>77</v>
      </c>
      <c r="E43" s="11"/>
    </row>
    <row r="44" spans="4:5" x14ac:dyDescent="0.25">
      <c r="D44" s="14" t="s">
        <v>27</v>
      </c>
      <c r="E44" s="11">
        <v>1000000000000000</v>
      </c>
    </row>
    <row r="45" spans="4:5" x14ac:dyDescent="0.25">
      <c r="D45" s="13" t="s">
        <v>78</v>
      </c>
      <c r="E45" s="11"/>
    </row>
    <row r="46" spans="4:5" x14ac:dyDescent="0.25">
      <c r="D46" s="14" t="s">
        <v>28</v>
      </c>
      <c r="E46" s="11">
        <v>111111111111112.11</v>
      </c>
    </row>
    <row r="47" spans="4:5" x14ac:dyDescent="0.25">
      <c r="D47" s="14" t="s">
        <v>30</v>
      </c>
      <c r="E47" s="11">
        <v>111111111111111.11</v>
      </c>
    </row>
    <row r="48" spans="4:5" x14ac:dyDescent="0.25">
      <c r="D48" s="14" t="s">
        <v>32</v>
      </c>
      <c r="E48" s="11">
        <v>111111111111111.11</v>
      </c>
    </row>
    <row r="49" spans="4:5" x14ac:dyDescent="0.25">
      <c r="D49" s="14" t="s">
        <v>34</v>
      </c>
      <c r="E49" s="11">
        <v>111111111111111.11</v>
      </c>
    </row>
    <row r="50" spans="4:5" x14ac:dyDescent="0.25">
      <c r="D50" s="14" t="s">
        <v>36</v>
      </c>
      <c r="E50" s="11">
        <v>111111111111111.11</v>
      </c>
    </row>
    <row r="51" spans="4:5" x14ac:dyDescent="0.25">
      <c r="D51" s="14" t="s">
        <v>37</v>
      </c>
      <c r="E51" s="11">
        <v>111111111111111.11</v>
      </c>
    </row>
    <row r="52" spans="4:5" x14ac:dyDescent="0.25">
      <c r="D52" s="14" t="s">
        <v>38</v>
      </c>
      <c r="E52" s="11">
        <v>111111111111111.11</v>
      </c>
    </row>
    <row r="53" spans="4:5" x14ac:dyDescent="0.25">
      <c r="D53" s="14" t="s">
        <v>39</v>
      </c>
      <c r="E53" s="11">
        <v>111111111111111.11</v>
      </c>
    </row>
    <row r="54" spans="4:5" x14ac:dyDescent="0.25">
      <c r="D54" s="14" t="s">
        <v>40</v>
      </c>
      <c r="E54" s="11">
        <v>111111111111111.11</v>
      </c>
    </row>
    <row r="55" spans="4:5" x14ac:dyDescent="0.25">
      <c r="D55" s="13" t="s">
        <v>79</v>
      </c>
      <c r="E55" s="11"/>
    </row>
    <row r="56" spans="4:5" x14ac:dyDescent="0.25">
      <c r="D56" s="14" t="s">
        <v>29</v>
      </c>
      <c r="E56" s="11">
        <v>250000000000000</v>
      </c>
    </row>
    <row r="57" spans="4:5" x14ac:dyDescent="0.25">
      <c r="D57" s="14" t="s">
        <v>31</v>
      </c>
      <c r="E57" s="11">
        <v>250000000000000</v>
      </c>
    </row>
    <row r="58" spans="4:5" x14ac:dyDescent="0.25">
      <c r="D58" s="14" t="s">
        <v>33</v>
      </c>
      <c r="E58" s="11">
        <v>250000000000000</v>
      </c>
    </row>
    <row r="59" spans="4:5" x14ac:dyDescent="0.25">
      <c r="D59" s="14" t="s">
        <v>35</v>
      </c>
      <c r="E59" s="11">
        <v>250000000000000</v>
      </c>
    </row>
    <row r="60" spans="4:5" x14ac:dyDescent="0.25">
      <c r="D60" s="13" t="s">
        <v>91</v>
      </c>
      <c r="E60" s="11"/>
    </row>
    <row r="61" spans="4:5" x14ac:dyDescent="0.25">
      <c r="D61" s="14" t="s">
        <v>41</v>
      </c>
      <c r="E61" s="11">
        <v>333333333333333.31</v>
      </c>
    </row>
    <row r="62" spans="4:5" x14ac:dyDescent="0.25">
      <c r="D62" s="14" t="s">
        <v>43</v>
      </c>
      <c r="E62" s="11">
        <v>333333333333333.31</v>
      </c>
    </row>
    <row r="63" spans="4:5" x14ac:dyDescent="0.25">
      <c r="D63" s="14" t="s">
        <v>42</v>
      </c>
      <c r="E63" s="11">
        <v>333333333333333.31</v>
      </c>
    </row>
    <row r="64" spans="4:5" x14ac:dyDescent="0.25">
      <c r="D64" s="13" t="s">
        <v>80</v>
      </c>
      <c r="E64" s="11"/>
    </row>
    <row r="65" spans="4:5" x14ac:dyDescent="0.25">
      <c r="D65" s="14" t="s">
        <v>44</v>
      </c>
      <c r="E65" s="11">
        <v>1000000000000000</v>
      </c>
    </row>
    <row r="66" spans="4:5" x14ac:dyDescent="0.25">
      <c r="D66" s="13" t="s">
        <v>81</v>
      </c>
      <c r="E66" s="11"/>
    </row>
    <row r="67" spans="4:5" x14ac:dyDescent="0.25">
      <c r="D67" s="14" t="s">
        <v>45</v>
      </c>
      <c r="E67" s="11">
        <v>1000000000000000</v>
      </c>
    </row>
    <row r="68" spans="4:5" x14ac:dyDescent="0.25">
      <c r="D68" s="13" t="s">
        <v>82</v>
      </c>
      <c r="E68" s="11"/>
    </row>
    <row r="69" spans="4:5" x14ac:dyDescent="0.25">
      <c r="D69" s="14" t="s">
        <v>46</v>
      </c>
      <c r="E69" s="11">
        <v>1000000000000000</v>
      </c>
    </row>
    <row r="70" spans="4:5" x14ac:dyDescent="0.25">
      <c r="D70" s="13" t="s">
        <v>83</v>
      </c>
      <c r="E70" s="11"/>
    </row>
    <row r="71" spans="4:5" x14ac:dyDescent="0.25">
      <c r="D71" s="14" t="s">
        <v>47</v>
      </c>
      <c r="E71" s="11">
        <v>1000000000000000</v>
      </c>
    </row>
    <row r="72" spans="4:5" x14ac:dyDescent="0.25">
      <c r="D72" s="13" t="s">
        <v>84</v>
      </c>
      <c r="E72" s="11"/>
    </row>
    <row r="73" spans="4:5" x14ac:dyDescent="0.25">
      <c r="D73" s="14" t="s">
        <v>48</v>
      </c>
      <c r="E73" s="11">
        <v>1000000000000000</v>
      </c>
    </row>
    <row r="74" spans="4:5" x14ac:dyDescent="0.25">
      <c r="D74" s="13" t="s">
        <v>90</v>
      </c>
      <c r="E74" s="11">
        <v>1.9000000000000012E+16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SUNBURST CHECK</vt:lpstr>
      <vt:lpstr>SUNBURST CHECK 2 Ebenen</vt:lpstr>
      <vt:lpstr>Kapitelgliederung u Seitenzahl</vt:lpstr>
      <vt:lpstr>PIVOT 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deepX</dc:creator>
  <cp:lastModifiedBy>RJ Wessmann</cp:lastModifiedBy>
  <dcterms:created xsi:type="dcterms:W3CDTF">2024-12-14T12:24:51Z</dcterms:created>
  <dcterms:modified xsi:type="dcterms:W3CDTF">2024-12-18T16:04:56Z</dcterms:modified>
</cp:coreProperties>
</file>