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nicos\Desktop\"/>
    </mc:Choice>
  </mc:AlternateContent>
  <xr:revisionPtr revIDLastSave="0" documentId="8_{F4003996-1D4E-4650-908B-3BC372142E8B}" xr6:coauthVersionLast="47" xr6:coauthVersionMax="47" xr10:uidLastSave="{00000000-0000-0000-0000-000000000000}"/>
  <bookViews>
    <workbookView xWindow="-120" yWindow="-120" windowWidth="38640" windowHeight="21840" xr2:uid="{B6D31A50-E554-4BB0-A965-F898A26A0B05}"/>
  </bookViews>
  <sheets>
    <sheet name="Tabelle1" sheetId="1" r:id="rId1"/>
    <sheet name="Tabelle2" sheetId="2" r:id="rId2"/>
    <sheet name="Tabelle3" sheetId="3" r:id="rId3"/>
    <sheet name="Tabelle4" sheetId="4" r:id="rId4"/>
  </sheets>
  <externalReferences>
    <externalReference r:id="rId5"/>
    <externalReference r:id="rId6"/>
    <externalReference r:id="rId7"/>
  </externalReferences>
  <definedNames>
    <definedName name="Anfangsdatum">'[2]Wöchentlicher Terminplan'!$V$4</definedName>
    <definedName name="Kalenderjahr">Tabelle3!$AH$6</definedName>
    <definedName name="Monatsname" localSheetId="2">Tabelle3!$B$2</definedName>
    <definedName name="Monatsname" localSheetId="3">Tabelle4!$B$2</definedName>
    <definedName name="Plan">ZeitraumInPlan*([1]Projektplaner!$C1&gt;0)</definedName>
    <definedName name="ProzentAbgeschlossen">ProzentAbgeschlossenHinter*ZeitraumInPlan</definedName>
    <definedName name="ProzentAbgeschlossenHinter">([1]Projektplaner!A$4=MEDIAN([1]Projektplaner!A$4,[1]Projektplaner!$E1,[1]Projektplaner!$E1+[1]Projektplaner!$F1)*([1]Projektplaner!$E1&gt;0))*(([1]Projektplaner!A$4&lt;(INT([1]Projektplaner!$E1+[1]Projektplaner!$F1*[1]Projektplaner!$G1)))+([1]Projektplaner!A$4=[1]Projektplaner!$E1))*([1]Projektplaner!$G1&gt;0)</definedName>
    <definedName name="SchlüsselBenutzerdef1">[3]Januar!$N$4</definedName>
    <definedName name="SchlüsselBenutzerdef2">[3]Januar!$T$4</definedName>
    <definedName name="SchlüsselKrank">[3]Januar!$K$4</definedName>
    <definedName name="SchlüsselPrivat">[3]Januar!$G$4</definedName>
    <definedName name="SchlüsselUrlaub">[3]Januar!$C$4</definedName>
    <definedName name="Tatsächlich">(ZeitraumInTatsächlich*([1]Projektplaner!$E1&gt;0))*ZeitraumInPlan</definedName>
    <definedName name="TatsächlichHinter">ZeitraumInTatsächlich*([1]Projektplaner!$E1&gt;0)</definedName>
    <definedName name="Zeitraum_ausgewählt">[1]Projektplaner!$H$2</definedName>
    <definedName name="ZeitraumInPlan">[1]Projektplaner!A$4=MEDIAN([1]Projektplaner!A$4,[1]Projektplaner!$C1,[1]Projektplaner!$C1+[1]Projektplaner!$D1-1)</definedName>
    <definedName name="ZeitraumInTatsächlich">[1]Projektplaner!A$4=MEDIAN([1]Projektplaner!A$4,[1]Projektplaner!$E1,[1]Projektplaner!$E1+[1]Projektplaner!$F1-1)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 i="4" l="1"/>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A16" i="4"/>
  <c r="AG15" i="4"/>
  <c r="AG14" i="4"/>
  <c r="AG13" i="4"/>
  <c r="AG12" i="4"/>
  <c r="AG11" i="4"/>
  <c r="AG16" i="4" s="1"/>
  <c r="AD9" i="4"/>
  <c r="AC9" i="4"/>
  <c r="AB9" i="4"/>
  <c r="AA9" i="4"/>
  <c r="Z9" i="4"/>
  <c r="Y9" i="4"/>
  <c r="X9" i="4"/>
  <c r="W9" i="4"/>
  <c r="V9" i="4"/>
  <c r="U9" i="4"/>
  <c r="T9" i="4"/>
  <c r="S9" i="4"/>
  <c r="R9" i="4"/>
  <c r="Q9" i="4"/>
  <c r="P9" i="4"/>
  <c r="O9" i="4"/>
  <c r="N9" i="4"/>
  <c r="M9" i="4"/>
  <c r="L9" i="4"/>
  <c r="K9" i="4"/>
  <c r="J9" i="4"/>
  <c r="I9" i="4"/>
  <c r="H9" i="4"/>
  <c r="G9" i="4"/>
  <c r="F9" i="4"/>
  <c r="E9" i="4"/>
  <c r="D9" i="4"/>
  <c r="C9" i="4"/>
  <c r="B9" i="4"/>
  <c r="AG8" i="4"/>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A16" i="3"/>
  <c r="AG15" i="3"/>
  <c r="AG14" i="3"/>
  <c r="AG13" i="3"/>
  <c r="AG12" i="3"/>
  <c r="AG11"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 r="W5" i="2" l="1"/>
  <c r="O16" i="2" l="1"/>
  <c r="AK17" i="2"/>
  <c r="Q16" i="2"/>
  <c r="T16" i="2"/>
  <c r="V16" i="2"/>
  <c r="Y16" i="2"/>
  <c r="AD16" i="2"/>
  <c r="AA16" i="2"/>
  <c r="F17" i="2"/>
  <c r="D16" i="2"/>
  <c r="L17" i="2"/>
  <c r="Q17" i="2"/>
  <c r="F16" i="2"/>
  <c r="V17" i="2"/>
  <c r="AF16" i="2"/>
  <c r="AI16" i="2"/>
  <c r="AK16" i="2"/>
  <c r="J16" i="2"/>
  <c r="AA17" i="2"/>
  <c r="L16" i="2"/>
  <c r="AF17" i="2"/>
</calcChain>
</file>

<file path=xl/sharedStrings.xml><?xml version="1.0" encoding="utf-8"?>
<sst xmlns="http://schemas.openxmlformats.org/spreadsheetml/2006/main" count="193" uniqueCount="98">
  <si>
    <t>AKTIVITÄT</t>
  </si>
  <si>
    <t>START DES PLANS</t>
  </si>
  <si>
    <t>DAUER DES PLANS</t>
  </si>
  <si>
    <t>TATSÄCHLICHER START</t>
  </si>
  <si>
    <t>TATSÄCHLICHE DAUER</t>
  </si>
  <si>
    <t>PROZENT ABGESCHLOSSEN</t>
  </si>
  <si>
    <t>ZEITRÄUME</t>
  </si>
  <si>
    <t>Aktivität 01</t>
  </si>
  <si>
    <t>Aktivität 02</t>
  </si>
  <si>
    <t>Aktivität 03</t>
  </si>
  <si>
    <t>Aktivität 04</t>
  </si>
  <si>
    <t>Aktivität 05</t>
  </si>
  <si>
    <t>Aktivität 06</t>
  </si>
  <si>
    <t>Aktivität 07</t>
  </si>
  <si>
    <t>Aktivität 08</t>
  </si>
  <si>
    <t>Aktivität 09</t>
  </si>
  <si>
    <t>Aktivität 10</t>
  </si>
  <si>
    <t>Aktivität 11</t>
  </si>
  <si>
    <t>Aktivität 12</t>
  </si>
  <si>
    <t>Aktivität 13</t>
  </si>
  <si>
    <t>Aktivität 14</t>
  </si>
  <si>
    <t>Aktivität 15</t>
  </si>
  <si>
    <t>Aktivität 16</t>
  </si>
  <si>
    <t>Aktivität 17</t>
  </si>
  <si>
    <t>Aktivität 18</t>
  </si>
  <si>
    <t>Aktivität 19</t>
  </si>
  <si>
    <t>Aktivität 20</t>
  </si>
  <si>
    <t>Aktivität 21</t>
  </si>
  <si>
    <t>Aktivität 22</t>
  </si>
  <si>
    <t>Aktivität 23</t>
  </si>
  <si>
    <t>Aktivität 24</t>
  </si>
  <si>
    <t>Aktivität 25</t>
  </si>
  <si>
    <t>Aktivität 26</t>
  </si>
  <si>
    <t>Projektplan</t>
  </si>
  <si>
    <t>Auswahlbereich</t>
  </si>
  <si>
    <t>Wöchentlicher Terminplan</t>
  </si>
  <si>
    <t>Woche vom:</t>
  </si>
  <si>
    <t>Wochenziele</t>
  </si>
  <si>
    <t>Aufgaben</t>
  </si>
  <si>
    <t>Termine dieser Woche</t>
  </si>
  <si>
    <t>✔</t>
  </si>
  <si>
    <t>Dies ist ein Beispieltext.</t>
  </si>
  <si>
    <t>✖</t>
  </si>
  <si>
    <t>Notizen</t>
  </si>
  <si>
    <t>Abwesenheitsplan für Mitarbeiter</t>
  </si>
  <si>
    <t>Januar</t>
  </si>
  <si>
    <t>Schlüssel für Abwesenheitstyp</t>
  </si>
  <si>
    <t>U</t>
  </si>
  <si>
    <t>Urlaub</t>
  </si>
  <si>
    <t>P</t>
  </si>
  <si>
    <t>Privat</t>
  </si>
  <si>
    <t>K</t>
  </si>
  <si>
    <t>Krank</t>
  </si>
  <si>
    <t>Benutzerdefiniert 1</t>
  </si>
  <si>
    <t>Benutzerdefiniert 2</t>
  </si>
  <si>
    <t>Abwesenheitsdaten</t>
  </si>
  <si>
    <t>Mitarbeitername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</si>
  <si>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</si>
  <si>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</si>
  <si>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</si>
  <si>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</si>
  <si>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</si>
  <si>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</si>
  <si>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</si>
  <si>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</si>
  <si>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</si>
  <si>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</si>
  <si>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</si>
  <si>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</si>
  <si>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</si>
  <si>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</si>
  <si>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</si>
  <si>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</si>
  <si>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</si>
  <si>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</si>
  <si>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</si>
  <si>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</si>
  <si>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</si>
  <si>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</si>
  <si>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</si>
  <si>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</si>
  <si>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</si>
  <si>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</si>
  <si>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</si>
  <si>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</si>
  <si>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</si>
  <si>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</si>
  <si>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</si>
  <si>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Tage gesamt</t>
  </si>
  <si>
    <t>Harsimran Brar</t>
  </si>
  <si>
    <t>Jordan Mitchell</t>
  </si>
  <si>
    <t>Asaf Karten</t>
  </si>
  <si>
    <t>Vanja Jovanovic</t>
  </si>
  <si>
    <t>Madison Butler</t>
  </si>
  <si>
    <t>V</t>
  </si>
  <si>
    <t>Februar</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</si>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</sst>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theme="1" tint="0.34998626667073579"/>
      <name val="Aptos Narrow"/>
      <family val="2"/>
      <scheme val="minor"/>
    </font>
    <font>
      <b/>
      <sz val="13"/>
      <color theme="1" tint="0.24994659260841701"/>
      <name val="Aptos Display"/>
      <family val="2"/>
      <scheme val="major"/>
    </font>
    <font>
      <b/>
      <sz val="13"/>
      <color theme="1" tint="0.24994659260841701"/>
      <name val="Calibri"/>
    </font>
    <font>
      <sz val="12"/>
      <color theme="1" tint="0.24994659260841701"/>
      <name val="Calibri"/>
    </font>
    <font>
      <b/>
      <sz val="13"/>
      <color theme="7"/>
      <name val="Aptos Display"/>
      <family val="2"/>
      <scheme val="major"/>
    </font>
    <font>
      <b/>
      <sz val="13"/>
      <color theme="7"/>
      <name val="Calibri"/>
    </font>
    <font>
      <b/>
      <sz val="18"/>
      <color theme="1"/>
      <name val="Aptos Narrow"/>
      <family val="2"/>
      <scheme val="minor"/>
    </font>
    <font>
      <sz val="14"/>
      <color theme="1" tint="0.24994659260841701"/>
      <name val="Aptos Narrow"/>
      <family val="4"/>
      <scheme val="minor"/>
    </font>
    <font>
      <sz val="12"/>
      <color theme="1" tint="0.24994659260841701"/>
      <name val="Aptos Narrow"/>
      <family val="4"/>
      <scheme val="minor"/>
    </font>
    <font>
      <sz val="20"/>
      <color theme="1" tint="0.24994659260841701"/>
      <name val="Aptos Display"/>
      <family val="2"/>
      <scheme val="major"/>
    </font>
    <font>
      <sz val="20"/>
      <color theme="0"/>
      <name val="Aptos Display"/>
      <family val="2"/>
      <scheme val="major"/>
    </font>
    <font>
      <b/>
      <sz val="22"/>
      <color theme="0"/>
      <name val="Aptos Display"/>
      <family val="2"/>
      <scheme val="major"/>
    </font>
    <font>
      <u/>
      <sz val="12"/>
      <color theme="1" tint="0.24994659260841701"/>
      <name val="Aptos Narrow"/>
      <family val="4"/>
      <scheme val="minor"/>
    </font>
    <font>
      <sz val="12"/>
      <color theme="1" tint="0.24994659260841701"/>
      <name val="Aptos Display"/>
      <family val="2"/>
      <scheme val="major"/>
    </font>
    <font>
      <b/>
      <sz val="12"/>
      <color theme="1" tint="0.24994659260841701"/>
      <name val="Aptos Display"/>
      <family val="2"/>
      <scheme val="major"/>
    </font>
    <font>
      <sz val="12"/>
      <color theme="0"/>
      <name val="Aptos Display"/>
      <family val="2"/>
      <scheme val="major"/>
    </font>
    <font>
      <sz val="12"/>
      <color theme="1" tint="0.24994659260841701"/>
      <name val="Aptos Narrow"/>
      <family val="2"/>
      <scheme val="minor"/>
    </font>
    <font>
      <sz val="28"/>
      <color theme="0"/>
      <name val="Aptos Display"/>
      <family val="2"/>
      <scheme val="major"/>
    </font>
    <font>
      <b/>
      <sz val="12"/>
      <color theme="0"/>
      <name val="Arial Nova"/>
      <family val="2"/>
    </font>
    <font>
      <b/>
      <sz val="18"/>
      <color theme="4" tint="9.9948118533890809E-2"/>
      <name val="Aptos Narrow"/>
      <family val="2"/>
      <scheme val="minor"/>
    </font>
    <font>
      <b/>
      <sz val="72"/>
      <color theme="6" tint="0.39997558519241921"/>
      <name val="Aptos Narrow"/>
      <family val="2"/>
      <scheme val="minor"/>
    </font>
    <font>
      <b/>
      <sz val="11"/>
      <name val="Aptos Narrow"/>
      <family val="2"/>
      <scheme val="minor"/>
    </font>
    <font>
      <sz val="11"/>
      <color theme="1"/>
      <name val="Calibri"/>
      <family val="2"/>
    </font>
    <font>
      <sz val="11"/>
      <color theme="4" tint="-0.499984740745262"/>
      <name val="Calibri"/>
      <family val="2"/>
    </font>
  </fonts>
  <fills count="15">
    <fill>
      <patternFill patternType="none"/>
    </fill>
    <fill>
      <patternFill patternType="gray125"/>
    </fill>
    <fill>
      <patternFill patternType="solid">
        <fgColor theme="5" tint="0.59999389629810485"/>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8"/>
        <bgColor indexed="64"/>
      </patternFill>
    </fill>
    <fill>
      <patternFill patternType="solid">
        <fgColor rgb="FF1D6F42"/>
        <bgColor indexed="64"/>
      </patternFill>
    </fill>
    <fill>
      <patternFill patternType="solid">
        <fgColor rgb="FF248851"/>
        <bgColor indexed="64"/>
      </patternFill>
    </fill>
    <fill>
      <patternFill patternType="solid">
        <fgColor theme="7"/>
        <bgColor indexed="64"/>
      </patternFill>
    </fill>
  </fills>
  <borders count="52">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9" tint="-0.24994659260841701"/>
      </top>
      <bottom/>
      <diagonal/>
    </border>
    <border>
      <left/>
      <right/>
      <top/>
      <bottom style="thin">
        <color theme="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dotted">
        <color rgb="FFA6A6A6"/>
      </bottom>
      <diagonal/>
    </border>
    <border>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right style="medium">
        <color theme="0" tint="-0.24994659260841701"/>
      </right>
      <top style="medium">
        <color theme="0" tint="-0.24994659260841701"/>
      </top>
      <bottom style="dotted">
        <color theme="0" tint="-0.24994659260841701"/>
      </bottom>
      <diagonal/>
    </border>
    <border>
      <left style="medium">
        <color theme="0" tint="-0.24994659260841701"/>
      </left>
      <right/>
      <top style="dotted">
        <color rgb="FFA6A6A6"/>
      </top>
      <bottom style="dotted">
        <color rgb="FFA6A6A6"/>
      </bottom>
      <diagonal/>
    </border>
    <border>
      <left/>
      <right/>
      <top style="dotted">
        <color rgb="FFA6A6A6"/>
      </top>
      <bottom style="dotted">
        <color rgb="FFA6A6A6"/>
      </bottom>
      <diagonal/>
    </border>
    <border>
      <left/>
      <right style="medium">
        <color theme="0" tint="-0.24994659260841701"/>
      </right>
      <top style="dotted">
        <color rgb="FFA6A6A6"/>
      </top>
      <bottom style="dotted">
        <color rgb="FFA6A6A6"/>
      </bottom>
      <diagonal/>
    </border>
    <border>
      <left style="medium">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theme="0" tint="-0.24994659260841701"/>
      </right>
      <top style="dotted">
        <color theme="0" tint="-0.24994659260841701"/>
      </top>
      <bottom style="dotted">
        <color theme="0" tint="-0.24994659260841701"/>
      </bottom>
      <diagonal/>
    </border>
    <border>
      <left style="medium">
        <color theme="0" tint="-0.24994659260841701"/>
      </left>
      <right/>
      <top style="dotted">
        <color rgb="FFA6A6A6"/>
      </top>
      <bottom style="medium">
        <color theme="0" tint="-0.24994659260841701"/>
      </bottom>
      <diagonal/>
    </border>
    <border>
      <left/>
      <right/>
      <top style="dotted">
        <color rgb="FFA6A6A6"/>
      </top>
      <bottom style="medium">
        <color theme="0" tint="-0.24994659260841701"/>
      </bottom>
      <diagonal/>
    </border>
    <border>
      <left/>
      <right style="medium">
        <color theme="0" tint="-0.24994659260841701"/>
      </right>
      <top style="dotted">
        <color rgb="FFA6A6A6"/>
      </top>
      <bottom style="medium">
        <color theme="0" tint="-0.24994659260841701"/>
      </bottom>
      <diagonal/>
    </border>
    <border>
      <left style="medium">
        <color theme="0" tint="-0.24994659260841701"/>
      </left>
      <right/>
      <top style="dotted">
        <color theme="0" tint="-0.24994659260841701"/>
      </top>
      <bottom style="medium">
        <color theme="0" tint="-0.24994659260841701"/>
      </bottom>
      <diagonal/>
    </border>
    <border>
      <left/>
      <right/>
      <top style="dotted">
        <color theme="0" tint="-0.24994659260841701"/>
      </top>
      <bottom style="medium">
        <color theme="0" tint="-0.24994659260841701"/>
      </bottom>
      <diagonal/>
    </border>
    <border>
      <left/>
      <right style="medium">
        <color theme="0" tint="-0.24994659260841701"/>
      </right>
      <top style="dotted">
        <color theme="0" tint="-0.24994659260841701"/>
      </top>
      <bottom style="medium">
        <color theme="0" tint="-0.24994659260841701"/>
      </bottom>
      <diagonal/>
    </border>
    <border>
      <left style="medium">
        <color rgb="FF248851"/>
      </left>
      <right/>
      <top style="medium">
        <color rgb="FF248851"/>
      </top>
      <bottom/>
      <diagonal/>
    </border>
    <border>
      <left/>
      <right/>
      <top style="medium">
        <color rgb="FF248851"/>
      </top>
      <bottom/>
      <diagonal/>
    </border>
    <border>
      <left/>
      <right style="thin">
        <color rgb="FF248851"/>
      </right>
      <top style="medium">
        <color rgb="FF248851"/>
      </top>
      <bottom/>
      <diagonal/>
    </border>
    <border>
      <left/>
      <right style="medium">
        <color rgb="FF248851"/>
      </right>
      <top style="medium">
        <color rgb="FF248851"/>
      </top>
      <bottom/>
      <diagonal/>
    </border>
    <border>
      <left style="medium">
        <color rgb="FF248851"/>
      </left>
      <right/>
      <top/>
      <bottom style="medium">
        <color rgb="FF248851"/>
      </bottom>
      <diagonal/>
    </border>
    <border>
      <left/>
      <right/>
      <top/>
      <bottom style="medium">
        <color rgb="FF248851"/>
      </bottom>
      <diagonal/>
    </border>
    <border>
      <left/>
      <right style="thin">
        <color rgb="FF248851"/>
      </right>
      <top/>
      <bottom style="medium">
        <color rgb="FF248851"/>
      </bottom>
      <diagonal/>
    </border>
    <border>
      <left/>
      <right style="medium">
        <color rgb="FF248851"/>
      </right>
      <top/>
      <bottom style="medium">
        <color rgb="FF248851"/>
      </bottom>
      <diagonal/>
    </border>
    <border>
      <left style="medium">
        <color theme="0" tint="-0.24994659260841701"/>
      </left>
      <right/>
      <top style="medium">
        <color rgb="FF248851"/>
      </top>
      <bottom style="dotted">
        <color theme="0" tint="-0.24994659260841701"/>
      </bottom>
      <diagonal/>
    </border>
    <border>
      <left/>
      <right/>
      <top style="medium">
        <color rgb="FF248851"/>
      </top>
      <bottom style="dotted">
        <color theme="0" tint="-0.24994659260841701"/>
      </bottom>
      <diagonal/>
    </border>
    <border>
      <left style="dotted">
        <color theme="0" tint="-0.24994659260841701"/>
      </left>
      <right/>
      <top style="medium">
        <color rgb="FF248851"/>
      </top>
      <bottom style="dotted">
        <color theme="0" tint="-0.24994659260841701"/>
      </bottom>
      <diagonal/>
    </border>
    <border>
      <left/>
      <right style="medium">
        <color theme="0" tint="-0.24994659260841701"/>
      </right>
      <top style="medium">
        <color rgb="FF248851"/>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medium">
        <color theme="0" tint="-0.24994659260841701"/>
      </bottom>
      <diagonal/>
    </border>
    <border>
      <left/>
      <right/>
      <top style="thin">
        <color theme="4"/>
      </top>
      <bottom/>
      <diagonal/>
    </border>
    <border>
      <left/>
      <right/>
      <top style="thin">
        <color auto="1"/>
      </top>
      <bottom/>
      <diagonal/>
    </border>
    <border>
      <left/>
      <right/>
      <top/>
      <bottom style="thin">
        <color auto="1"/>
      </bottom>
      <diagonal/>
    </border>
    <border>
      <left/>
      <right/>
      <top/>
      <bottom style="thin">
        <color theme="4"/>
      </bottom>
      <diagonal/>
    </border>
  </borders>
  <cellStyleXfs count="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6" fillId="0" borderId="3"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8" fillId="0" borderId="0" applyFill="0" applyBorder="0" applyProtection="0">
      <alignment horizontal="center" wrapText="1"/>
    </xf>
    <xf numFmtId="3" fontId="8" fillId="0" borderId="5" applyFill="0" applyProtection="0">
      <alignment horizontal="center"/>
    </xf>
    <xf numFmtId="0" fontId="9" fillId="0" borderId="0" applyFill="0" applyBorder="0" applyProtection="0">
      <alignment horizontal="left" wrapText="1"/>
    </xf>
    <xf numFmtId="9" fontId="12" fillId="0" borderId="0" applyFill="0" applyBorder="0" applyProtection="0">
      <alignment horizontal="center" vertical="center"/>
    </xf>
    <xf numFmtId="0" fontId="31" fillId="0" borderId="0">
      <alignment horizontal="center"/>
    </xf>
    <xf numFmtId="0" fontId="30" fillId="0" borderId="0" applyNumberFormat="0" applyFill="0" applyBorder="0">
      <alignment horizontal="left" vertical="center" wrapText="1" indent="2"/>
    </xf>
  </cellStyleXfs>
  <cellXfs count="137">
    <xf numFmtId="0" fontId="0" fillId="0" borderId="0" xfId="0"/>
    <xf numFmtId="0" fontId="3" fillId="0" borderId="1" xfId="2" applyAlignment="1">
      <alignment vertical="center"/>
    </xf>
    <xf numFmtId="0" fontId="4" fillId="0" borderId="2" xfId="3" applyAlignment="1">
      <alignment horizontal="center" vertical="center" wrapText="1"/>
    </xf>
    <xf numFmtId="0" fontId="4" fillId="0" borderId="0" xfId="4" applyAlignment="1">
      <alignment horizontal="left"/>
    </xf>
    <xf numFmtId="0" fontId="8" fillId="0" borderId="0" xfId="12">
      <alignment horizontal="center" wrapText="1"/>
    </xf>
    <xf numFmtId="0" fontId="0" fillId="0" borderId="0" xfId="0" applyAlignment="1">
      <alignment horizontal="center" wrapText="1"/>
    </xf>
    <xf numFmtId="0" fontId="0" fillId="0" borderId="0" xfId="0" applyAlignment="1">
      <alignment vertical="center" wrapText="1"/>
    </xf>
    <xf numFmtId="0" fontId="3" fillId="0" borderId="5" xfId="2" applyBorder="1" applyAlignment="1">
      <alignment vertical="center"/>
    </xf>
    <xf numFmtId="0" fontId="4" fillId="0" borderId="5" xfId="3" applyBorder="1" applyAlignment="1">
      <alignment horizontal="center" vertical="center" wrapText="1"/>
    </xf>
    <xf numFmtId="3" fontId="8" fillId="0" borderId="5" xfId="13">
      <alignment horizontal="center"/>
    </xf>
    <xf numFmtId="0" fontId="10" fillId="0" borderId="0" xfId="14" applyFont="1">
      <alignment horizontal="left" wrapText="1"/>
    </xf>
    <xf numFmtId="0" fontId="11" fillId="0" borderId="0" xfId="0" applyFont="1" applyAlignment="1">
      <alignment horizontal="center"/>
    </xf>
    <xf numFmtId="9" fontId="13" fillId="0" borderId="0" xfId="15" applyFont="1">
      <alignment horizontal="center" vertical="center"/>
    </xf>
    <xf numFmtId="0" fontId="0" fillId="0" borderId="0" xfId="0" applyAlignment="1">
      <alignment horizontal="center"/>
    </xf>
    <xf numFmtId="0" fontId="0" fillId="0" borderId="0" xfId="0" applyAlignment="1">
      <alignment horizontal="center" vertical="center"/>
    </xf>
    <xf numFmtId="0" fontId="11" fillId="0" borderId="0" xfId="0" quotePrefix="1" applyFont="1" applyAlignment="1">
      <alignment horizontal="center"/>
    </xf>
    <xf numFmtId="0" fontId="4" fillId="0" borderId="4" xfId="3" applyBorder="1" applyAlignment="1">
      <alignment vertical="center" wrapText="1"/>
    </xf>
    <xf numFmtId="0" fontId="4" fillId="0" borderId="5" xfId="3" applyBorder="1" applyAlignment="1">
      <alignment vertical="center" wrapText="1"/>
    </xf>
    <xf numFmtId="0" fontId="0" fillId="0" borderId="0" xfId="0" applyAlignment="1">
      <alignment horizont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10" borderId="0" xfId="0" applyFill="1" applyAlignment="1">
      <alignment horizontal="center"/>
    </xf>
    <xf numFmtId="0" fontId="15" fillId="0" borderId="0" xfId="0" applyFont="1" applyAlignment="1" applyProtection="1">
      <alignment vertical="center"/>
      <protection locked="0"/>
    </xf>
    <xf numFmtId="0" fontId="15" fillId="0" borderId="0" xfId="0" applyFont="1" applyAlignment="1">
      <alignment vertical="center"/>
    </xf>
    <xf numFmtId="0" fontId="16" fillId="0" borderId="0" xfId="0" applyFont="1" applyAlignment="1">
      <alignment horizontal="center" vertical="center"/>
    </xf>
    <xf numFmtId="0" fontId="17" fillId="0" borderId="0" xfId="0" applyFont="1" applyProtection="1">
      <protection locked="0"/>
    </xf>
    <xf numFmtId="0" fontId="17" fillId="8" borderId="0" xfId="0" applyFont="1" applyFill="1"/>
    <xf numFmtId="0" fontId="17" fillId="8" borderId="0" xfId="0" applyFont="1" applyFill="1" applyAlignment="1">
      <alignment horizontal="left" indent="3"/>
    </xf>
    <xf numFmtId="0" fontId="17" fillId="8" borderId="0" xfId="0" applyFont="1" applyFill="1" applyAlignment="1" applyProtection="1">
      <alignment vertical="center"/>
      <protection locked="0"/>
    </xf>
    <xf numFmtId="0" fontId="18" fillId="8" borderId="0" xfId="0" applyFont="1" applyFill="1" applyAlignment="1">
      <alignment vertical="center"/>
    </xf>
    <xf numFmtId="0" fontId="17" fillId="0" borderId="0" xfId="0" applyFont="1"/>
    <xf numFmtId="0" fontId="19" fillId="11" borderId="0" xfId="0" applyFont="1" applyFill="1" applyAlignment="1">
      <alignment horizontal="center" vertical="center" wrapText="1"/>
    </xf>
    <xf numFmtId="0" fontId="19" fillId="11" borderId="0" xfId="0" applyFont="1" applyFill="1" applyAlignment="1">
      <alignment horizontal="center" vertical="center"/>
    </xf>
    <xf numFmtId="0" fontId="15" fillId="8" borderId="0" xfId="0" applyFont="1" applyFill="1" applyAlignment="1">
      <alignment vertical="center"/>
    </xf>
    <xf numFmtId="0" fontId="16" fillId="8" borderId="0" xfId="0" applyFont="1" applyFill="1" applyAlignment="1">
      <alignment horizontal="center" vertical="center"/>
    </xf>
    <xf numFmtId="0" fontId="20" fillId="8" borderId="0" xfId="0" applyFont="1" applyFill="1" applyAlignment="1">
      <alignment horizontal="center" vertical="center"/>
    </xf>
    <xf numFmtId="0" fontId="21" fillId="8" borderId="0" xfId="0" applyFont="1" applyFill="1" applyAlignment="1">
      <alignment horizontal="right" vertical="center"/>
    </xf>
    <xf numFmtId="14" fontId="22" fillId="8" borderId="0" xfId="0" applyNumberFormat="1" applyFont="1" applyFill="1" applyAlignment="1" applyProtection="1">
      <alignment horizontal="left" vertical="center" indent="1"/>
      <protection locked="0"/>
    </xf>
    <xf numFmtId="0" fontId="0" fillId="8" borderId="0" xfId="0" applyFill="1"/>
    <xf numFmtId="0" fontId="16" fillId="0" borderId="0" xfId="0" applyFont="1" applyAlignment="1">
      <alignment vertical="center"/>
    </xf>
    <xf numFmtId="0" fontId="16" fillId="8" borderId="0" xfId="0" applyFont="1" applyFill="1" applyAlignment="1">
      <alignment vertical="center"/>
    </xf>
    <xf numFmtId="0" fontId="23" fillId="11" borderId="12" xfId="0" applyFont="1" applyFill="1" applyBorder="1" applyAlignment="1">
      <alignment horizontal="center" vertical="center"/>
    </xf>
    <xf numFmtId="0" fontId="23" fillId="11" borderId="13" xfId="0" applyFont="1" applyFill="1" applyBorder="1" applyAlignment="1">
      <alignment horizontal="center" vertical="center"/>
    </xf>
    <xf numFmtId="0" fontId="23" fillId="11" borderId="14" xfId="0" applyFont="1" applyFill="1" applyBorder="1" applyAlignment="1">
      <alignment horizontal="center" vertical="center"/>
    </xf>
    <xf numFmtId="0" fontId="24" fillId="8" borderId="0" xfId="0" applyFont="1" applyFill="1"/>
    <xf numFmtId="0" fontId="24" fillId="0" borderId="0" xfId="0" applyFont="1"/>
    <xf numFmtId="0" fontId="16" fillId="9" borderId="15" xfId="0" applyFont="1" applyFill="1" applyBorder="1" applyAlignment="1" applyProtection="1">
      <alignment horizontal="left" indent="1"/>
      <protection locked="0"/>
    </xf>
    <xf numFmtId="0" fontId="16" fillId="9" borderId="16" xfId="0" applyFont="1" applyFill="1" applyBorder="1" applyAlignment="1" applyProtection="1">
      <alignment horizontal="left" indent="1"/>
      <protection locked="0"/>
    </xf>
    <xf numFmtId="0" fontId="16" fillId="9" borderId="17" xfId="0" applyFont="1" applyFill="1" applyBorder="1" applyAlignment="1" applyProtection="1">
      <alignment horizontal="left" indent="1"/>
      <protection locked="0"/>
    </xf>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0" fillId="0" borderId="18" xfId="0" applyBorder="1" applyAlignment="1" applyProtection="1">
      <alignment horizontal="center"/>
      <protection locked="0"/>
    </xf>
    <xf numFmtId="0" fontId="16" fillId="9" borderId="19" xfId="0" applyFont="1" applyFill="1" applyBorder="1" applyAlignment="1" applyProtection="1">
      <alignment horizontal="left" indent="1"/>
      <protection locked="0"/>
    </xf>
    <xf numFmtId="0" fontId="16" fillId="9" borderId="20" xfId="0" applyFont="1" applyFill="1" applyBorder="1" applyAlignment="1" applyProtection="1">
      <alignment horizontal="left" indent="1"/>
      <protection locked="0"/>
    </xf>
    <xf numFmtId="0" fontId="16" fillId="9" borderId="21" xfId="0" applyFont="1" applyFill="1" applyBorder="1" applyAlignment="1" applyProtection="1">
      <alignment horizontal="left" vertical="center" indent="1"/>
      <protection locked="0"/>
    </xf>
    <xf numFmtId="0" fontId="16" fillId="9" borderId="22" xfId="0" applyFont="1" applyFill="1" applyBorder="1" applyAlignment="1" applyProtection="1">
      <alignment horizontal="left" vertical="center" indent="1"/>
      <protection locked="0"/>
    </xf>
    <xf numFmtId="0" fontId="16" fillId="9" borderId="23" xfId="0" applyFont="1" applyFill="1" applyBorder="1" applyAlignment="1" applyProtection="1">
      <alignment horizontal="left" vertical="center" indent="1"/>
      <protection locked="0"/>
    </xf>
    <xf numFmtId="0" fontId="16" fillId="8" borderId="0" xfId="0" applyFont="1" applyFill="1" applyAlignment="1" applyProtection="1">
      <alignment horizontal="center" vertical="center"/>
      <protection locked="0"/>
    </xf>
    <xf numFmtId="0" fontId="20" fillId="8" borderId="0" xfId="0" applyFont="1" applyFill="1" applyAlignment="1" applyProtection="1">
      <alignment horizontal="center" vertical="center"/>
      <protection locked="0"/>
    </xf>
    <xf numFmtId="0" fontId="0" fillId="0" borderId="24" xfId="0" applyBorder="1" applyAlignment="1" applyProtection="1">
      <alignment horizontal="center"/>
      <protection locked="0"/>
    </xf>
    <xf numFmtId="0" fontId="16" fillId="9" borderId="25" xfId="0" applyFont="1" applyFill="1" applyBorder="1" applyAlignment="1" applyProtection="1">
      <alignment horizontal="left" vertical="center" indent="1"/>
      <protection locked="0"/>
    </xf>
    <xf numFmtId="0" fontId="16" fillId="9" borderId="26" xfId="0" applyFont="1" applyFill="1" applyBorder="1" applyAlignment="1" applyProtection="1">
      <alignment horizontal="left" vertical="center" indent="1"/>
      <protection locked="0"/>
    </xf>
    <xf numFmtId="0" fontId="16" fillId="9" borderId="27" xfId="0" applyFont="1" applyFill="1" applyBorder="1" applyAlignment="1" applyProtection="1">
      <alignment horizontal="left" vertical="center" indent="1"/>
      <protection locked="0"/>
    </xf>
    <xf numFmtId="0" fontId="16" fillId="9" borderId="28" xfId="0" applyFont="1" applyFill="1" applyBorder="1" applyAlignment="1" applyProtection="1">
      <alignment horizontal="left" vertical="center" indent="1"/>
      <protection locked="0"/>
    </xf>
    <xf numFmtId="0" fontId="16" fillId="9" borderId="29" xfId="0" applyFont="1" applyFill="1" applyBorder="1" applyAlignment="1" applyProtection="1">
      <alignment horizontal="left" vertical="center" indent="1"/>
      <protection locked="0"/>
    </xf>
    <xf numFmtId="0" fontId="0" fillId="0" borderId="30" xfId="0" applyBorder="1" applyAlignment="1" applyProtection="1">
      <alignment horizontal="center"/>
      <protection locked="0"/>
    </xf>
    <xf numFmtId="0" fontId="16" fillId="9" borderId="31" xfId="0" applyFont="1" applyFill="1" applyBorder="1" applyAlignment="1" applyProtection="1">
      <alignment horizontal="left" vertical="center" indent="1"/>
      <protection locked="0"/>
    </xf>
    <xf numFmtId="0" fontId="16" fillId="9" borderId="32" xfId="0" applyFont="1" applyFill="1" applyBorder="1" applyAlignment="1" applyProtection="1">
      <alignment horizontal="left" vertical="center" indent="1"/>
      <protection locked="0"/>
    </xf>
    <xf numFmtId="0" fontId="0" fillId="8" borderId="0" xfId="0" applyFill="1" applyProtection="1">
      <protection locked="0"/>
    </xf>
    <xf numFmtId="0" fontId="25" fillId="12" borderId="33" xfId="0" applyFont="1" applyFill="1" applyBorder="1" applyAlignment="1">
      <alignment horizontal="center" vertical="top"/>
    </xf>
    <xf numFmtId="0" fontId="25" fillId="12" borderId="34" xfId="0" applyFont="1" applyFill="1" applyBorder="1" applyAlignment="1">
      <alignment horizontal="center" vertical="top"/>
    </xf>
    <xf numFmtId="0" fontId="23" fillId="13" borderId="34" xfId="0" applyFont="1" applyFill="1" applyBorder="1" applyAlignment="1">
      <alignment horizontal="left" vertical="center"/>
    </xf>
    <xf numFmtId="0" fontId="23" fillId="13" borderId="35" xfId="0" applyFont="1" applyFill="1" applyBorder="1" applyAlignment="1">
      <alignment horizontal="left" vertical="center"/>
    </xf>
    <xf numFmtId="0" fontId="25" fillId="12" borderId="34" xfId="0" applyFont="1" applyFill="1" applyBorder="1" applyAlignment="1">
      <alignment horizontal="center" vertical="center"/>
    </xf>
    <xf numFmtId="0" fontId="26" fillId="13" borderId="36" xfId="0" applyFont="1" applyFill="1" applyBorder="1" applyAlignment="1">
      <alignment horizontal="left" vertical="center"/>
    </xf>
    <xf numFmtId="0" fontId="25" fillId="12" borderId="37" xfId="0" applyFont="1" applyFill="1" applyBorder="1" applyAlignment="1">
      <alignment horizontal="center" vertical="top"/>
    </xf>
    <xf numFmtId="0" fontId="25" fillId="12" borderId="38" xfId="0" applyFont="1" applyFill="1" applyBorder="1" applyAlignment="1">
      <alignment horizontal="center" vertical="top"/>
    </xf>
    <xf numFmtId="0" fontId="23" fillId="13" borderId="38" xfId="0" applyFont="1" applyFill="1" applyBorder="1" applyAlignment="1">
      <alignment horizontal="left" vertical="center"/>
    </xf>
    <xf numFmtId="0" fontId="23" fillId="13" borderId="39" xfId="0" applyFont="1" applyFill="1" applyBorder="1" applyAlignment="1">
      <alignment horizontal="left" vertical="center"/>
    </xf>
    <xf numFmtId="0" fontId="25" fillId="12" borderId="38" xfId="0" applyFont="1" applyFill="1" applyBorder="1" applyAlignment="1">
      <alignment horizontal="center" vertical="center"/>
    </xf>
    <xf numFmtId="0" fontId="26" fillId="13" borderId="40" xfId="0" applyFont="1" applyFill="1" applyBorder="1" applyAlignment="1">
      <alignment horizontal="left" vertical="center"/>
    </xf>
    <xf numFmtId="0" fontId="0" fillId="0" borderId="41" xfId="0" applyBorder="1" applyAlignment="1" applyProtection="1">
      <alignment horizontal="center"/>
      <protection locked="0"/>
    </xf>
    <xf numFmtId="0" fontId="0" fillId="0" borderId="42" xfId="0" applyBorder="1" applyAlignment="1" applyProtection="1">
      <alignment horizontal="left"/>
      <protection locked="0"/>
    </xf>
    <xf numFmtId="0" fontId="0" fillId="0" borderId="43" xfId="0" applyBorder="1" applyAlignment="1" applyProtection="1">
      <alignment horizontal="center"/>
      <protection locked="0"/>
    </xf>
    <xf numFmtId="0" fontId="0" fillId="0" borderId="44" xfId="0" applyBorder="1" applyAlignment="1" applyProtection="1">
      <alignment horizontal="left"/>
      <protection locked="0"/>
    </xf>
    <xf numFmtId="0" fontId="0" fillId="0" borderId="25" xfId="0" applyBorder="1" applyAlignment="1" applyProtection="1">
      <alignment horizontal="left"/>
      <protection locked="0"/>
    </xf>
    <xf numFmtId="0" fontId="0" fillId="0" borderId="45" xfId="0" applyBorder="1" applyAlignment="1" applyProtection="1">
      <alignment horizontal="left"/>
      <protection locked="0"/>
    </xf>
    <xf numFmtId="0" fontId="0" fillId="0" borderId="46" xfId="0" applyBorder="1" applyAlignment="1" applyProtection="1">
      <alignment horizontal="center"/>
      <protection locked="0"/>
    </xf>
    <xf numFmtId="0" fontId="0" fillId="0" borderId="26" xfId="0" applyBorder="1" applyAlignment="1" applyProtection="1">
      <alignment horizontal="left"/>
      <protection locked="0"/>
    </xf>
    <xf numFmtId="0" fontId="16" fillId="0" borderId="25"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0" fillId="0" borderId="47" xfId="0" applyBorder="1" applyAlignment="1" applyProtection="1">
      <alignment horizontal="center"/>
      <protection locked="0"/>
    </xf>
    <xf numFmtId="0" fontId="15" fillId="0" borderId="32" xfId="0" applyFont="1" applyBorder="1" applyAlignment="1" applyProtection="1">
      <alignment horizontal="left" vertical="center"/>
      <protection locked="0"/>
    </xf>
    <xf numFmtId="0" fontId="23" fillId="11" borderId="12" xfId="0" applyFont="1" applyFill="1" applyBorder="1" applyAlignment="1">
      <alignment horizontal="left" vertical="center" indent="1"/>
    </xf>
    <xf numFmtId="0" fontId="23" fillId="11" borderId="13" xfId="0" applyFont="1" applyFill="1" applyBorder="1" applyAlignment="1">
      <alignment horizontal="left" vertical="center" indent="1"/>
    </xf>
    <xf numFmtId="0" fontId="23" fillId="11" borderId="14" xfId="0" applyFont="1" applyFill="1" applyBorder="1" applyAlignment="1">
      <alignment horizontal="left" vertical="center" indent="1"/>
    </xf>
    <xf numFmtId="0" fontId="15" fillId="0" borderId="0" xfId="0" applyFont="1"/>
    <xf numFmtId="0" fontId="15" fillId="8" borderId="0" xfId="0" applyFont="1" applyFill="1"/>
    <xf numFmtId="0" fontId="16" fillId="9" borderId="18" xfId="0" applyFont="1" applyFill="1" applyBorder="1" applyAlignment="1" applyProtection="1">
      <alignment horizontal="left" indent="1"/>
      <protection locked="0"/>
    </xf>
    <xf numFmtId="0" fontId="16" fillId="9" borderId="24" xfId="0" applyFont="1" applyFill="1" applyBorder="1" applyAlignment="1" applyProtection="1">
      <alignment horizontal="left" indent="1"/>
      <protection locked="0"/>
    </xf>
    <xf numFmtId="0" fontId="16" fillId="9" borderId="25" xfId="0" applyFont="1" applyFill="1" applyBorder="1" applyAlignment="1" applyProtection="1">
      <alignment horizontal="left" indent="1"/>
      <protection locked="0"/>
    </xf>
    <xf numFmtId="0" fontId="16" fillId="9" borderId="26" xfId="0" applyFont="1" applyFill="1" applyBorder="1" applyAlignment="1" applyProtection="1">
      <alignment horizontal="left" indent="1"/>
      <protection locked="0"/>
    </xf>
    <xf numFmtId="0" fontId="16" fillId="9" borderId="24" xfId="0" applyFont="1" applyFill="1" applyBorder="1" applyAlignment="1" applyProtection="1">
      <alignment horizontal="left" vertical="center" indent="1"/>
      <protection locked="0"/>
    </xf>
    <xf numFmtId="0" fontId="16" fillId="9" borderId="30" xfId="0" applyFont="1" applyFill="1" applyBorder="1" applyAlignment="1" applyProtection="1">
      <alignment horizontal="left" vertical="center" indent="1"/>
      <protection locked="0"/>
    </xf>
    <xf numFmtId="0" fontId="27" fillId="0" borderId="0" xfId="1" applyFont="1" applyAlignment="1" applyProtection="1">
      <alignment horizontal="left" indent="1"/>
    </xf>
    <xf numFmtId="0" fontId="0" fillId="0" borderId="0" xfId="0" applyAlignment="1">
      <alignment horizontal="left" indent="1"/>
    </xf>
    <xf numFmtId="0" fontId="28" fillId="0" borderId="1" xfId="2" applyFont="1" applyFill="1" applyAlignment="1" applyProtection="1">
      <alignment horizontal="left" vertical="top"/>
    </xf>
    <xf numFmtId="0" fontId="2" fillId="0" borderId="48" xfId="1" applyBorder="1" applyAlignment="1" applyProtection="1">
      <alignment vertical="center"/>
    </xf>
    <xf numFmtId="0" fontId="0" fillId="0" borderId="49" xfId="0" applyBorder="1" applyAlignment="1">
      <alignment horizontal="left" indent="1"/>
    </xf>
    <xf numFmtId="0" fontId="4" fillId="0" borderId="2" xfId="3" applyFill="1" applyAlignment="1" applyProtection="1">
      <alignment horizontal="left" vertical="center" indent="1"/>
    </xf>
    <xf numFmtId="0" fontId="29" fillId="7" borderId="0" xfId="11" applyFont="1" applyAlignment="1" applyProtection="1">
      <alignment horizontal="center" vertical="center"/>
    </xf>
    <xf numFmtId="0" fontId="1" fillId="0" borderId="0" xfId="7" applyFill="1" applyAlignment="1" applyProtection="1">
      <alignment horizontal="left" vertical="center" indent="1"/>
    </xf>
    <xf numFmtId="0" fontId="29" fillId="2" borderId="0" xfId="6" applyFont="1" applyAlignment="1" applyProtection="1">
      <alignment horizontal="center" vertical="center"/>
    </xf>
    <xf numFmtId="0" fontId="29" fillId="4" borderId="0" xfId="8" applyFont="1" applyAlignment="1" applyProtection="1">
      <alignment horizontal="center" vertical="center"/>
    </xf>
    <xf numFmtId="164" fontId="5" fillId="5" borderId="0" xfId="9" applyNumberFormat="1" applyFont="1" applyAlignment="1" applyProtection="1">
      <alignment horizontal="center" vertical="center"/>
    </xf>
    <xf numFmtId="164" fontId="5" fillId="14" borderId="0" xfId="10" applyNumberFormat="1" applyFont="1" applyFill="1" applyAlignment="1" applyProtection="1">
      <alignment horizontal="center" vertical="center"/>
    </xf>
    <xf numFmtId="0" fontId="0" fillId="0" borderId="0" xfId="0" applyAlignment="1">
      <alignment horizontal="left" vertical="center"/>
    </xf>
    <xf numFmtId="0" fontId="0" fillId="0" borderId="50" xfId="0" applyBorder="1" applyAlignment="1">
      <alignment horizontal="left" vertical="center"/>
    </xf>
    <xf numFmtId="0" fontId="31" fillId="0" borderId="50" xfId="16" applyBorder="1">
      <alignment horizontal="center"/>
    </xf>
    <xf numFmtId="0" fontId="3" fillId="0" borderId="1" xfId="2" applyFill="1" applyAlignment="1" applyProtection="1">
      <alignment horizontal="center" vertical="center"/>
    </xf>
    <xf numFmtId="0" fontId="3" fillId="0" borderId="1" xfId="2" applyFill="1" applyAlignment="1" applyProtection="1">
      <alignment horizontal="left" vertical="center"/>
    </xf>
    <xf numFmtId="0" fontId="1" fillId="0" borderId="0" xfId="0" applyFont="1" applyAlignment="1">
      <alignment horizontal="center" vertical="center"/>
    </xf>
    <xf numFmtId="0" fontId="1" fillId="0" borderId="0" xfId="7" applyFill="1" applyBorder="1" applyAlignment="1" applyProtection="1">
      <alignment horizontal="left" vertical="center" indent="1"/>
    </xf>
    <xf numFmtId="0" fontId="1" fillId="9" borderId="0" xfId="7" applyFill="1" applyBorder="1" applyAlignment="1" applyProtection="1">
      <alignment horizontal="center" vertical="center"/>
    </xf>
    <xf numFmtId="0" fontId="30" fillId="0" borderId="0" xfId="17" applyFill="1" applyBorder="1">
      <alignment horizontal="left" vertical="center" wrapText="1" indent="2"/>
    </xf>
    <xf numFmtId="0" fontId="7" fillId="0" borderId="0" xfId="0" applyFont="1" applyAlignment="1">
      <alignment horizontal="center" vertical="center"/>
    </xf>
    <xf numFmtId="0" fontId="6" fillId="0" borderId="0" xfId="5" applyFill="1" applyBorder="1" applyAlignment="1" applyProtection="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0" fillId="0" borderId="0" xfId="0" applyAlignment="1">
      <alignment horizontal="left" vertical="top"/>
    </xf>
    <xf numFmtId="0" fontId="0" fillId="0" borderId="48" xfId="0" applyBorder="1" applyAlignment="1">
      <alignment horizontal="left" vertical="center"/>
    </xf>
    <xf numFmtId="0" fontId="0" fillId="0" borderId="51" xfId="0" applyBorder="1" applyAlignment="1">
      <alignment horizontal="left" vertical="center"/>
    </xf>
  </cellXfs>
  <cellStyles count="18">
    <cellStyle name="20 % - Akzent3" xfId="7" builtinId="38"/>
    <cellStyle name="40 % - Akzent2" xfId="6" builtinId="35"/>
    <cellStyle name="40 % - Akzent4" xfId="9" builtinId="43"/>
    <cellStyle name="40 % - Akzent5" xfId="10" builtinId="47"/>
    <cellStyle name="40 % - Akzent6" xfId="11" builtinId="51"/>
    <cellStyle name="60 % - Akzent3" xfId="8" builtinId="40"/>
    <cellStyle name="Aktivität" xfId="14" xr:uid="{B4BBCC79-2AC8-460A-B805-E3C8B3884238}"/>
    <cellStyle name="Bezeichnung" xfId="16" xr:uid="{DDAB179A-F8B8-4DD5-8CF9-CE7312DD38AA}"/>
    <cellStyle name="Ergebnis" xfId="5" builtinId="25"/>
    <cellStyle name="Mitarbeiter" xfId="17" xr:uid="{7B8BF991-931C-4507-8B94-A3C749E64D61}"/>
    <cellStyle name="Projektüberschriften" xfId="12" xr:uid="{52DE5F26-4088-42D3-B7BD-31945BE9A843}"/>
    <cellStyle name="Prozent abgeschlossen" xfId="15" xr:uid="{3FC342AC-280C-44B3-AB58-1F5DC489EA93}"/>
    <cellStyle name="Standard" xfId="0" builtinId="0"/>
    <cellStyle name="Überschrift" xfId="1" builtinId="15"/>
    <cellStyle name="Überschrift 2" xfId="2" builtinId="17"/>
    <cellStyle name="Überschrift 3" xfId="3" builtinId="18"/>
    <cellStyle name="Überschrift 4" xfId="4" builtinId="19"/>
    <cellStyle name="Überschriften für Zeiträume" xfId="13" xr:uid="{4334B838-3835-45BA-822E-A6EB13719444}"/>
  </cellStyles>
  <dxfs count="227">
    <dxf>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ill>
        <patternFill patternType="none">
          <fgColor indexed="64"/>
          <bgColor indexed="65"/>
        </patternFill>
      </fill>
      <protection locked="1" hidden="0"/>
    </dxf>
    <dxf>
      <alignment horizontal="left" vertical="center" textRotation="0" wrapText="0" indent="1" justifyLastLine="0" shrinkToFit="0" readingOrder="0"/>
    </dxf>
    <dxf>
      <protection locked="1" hidden="0"/>
    </dxf>
    <dxf>
      <protection locked="1" hidden="0"/>
    </dxf>
    <dxf>
      <protection locked="1" hidden="0"/>
    </dxf>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ill>
        <patternFill patternType="none">
          <fgColor indexed="64"/>
          <bgColor indexed="65"/>
        </patternFill>
      </fill>
    </dxf>
    <dxf>
      <alignment horizontal="left" vertical="center" textRotation="0" wrapText="0" indent="1" justifyLastLine="0" shrinkToFit="0" readingOrder="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
      <font>
        <b/>
        <i val="0"/>
        <color rgb="FFFF0000"/>
      </font>
    </dxf>
    <dxf>
      <font>
        <b/>
        <i val="0"/>
        <color rgb="FF3F752B"/>
      </font>
    </dxf>
    <dxf>
      <fill>
        <patternFill>
          <bgColor rgb="FFE5F3E9"/>
        </patternFill>
      </fill>
    </dxf>
    <dxf>
      <font>
        <b/>
        <i val="0"/>
        <color rgb="FF3F752B"/>
      </font>
    </dxf>
    <dxf>
      <font>
        <b/>
        <i val="0"/>
        <color rgb="FFFF0000"/>
      </font>
    </dxf>
    <dxf>
      <font>
        <b/>
        <i val="0"/>
        <color rgb="FFFF0000"/>
      </font>
    </dxf>
    <dxf>
      <font>
        <b/>
        <i val="0"/>
        <color rgb="FF3F752B"/>
      </font>
    </dxf>
    <dxf>
      <font>
        <b/>
        <i val="0"/>
        <color rgb="FF3F752B"/>
      </font>
    </dxf>
    <dxf>
      <font>
        <b/>
        <i val="0"/>
        <color rgb="FFFF0000"/>
      </font>
    </dxf>
    <dxf>
      <fill>
        <patternFill>
          <bgColor rgb="FFE5F3E9"/>
        </patternFill>
      </fill>
    </dxf>
    <dxf>
      <font>
        <b/>
        <i val="0"/>
        <color rgb="FF3F752B"/>
      </font>
    </dxf>
    <dxf>
      <font>
        <b/>
        <i val="0"/>
        <color rgb="FFFF0000"/>
      </font>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ill>
        <patternFill>
          <bgColor rgb="FFE5F3E9"/>
        </patternFill>
      </fill>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rgb="FFE5F3E9"/>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2" defaultTableStyle="TableStyleMedium2" defaultPivotStyle="PivotStyleLight16">
    <tableStyle name="Abwesenheitstabelle der Mitarbeiter" pivot="0" count="9" xr9:uid="{564D8A6C-044C-43CB-8011-41C19BF07E72}">
      <tableStyleElement type="wholeTable" dxfId="166"/>
      <tableStyleElement type="headerRow" dxfId="165"/>
      <tableStyleElement type="totalRow" dxfId="164"/>
      <tableStyleElement type="firstRowStripe" dxfId="163"/>
      <tableStyleElement type="secondRowStripe" dxfId="162"/>
      <tableStyleElement type="firstHeaderCell" dxfId="161"/>
      <tableStyleElement type="lastHeaderCell" dxfId="160"/>
      <tableStyleElement type="firstTotalCell" dxfId="159"/>
      <tableStyleElement type="lastTotalCell" dxfId="158"/>
    </tableStyle>
    <tableStyle name="Abwesenheitstabelle der Mitarbeiter 2" pivot="0" count="9" xr9:uid="{091A75CD-0BA2-4AA2-8E63-0876D1EE2B3A}">
      <tableStyleElement type="wholeTable" dxfId="84"/>
      <tableStyleElement type="headerRow" dxfId="83"/>
      <tableStyleElement type="totalRow" dxfId="82"/>
      <tableStyleElement type="firstRowStripe" dxfId="81"/>
      <tableStyleElement type="secondRowStripe" dxfId="80"/>
      <tableStyleElement type="firstHeaderCell" dxfId="79"/>
      <tableStyleElement type="lastHeaderCell" dxfId="78"/>
      <tableStyleElement type="firstTotalCell" dxfId="77"/>
      <tableStyleElement type="lastTotalCell" dxfId="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xdr:row>
      <xdr:rowOff>0</xdr:rowOff>
    </xdr:from>
    <xdr:to>
      <xdr:col>16</xdr:col>
      <xdr:colOff>419100</xdr:colOff>
      <xdr:row>51</xdr:row>
      <xdr:rowOff>116205</xdr:rowOff>
    </xdr:to>
    <xdr:sp macro="" textlink="">
      <xdr:nvSpPr>
        <xdr:cNvPr id="2" name="RctContainer" descr="Layoutcontainer-Form">
          <a:extLst>
            <a:ext uri="{FF2B5EF4-FFF2-40B4-BE49-F238E27FC236}">
              <a16:creationId xmlns:a16="http://schemas.microsoft.com/office/drawing/2014/main" id="{A23013D7-CD7F-40F6-9300-5F210BE96EBC}"/>
            </a:ext>
          </a:extLst>
        </xdr:cNvPr>
        <xdr:cNvSpPr>
          <a:spLocks/>
        </xdr:cNvSpPr>
      </xdr:nvSpPr>
      <xdr:spPr>
        <a:xfrm>
          <a:off x="419100" y="228600"/>
          <a:ext cx="11430000" cy="9450705"/>
        </a:xfrm>
        <a:prstGeom prst="round2SameRect">
          <a:avLst>
            <a:gd name="adj1" fmla="val 1354"/>
            <a:gd name="adj2" fmla="val 0"/>
          </a:avLst>
        </a:prstGeom>
        <a:ln w="76200">
          <a:solidFill>
            <a:schemeClr val="bg1">
              <a:lumMod val="9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001" sz="1100"/>
        </a:p>
      </xdr:txBody>
    </xdr:sp>
    <xdr:clientData/>
  </xdr:twoCellAnchor>
  <xdr:twoCellAnchor>
    <xdr:from>
      <xdr:col>3</xdr:col>
      <xdr:colOff>120781</xdr:colOff>
      <xdr:row>34</xdr:row>
      <xdr:rowOff>187750</xdr:rowOff>
    </xdr:from>
    <xdr:to>
      <xdr:col>39</xdr:col>
      <xdr:colOff>257175</xdr:colOff>
      <xdr:row>35</xdr:row>
      <xdr:rowOff>114300</xdr:rowOff>
    </xdr:to>
    <xdr:grpSp>
      <xdr:nvGrpSpPr>
        <xdr:cNvPr id="3" name="Spirale" descr="Spiralform">
          <a:extLst>
            <a:ext uri="{FF2B5EF4-FFF2-40B4-BE49-F238E27FC236}">
              <a16:creationId xmlns:a16="http://schemas.microsoft.com/office/drawing/2014/main" id="{3CE522C2-8553-405B-AC7A-8CC3EBF96F06}"/>
            </a:ext>
          </a:extLst>
        </xdr:cNvPr>
        <xdr:cNvGrpSpPr/>
      </xdr:nvGrpSpPr>
      <xdr:grpSpPr>
        <a:xfrm>
          <a:off x="2406781" y="8379250"/>
          <a:ext cx="27568394" cy="173079"/>
          <a:chOff x="1120906" y="8550700"/>
          <a:chExt cx="10423394" cy="262675"/>
        </a:xfrm>
      </xdr:grpSpPr>
      <xdr:pic>
        <xdr:nvPicPr>
          <xdr:cNvPr id="4" name="Bild 15" descr="Spiralbindung Grafik für Tabellenüberschrift">
            <a:extLst>
              <a:ext uri="{FF2B5EF4-FFF2-40B4-BE49-F238E27FC236}">
                <a16:creationId xmlns:a16="http://schemas.microsoft.com/office/drawing/2014/main" id="{3D4FF565-4D15-70DD-024E-1299FABA3B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06" y="8550700"/>
            <a:ext cx="3100456" cy="253150"/>
          </a:xfrm>
          <a:prstGeom prst="rect">
            <a:avLst/>
          </a:prstGeom>
        </xdr:spPr>
      </xdr:pic>
      <xdr:pic>
        <xdr:nvPicPr>
          <xdr:cNvPr id="5" name="Bild 16" descr="Spiralbindung Grafik für Tabellenüberschrift">
            <a:extLst>
              <a:ext uri="{FF2B5EF4-FFF2-40B4-BE49-F238E27FC236}">
                <a16:creationId xmlns:a16="http://schemas.microsoft.com/office/drawing/2014/main" id="{47995E6B-89FE-66EC-8130-738232EF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0356" y="8550700"/>
            <a:ext cx="3100456" cy="253150"/>
          </a:xfrm>
          <a:prstGeom prst="rect">
            <a:avLst/>
          </a:prstGeom>
        </xdr:spPr>
      </xdr:pic>
      <xdr:pic>
        <xdr:nvPicPr>
          <xdr:cNvPr id="6" name="Bild 18" descr="Spiralbindung Grafik für Tabellenüberschrift">
            <a:extLst>
              <a:ext uri="{FF2B5EF4-FFF2-40B4-BE49-F238E27FC236}">
                <a16:creationId xmlns:a16="http://schemas.microsoft.com/office/drawing/2014/main" id="{E47C60D3-2782-FFA0-3A33-51725FBB7F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9806" y="8560225"/>
            <a:ext cx="3100456" cy="253150"/>
          </a:xfrm>
          <a:prstGeom prst="rect">
            <a:avLst/>
          </a:prstGeom>
        </xdr:spPr>
      </xdr:pic>
      <xdr:pic>
        <xdr:nvPicPr>
          <xdr:cNvPr id="7" name="Bild 19" descr="Spiralbindung Grafik für Tabellenüberschrift">
            <a:extLst>
              <a:ext uri="{FF2B5EF4-FFF2-40B4-BE49-F238E27FC236}">
                <a16:creationId xmlns:a16="http://schemas.microsoft.com/office/drawing/2014/main" id="{8039D940-FC27-76DB-8EAF-0D140D4A87F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779256" y="8560225"/>
            <a:ext cx="765044" cy="240875"/>
          </a:xfrm>
          <a:prstGeom prst="rect">
            <a:avLst/>
          </a:prstGeom>
        </xdr:spPr>
      </xdr:pic>
    </xdr:grpSp>
    <xdr:clientData/>
  </xdr:twoCellAnchor>
  <xdr:twoCellAnchor editAs="oneCell">
    <xdr:from>
      <xdr:col>1</xdr:col>
      <xdr:colOff>142875</xdr:colOff>
      <xdr:row>3</xdr:row>
      <xdr:rowOff>4235</xdr:rowOff>
    </xdr:from>
    <xdr:to>
      <xdr:col>3</xdr:col>
      <xdr:colOff>373762</xdr:colOff>
      <xdr:row>5</xdr:row>
      <xdr:rowOff>76201</xdr:rowOff>
    </xdr:to>
    <xdr:sp macro="" textlink="">
      <xdr:nvSpPr>
        <xdr:cNvPr id="8" name="Menüband: nach oben gekippt 36" descr="Abschnittsüberschrift (Shape-Objekt)">
          <a:extLst>
            <a:ext uri="{FF2B5EF4-FFF2-40B4-BE49-F238E27FC236}">
              <a16:creationId xmlns:a16="http://schemas.microsoft.com/office/drawing/2014/main" id="{83715A57-D02A-4FB9-9CA7-BECAAC67EDD2}"/>
            </a:ext>
            <a:ext uri="{147F2762-F138-4A5C-976F-8EAC2B608ADB}">
              <a16:predDERef xmlns:a16="http://schemas.microsoft.com/office/drawing/2014/main" pred="{8CE34F4C-40D5-4D87-96AB-95B451001771}"/>
            </a:ext>
          </a:extLst>
        </xdr:cNvPr>
        <xdr:cNvSpPr/>
      </xdr:nvSpPr>
      <xdr:spPr>
        <a:xfrm>
          <a:off x="142875" y="547160"/>
          <a:ext cx="1754887" cy="452966"/>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marL="0" indent="0" algn="ctr" rtl="0"/>
          <a:endParaRPr lang="en-001" sz="2000">
            <a:solidFill>
              <a:schemeClr val="lt1"/>
            </a:solidFill>
            <a:latin typeface="+mn-lt"/>
            <a:ea typeface="+mn-ea"/>
            <a:cs typeface="+mn-cs"/>
          </a:endParaRPr>
        </a:p>
      </xdr:txBody>
    </xdr:sp>
    <xdr:clientData/>
  </xdr:twoCellAnchor>
  <xdr:twoCellAnchor editAs="oneCell">
    <xdr:from>
      <xdr:col>36</xdr:col>
      <xdr:colOff>0</xdr:colOff>
      <xdr:row>2</xdr:row>
      <xdr:rowOff>310557</xdr:rowOff>
    </xdr:from>
    <xdr:to>
      <xdr:col>38</xdr:col>
      <xdr:colOff>240412</xdr:colOff>
      <xdr:row>5</xdr:row>
      <xdr:rowOff>74337</xdr:rowOff>
    </xdr:to>
    <xdr:sp macro="" textlink="">
      <xdr:nvSpPr>
        <xdr:cNvPr id="9" name="Menüband: nach oben gekippt 36" descr="Abschnittsüberschrift (Shape-Objekt)">
          <a:extLst>
            <a:ext uri="{FF2B5EF4-FFF2-40B4-BE49-F238E27FC236}">
              <a16:creationId xmlns:a16="http://schemas.microsoft.com/office/drawing/2014/main" id="{27AF102B-4FCB-4FD0-92D3-CEE0D4E8301B}"/>
            </a:ext>
            <a:ext uri="{147F2762-F138-4A5C-976F-8EAC2B608ADB}">
              <a16:predDERef xmlns:a16="http://schemas.microsoft.com/office/drawing/2014/main" pred="{09871B1A-65BA-4D4E-9A73-7F5B1358F639}"/>
            </a:ext>
          </a:extLst>
        </xdr:cNvPr>
        <xdr:cNvSpPr/>
      </xdr:nvSpPr>
      <xdr:spPr>
        <a:xfrm rot="10800000">
          <a:off x="10429875" y="539157"/>
          <a:ext cx="1764412" cy="459105"/>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rtl="0"/>
          <a:endParaRPr lang="en-001" sz="2000"/>
        </a:p>
      </xdr:txBody>
    </xdr:sp>
    <xdr:clientData/>
  </xdr:twoCellAnchor>
  <xdr:twoCellAnchor editAs="oneCell">
    <xdr:from>
      <xdr:col>3</xdr:col>
      <xdr:colOff>85725</xdr:colOff>
      <xdr:row>6</xdr:row>
      <xdr:rowOff>257175</xdr:rowOff>
    </xdr:from>
    <xdr:to>
      <xdr:col>7</xdr:col>
      <xdr:colOff>115384</xdr:colOff>
      <xdr:row>8</xdr:row>
      <xdr:rowOff>46235</xdr:rowOff>
    </xdr:to>
    <xdr:pic>
      <xdr:nvPicPr>
        <xdr:cNvPr id="10" name="Bild 22" descr="Spiralbindung Grafik für Tabellenüberschrift">
          <a:extLst>
            <a:ext uri="{FF2B5EF4-FFF2-40B4-BE49-F238E27FC236}">
              <a16:creationId xmlns:a16="http://schemas.microsoft.com/office/drawing/2014/main" id="{44D107D7-CE03-4648-9CC2-9A406A0805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5325" y="1714500"/>
          <a:ext cx="3077659" cy="236735"/>
        </a:xfrm>
        <a:prstGeom prst="rect">
          <a:avLst/>
        </a:prstGeom>
      </xdr:spPr>
    </xdr:pic>
    <xdr:clientData/>
  </xdr:twoCellAnchor>
  <xdr:twoCellAnchor editAs="oneCell">
    <xdr:from>
      <xdr:col>16</xdr:col>
      <xdr:colOff>114300</xdr:colOff>
      <xdr:row>6</xdr:row>
      <xdr:rowOff>257175</xdr:rowOff>
    </xdr:from>
    <xdr:to>
      <xdr:col>20</xdr:col>
      <xdr:colOff>134434</xdr:colOff>
      <xdr:row>8</xdr:row>
      <xdr:rowOff>46235</xdr:rowOff>
    </xdr:to>
    <xdr:pic>
      <xdr:nvPicPr>
        <xdr:cNvPr id="11" name="Bild 23" descr="Spiralbindung Grafik für Tabellenüberschrift">
          <a:extLst>
            <a:ext uri="{FF2B5EF4-FFF2-40B4-BE49-F238E27FC236}">
              <a16:creationId xmlns:a16="http://schemas.microsoft.com/office/drawing/2014/main" id="{463AF19A-9753-48CB-8C2D-88F2140115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62475" y="1714500"/>
          <a:ext cx="3068134" cy="236735"/>
        </a:xfrm>
        <a:prstGeom prst="rect">
          <a:avLst/>
        </a:prstGeom>
      </xdr:spPr>
    </xdr:pic>
    <xdr:clientData/>
  </xdr:twoCellAnchor>
  <xdr:twoCellAnchor editAs="oneCell">
    <xdr:from>
      <xdr:col>29</xdr:col>
      <xdr:colOff>95250</xdr:colOff>
      <xdr:row>6</xdr:row>
      <xdr:rowOff>257175</xdr:rowOff>
    </xdr:from>
    <xdr:to>
      <xdr:col>33</xdr:col>
      <xdr:colOff>124909</xdr:colOff>
      <xdr:row>8</xdr:row>
      <xdr:rowOff>46235</xdr:rowOff>
    </xdr:to>
    <xdr:pic>
      <xdr:nvPicPr>
        <xdr:cNvPr id="12" name="Bild 27" descr="Spiralbindung Grafik für Tabellenüberschrift">
          <a:extLst>
            <a:ext uri="{FF2B5EF4-FFF2-40B4-BE49-F238E27FC236}">
              <a16:creationId xmlns:a16="http://schemas.microsoft.com/office/drawing/2014/main" id="{2F89337F-35E1-49DD-8DE2-F3E6A1E645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58200" y="1714500"/>
          <a:ext cx="3077659" cy="236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antt-Projektplaner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246;chentlicher%20Terminplan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bwesenheitsplan%20f&#252;r%20Mitarbeite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planer"/>
    </sheetNames>
    <sheetDataSet>
      <sheetData sheetId="0">
        <row r="2">
          <cell r="H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öchentlicher Terminplan"/>
    </sheetNames>
    <sheetDataSet>
      <sheetData sheetId="0">
        <row r="4">
          <cell r="V4">
            <v>45642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
      <sheetName val="Februar"/>
      <sheetName val="März"/>
      <sheetName val="April"/>
      <sheetName val="Mai"/>
      <sheetName val="Juni"/>
      <sheetName val="Juli"/>
      <sheetName val="August"/>
      <sheetName val="September"/>
      <sheetName val="Oktober"/>
      <sheetName val="November"/>
      <sheetName val="Dezember"/>
      <sheetName val="Mitarbeiternamen"/>
    </sheetNames>
    <sheetDataSet>
      <sheetData sheetId="0">
        <row r="4">
          <cell r="C4" t="str">
            <v>U</v>
          </cell>
          <cell r="G4" t="str">
            <v>P</v>
          </cell>
          <cell r="K4" t="str">
            <v>K</v>
          </cell>
        </row>
        <row r="9">
          <cell r="E9" t="str">
            <v>U</v>
          </cell>
          <cell r="F9" t="str">
            <v>U</v>
          </cell>
          <cell r="G9" t="str">
            <v>U</v>
          </cell>
          <cell r="H9" t="str">
            <v>U</v>
          </cell>
          <cell r="O9" t="str">
            <v>U</v>
          </cell>
        </row>
        <row r="10">
          <cell r="G10" t="str">
            <v>K</v>
          </cell>
          <cell r="H10" t="str">
            <v>K</v>
          </cell>
          <cell r="M10" t="str">
            <v>P</v>
          </cell>
          <cell r="V10" t="str">
            <v>K</v>
          </cell>
          <cell r="AA10" t="str">
            <v>U</v>
          </cell>
          <cell r="AB10" t="str">
            <v>U</v>
          </cell>
          <cell r="AC10" t="str">
            <v>U</v>
          </cell>
        </row>
        <row r="11">
          <cell r="E11" t="str">
            <v>P</v>
          </cell>
          <cell r="P11" t="str">
            <v>K</v>
          </cell>
          <cell r="AE11" t="str">
            <v>K</v>
          </cell>
        </row>
        <row r="12">
          <cell r="I12" t="str">
            <v>P</v>
          </cell>
          <cell r="U12" t="str">
            <v>U</v>
          </cell>
          <cell r="V12" t="str">
            <v>U</v>
          </cell>
          <cell r="W12" t="str">
            <v>U</v>
          </cell>
        </row>
        <row r="13">
          <cell r="F13" t="str">
            <v>K</v>
          </cell>
          <cell r="G13" t="str">
            <v>U</v>
          </cell>
          <cell r="H13" t="str">
            <v>U</v>
          </cell>
          <cell r="S13" t="str">
            <v>K</v>
          </cell>
          <cell r="Z13" t="str">
            <v>K</v>
          </cell>
          <cell r="AG13" t="str">
            <v>V</v>
          </cell>
        </row>
        <row r="14">
          <cell r="C14">
            <v>0</v>
          </cell>
          <cell r="D14">
            <v>0</v>
          </cell>
          <cell r="E14">
            <v>2</v>
          </cell>
          <cell r="F14">
            <v>2</v>
          </cell>
          <cell r="G14">
            <v>3</v>
          </cell>
          <cell r="H14">
            <v>3</v>
          </cell>
          <cell r="I14">
            <v>1</v>
          </cell>
          <cell r="J14">
            <v>0</v>
          </cell>
          <cell r="K14">
            <v>0</v>
          </cell>
          <cell r="L14">
            <v>0</v>
          </cell>
          <cell r="M14">
            <v>1</v>
          </cell>
          <cell r="N14">
            <v>0</v>
          </cell>
          <cell r="O14">
            <v>1</v>
          </cell>
          <cell r="P14">
            <v>1</v>
          </cell>
          <cell r="Q14">
            <v>0</v>
          </cell>
          <cell r="R14">
            <v>0</v>
          </cell>
          <cell r="S14">
            <v>1</v>
          </cell>
          <cell r="T14">
            <v>0</v>
          </cell>
          <cell r="U14">
            <v>1</v>
          </cell>
          <cell r="V14">
            <v>2</v>
          </cell>
          <cell r="W14">
            <v>1</v>
          </cell>
          <cell r="X14">
            <v>0</v>
          </cell>
          <cell r="Y14">
            <v>0</v>
          </cell>
          <cell r="Z14">
            <v>1</v>
          </cell>
          <cell r="AA14">
            <v>1</v>
          </cell>
          <cell r="AB14">
            <v>1</v>
          </cell>
          <cell r="AC14">
            <v>1</v>
          </cell>
          <cell r="AD14">
            <v>0</v>
          </cell>
          <cell r="AE14">
            <v>1</v>
          </cell>
          <cell r="AF14">
            <v>0</v>
          </cell>
          <cell r="AG14">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643A2F-0C17-4B2D-B087-1922ED47F4AC}" name="Januar" displayName="Januar" ref="A10:AG16" totalsRowCount="1" headerRowDxfId="152" dataDxfId="151" totalsRowDxfId="150">
  <autoFilter ref="A10:AG15" xr:uid="{89643A2F-0C17-4B2D-B087-1922ED47F4AC}"/>
  <tableColumns count="33">
    <tableColumn id="1" xr3:uid="{EB6F52C6-F55E-4DCB-AB21-0E1DBFBEAB98}" name="Mitarbeitername" totalsRowFunction="custom" dataDxfId="148" totalsRowDxfId="149" dataCellStyle="Mitarbeiter">
      <totalsRowFormula>Monatsname&amp;" ergebnis"</totalsRowFormula>
    </tableColumn>
    <tableColumn id="2" xr3:uid="{B1FF7FA0-DA76-4275-809B-D79F4185778F}" name="1" totalsRowFunction="custom" dataDxfId="146" totalsRowDxfId="147">
      <totalsRowFormula>SUBTOTAL(103,[3]Januar!$C$9:$C$13)</totalsRowFormula>
    </tableColumn>
    <tableColumn id="3" xr3:uid="{56D96B40-8E58-4446-84F2-47D9364555E1}" name="2" totalsRowFunction="custom" dataDxfId="144" totalsRowDxfId="145">
      <totalsRowFormula>SUBTOTAL(103,[3]Januar!$D$9:$D$13)</totalsRowFormula>
    </tableColumn>
    <tableColumn id="4" xr3:uid="{13047831-82FD-4599-BFF4-47328F9A4868}" name="3" totalsRowFunction="custom" dataDxfId="142" totalsRowDxfId="143">
      <totalsRowFormula>SUBTOTAL(103,[3]Januar!$E$9:$E$13)</totalsRowFormula>
    </tableColumn>
    <tableColumn id="5" xr3:uid="{F7D4E4CE-3324-41D7-8691-0421783E7D5A}" name="4" totalsRowFunction="custom" dataDxfId="140" totalsRowDxfId="141">
      <totalsRowFormula>SUBTOTAL(103,[3]Januar!$F$9:$F$13)</totalsRowFormula>
    </tableColumn>
    <tableColumn id="6" xr3:uid="{9D77AE38-5839-4171-BBEC-EFC1D6FC3794}" name="5" totalsRowFunction="custom" totalsRowDxfId="139">
      <totalsRowFormula>SUBTOTAL(103,[3]Januar!$G$9:$G$13)</totalsRowFormula>
    </tableColumn>
    <tableColumn id="7" xr3:uid="{FCA3F5EA-C934-49C0-8449-4F18ED5A96E9}" name="6" totalsRowFunction="custom" dataDxfId="137" totalsRowDxfId="138">
      <totalsRowFormula>SUBTOTAL(103,[3]Januar!$H$9:$H$13)</totalsRowFormula>
    </tableColumn>
    <tableColumn id="8" xr3:uid="{24C26B3E-C32E-4EAA-B84E-A7403C7C4825}" name="7" totalsRowFunction="custom" dataDxfId="135" totalsRowDxfId="136">
      <totalsRowFormula>SUBTOTAL(103,[3]Januar!$I$9:$I$13)</totalsRowFormula>
    </tableColumn>
    <tableColumn id="9" xr3:uid="{AD57FF03-DB7A-452C-B222-2DCE8D245F0F}" name="8" totalsRowFunction="custom" dataDxfId="133" totalsRowDxfId="134">
      <totalsRowFormula>SUBTOTAL(103,[3]Januar!$J$9:$J$13)</totalsRowFormula>
    </tableColumn>
    <tableColumn id="10" xr3:uid="{5C69AF21-3258-4E3C-BF40-320A7EF18E18}" name="9" totalsRowFunction="custom" dataDxfId="131" totalsRowDxfId="132">
      <totalsRowFormula>SUBTOTAL(103,[3]Januar!$K$9:$K$13)</totalsRowFormula>
    </tableColumn>
    <tableColumn id="11" xr3:uid="{A9BC258F-FFB2-4B31-8F57-F837031134BA}" name="10" totalsRowFunction="custom" dataDxfId="129" totalsRowDxfId="130">
      <totalsRowFormula>SUBTOTAL(103,[3]Januar!$L$9:$L$13)</totalsRowFormula>
    </tableColumn>
    <tableColumn id="12" xr3:uid="{CA49920C-583C-489B-B9A8-EE65C33662D9}" name="11" totalsRowFunction="custom" dataDxfId="127" totalsRowDxfId="128">
      <totalsRowFormula>SUBTOTAL(103,[3]Januar!$M$9:$M$13)</totalsRowFormula>
    </tableColumn>
    <tableColumn id="13" xr3:uid="{C07E5D1F-9893-458C-9197-C8BC293B0457}" name="12" totalsRowFunction="custom" dataDxfId="125" totalsRowDxfId="126">
      <totalsRowFormula>SUBTOTAL(103,[3]Januar!$N$9:$N$13)</totalsRowFormula>
    </tableColumn>
    <tableColumn id="14" xr3:uid="{6F5C0996-B44B-4F4E-87E6-5F4AA927679B}" name="13" totalsRowFunction="custom" dataDxfId="123" totalsRowDxfId="124">
      <totalsRowFormula>SUBTOTAL(103,[3]Januar!$O$9:$O$13)</totalsRowFormula>
    </tableColumn>
    <tableColumn id="15" xr3:uid="{CA4D9794-2758-4838-B4F6-C21FA416E295}" name="14" totalsRowFunction="custom" dataDxfId="121" totalsRowDxfId="122">
      <totalsRowFormula>SUBTOTAL(103,[3]Januar!$P$9:$P$13)</totalsRowFormula>
    </tableColumn>
    <tableColumn id="16" xr3:uid="{9BC74E95-DB22-4797-9244-3E647BF46A7B}" name="15" totalsRowFunction="custom" dataDxfId="119" totalsRowDxfId="120">
      <totalsRowFormula>SUBTOTAL(103,[3]Januar!$Q$9:$Q$13)</totalsRowFormula>
    </tableColumn>
    <tableColumn id="17" xr3:uid="{6E52ECBC-EE0C-45F1-9002-D1415796FDD7}" name="16" totalsRowFunction="custom" dataDxfId="117" totalsRowDxfId="118">
      <totalsRowFormula>SUBTOTAL(103,[3]Januar!$R$9:$R$13)</totalsRowFormula>
    </tableColumn>
    <tableColumn id="18" xr3:uid="{CBEAFED2-A825-481A-B38F-A405A399F067}" name="17" totalsRowFunction="custom" dataDxfId="115" totalsRowDxfId="116">
      <totalsRowFormula>SUBTOTAL(103,[3]Januar!$S$9:$S$13)</totalsRowFormula>
    </tableColumn>
    <tableColumn id="19" xr3:uid="{2DE16439-81A5-47D2-96B2-34E4ACC4DF3E}" name="18" totalsRowFunction="custom" dataDxfId="113" totalsRowDxfId="114">
      <totalsRowFormula>SUBTOTAL(103,[3]Januar!$T$9:$T$13)</totalsRowFormula>
    </tableColumn>
    <tableColumn id="20" xr3:uid="{251B6B53-E216-43B1-954B-0DA43DD0C098}" name="19" totalsRowFunction="custom" dataDxfId="111" totalsRowDxfId="112">
      <totalsRowFormula>SUBTOTAL(103,[3]Januar!$U$9:$U$13)</totalsRowFormula>
    </tableColumn>
    <tableColumn id="21" xr3:uid="{164D8030-F59C-404B-82C9-D0F1D5DEEE49}" name="20" totalsRowFunction="custom" dataDxfId="109" totalsRowDxfId="110">
      <totalsRowFormula>SUBTOTAL(103,[3]Januar!$V$9:$V$13)</totalsRowFormula>
    </tableColumn>
    <tableColumn id="22" xr3:uid="{4C4EB5CD-7546-428E-B395-CADAA1A2713A}" name="21" totalsRowFunction="custom" dataDxfId="107" totalsRowDxfId="108">
      <totalsRowFormula>SUBTOTAL(103,[3]Januar!$W$9:$W$13)</totalsRowFormula>
    </tableColumn>
    <tableColumn id="23" xr3:uid="{68BCCC6C-0643-4361-82AF-2E1FA756DC34}" name="22" totalsRowFunction="custom" dataDxfId="105" totalsRowDxfId="106">
      <totalsRowFormula>SUBTOTAL(103,[3]Januar!$X$9:$X$13)</totalsRowFormula>
    </tableColumn>
    <tableColumn id="24" xr3:uid="{373C3398-8974-4F6F-BCE0-BA70E57CC306}" name="23" totalsRowFunction="custom" dataDxfId="103" totalsRowDxfId="104">
      <totalsRowFormula>SUBTOTAL(103,[3]Januar!$Y$9:$Y$13)</totalsRowFormula>
    </tableColumn>
    <tableColumn id="25" xr3:uid="{11E4E314-4574-4449-8D1E-69CBE0F94CE4}" name="24" totalsRowFunction="custom" dataDxfId="101" totalsRowDxfId="102">
      <totalsRowFormula>SUBTOTAL(103,[3]Januar!$Z$9:$Z$13)</totalsRowFormula>
    </tableColumn>
    <tableColumn id="26" xr3:uid="{587F3F5B-6143-4173-983F-5F57941AFCF2}" name="25" totalsRowFunction="custom" dataDxfId="99" totalsRowDxfId="100">
      <totalsRowFormula>SUBTOTAL(103,[3]Januar!$AA$9:$AA$13)</totalsRowFormula>
    </tableColumn>
    <tableColumn id="27" xr3:uid="{992B306D-0BD8-4528-97B4-22A542DB2CD2}" name="26" totalsRowFunction="custom" dataDxfId="97" totalsRowDxfId="98">
      <totalsRowFormula>SUBTOTAL(103,[3]Januar!$AB$9:$AB$13)</totalsRowFormula>
    </tableColumn>
    <tableColumn id="28" xr3:uid="{6AB4FEB4-93D1-40FB-962F-33AAAEA74D63}" name="27" totalsRowFunction="custom" dataDxfId="95" totalsRowDxfId="96">
      <totalsRowFormula>SUBTOTAL(103,[3]Januar!$AC$9:$AC$13)</totalsRowFormula>
    </tableColumn>
    <tableColumn id="29" xr3:uid="{A5B087B6-93E2-4AF7-982F-6B0DF4E20DAD}" name="28" totalsRowFunction="custom" dataDxfId="93" totalsRowDxfId="94">
      <totalsRowFormula>SUBTOTAL(103,[3]Januar!$AD$9:$AD$13)</totalsRowFormula>
    </tableColumn>
    <tableColumn id="30" xr3:uid="{7353472D-2338-4DAE-8CFA-6A8C8F394FD2}" name="29" totalsRowFunction="custom" dataDxfId="91" totalsRowDxfId="92">
      <totalsRowFormula>SUBTOTAL(103,[3]Januar!$AE$9:$AE$13)</totalsRowFormula>
    </tableColumn>
    <tableColumn id="31" xr3:uid="{9A4F4204-E03C-429E-95C0-0C02B71EB1B5}" name="30" totalsRowFunction="custom" dataDxfId="89" totalsRowDxfId="90">
      <totalsRowFormula>SUBTOTAL(103,[3]Januar!$AF$9:$AF$13)</totalsRowFormula>
    </tableColumn>
    <tableColumn id="32" xr3:uid="{84CF10F3-0A6B-4069-B5AD-FA7218CEA063}" name="31" totalsRowFunction="custom" dataDxfId="87" totalsRowDxfId="88">
      <totalsRowFormula>SUBTOTAL(103,[3]Januar!$AG$9:$AG$13)</totalsRowFormula>
    </tableColumn>
    <tableColumn id="33" xr3:uid="{1F41D59A-9673-434B-A3FE-F29EE6AE8B2E}" name="Tage gesamt" totalsRowFunction="sum" dataDxfId="85" totalsRowDxfId="86">
      <calculatedColumnFormula>COUNTA([3]Januar!$C11:$AG11)</calculatedColumnFormula>
    </tableColumn>
  </tableColumns>
  <tableStyleInfo name="Abwesenheitstabelle der Mitarbeiter" showFirstColumn="1" showLastColumn="1" showRowStripes="1" showColumnStripes="0"/>
  <extLst>
    <ext xmlns:x14="http://schemas.microsoft.com/office/spreadsheetml/2009/9/main" uri="{504A1905-F514-4f6f-8877-14C23A59335A}">
      <x14:table altTextSummary="Geben Sie die Namen der Mitarbeiter und die Abwesenheitstage ein. Erfassen Sie die Art der Abwesenheit nach dem Schlüssel in Zeile 12: U = Urlaub, K = Krankheit, P = Privat und zwei Platzhalter für benutzerdefinierten Einträg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7B213B-14EA-47D8-96DB-FABB967E1DAA}" name="Februar" displayName="Februar" ref="A10:AG16" totalsRowCount="1" headerRowDxfId="68" dataDxfId="67" totalsRowDxfId="66">
  <tableColumns count="33">
    <tableColumn id="1" xr3:uid="{36527258-6DE2-4962-80C0-8A5E13287FAF}" name="Mitarbeitername" totalsRowFunction="custom" dataDxfId="64" totalsRowDxfId="65" dataCellStyle="Mitarbeiter">
      <totalsRowFormula>Monatsname&amp;" ergebnis"</totalsRowFormula>
    </tableColumn>
    <tableColumn id="2" xr3:uid="{DD5999D1-4E4E-4203-99B0-B8B676B1E85D}" name="1" totalsRowFunction="count" dataDxfId="62" totalsRowDxfId="63"/>
    <tableColumn id="3" xr3:uid="{A8832C59-327F-4B30-8C2E-F395A160F53A}" name="2" totalsRowFunction="count" dataDxfId="60" totalsRowDxfId="61"/>
    <tableColumn id="4" xr3:uid="{46F2E066-8662-4295-9935-C53BD6F3EF9A}" name="3" totalsRowFunction="count" dataDxfId="58" totalsRowDxfId="59"/>
    <tableColumn id="5" xr3:uid="{6F6C7B87-E958-43A9-8A88-2B31ED3821A9}" name="4" totalsRowFunction="count" dataDxfId="56" totalsRowDxfId="57"/>
    <tableColumn id="6" xr3:uid="{CC6EA734-2BAE-4C09-AB4F-22E3C147EC39}" name="5" totalsRowFunction="count" dataDxfId="54" totalsRowDxfId="55"/>
    <tableColumn id="7" xr3:uid="{863AD3B0-CCA3-43A6-8FDD-97BE61F239BC}" name="6" totalsRowFunction="count" dataDxfId="52" totalsRowDxfId="53"/>
    <tableColumn id="8" xr3:uid="{FA925CAF-973A-464B-8DF1-32FA31A4A409}" name="7" totalsRowFunction="count" dataDxfId="50" totalsRowDxfId="51"/>
    <tableColumn id="9" xr3:uid="{DA6AAAF1-EF04-48AA-A11B-183F57A64E7C}" name="8" totalsRowFunction="count" dataDxfId="48" totalsRowDxfId="49"/>
    <tableColumn id="10" xr3:uid="{AF67A5FC-2BBC-4555-BAED-F304017C0344}" name="9" totalsRowFunction="count" dataDxfId="46" totalsRowDxfId="47"/>
    <tableColumn id="11" xr3:uid="{A8519399-F749-487E-AE12-B960353F6D45}" name="10" totalsRowFunction="count" dataDxfId="44" totalsRowDxfId="45"/>
    <tableColumn id="12" xr3:uid="{4413D6B7-D0F0-4319-AD56-5DF341342300}" name="11" totalsRowFunction="count" dataDxfId="42" totalsRowDxfId="43"/>
    <tableColumn id="13" xr3:uid="{5439C99E-2AE5-42F4-BCB0-306B0B93056D}" name="12" totalsRowFunction="count" dataDxfId="40" totalsRowDxfId="41"/>
    <tableColumn id="14" xr3:uid="{5E187988-8E9A-41C6-B635-277168151E17}" name="13" totalsRowFunction="count" dataDxfId="38" totalsRowDxfId="39"/>
    <tableColumn id="15" xr3:uid="{212B360E-712D-4242-85D2-E4DABF40B5DD}" name="14" totalsRowFunction="count" dataDxfId="36" totalsRowDxfId="37"/>
    <tableColumn id="16" xr3:uid="{50AF77DF-4F51-4E49-91F5-DED53CD3657C}" name="15" totalsRowFunction="count" dataDxfId="34" totalsRowDxfId="35"/>
    <tableColumn id="17" xr3:uid="{3629DCF6-4076-452E-8050-90C54929FAF8}" name="16" totalsRowFunction="count" dataDxfId="32" totalsRowDxfId="33"/>
    <tableColumn id="18" xr3:uid="{BC1C1AFE-A9D4-4C98-9A3A-0E6919DE26EE}" name="17" totalsRowFunction="count" dataDxfId="30" totalsRowDxfId="31"/>
    <tableColumn id="19" xr3:uid="{DBFA5AEB-E8AA-4F42-A13B-2021451047C4}" name="18" totalsRowFunction="count" dataDxfId="28" totalsRowDxfId="29"/>
    <tableColumn id="20" xr3:uid="{D7589A6B-5270-475D-AB23-2634EC95534C}" name="19" totalsRowFunction="count" dataDxfId="26" totalsRowDxfId="27"/>
    <tableColumn id="21" xr3:uid="{3AB14CB2-1D59-478C-A5B8-2F9B524E83E4}" name="20" totalsRowFunction="count" dataDxfId="24" totalsRowDxfId="25"/>
    <tableColumn id="22" xr3:uid="{E49C9F82-23C2-47A9-B409-35FEB02072D1}" name="21" totalsRowFunction="count" dataDxfId="22" totalsRowDxfId="23"/>
    <tableColumn id="23" xr3:uid="{407B39CD-08AA-40A3-9D88-62965A9643F0}" name="22" totalsRowFunction="count" dataDxfId="20" totalsRowDxfId="21"/>
    <tableColumn id="24" xr3:uid="{082EE1A2-402B-48AA-A692-A69641A2270B}" name="23" totalsRowFunction="count" dataDxfId="18" totalsRowDxfId="19"/>
    <tableColumn id="25" xr3:uid="{901B9953-4CD8-422C-B918-6686A39152D3}" name="24" totalsRowFunction="count" dataDxfId="16" totalsRowDxfId="17"/>
    <tableColumn id="26" xr3:uid="{E85AFBE7-E2C1-4CB4-BCE0-34353C6813C2}" name="25" totalsRowFunction="count" dataDxfId="14" totalsRowDxfId="15"/>
    <tableColumn id="27" xr3:uid="{9E14D7F2-85B5-45CD-9F01-D1376C239092}" name="26" totalsRowFunction="count" dataDxfId="12" totalsRowDxfId="13"/>
    <tableColumn id="28" xr3:uid="{CC5D3B5C-33EE-4064-8452-18BA0EF64EAE}" name="27" totalsRowFunction="count" dataDxfId="10" totalsRowDxfId="11"/>
    <tableColumn id="29" xr3:uid="{4613392A-884B-4907-9CFD-8383CB17234D}" name="28" totalsRowFunction="count" dataDxfId="8" totalsRowDxfId="9"/>
    <tableColumn id="30" xr3:uid="{529B5503-DAEB-4C1A-A5EC-5C0DACF84A0A}" name="29" totalsRowFunction="count" dataDxfId="6" totalsRowDxfId="7"/>
    <tableColumn id="31" xr3:uid="{1A2442FB-08BF-4635-9CB9-1796D08A04BB}" name=" " dataDxfId="4" totalsRowDxfId="5"/>
    <tableColumn id="32" xr3:uid="{995F2072-29F2-4E8F-A762-99C035704F26}" name="  " dataDxfId="2" totalsRowDxfId="3"/>
    <tableColumn id="33" xr3:uid="{2A85B3B2-FED8-418C-A83E-174CAC0203F3}" name="Tage gesamt" totalsRowFunction="sum" dataDxfId="0" totalsRowDxfId="1">
      <calculatedColumnFormula>COUNTA(Februar[[#This Row],[1]:[29]])</calculatedColumnFormula>
    </tableColumn>
  </tableColumns>
  <tableStyleInfo name="Abwesenheitstabelle der Mitarbeiter" showFirstColumn="1" showLastColumn="1" showRowStripes="1" showColumnStripes="0"/>
  <extLst>
    <ext xmlns:x14="http://schemas.microsoft.com/office/spreadsheetml/2009/9/main" uri="{504A1905-F514-4f6f-8877-14C23A59335A}">
      <x14:table altTextSummary="Geben Sie die Namen der Mitarbeiter und die Abwesenheitstage ein. Erfassen Sie die Art der Abwesenheit nach dem Schlüssel in Zeile 12: U = Urlaub, K = Krankheit, P = Privat und zwei Platzhalter für benutzerdefinierten Einträge"/>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A0D6-210A-4112-ACAB-115A3E539BD8}">
  <dimension ref="A2:BB34"/>
  <sheetViews>
    <sheetView tabSelected="1" zoomScale="85" zoomScaleNormal="85" workbookViewId="0">
      <selection activeCell="H5" sqref="H5"/>
    </sheetView>
  </sheetViews>
  <sheetFormatPr baseColWidth="10" defaultRowHeight="15" x14ac:dyDescent="0.25"/>
  <sheetData>
    <row r="2" spans="1:54" ht="15.75" thickBot="1" x14ac:dyDescent="0.3"/>
    <row r="3" spans="1:54" x14ac:dyDescent="0.25">
      <c r="A3" s="19" t="s">
        <v>33</v>
      </c>
      <c r="B3" s="20"/>
      <c r="C3" s="20"/>
      <c r="D3" s="21"/>
    </row>
    <row r="4" spans="1:54" ht="15.75" thickBot="1" x14ac:dyDescent="0.3">
      <c r="A4" s="22"/>
      <c r="B4" s="23"/>
      <c r="C4" s="23"/>
      <c r="D4" s="24"/>
    </row>
    <row r="5" spans="1:54" x14ac:dyDescent="0.25">
      <c r="C5" s="18" t="s">
        <v>34</v>
      </c>
      <c r="D5" s="18"/>
      <c r="E5" s="25"/>
      <c r="F5" s="25"/>
    </row>
    <row r="7" spans="1:54" ht="15.75" customHeight="1" thickBot="1" x14ac:dyDescent="0.3">
      <c r="A7" s="1" t="s">
        <v>0</v>
      </c>
      <c r="B7" s="2" t="s">
        <v>1</v>
      </c>
      <c r="C7" s="2" t="s">
        <v>2</v>
      </c>
      <c r="D7" s="2" t="s">
        <v>3</v>
      </c>
      <c r="E7" s="2" t="s">
        <v>4</v>
      </c>
      <c r="F7" s="16" t="s">
        <v>5</v>
      </c>
      <c r="G7" s="3" t="s">
        <v>6</v>
      </c>
      <c r="H7" s="4"/>
      <c r="I7" s="5"/>
      <c r="J7" s="5"/>
      <c r="K7" s="5"/>
      <c r="L7" s="5"/>
      <c r="M7" s="5"/>
      <c r="N7" s="5"/>
      <c r="O7" s="5"/>
      <c r="P7" s="5"/>
      <c r="Q7" s="5"/>
      <c r="R7" s="5"/>
      <c r="S7" s="5"/>
      <c r="T7" s="5"/>
      <c r="U7" s="5"/>
      <c r="V7" s="5"/>
      <c r="W7" s="5"/>
      <c r="X7" s="5"/>
      <c r="Y7" s="5"/>
      <c r="Z7" s="5"/>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row>
    <row r="8" spans="1:54" ht="15.75" thickTop="1" x14ac:dyDescent="0.25">
      <c r="A8" s="7"/>
      <c r="B8" s="8"/>
      <c r="C8" s="8"/>
      <c r="D8" s="8"/>
      <c r="E8" s="8"/>
      <c r="F8" s="17"/>
      <c r="G8" s="9">
        <v>1</v>
      </c>
      <c r="H8" s="9">
        <v>2</v>
      </c>
      <c r="I8" s="9">
        <v>3</v>
      </c>
      <c r="J8" s="9">
        <v>4</v>
      </c>
      <c r="K8" s="9">
        <v>5</v>
      </c>
      <c r="L8" s="9">
        <v>6</v>
      </c>
      <c r="M8" s="9">
        <v>7</v>
      </c>
      <c r="N8" s="9">
        <v>8</v>
      </c>
      <c r="O8" s="9">
        <v>9</v>
      </c>
      <c r="P8" s="9">
        <v>10</v>
      </c>
      <c r="Q8" s="9">
        <v>11</v>
      </c>
      <c r="R8" s="9">
        <v>12</v>
      </c>
      <c r="S8" s="9">
        <v>13</v>
      </c>
      <c r="T8" s="9">
        <v>14</v>
      </c>
      <c r="U8" s="9">
        <v>15</v>
      </c>
      <c r="V8" s="9">
        <v>16</v>
      </c>
      <c r="W8" s="9">
        <v>17</v>
      </c>
      <c r="X8" s="9">
        <v>18</v>
      </c>
      <c r="Y8" s="9">
        <v>19</v>
      </c>
      <c r="Z8" s="9">
        <v>20</v>
      </c>
      <c r="AA8" s="9">
        <v>21</v>
      </c>
      <c r="AB8" s="9">
        <v>22</v>
      </c>
      <c r="AC8" s="9">
        <v>23</v>
      </c>
      <c r="AD8" s="9">
        <v>24</v>
      </c>
      <c r="AE8" s="9">
        <v>25</v>
      </c>
      <c r="AF8" s="9">
        <v>26</v>
      </c>
      <c r="AG8" s="9">
        <v>27</v>
      </c>
      <c r="AH8" s="9">
        <v>28</v>
      </c>
      <c r="AI8" s="9">
        <v>29</v>
      </c>
      <c r="AJ8" s="9">
        <v>30</v>
      </c>
      <c r="AK8" s="9">
        <v>31</v>
      </c>
      <c r="AL8" s="9">
        <v>32</v>
      </c>
      <c r="AM8" s="9">
        <v>33</v>
      </c>
      <c r="AN8" s="9">
        <v>34</v>
      </c>
      <c r="AO8" s="9">
        <v>35</v>
      </c>
      <c r="AP8" s="9">
        <v>36</v>
      </c>
      <c r="AQ8" s="9">
        <v>37</v>
      </c>
      <c r="AR8" s="9">
        <v>38</v>
      </c>
      <c r="AS8" s="9">
        <v>39</v>
      </c>
      <c r="AT8" s="9">
        <v>40</v>
      </c>
      <c r="AU8" s="9">
        <v>41</v>
      </c>
      <c r="AV8" s="9">
        <v>42</v>
      </c>
      <c r="AW8" s="9">
        <v>43</v>
      </c>
      <c r="AX8" s="9">
        <v>44</v>
      </c>
      <c r="AY8" s="9">
        <v>45</v>
      </c>
      <c r="AZ8" s="9">
        <v>46</v>
      </c>
      <c r="BA8" s="9">
        <v>47</v>
      </c>
      <c r="BB8" s="9">
        <v>48</v>
      </c>
    </row>
    <row r="9" spans="1:54" ht="34.5" x14ac:dyDescent="0.3">
      <c r="A9" s="10" t="s">
        <v>7</v>
      </c>
      <c r="B9" s="11">
        <v>1</v>
      </c>
      <c r="C9" s="11">
        <v>5</v>
      </c>
      <c r="D9" s="11">
        <v>1</v>
      </c>
      <c r="E9" s="11">
        <v>4</v>
      </c>
      <c r="F9" s="12">
        <v>0.25</v>
      </c>
      <c r="G9" s="13"/>
      <c r="H9" s="13"/>
      <c r="I9" s="13"/>
      <c r="J9" s="13"/>
      <c r="K9" s="13"/>
      <c r="L9" s="13"/>
      <c r="M9" s="13"/>
      <c r="N9" s="13"/>
      <c r="O9" s="13"/>
      <c r="P9" s="13"/>
      <c r="Q9" s="13"/>
      <c r="R9" s="13"/>
      <c r="S9" s="13"/>
      <c r="T9" s="13"/>
      <c r="U9" s="13"/>
      <c r="V9" s="13"/>
      <c r="W9" s="13"/>
      <c r="X9" s="13"/>
      <c r="Y9" s="13"/>
      <c r="Z9" s="13"/>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row>
    <row r="10" spans="1:54" ht="34.5" x14ac:dyDescent="0.3">
      <c r="A10" s="10" t="s">
        <v>8</v>
      </c>
      <c r="B10" s="11">
        <v>1</v>
      </c>
      <c r="C10" s="11">
        <v>6</v>
      </c>
      <c r="D10" s="11">
        <v>1</v>
      </c>
      <c r="E10" s="11">
        <v>6</v>
      </c>
      <c r="F10" s="12">
        <v>1</v>
      </c>
      <c r="G10" s="13"/>
      <c r="H10" s="13"/>
      <c r="I10" s="13"/>
      <c r="J10" s="13"/>
      <c r="K10" s="13"/>
      <c r="L10" s="13"/>
      <c r="M10" s="13"/>
      <c r="N10" s="13"/>
      <c r="O10" s="13"/>
      <c r="P10" s="13"/>
      <c r="Q10" s="13"/>
      <c r="R10" s="13"/>
      <c r="S10" s="13"/>
      <c r="T10" s="13"/>
      <c r="U10" s="13"/>
      <c r="V10" s="13"/>
      <c r="W10" s="13"/>
      <c r="X10" s="13"/>
      <c r="Y10" s="13"/>
      <c r="Z10" s="13"/>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row>
    <row r="11" spans="1:54" ht="34.5" x14ac:dyDescent="0.3">
      <c r="A11" s="10" t="s">
        <v>9</v>
      </c>
      <c r="B11" s="11">
        <v>2</v>
      </c>
      <c r="C11" s="11">
        <v>4</v>
      </c>
      <c r="D11" s="11">
        <v>2</v>
      </c>
      <c r="E11" s="11">
        <v>5</v>
      </c>
      <c r="F11" s="12">
        <v>0.35</v>
      </c>
      <c r="G11" s="13"/>
      <c r="H11" s="13"/>
      <c r="I11" s="13"/>
      <c r="J11" s="13"/>
      <c r="K11" s="13"/>
      <c r="L11" s="13"/>
      <c r="M11" s="13"/>
      <c r="N11" s="13"/>
      <c r="O11" s="13"/>
      <c r="P11" s="13"/>
      <c r="Q11" s="13"/>
      <c r="R11" s="13"/>
      <c r="S11" s="13"/>
      <c r="T11" s="13"/>
      <c r="U11" s="13"/>
      <c r="V11" s="13"/>
      <c r="W11" s="13"/>
      <c r="X11" s="13"/>
      <c r="Y11" s="13"/>
      <c r="Z11" s="13"/>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row>
    <row r="12" spans="1:54" ht="34.5" x14ac:dyDescent="0.3">
      <c r="A12" s="10" t="s">
        <v>10</v>
      </c>
      <c r="B12" s="11">
        <v>4</v>
      </c>
      <c r="C12" s="11">
        <v>8</v>
      </c>
      <c r="D12" s="11">
        <v>4</v>
      </c>
      <c r="E12" s="11">
        <v>6</v>
      </c>
      <c r="F12" s="12">
        <v>0.1</v>
      </c>
      <c r="G12" s="13"/>
      <c r="H12" s="13"/>
      <c r="I12" s="13"/>
      <c r="J12" s="13"/>
      <c r="K12" s="13"/>
      <c r="L12" s="13"/>
      <c r="M12" s="13"/>
      <c r="N12" s="13"/>
      <c r="O12" s="13"/>
      <c r="P12" s="13"/>
      <c r="Q12" s="13"/>
      <c r="R12" s="13"/>
      <c r="S12" s="13"/>
      <c r="T12" s="13"/>
      <c r="U12" s="13"/>
      <c r="V12" s="13"/>
      <c r="W12" s="13"/>
      <c r="X12" s="13"/>
      <c r="Y12" s="13"/>
      <c r="Z12" s="13"/>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row>
    <row r="13" spans="1:54" ht="34.5" x14ac:dyDescent="0.3">
      <c r="A13" s="10" t="s">
        <v>11</v>
      </c>
      <c r="B13" s="11">
        <v>4</v>
      </c>
      <c r="C13" s="11">
        <v>2</v>
      </c>
      <c r="D13" s="11">
        <v>4</v>
      </c>
      <c r="E13" s="11">
        <v>8</v>
      </c>
      <c r="F13" s="12">
        <v>0.85</v>
      </c>
      <c r="G13" s="13"/>
      <c r="H13" s="13"/>
      <c r="I13" s="13"/>
      <c r="J13" s="13"/>
      <c r="K13" s="13"/>
      <c r="L13" s="13"/>
      <c r="M13" s="13"/>
      <c r="N13" s="13"/>
      <c r="O13" s="13"/>
      <c r="P13" s="13"/>
      <c r="Q13" s="13"/>
      <c r="R13" s="13"/>
      <c r="S13" s="13"/>
      <c r="T13" s="13"/>
      <c r="U13" s="13"/>
      <c r="V13" s="13"/>
      <c r="W13" s="13"/>
      <c r="X13" s="13"/>
      <c r="Y13" s="13"/>
      <c r="Z13" s="13"/>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row>
    <row r="14" spans="1:54" ht="34.5" x14ac:dyDescent="0.3">
      <c r="A14" s="10" t="s">
        <v>12</v>
      </c>
      <c r="B14" s="11">
        <v>4</v>
      </c>
      <c r="C14" s="11">
        <v>3</v>
      </c>
      <c r="D14" s="11">
        <v>4</v>
      </c>
      <c r="E14" s="11">
        <v>6</v>
      </c>
      <c r="F14" s="12">
        <v>0.85</v>
      </c>
      <c r="G14" s="13"/>
      <c r="H14" s="13"/>
      <c r="I14" s="13"/>
      <c r="J14" s="13"/>
      <c r="K14" s="13"/>
      <c r="L14" s="13"/>
      <c r="M14" s="13"/>
      <c r="N14" s="13"/>
      <c r="O14" s="13"/>
      <c r="P14" s="13"/>
      <c r="Q14" s="13"/>
      <c r="R14" s="13"/>
      <c r="S14" s="13"/>
      <c r="T14" s="13"/>
      <c r="U14" s="13"/>
      <c r="V14" s="13"/>
      <c r="W14" s="13"/>
      <c r="X14" s="13"/>
      <c r="Y14" s="13"/>
      <c r="Z14" s="13"/>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row>
    <row r="15" spans="1:54" ht="34.5" x14ac:dyDescent="0.3">
      <c r="A15" s="10" t="s">
        <v>13</v>
      </c>
      <c r="B15" s="11">
        <v>5</v>
      </c>
      <c r="C15" s="11">
        <v>4</v>
      </c>
      <c r="D15" s="11">
        <v>5</v>
      </c>
      <c r="E15" s="11">
        <v>3</v>
      </c>
      <c r="F15" s="12">
        <v>0.5</v>
      </c>
      <c r="G15" s="13"/>
      <c r="H15" s="13"/>
      <c r="I15" s="13"/>
      <c r="J15" s="13"/>
      <c r="K15" s="13"/>
      <c r="L15" s="13"/>
      <c r="M15" s="13"/>
      <c r="N15" s="13"/>
      <c r="O15" s="13"/>
      <c r="P15" s="13"/>
      <c r="Q15" s="13"/>
      <c r="R15" s="13"/>
      <c r="S15" s="13"/>
      <c r="T15" s="13"/>
      <c r="U15" s="13"/>
      <c r="V15" s="13"/>
      <c r="W15" s="13"/>
      <c r="X15" s="13"/>
      <c r="Y15" s="13"/>
      <c r="Z15" s="13"/>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row>
    <row r="16" spans="1:54" ht="34.5" x14ac:dyDescent="0.3">
      <c r="A16" s="10" t="s">
        <v>14</v>
      </c>
      <c r="B16" s="11">
        <v>5</v>
      </c>
      <c r="C16" s="11">
        <v>2</v>
      </c>
      <c r="D16" s="11">
        <v>5</v>
      </c>
      <c r="E16" s="11">
        <v>5</v>
      </c>
      <c r="F16" s="12">
        <v>0.6</v>
      </c>
      <c r="G16" s="13"/>
      <c r="H16" s="13"/>
      <c r="I16" s="13"/>
      <c r="J16" s="13"/>
      <c r="K16" s="13"/>
      <c r="L16" s="13"/>
      <c r="M16" s="13"/>
      <c r="N16" s="13"/>
      <c r="O16" s="13"/>
      <c r="P16" s="13"/>
      <c r="Q16" s="13"/>
      <c r="R16" s="13"/>
      <c r="S16" s="13"/>
      <c r="T16" s="13"/>
      <c r="U16" s="13"/>
      <c r="V16" s="13"/>
      <c r="W16" s="13"/>
      <c r="X16" s="13"/>
      <c r="Y16" s="13"/>
      <c r="Z16" s="13"/>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row>
    <row r="17" spans="1:54" ht="34.5" x14ac:dyDescent="0.3">
      <c r="A17" s="10" t="s">
        <v>15</v>
      </c>
      <c r="B17" s="11">
        <v>5</v>
      </c>
      <c r="C17" s="11">
        <v>2</v>
      </c>
      <c r="D17" s="11">
        <v>5</v>
      </c>
      <c r="E17" s="11">
        <v>6</v>
      </c>
      <c r="F17" s="12">
        <v>0.75</v>
      </c>
      <c r="G17" s="13"/>
      <c r="H17" s="13"/>
      <c r="I17" s="13"/>
      <c r="J17" s="13"/>
      <c r="K17" s="13"/>
      <c r="L17" s="13"/>
      <c r="M17" s="13"/>
      <c r="N17" s="13"/>
      <c r="O17" s="13"/>
      <c r="P17" s="13"/>
      <c r="Q17" s="13"/>
      <c r="R17" s="13"/>
      <c r="S17" s="13"/>
      <c r="T17" s="13"/>
      <c r="U17" s="13"/>
      <c r="V17" s="13"/>
      <c r="W17" s="13"/>
      <c r="X17" s="13"/>
      <c r="Y17" s="13"/>
      <c r="Z17" s="13"/>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ht="34.5" x14ac:dyDescent="0.3">
      <c r="A18" s="10" t="s">
        <v>16</v>
      </c>
      <c r="B18" s="11">
        <v>6</v>
      </c>
      <c r="C18" s="11">
        <v>5</v>
      </c>
      <c r="D18" s="11">
        <v>6</v>
      </c>
      <c r="E18" s="11">
        <v>7</v>
      </c>
      <c r="F18" s="12">
        <v>1</v>
      </c>
      <c r="G18" s="13"/>
      <c r="H18" s="13"/>
      <c r="I18" s="13"/>
      <c r="J18" s="13"/>
      <c r="K18" s="13"/>
      <c r="L18" s="13"/>
      <c r="M18" s="13"/>
      <c r="N18" s="13"/>
      <c r="O18" s="13"/>
      <c r="P18" s="13"/>
      <c r="Q18" s="13"/>
      <c r="R18" s="13"/>
      <c r="S18" s="13"/>
      <c r="T18" s="13"/>
      <c r="U18" s="13"/>
      <c r="V18" s="13"/>
      <c r="W18" s="13"/>
      <c r="X18" s="13"/>
      <c r="Y18" s="13"/>
      <c r="Z18" s="13"/>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ht="34.5" x14ac:dyDescent="0.3">
      <c r="A19" s="10" t="s">
        <v>17</v>
      </c>
      <c r="B19" s="15">
        <v>6</v>
      </c>
      <c r="C19" s="11">
        <v>1</v>
      </c>
      <c r="D19" s="11">
        <v>5</v>
      </c>
      <c r="E19" s="11">
        <v>8</v>
      </c>
      <c r="F19" s="12">
        <v>0.6</v>
      </c>
      <c r="G19" s="13"/>
      <c r="H19" s="13"/>
      <c r="I19" s="13"/>
      <c r="J19" s="13"/>
      <c r="K19" s="13"/>
      <c r="L19" s="13"/>
      <c r="M19" s="13"/>
      <c r="N19" s="13"/>
      <c r="O19" s="13"/>
      <c r="P19" s="13"/>
      <c r="Q19" s="13"/>
      <c r="R19" s="13"/>
      <c r="S19" s="13"/>
      <c r="T19" s="13"/>
      <c r="U19" s="13"/>
      <c r="V19" s="13"/>
      <c r="W19" s="13"/>
      <c r="X19" s="13"/>
      <c r="Y19" s="13"/>
      <c r="Z19" s="13"/>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34.5" x14ac:dyDescent="0.3">
      <c r="A20" s="10" t="s">
        <v>18</v>
      </c>
      <c r="B20" s="11">
        <v>9</v>
      </c>
      <c r="C20" s="11">
        <v>3</v>
      </c>
      <c r="D20" s="11">
        <v>9</v>
      </c>
      <c r="E20" s="11">
        <v>3</v>
      </c>
      <c r="F20" s="12">
        <v>0</v>
      </c>
      <c r="G20" s="13"/>
      <c r="H20" s="13"/>
      <c r="I20" s="13"/>
      <c r="J20" s="13"/>
      <c r="K20" s="13"/>
      <c r="L20" s="13"/>
      <c r="M20" s="13"/>
      <c r="N20" s="13"/>
      <c r="O20" s="13"/>
      <c r="P20" s="13"/>
      <c r="Q20" s="13"/>
      <c r="R20" s="13"/>
      <c r="S20" s="13"/>
      <c r="T20" s="13"/>
      <c r="U20" s="13"/>
      <c r="V20" s="13"/>
      <c r="W20" s="13"/>
      <c r="X20" s="13"/>
      <c r="Y20" s="13"/>
      <c r="Z20" s="13"/>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row>
    <row r="21" spans="1:54" ht="34.5" x14ac:dyDescent="0.3">
      <c r="A21" s="10" t="s">
        <v>19</v>
      </c>
      <c r="B21" s="11">
        <v>9</v>
      </c>
      <c r="C21" s="11">
        <v>6</v>
      </c>
      <c r="D21" s="11">
        <v>9</v>
      </c>
      <c r="E21" s="11">
        <v>7</v>
      </c>
      <c r="F21" s="12">
        <v>0.5</v>
      </c>
      <c r="G21" s="13"/>
      <c r="H21" s="13"/>
      <c r="I21" s="13"/>
      <c r="J21" s="13"/>
      <c r="K21" s="13"/>
      <c r="L21" s="13"/>
      <c r="M21" s="13"/>
      <c r="N21" s="13"/>
      <c r="O21" s="13"/>
      <c r="P21" s="13"/>
      <c r="Q21" s="13"/>
      <c r="R21" s="13"/>
      <c r="S21" s="13"/>
      <c r="T21" s="13"/>
      <c r="U21" s="13"/>
      <c r="V21" s="13"/>
      <c r="W21" s="13"/>
      <c r="X21" s="13"/>
      <c r="Y21" s="13"/>
      <c r="Z21" s="13"/>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row>
    <row r="22" spans="1:54" ht="34.5" x14ac:dyDescent="0.3">
      <c r="A22" s="10" t="s">
        <v>20</v>
      </c>
      <c r="B22" s="11">
        <v>9</v>
      </c>
      <c r="C22" s="11">
        <v>3</v>
      </c>
      <c r="D22" s="11">
        <v>9</v>
      </c>
      <c r="E22" s="11">
        <v>1</v>
      </c>
      <c r="F22" s="12">
        <v>0</v>
      </c>
      <c r="G22" s="13"/>
      <c r="H22" s="13"/>
      <c r="I22" s="13"/>
      <c r="J22" s="13"/>
      <c r="K22" s="13"/>
      <c r="L22" s="13"/>
      <c r="M22" s="13"/>
      <c r="N22" s="13"/>
      <c r="O22" s="13"/>
      <c r="P22" s="13"/>
      <c r="Q22" s="13"/>
      <c r="R22" s="13"/>
      <c r="S22" s="13"/>
      <c r="T22" s="13"/>
      <c r="U22" s="13"/>
      <c r="V22" s="13"/>
      <c r="W22" s="13"/>
      <c r="X22" s="13"/>
      <c r="Y22" s="13"/>
      <c r="Z22" s="13"/>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row>
    <row r="23" spans="1:54" ht="34.5" x14ac:dyDescent="0.3">
      <c r="A23" s="10" t="s">
        <v>21</v>
      </c>
      <c r="B23" s="11">
        <v>9</v>
      </c>
      <c r="C23" s="11">
        <v>4</v>
      </c>
      <c r="D23" s="11">
        <v>8</v>
      </c>
      <c r="E23" s="11">
        <v>5</v>
      </c>
      <c r="F23" s="12">
        <v>0.01</v>
      </c>
      <c r="G23" s="13"/>
      <c r="H23" s="13"/>
      <c r="I23" s="13"/>
      <c r="J23" s="13"/>
      <c r="K23" s="13"/>
      <c r="L23" s="13"/>
      <c r="M23" s="13"/>
      <c r="N23" s="13"/>
      <c r="O23" s="13"/>
      <c r="P23" s="13"/>
      <c r="Q23" s="13"/>
      <c r="R23" s="13"/>
      <c r="S23" s="13"/>
      <c r="T23" s="13"/>
      <c r="U23" s="13"/>
      <c r="V23" s="13"/>
      <c r="W23" s="13"/>
      <c r="X23" s="13"/>
      <c r="Y23" s="13"/>
      <c r="Z23" s="13"/>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row>
    <row r="24" spans="1:54" ht="34.5" x14ac:dyDescent="0.3">
      <c r="A24" s="10" t="s">
        <v>22</v>
      </c>
      <c r="B24" s="11">
        <v>10</v>
      </c>
      <c r="C24" s="11">
        <v>5</v>
      </c>
      <c r="D24" s="11">
        <v>10</v>
      </c>
      <c r="E24" s="11">
        <v>3</v>
      </c>
      <c r="F24" s="12">
        <v>0.8</v>
      </c>
      <c r="G24" s="13"/>
      <c r="H24" s="13"/>
      <c r="I24" s="13"/>
      <c r="J24" s="13"/>
      <c r="K24" s="13"/>
      <c r="L24" s="13"/>
      <c r="M24" s="13"/>
      <c r="N24" s="13"/>
      <c r="O24" s="13"/>
      <c r="P24" s="13"/>
      <c r="Q24" s="13"/>
      <c r="R24" s="13"/>
      <c r="S24" s="13"/>
      <c r="T24" s="13"/>
      <c r="U24" s="13"/>
      <c r="V24" s="13"/>
      <c r="W24" s="13"/>
      <c r="X24" s="13"/>
      <c r="Y24" s="13"/>
      <c r="Z24" s="13"/>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ht="34.5" x14ac:dyDescent="0.3">
      <c r="A25" s="10" t="s">
        <v>23</v>
      </c>
      <c r="B25" s="11">
        <v>11</v>
      </c>
      <c r="C25" s="11">
        <v>2</v>
      </c>
      <c r="D25" s="11">
        <v>11</v>
      </c>
      <c r="E25" s="11">
        <v>5</v>
      </c>
      <c r="F25" s="12">
        <v>0</v>
      </c>
      <c r="G25" s="13"/>
      <c r="H25" s="13"/>
      <c r="I25" s="13"/>
      <c r="J25" s="13"/>
      <c r="K25" s="13"/>
      <c r="L25" s="13"/>
      <c r="M25" s="13"/>
      <c r="N25" s="13"/>
      <c r="O25" s="13"/>
      <c r="P25" s="13"/>
      <c r="Q25" s="13"/>
      <c r="R25" s="13"/>
      <c r="S25" s="13"/>
      <c r="T25" s="13"/>
      <c r="U25" s="13"/>
      <c r="V25" s="13"/>
      <c r="W25" s="13"/>
      <c r="X25" s="13"/>
      <c r="Y25" s="13"/>
      <c r="Z25" s="13"/>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row>
    <row r="26" spans="1:54" ht="34.5" x14ac:dyDescent="0.3">
      <c r="A26" s="10" t="s">
        <v>24</v>
      </c>
      <c r="B26" s="11">
        <v>12</v>
      </c>
      <c r="C26" s="11">
        <v>6</v>
      </c>
      <c r="D26" s="11">
        <v>12</v>
      </c>
      <c r="E26" s="11">
        <v>7</v>
      </c>
      <c r="F26" s="12">
        <v>0</v>
      </c>
      <c r="G26" s="13"/>
      <c r="H26" s="13"/>
      <c r="I26" s="13"/>
      <c r="J26" s="13"/>
      <c r="K26" s="13"/>
      <c r="L26" s="13"/>
      <c r="M26" s="13"/>
      <c r="N26" s="13"/>
      <c r="O26" s="13"/>
      <c r="P26" s="13"/>
      <c r="Q26" s="13"/>
      <c r="R26" s="13"/>
      <c r="S26" s="13"/>
      <c r="T26" s="13"/>
      <c r="U26" s="13"/>
      <c r="V26" s="13"/>
      <c r="W26" s="13"/>
      <c r="X26" s="13"/>
      <c r="Y26" s="13"/>
      <c r="Z26" s="13"/>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ht="34.5" x14ac:dyDescent="0.3">
      <c r="A27" s="10" t="s">
        <v>25</v>
      </c>
      <c r="B27" s="11">
        <v>12</v>
      </c>
      <c r="C27" s="11">
        <v>1</v>
      </c>
      <c r="D27" s="11">
        <v>12</v>
      </c>
      <c r="E27" s="11">
        <v>5</v>
      </c>
      <c r="F27" s="12">
        <v>0</v>
      </c>
      <c r="G27" s="13"/>
      <c r="H27" s="13"/>
      <c r="I27" s="13"/>
      <c r="J27" s="13"/>
      <c r="K27" s="13"/>
      <c r="L27" s="13"/>
      <c r="M27" s="13"/>
      <c r="N27" s="13"/>
      <c r="O27" s="13"/>
      <c r="P27" s="13"/>
      <c r="Q27" s="13"/>
      <c r="R27" s="13"/>
      <c r="S27" s="13"/>
      <c r="T27" s="13"/>
      <c r="U27" s="13"/>
      <c r="V27" s="13"/>
      <c r="W27" s="13"/>
      <c r="X27" s="13"/>
      <c r="Y27" s="13"/>
      <c r="Z27" s="13"/>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ht="34.5" x14ac:dyDescent="0.3">
      <c r="A28" s="10" t="s">
        <v>26</v>
      </c>
      <c r="B28" s="11">
        <v>14</v>
      </c>
      <c r="C28" s="11">
        <v>5</v>
      </c>
      <c r="D28" s="11">
        <v>14</v>
      </c>
      <c r="E28" s="11">
        <v>6</v>
      </c>
      <c r="F28" s="12">
        <v>0</v>
      </c>
      <c r="G28" s="13"/>
      <c r="H28" s="13"/>
      <c r="I28" s="13"/>
      <c r="J28" s="13"/>
      <c r="K28" s="13"/>
      <c r="L28" s="13"/>
      <c r="M28" s="13"/>
      <c r="N28" s="13"/>
      <c r="O28" s="13"/>
      <c r="P28" s="13"/>
      <c r="Q28" s="13"/>
      <c r="R28" s="13"/>
      <c r="S28" s="13"/>
      <c r="T28" s="13"/>
      <c r="U28" s="13"/>
      <c r="V28" s="13"/>
      <c r="W28" s="13"/>
      <c r="X28" s="13"/>
      <c r="Y28" s="13"/>
      <c r="Z28" s="13"/>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ht="34.5" x14ac:dyDescent="0.3">
      <c r="A29" s="10" t="s">
        <v>27</v>
      </c>
      <c r="B29" s="11">
        <v>14</v>
      </c>
      <c r="C29" s="11">
        <v>8</v>
      </c>
      <c r="D29" s="11">
        <v>14</v>
      </c>
      <c r="E29" s="11">
        <v>2</v>
      </c>
      <c r="F29" s="12">
        <v>0.44</v>
      </c>
      <c r="G29" s="13"/>
      <c r="H29" s="13"/>
      <c r="I29" s="13"/>
      <c r="J29" s="13"/>
      <c r="K29" s="13"/>
      <c r="L29" s="13"/>
      <c r="M29" s="13"/>
      <c r="N29" s="13"/>
      <c r="O29" s="13"/>
      <c r="P29" s="13"/>
      <c r="Q29" s="13"/>
      <c r="R29" s="13"/>
      <c r="S29" s="13"/>
      <c r="T29" s="13"/>
      <c r="U29" s="13"/>
      <c r="V29" s="13"/>
      <c r="W29" s="13"/>
      <c r="X29" s="13"/>
      <c r="Y29" s="13"/>
      <c r="Z29" s="13"/>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ht="34.5" x14ac:dyDescent="0.3">
      <c r="A30" s="10" t="s">
        <v>28</v>
      </c>
      <c r="B30" s="11">
        <v>14</v>
      </c>
      <c r="C30" s="11">
        <v>7</v>
      </c>
      <c r="D30" s="11">
        <v>14</v>
      </c>
      <c r="E30" s="11">
        <v>3</v>
      </c>
      <c r="F30" s="12">
        <v>0</v>
      </c>
      <c r="G30" s="13"/>
      <c r="H30" s="13"/>
      <c r="I30" s="13"/>
      <c r="J30" s="13"/>
      <c r="K30" s="13"/>
      <c r="L30" s="13"/>
      <c r="M30" s="13"/>
      <c r="N30" s="13"/>
      <c r="O30" s="13"/>
      <c r="P30" s="13"/>
      <c r="Q30" s="13"/>
      <c r="R30" s="13"/>
      <c r="S30" s="13"/>
      <c r="T30" s="13"/>
      <c r="U30" s="13"/>
      <c r="V30" s="13"/>
      <c r="W30" s="13"/>
      <c r="X30" s="13"/>
      <c r="Y30" s="13"/>
      <c r="Z30" s="13"/>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ht="34.5" x14ac:dyDescent="0.3">
      <c r="A31" s="10" t="s">
        <v>29</v>
      </c>
      <c r="B31" s="11">
        <v>15</v>
      </c>
      <c r="C31" s="11">
        <v>4</v>
      </c>
      <c r="D31" s="11">
        <v>15</v>
      </c>
      <c r="E31" s="11">
        <v>8</v>
      </c>
      <c r="F31" s="12">
        <v>0.12</v>
      </c>
      <c r="G31" s="13"/>
      <c r="H31" s="13"/>
      <c r="I31" s="13"/>
      <c r="J31" s="13"/>
      <c r="K31" s="13"/>
      <c r="L31" s="13"/>
      <c r="M31" s="13"/>
      <c r="N31" s="13"/>
      <c r="O31" s="13"/>
      <c r="P31" s="13"/>
      <c r="Q31" s="13"/>
      <c r="R31" s="13"/>
      <c r="S31" s="13"/>
      <c r="T31" s="13"/>
      <c r="U31" s="13"/>
      <c r="V31" s="13"/>
      <c r="W31" s="13"/>
      <c r="X31" s="13"/>
      <c r="Y31" s="13"/>
      <c r="Z31" s="13"/>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34.5" x14ac:dyDescent="0.3">
      <c r="A32" s="10" t="s">
        <v>30</v>
      </c>
      <c r="B32" s="11">
        <v>15</v>
      </c>
      <c r="C32" s="11">
        <v>5</v>
      </c>
      <c r="D32" s="11">
        <v>15</v>
      </c>
      <c r="E32" s="11">
        <v>3</v>
      </c>
      <c r="F32" s="12">
        <v>0.05</v>
      </c>
      <c r="G32" s="13"/>
      <c r="H32" s="13"/>
      <c r="I32" s="13"/>
      <c r="J32" s="13"/>
      <c r="K32" s="13"/>
      <c r="L32" s="13"/>
      <c r="M32" s="13"/>
      <c r="N32" s="13"/>
      <c r="O32" s="13"/>
      <c r="P32" s="13"/>
      <c r="Q32" s="13"/>
      <c r="R32" s="13"/>
      <c r="S32" s="13"/>
      <c r="T32" s="13"/>
      <c r="U32" s="13"/>
      <c r="V32" s="13"/>
      <c r="W32" s="13"/>
      <c r="X32" s="13"/>
      <c r="Y32" s="13"/>
      <c r="Z32" s="13"/>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ht="34.5" x14ac:dyDescent="0.3">
      <c r="A33" s="10" t="s">
        <v>31</v>
      </c>
      <c r="B33" s="11">
        <v>15</v>
      </c>
      <c r="C33" s="11">
        <v>8</v>
      </c>
      <c r="D33" s="11">
        <v>15</v>
      </c>
      <c r="E33" s="11">
        <v>5</v>
      </c>
      <c r="F33" s="12">
        <v>0</v>
      </c>
      <c r="G33" s="13"/>
      <c r="H33" s="13"/>
      <c r="I33" s="13"/>
      <c r="J33" s="13"/>
      <c r="K33" s="13"/>
      <c r="L33" s="13"/>
      <c r="M33" s="13"/>
      <c r="N33" s="13"/>
      <c r="O33" s="13"/>
      <c r="P33" s="13"/>
      <c r="Q33" s="13"/>
      <c r="R33" s="13"/>
      <c r="S33" s="13"/>
      <c r="T33" s="13"/>
      <c r="U33" s="13"/>
      <c r="V33" s="13"/>
      <c r="W33" s="13"/>
      <c r="X33" s="13"/>
      <c r="Y33" s="13"/>
      <c r="Z33" s="13"/>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ht="34.5" x14ac:dyDescent="0.3">
      <c r="A34" s="10" t="s">
        <v>32</v>
      </c>
      <c r="B34" s="11">
        <v>16</v>
      </c>
      <c r="C34" s="11">
        <v>28</v>
      </c>
      <c r="D34" s="11">
        <v>16</v>
      </c>
      <c r="E34" s="11">
        <v>30</v>
      </c>
      <c r="F34" s="12">
        <v>0.5</v>
      </c>
      <c r="G34" s="13"/>
      <c r="H34" s="13"/>
      <c r="I34" s="13"/>
      <c r="J34" s="13"/>
      <c r="K34" s="13"/>
      <c r="L34" s="13"/>
      <c r="M34" s="13"/>
      <c r="N34" s="13"/>
      <c r="O34" s="13"/>
      <c r="P34" s="13"/>
      <c r="Q34" s="13"/>
      <c r="R34" s="13"/>
      <c r="S34" s="13"/>
      <c r="T34" s="13"/>
      <c r="U34" s="13"/>
      <c r="V34" s="13"/>
      <c r="W34" s="13"/>
      <c r="X34" s="13"/>
      <c r="Y34" s="13"/>
      <c r="Z34" s="13"/>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sheetData>
  <mergeCells count="8">
    <mergeCell ref="A3:D4"/>
    <mergeCell ref="C5:D5"/>
    <mergeCell ref="E5:F5"/>
    <mergeCell ref="A7:A8"/>
    <mergeCell ref="B7:B8"/>
    <mergeCell ref="C7:C8"/>
    <mergeCell ref="D7:D8"/>
    <mergeCell ref="E7:E8"/>
  </mergeCells>
  <conditionalFormatting sqref="G8:BB8">
    <cfRule type="expression" dxfId="226" priority="7">
      <formula>G$4=Zeitraum_ausgewählt</formula>
    </cfRule>
  </conditionalFormatting>
  <conditionalFormatting sqref="G9:BB34">
    <cfRule type="expression" dxfId="225" priority="1">
      <formula>ProzentAbgeschlossen</formula>
    </cfRule>
    <cfRule type="expression" dxfId="224" priority="2">
      <formula>ProzentAbgeschlossenHinter</formula>
    </cfRule>
    <cfRule type="expression" dxfId="223" priority="3">
      <formula>Tatsächlich</formula>
    </cfRule>
    <cfRule type="expression" dxfId="222" priority="4">
      <formula>TatsächlichHinter</formula>
    </cfRule>
    <cfRule type="expression" dxfId="221" priority="5">
      <formula>Plan</formula>
    </cfRule>
    <cfRule type="expression" dxfId="220" priority="6">
      <formula>G$4=Zeitraum_ausgewählt</formula>
    </cfRule>
    <cfRule type="expression" dxfId="219" priority="8">
      <formula>MOD(COLUMN(),2)</formula>
    </cfRule>
    <cfRule type="expression" dxfId="218" priority="9">
      <formula>MOD(COLUMN(),2)=0</formula>
    </cfRule>
  </conditionalFormatting>
  <dataValidations count="8">
    <dataValidation allowBlank="1" showInputMessage="1" showErrorMessage="1" prompt="Geben Sie den Prozentsatz der Fertigstellung des Projekts in Spalte G ein, beginnend mit Zelle G5" sqref="F7:F8" xr:uid="{606EB7AE-A41D-4C75-A1BB-358E435328BC}"/>
    <dataValidation allowBlank="1" showInputMessage="1" showErrorMessage="1" prompt="Geben Sie die tatsächliche Dauer in Zeiträumen für den Plan in Spalte F ein, beginnend mit Zelle F5" sqref="E7:E8" xr:uid="{EE99895A-9FF8-4CD4-9964-DB873650D86F}"/>
    <dataValidation allowBlank="1" showInputMessage="1" showErrorMessage="1" prompt="Geben Sie den tatsächlichen Startzeitraum des Plans in Spalte E ein, beginnend mit Zelle E5" sqref="D7:D8" xr:uid="{0151A009-C08B-497D-B1CF-C923AC84EF64}"/>
    <dataValidation allowBlank="1" showInputMessage="1" showErrorMessage="1" prompt="Geben Sie die Dauer in Zeiträumen für den Plan in Spalte D ein, beginnend mit Zelle D5" sqref="C7:C8" xr:uid="{0CF68CAD-37E6-4AC9-B011-8D97369D2E88}"/>
    <dataValidation allowBlank="1" showInputMessage="1" showErrorMessage="1" prompt="Geben Sie den Startzeitraum des Plans in Spalte C ein, beginnend mit Zelle C5" sqref="B7:B8" xr:uid="{78635A5F-C04C-4949-97DA-12F6CF9F04CD}"/>
    <dataValidation allowBlank="1" showInputMessage="1" showErrorMessage="1" prompt="Geben Sie Aktivitäten in Spalte B ein, beginnend mit Zelle B5_x000a_" sqref="A7:A8" xr:uid="{D6C2743C-2A48-452D-BBA8-11CA0B8B95EF}"/>
    <dataValidation allowBlank="1" showInputMessage="1" showErrorMessage="1" prompt="Die Zeiträume sind von 1 bis 60 verzeichnet, von Zelle H4 an bis zu Zelle BO4 " sqref="G7" xr:uid="{3CBC29E5-CF8D-4AE3-8278-CD54FBFFE738}"/>
    <dataValidation type="list" allowBlank="1" showInputMessage="1" showErrorMessage="1" sqref="E5:F5" xr:uid="{A1235D3A-91CD-46AE-B048-41F9F92EF153}">
      <formula1>"Tabelle2, Tabelle3, Tabelle4"</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3159-34EE-4993-9BC7-F6817FAA95D0}">
  <dimension ref="B2:AP40"/>
  <sheetViews>
    <sheetView zoomScale="85" zoomScaleNormal="85" workbookViewId="0">
      <selection activeCell="I47" sqref="I47"/>
    </sheetView>
  </sheetViews>
  <sheetFormatPr baseColWidth="10" defaultRowHeight="15" x14ac:dyDescent="0.25"/>
  <sheetData>
    <row r="2" spans="2:42" ht="18.75" x14ac:dyDescent="0.25">
      <c r="B2" s="26"/>
      <c r="C2" s="27"/>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7"/>
    </row>
    <row r="3" spans="2:42" ht="26.25" x14ac:dyDescent="0.4">
      <c r="B3" s="29"/>
      <c r="C3" s="30"/>
      <c r="D3" s="31"/>
      <c r="E3" s="30"/>
      <c r="F3" s="30"/>
      <c r="G3" s="30"/>
      <c r="H3" s="30"/>
      <c r="I3" s="30"/>
      <c r="J3" s="30"/>
      <c r="K3" s="30"/>
      <c r="L3" s="32"/>
      <c r="M3" s="33"/>
      <c r="N3" s="33"/>
      <c r="O3" s="32"/>
      <c r="P3" s="32"/>
      <c r="Q3" s="32"/>
      <c r="R3" s="32"/>
      <c r="S3" s="32"/>
      <c r="T3" s="32"/>
      <c r="U3" s="32"/>
      <c r="V3" s="32"/>
      <c r="W3" s="32"/>
      <c r="X3" s="32"/>
      <c r="Y3" s="32"/>
      <c r="Z3" s="32"/>
      <c r="AA3" s="32"/>
      <c r="AB3" s="32"/>
      <c r="AC3" s="32"/>
      <c r="AD3" s="33"/>
      <c r="AE3" s="33"/>
      <c r="AF3" s="30"/>
      <c r="AG3" s="30"/>
      <c r="AH3" s="30"/>
      <c r="AI3" s="30"/>
      <c r="AJ3" s="30"/>
      <c r="AK3" s="30"/>
      <c r="AL3" s="30"/>
      <c r="AM3" s="30"/>
      <c r="AN3" s="30"/>
      <c r="AO3" s="30"/>
      <c r="AP3" s="34"/>
    </row>
    <row r="4" spans="2:42" ht="28.5" x14ac:dyDescent="0.25">
      <c r="B4" s="27"/>
      <c r="C4" s="27"/>
      <c r="D4" s="35" t="s">
        <v>35</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27"/>
      <c r="AP4" s="27"/>
    </row>
    <row r="5" spans="2:42" ht="18.75" x14ac:dyDescent="0.25">
      <c r="B5" s="27"/>
      <c r="C5" s="37"/>
      <c r="D5" s="38"/>
      <c r="E5" s="38"/>
      <c r="F5" s="38"/>
      <c r="G5" s="38"/>
      <c r="H5" s="38"/>
      <c r="I5" s="38"/>
      <c r="J5" s="38"/>
      <c r="K5" s="38"/>
      <c r="L5" s="38"/>
      <c r="M5" s="38"/>
      <c r="N5" s="38"/>
      <c r="O5" s="38"/>
      <c r="P5" s="39"/>
      <c r="Q5" s="39"/>
      <c r="R5" s="40" t="s">
        <v>36</v>
      </c>
      <c r="S5" s="40"/>
      <c r="T5" s="40"/>
      <c r="U5" s="40"/>
      <c r="V5" s="40"/>
      <c r="W5" s="41">
        <f ca="1">TODAY()-WEEKDAY(TODAY(),2)+1</f>
        <v>45642</v>
      </c>
      <c r="X5" s="41"/>
      <c r="Y5" s="41"/>
      <c r="Z5" s="41"/>
      <c r="AA5" s="41"/>
      <c r="AB5" s="39"/>
      <c r="AC5" s="39"/>
      <c r="AD5" s="39"/>
      <c r="AE5" s="39"/>
      <c r="AF5" s="39"/>
      <c r="AG5" s="39"/>
      <c r="AH5" s="39"/>
      <c r="AI5" s="39"/>
      <c r="AJ5" s="39"/>
      <c r="AK5" s="39"/>
      <c r="AL5" s="39"/>
      <c r="AM5" s="39"/>
      <c r="AN5" s="39"/>
      <c r="AO5" s="42"/>
    </row>
    <row r="6" spans="2:42" ht="19.5" thickBot="1" x14ac:dyDescent="0.3">
      <c r="B6" s="27"/>
      <c r="C6" s="37"/>
      <c r="D6" s="38"/>
      <c r="E6" s="38"/>
      <c r="F6" s="38"/>
      <c r="G6" s="38"/>
      <c r="H6" s="38"/>
      <c r="I6" s="38"/>
      <c r="J6" s="38"/>
      <c r="K6" s="38"/>
      <c r="L6" s="38"/>
      <c r="M6" s="38"/>
      <c r="N6" s="38"/>
      <c r="O6" s="38"/>
      <c r="P6" s="39"/>
      <c r="Q6" s="39"/>
      <c r="R6" s="39"/>
      <c r="S6" s="39"/>
      <c r="T6" s="39"/>
      <c r="U6" s="39"/>
      <c r="V6" s="39"/>
      <c r="W6" s="39"/>
      <c r="X6" s="39"/>
      <c r="Y6" s="39"/>
      <c r="Z6" s="39"/>
      <c r="AA6" s="39"/>
      <c r="AB6" s="39"/>
      <c r="AC6" s="39"/>
      <c r="AD6" s="39"/>
      <c r="AE6" s="39"/>
      <c r="AF6" s="39"/>
      <c r="AG6" s="39"/>
      <c r="AH6" s="39"/>
      <c r="AI6" s="39"/>
      <c r="AJ6" s="39"/>
      <c r="AK6" s="39"/>
      <c r="AL6" s="39"/>
      <c r="AM6" s="39"/>
      <c r="AN6" s="39"/>
      <c r="AO6" s="42"/>
    </row>
    <row r="7" spans="2:42" ht="16.5" thickBot="1" x14ac:dyDescent="0.3">
      <c r="B7" s="43"/>
      <c r="C7" s="44"/>
      <c r="D7" s="45" t="s">
        <v>37</v>
      </c>
      <c r="E7" s="46"/>
      <c r="F7" s="46"/>
      <c r="G7" s="46"/>
      <c r="H7" s="46"/>
      <c r="I7" s="46"/>
      <c r="J7" s="46"/>
      <c r="K7" s="46"/>
      <c r="L7" s="46"/>
      <c r="M7" s="46"/>
      <c r="N7" s="47"/>
      <c r="O7" s="38"/>
      <c r="P7" s="39"/>
      <c r="Q7" s="45" t="s">
        <v>38</v>
      </c>
      <c r="R7" s="46"/>
      <c r="S7" s="46"/>
      <c r="T7" s="46"/>
      <c r="U7" s="46"/>
      <c r="V7" s="46"/>
      <c r="W7" s="46"/>
      <c r="X7" s="46"/>
      <c r="Y7" s="46"/>
      <c r="Z7" s="46"/>
      <c r="AA7" s="47"/>
      <c r="AB7" s="39"/>
      <c r="AC7" s="39"/>
      <c r="AD7" s="45" t="s">
        <v>39</v>
      </c>
      <c r="AE7" s="46"/>
      <c r="AF7" s="46"/>
      <c r="AG7" s="46"/>
      <c r="AH7" s="46"/>
      <c r="AI7" s="46"/>
      <c r="AJ7" s="46"/>
      <c r="AK7" s="46"/>
      <c r="AL7" s="46"/>
      <c r="AM7" s="46"/>
      <c r="AN7" s="47"/>
      <c r="AO7" s="48"/>
      <c r="AP7" s="49"/>
    </row>
    <row r="8" spans="2:42" ht="15.75" x14ac:dyDescent="0.25">
      <c r="C8" s="42"/>
      <c r="D8" s="50"/>
      <c r="E8" s="51"/>
      <c r="F8" s="51"/>
      <c r="G8" s="51"/>
      <c r="H8" s="51"/>
      <c r="I8" s="51"/>
      <c r="J8" s="51"/>
      <c r="K8" s="51"/>
      <c r="L8" s="51"/>
      <c r="M8" s="51"/>
      <c r="N8" s="52"/>
      <c r="O8" s="53"/>
      <c r="P8" s="54"/>
      <c r="Q8" s="55"/>
      <c r="R8" s="56"/>
      <c r="S8" s="56"/>
      <c r="T8" s="56"/>
      <c r="U8" s="56"/>
      <c r="V8" s="56"/>
      <c r="W8" s="56"/>
      <c r="X8" s="56"/>
      <c r="Y8" s="56"/>
      <c r="Z8" s="56"/>
      <c r="AA8" s="57"/>
      <c r="AB8" s="54"/>
      <c r="AC8" s="54"/>
      <c r="AD8" s="50"/>
      <c r="AE8" s="51"/>
      <c r="AF8" s="51"/>
      <c r="AG8" s="51"/>
      <c r="AH8" s="51"/>
      <c r="AI8" s="51"/>
      <c r="AJ8" s="51"/>
      <c r="AK8" s="51"/>
      <c r="AL8" s="51"/>
      <c r="AM8" s="51"/>
      <c r="AN8" s="52"/>
      <c r="AO8" s="42"/>
    </row>
    <row r="9" spans="2:42" ht="18.75" x14ac:dyDescent="0.25">
      <c r="B9" s="27"/>
      <c r="C9" s="37"/>
      <c r="D9" s="58"/>
      <c r="E9" s="59"/>
      <c r="F9" s="59"/>
      <c r="G9" s="59"/>
      <c r="H9" s="59"/>
      <c r="I9" s="59"/>
      <c r="J9" s="59"/>
      <c r="K9" s="59"/>
      <c r="L9" s="59"/>
      <c r="M9" s="59"/>
      <c r="N9" s="60"/>
      <c r="O9" s="61"/>
      <c r="P9" s="62"/>
      <c r="Q9" s="63"/>
      <c r="R9" s="64"/>
      <c r="S9" s="64"/>
      <c r="T9" s="64"/>
      <c r="U9" s="64"/>
      <c r="V9" s="64"/>
      <c r="W9" s="64"/>
      <c r="X9" s="64"/>
      <c r="Y9" s="64"/>
      <c r="Z9" s="64"/>
      <c r="AA9" s="65"/>
      <c r="AB9" s="62"/>
      <c r="AC9" s="62"/>
      <c r="AD9" s="58"/>
      <c r="AE9" s="59"/>
      <c r="AF9" s="59"/>
      <c r="AG9" s="59"/>
      <c r="AH9" s="59"/>
      <c r="AI9" s="59"/>
      <c r="AJ9" s="59"/>
      <c r="AK9" s="59"/>
      <c r="AL9" s="59"/>
      <c r="AM9" s="59"/>
      <c r="AN9" s="60"/>
      <c r="AO9" s="42"/>
    </row>
    <row r="10" spans="2:42" ht="18.75" x14ac:dyDescent="0.25">
      <c r="B10" s="27"/>
      <c r="C10" s="37"/>
      <c r="D10" s="58"/>
      <c r="E10" s="59"/>
      <c r="F10" s="59"/>
      <c r="G10" s="59"/>
      <c r="H10" s="59"/>
      <c r="I10" s="59"/>
      <c r="J10" s="59"/>
      <c r="K10" s="59"/>
      <c r="L10" s="59"/>
      <c r="M10" s="59"/>
      <c r="N10" s="60"/>
      <c r="O10" s="61"/>
      <c r="P10" s="62"/>
      <c r="Q10" s="63"/>
      <c r="R10" s="64"/>
      <c r="S10" s="64"/>
      <c r="T10" s="64"/>
      <c r="U10" s="64"/>
      <c r="V10" s="64"/>
      <c r="W10" s="64"/>
      <c r="X10" s="64"/>
      <c r="Y10" s="64"/>
      <c r="Z10" s="64"/>
      <c r="AA10" s="65"/>
      <c r="AB10" s="62"/>
      <c r="AC10" s="62"/>
      <c r="AD10" s="58"/>
      <c r="AE10" s="59"/>
      <c r="AF10" s="59"/>
      <c r="AG10" s="59"/>
      <c r="AH10" s="59"/>
      <c r="AI10" s="59"/>
      <c r="AJ10" s="59"/>
      <c r="AK10" s="59"/>
      <c r="AL10" s="59"/>
      <c r="AM10" s="59"/>
      <c r="AN10" s="60"/>
      <c r="AO10" s="42"/>
    </row>
    <row r="11" spans="2:42" ht="18.75" x14ac:dyDescent="0.25">
      <c r="B11" s="27"/>
      <c r="C11" s="37"/>
      <c r="D11" s="58"/>
      <c r="E11" s="59"/>
      <c r="F11" s="59"/>
      <c r="G11" s="59"/>
      <c r="H11" s="59"/>
      <c r="I11" s="59"/>
      <c r="J11" s="59"/>
      <c r="K11" s="59"/>
      <c r="L11" s="59"/>
      <c r="M11" s="59"/>
      <c r="N11" s="60"/>
      <c r="O11" s="61"/>
      <c r="P11" s="62"/>
      <c r="Q11" s="63"/>
      <c r="R11" s="64"/>
      <c r="S11" s="64"/>
      <c r="T11" s="64"/>
      <c r="U11" s="64"/>
      <c r="V11" s="64"/>
      <c r="W11" s="64"/>
      <c r="X11" s="64"/>
      <c r="Y11" s="64"/>
      <c r="Z11" s="64"/>
      <c r="AA11" s="65"/>
      <c r="AB11" s="62"/>
      <c r="AC11" s="62"/>
      <c r="AD11" s="58"/>
      <c r="AE11" s="59"/>
      <c r="AF11" s="59"/>
      <c r="AG11" s="59"/>
      <c r="AH11" s="59"/>
      <c r="AI11" s="59"/>
      <c r="AJ11" s="59"/>
      <c r="AK11" s="59"/>
      <c r="AL11" s="59"/>
      <c r="AM11" s="59"/>
      <c r="AN11" s="60"/>
      <c r="AO11" s="42"/>
    </row>
    <row r="12" spans="2:42" ht="18.75" x14ac:dyDescent="0.25">
      <c r="B12" s="27"/>
      <c r="C12" s="37"/>
      <c r="D12" s="58"/>
      <c r="E12" s="59"/>
      <c r="F12" s="59"/>
      <c r="G12" s="59"/>
      <c r="H12" s="59"/>
      <c r="I12" s="59"/>
      <c r="J12" s="59"/>
      <c r="K12" s="59"/>
      <c r="L12" s="59"/>
      <c r="M12" s="59"/>
      <c r="N12" s="60"/>
      <c r="O12" s="61"/>
      <c r="P12" s="62"/>
      <c r="Q12" s="63"/>
      <c r="R12" s="64"/>
      <c r="S12" s="64"/>
      <c r="T12" s="64"/>
      <c r="U12" s="64"/>
      <c r="V12" s="64"/>
      <c r="W12" s="64"/>
      <c r="X12" s="64"/>
      <c r="Y12" s="64"/>
      <c r="Z12" s="64"/>
      <c r="AA12" s="65"/>
      <c r="AB12" s="62"/>
      <c r="AC12" s="62"/>
      <c r="AD12" s="58"/>
      <c r="AE12" s="59"/>
      <c r="AF12" s="59"/>
      <c r="AG12" s="59"/>
      <c r="AH12" s="59"/>
      <c r="AI12" s="59"/>
      <c r="AJ12" s="59"/>
      <c r="AK12" s="59"/>
      <c r="AL12" s="59"/>
      <c r="AM12" s="59"/>
      <c r="AN12" s="60"/>
      <c r="AO12" s="42"/>
    </row>
    <row r="13" spans="2:42" ht="19.5" thickBot="1" x14ac:dyDescent="0.3">
      <c r="B13" s="27"/>
      <c r="C13" s="37"/>
      <c r="D13" s="66"/>
      <c r="E13" s="67"/>
      <c r="F13" s="67"/>
      <c r="G13" s="67"/>
      <c r="H13" s="67"/>
      <c r="I13" s="67"/>
      <c r="J13" s="67"/>
      <c r="K13" s="67"/>
      <c r="L13" s="67"/>
      <c r="M13" s="67"/>
      <c r="N13" s="68"/>
      <c r="O13" s="61"/>
      <c r="P13" s="62"/>
      <c r="Q13" s="69"/>
      <c r="R13" s="70"/>
      <c r="S13" s="70"/>
      <c r="T13" s="70"/>
      <c r="U13" s="70"/>
      <c r="V13" s="70"/>
      <c r="W13" s="70"/>
      <c r="X13" s="70"/>
      <c r="Y13" s="70"/>
      <c r="Z13" s="70"/>
      <c r="AA13" s="71"/>
      <c r="AB13" s="62"/>
      <c r="AC13" s="62"/>
      <c r="AD13" s="66"/>
      <c r="AE13" s="67"/>
      <c r="AF13" s="67"/>
      <c r="AG13" s="67"/>
      <c r="AH13" s="67"/>
      <c r="AI13" s="67"/>
      <c r="AJ13" s="67"/>
      <c r="AK13" s="67"/>
      <c r="AL13" s="67"/>
      <c r="AM13" s="67"/>
      <c r="AN13" s="68"/>
      <c r="AO13" s="42"/>
    </row>
    <row r="14" spans="2:42" ht="18.75" x14ac:dyDescent="0.25">
      <c r="B14" s="27"/>
      <c r="C14" s="37"/>
      <c r="D14" s="72"/>
      <c r="E14" s="72"/>
      <c r="F14" s="72"/>
      <c r="G14" s="72"/>
      <c r="H14" s="72"/>
      <c r="I14" s="72"/>
      <c r="J14" s="72"/>
      <c r="K14" s="72"/>
      <c r="L14" s="72"/>
      <c r="M14" s="72"/>
      <c r="N14" s="72"/>
      <c r="O14" s="61"/>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42"/>
    </row>
    <row r="15" spans="2:42" ht="19.5" thickBot="1" x14ac:dyDescent="0.3">
      <c r="B15" s="27"/>
      <c r="C15" s="37"/>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42"/>
      <c r="AO15" s="42"/>
    </row>
    <row r="16" spans="2:42" ht="18.75" x14ac:dyDescent="0.25">
      <c r="B16" s="27"/>
      <c r="C16" s="37"/>
      <c r="D16" s="73" t="str">
        <f ca="1">TEXT(Anfangsdatum+0,"TT")</f>
        <v>16</v>
      </c>
      <c r="E16" s="74"/>
      <c r="F16" s="75" t="str">
        <f ca="1">(TEXT(Anfangsdatum+0,"aaaa"))</f>
        <v>Montag</v>
      </c>
      <c r="G16" s="75"/>
      <c r="H16" s="75"/>
      <c r="I16" s="76"/>
      <c r="J16" s="77" t="str">
        <f ca="1">TEXT(Anfangsdatum+1,"TT")</f>
        <v>17</v>
      </c>
      <c r="K16" s="77"/>
      <c r="L16" s="75" t="str">
        <f ca="1">(TEXT(Anfangsdatum+1,"aaaa"))</f>
        <v>Dienstag</v>
      </c>
      <c r="M16" s="75"/>
      <c r="N16" s="75"/>
      <c r="O16" s="77" t="str">
        <f ca="1">TEXT(Anfangsdatum+2,"TT")</f>
        <v>18</v>
      </c>
      <c r="P16" s="77"/>
      <c r="Q16" s="75" t="str">
        <f ca="1">(TEXT(Anfangsdatum+2,"aaaa"))</f>
        <v>Mittwoch</v>
      </c>
      <c r="R16" s="75"/>
      <c r="S16" s="75"/>
      <c r="T16" s="77" t="str">
        <f ca="1">TEXT(Anfangsdatum+3,"TT")</f>
        <v>19</v>
      </c>
      <c r="U16" s="77"/>
      <c r="V16" s="75" t="str">
        <f ca="1">(TEXT(Anfangsdatum+3,"aaaa"))</f>
        <v>Donnerstag</v>
      </c>
      <c r="W16" s="75"/>
      <c r="X16" s="75"/>
      <c r="Y16" s="77" t="str">
        <f ca="1">TEXT(Anfangsdatum+4,"TT")</f>
        <v>20</v>
      </c>
      <c r="Z16" s="77"/>
      <c r="AA16" s="75" t="str">
        <f ca="1">(TEXT(Anfangsdatum+4,"aaaa"))</f>
        <v>Freitag</v>
      </c>
      <c r="AB16" s="75"/>
      <c r="AC16" s="75"/>
      <c r="AD16" s="77" t="str">
        <f ca="1">TEXT(Anfangsdatum+5,"TT")</f>
        <v>21</v>
      </c>
      <c r="AE16" s="77"/>
      <c r="AF16" s="75" t="str">
        <f ca="1">(TEXT(Anfangsdatum+5,"aaaa"))</f>
        <v>Samstag</v>
      </c>
      <c r="AG16" s="75"/>
      <c r="AH16" s="75"/>
      <c r="AI16" s="77" t="str">
        <f ca="1">TEXT(Anfangsdatum+6,"TT")</f>
        <v>22</v>
      </c>
      <c r="AJ16" s="77"/>
      <c r="AK16" s="75" t="str">
        <f ca="1">(TEXT(Anfangsdatum+6,"aaaa"))</f>
        <v>Sonntag</v>
      </c>
      <c r="AL16" s="75"/>
      <c r="AM16" s="75"/>
      <c r="AN16" s="78"/>
      <c r="AO16" s="42"/>
    </row>
    <row r="17" spans="2:41" ht="19.5" thickBot="1" x14ac:dyDescent="0.3">
      <c r="B17" s="27"/>
      <c r="C17" s="37"/>
      <c r="D17" s="79"/>
      <c r="E17" s="80"/>
      <c r="F17" s="81" t="str">
        <f ca="1">(TEXT(Anfangsdatum+0,"MMMM"))</f>
        <v>Dezember</v>
      </c>
      <c r="G17" s="81"/>
      <c r="H17" s="81"/>
      <c r="I17" s="82"/>
      <c r="J17" s="83"/>
      <c r="K17" s="83"/>
      <c r="L17" s="81" t="str">
        <f ca="1">(TEXT(Anfangsdatum+1,"MMMM"))</f>
        <v>Dezember</v>
      </c>
      <c r="M17" s="81"/>
      <c r="N17" s="81"/>
      <c r="O17" s="83"/>
      <c r="P17" s="83"/>
      <c r="Q17" s="81" t="str">
        <f ca="1">(TEXT(Anfangsdatum+2,"MMMM"))</f>
        <v>Dezember</v>
      </c>
      <c r="R17" s="81"/>
      <c r="S17" s="81"/>
      <c r="T17" s="83"/>
      <c r="U17" s="83"/>
      <c r="V17" s="81" t="str">
        <f ca="1">(TEXT(Anfangsdatum+3,"MMMM"))</f>
        <v>Dezember</v>
      </c>
      <c r="W17" s="81"/>
      <c r="X17" s="81"/>
      <c r="Y17" s="83"/>
      <c r="Z17" s="83"/>
      <c r="AA17" s="81" t="str">
        <f ca="1">(TEXT(Anfangsdatum+4,"MMMM"))</f>
        <v>Dezember</v>
      </c>
      <c r="AB17" s="81"/>
      <c r="AC17" s="81"/>
      <c r="AD17" s="83"/>
      <c r="AE17" s="83"/>
      <c r="AF17" s="81" t="str">
        <f ca="1">(TEXT(Anfangsdatum+5,"MMMM"))</f>
        <v>Dezember</v>
      </c>
      <c r="AG17" s="81"/>
      <c r="AH17" s="81"/>
      <c r="AI17" s="83"/>
      <c r="AJ17" s="83"/>
      <c r="AK17" s="81" t="str">
        <f ca="1">(TEXT(Anfangsdatum+6,"MMMM"))</f>
        <v>Dezember</v>
      </c>
      <c r="AL17" s="81"/>
      <c r="AM17" s="81"/>
      <c r="AN17" s="84"/>
      <c r="AO17" s="42"/>
    </row>
    <row r="18" spans="2:41" ht="18.75" x14ac:dyDescent="0.25">
      <c r="B18" s="27"/>
      <c r="C18" s="37"/>
      <c r="D18" s="85" t="s">
        <v>40</v>
      </c>
      <c r="E18" s="86" t="s">
        <v>41</v>
      </c>
      <c r="F18" s="86"/>
      <c r="G18" s="86"/>
      <c r="H18" s="86"/>
      <c r="I18" s="86"/>
      <c r="J18" s="87"/>
      <c r="K18" s="86"/>
      <c r="L18" s="86"/>
      <c r="M18" s="86"/>
      <c r="N18" s="86"/>
      <c r="O18" s="87"/>
      <c r="P18" s="86"/>
      <c r="Q18" s="86"/>
      <c r="R18" s="86"/>
      <c r="S18" s="86"/>
      <c r="T18" s="87"/>
      <c r="U18" s="86"/>
      <c r="V18" s="86"/>
      <c r="W18" s="86"/>
      <c r="X18" s="86"/>
      <c r="Y18" s="87"/>
      <c r="Z18" s="86"/>
      <c r="AA18" s="86"/>
      <c r="AB18" s="86"/>
      <c r="AC18" s="86"/>
      <c r="AD18" s="87"/>
      <c r="AE18" s="86"/>
      <c r="AF18" s="86"/>
      <c r="AG18" s="86"/>
      <c r="AH18" s="86"/>
      <c r="AI18" s="87"/>
      <c r="AJ18" s="86"/>
      <c r="AK18" s="86"/>
      <c r="AL18" s="86"/>
      <c r="AM18" s="86"/>
      <c r="AN18" s="88"/>
      <c r="AO18" s="42"/>
    </row>
    <row r="19" spans="2:41" ht="18.75" x14ac:dyDescent="0.25">
      <c r="B19" s="27"/>
      <c r="C19" s="37"/>
      <c r="D19" s="63" t="s">
        <v>42</v>
      </c>
      <c r="E19" s="89" t="s">
        <v>41</v>
      </c>
      <c r="F19" s="89"/>
      <c r="G19" s="89"/>
      <c r="H19" s="89"/>
      <c r="I19" s="90"/>
      <c r="J19" s="91"/>
      <c r="K19" s="89"/>
      <c r="L19" s="89"/>
      <c r="M19" s="89"/>
      <c r="N19" s="89"/>
      <c r="O19" s="91"/>
      <c r="P19" s="89"/>
      <c r="Q19" s="89"/>
      <c r="R19" s="89"/>
      <c r="S19" s="89"/>
      <c r="T19" s="91"/>
      <c r="U19" s="89"/>
      <c r="V19" s="89"/>
      <c r="W19" s="89"/>
      <c r="X19" s="89"/>
      <c r="Y19" s="91"/>
      <c r="Z19" s="89"/>
      <c r="AA19" s="89"/>
      <c r="AB19" s="89"/>
      <c r="AC19" s="89"/>
      <c r="AD19" s="91"/>
      <c r="AE19" s="89"/>
      <c r="AF19" s="89"/>
      <c r="AG19" s="89"/>
      <c r="AH19" s="89"/>
      <c r="AI19" s="91"/>
      <c r="AJ19" s="89"/>
      <c r="AK19" s="89"/>
      <c r="AL19" s="89"/>
      <c r="AM19" s="89"/>
      <c r="AN19" s="92"/>
      <c r="AO19" s="42"/>
    </row>
    <row r="20" spans="2:41" ht="18.75" x14ac:dyDescent="0.25">
      <c r="B20" s="27"/>
      <c r="C20" s="37"/>
      <c r="D20" s="63" t="s">
        <v>40</v>
      </c>
      <c r="E20" s="89" t="s">
        <v>41</v>
      </c>
      <c r="F20" s="89"/>
      <c r="G20" s="89"/>
      <c r="H20" s="89"/>
      <c r="I20" s="90"/>
      <c r="J20" s="91"/>
      <c r="K20" s="89"/>
      <c r="L20" s="89"/>
      <c r="M20" s="89"/>
      <c r="N20" s="89"/>
      <c r="O20" s="91"/>
      <c r="P20" s="89"/>
      <c r="Q20" s="89"/>
      <c r="R20" s="89"/>
      <c r="S20" s="89"/>
      <c r="T20" s="91"/>
      <c r="U20" s="89"/>
      <c r="V20" s="89"/>
      <c r="W20" s="89"/>
      <c r="X20" s="89"/>
      <c r="Y20" s="91"/>
      <c r="Z20" s="89"/>
      <c r="AA20" s="89"/>
      <c r="AB20" s="89"/>
      <c r="AC20" s="89"/>
      <c r="AD20" s="91"/>
      <c r="AE20" s="89"/>
      <c r="AF20" s="89"/>
      <c r="AG20" s="89"/>
      <c r="AH20" s="89"/>
      <c r="AI20" s="91"/>
      <c r="AJ20" s="89"/>
      <c r="AK20" s="89"/>
      <c r="AL20" s="89"/>
      <c r="AM20" s="89"/>
      <c r="AN20" s="92"/>
      <c r="AO20" s="42"/>
    </row>
    <row r="21" spans="2:41" ht="18.75" x14ac:dyDescent="0.25">
      <c r="B21" s="27"/>
      <c r="C21" s="37"/>
      <c r="D21" s="63"/>
      <c r="E21" s="89"/>
      <c r="F21" s="89"/>
      <c r="G21" s="89"/>
      <c r="H21" s="89"/>
      <c r="I21" s="90"/>
      <c r="J21" s="91"/>
      <c r="K21" s="89"/>
      <c r="L21" s="89"/>
      <c r="M21" s="89"/>
      <c r="N21" s="89"/>
      <c r="O21" s="91"/>
      <c r="P21" s="89"/>
      <c r="Q21" s="89"/>
      <c r="R21" s="89"/>
      <c r="S21" s="89"/>
      <c r="T21" s="91"/>
      <c r="U21" s="89"/>
      <c r="V21" s="89"/>
      <c r="W21" s="89"/>
      <c r="X21" s="89"/>
      <c r="Y21" s="91"/>
      <c r="Z21" s="89"/>
      <c r="AA21" s="89"/>
      <c r="AB21" s="89"/>
      <c r="AC21" s="89"/>
      <c r="AD21" s="91"/>
      <c r="AE21" s="89"/>
      <c r="AF21" s="89"/>
      <c r="AG21" s="89"/>
      <c r="AH21" s="89"/>
      <c r="AI21" s="91"/>
      <c r="AJ21" s="89"/>
      <c r="AK21" s="89"/>
      <c r="AL21" s="89"/>
      <c r="AM21" s="89"/>
      <c r="AN21" s="92"/>
      <c r="AO21" s="42"/>
    </row>
    <row r="22" spans="2:41" ht="18.75" x14ac:dyDescent="0.25">
      <c r="B22" s="27"/>
      <c r="C22" s="37"/>
      <c r="D22" s="63"/>
      <c r="E22" s="89"/>
      <c r="F22" s="89"/>
      <c r="G22" s="89"/>
      <c r="H22" s="89"/>
      <c r="I22" s="90"/>
      <c r="J22" s="91"/>
      <c r="K22" s="89"/>
      <c r="L22" s="89"/>
      <c r="M22" s="89"/>
      <c r="N22" s="89"/>
      <c r="O22" s="91"/>
      <c r="P22" s="89"/>
      <c r="Q22" s="89"/>
      <c r="R22" s="89"/>
      <c r="S22" s="89"/>
      <c r="T22" s="91"/>
      <c r="U22" s="89"/>
      <c r="V22" s="89"/>
      <c r="W22" s="89"/>
      <c r="X22" s="89"/>
      <c r="Y22" s="91"/>
      <c r="Z22" s="89"/>
      <c r="AA22" s="89"/>
      <c r="AB22" s="89"/>
      <c r="AC22" s="89"/>
      <c r="AD22" s="91"/>
      <c r="AE22" s="89"/>
      <c r="AF22" s="89"/>
      <c r="AG22" s="89"/>
      <c r="AH22" s="89"/>
      <c r="AI22" s="91"/>
      <c r="AJ22" s="89"/>
      <c r="AK22" s="89"/>
      <c r="AL22" s="89"/>
      <c r="AM22" s="89"/>
      <c r="AN22" s="92"/>
      <c r="AO22" s="42"/>
    </row>
    <row r="23" spans="2:41" ht="18.75" x14ac:dyDescent="0.25">
      <c r="B23" s="27"/>
      <c r="C23" s="37"/>
      <c r="D23" s="63"/>
      <c r="E23" s="89"/>
      <c r="F23" s="89"/>
      <c r="G23" s="89"/>
      <c r="H23" s="89"/>
      <c r="I23" s="89"/>
      <c r="J23" s="91"/>
      <c r="K23" s="89"/>
      <c r="L23" s="89"/>
      <c r="M23" s="89"/>
      <c r="N23" s="89"/>
      <c r="O23" s="91"/>
      <c r="P23" s="89"/>
      <c r="Q23" s="89"/>
      <c r="R23" s="89"/>
      <c r="S23" s="89"/>
      <c r="T23" s="91"/>
      <c r="U23" s="89"/>
      <c r="V23" s="89"/>
      <c r="W23" s="89"/>
      <c r="X23" s="89"/>
      <c r="Y23" s="91"/>
      <c r="Z23" s="89"/>
      <c r="AA23" s="89"/>
      <c r="AB23" s="89"/>
      <c r="AC23" s="89"/>
      <c r="AD23" s="91"/>
      <c r="AE23" s="89"/>
      <c r="AF23" s="89"/>
      <c r="AG23" s="89"/>
      <c r="AH23" s="89"/>
      <c r="AI23" s="91"/>
      <c r="AJ23" s="89"/>
      <c r="AK23" s="89"/>
      <c r="AL23" s="89"/>
      <c r="AM23" s="89"/>
      <c r="AN23" s="92"/>
      <c r="AO23" s="42"/>
    </row>
    <row r="24" spans="2:41" ht="18.75" x14ac:dyDescent="0.25">
      <c r="B24" s="27"/>
      <c r="C24" s="37"/>
      <c r="D24" s="63"/>
      <c r="E24" s="89"/>
      <c r="F24" s="89"/>
      <c r="G24" s="89"/>
      <c r="H24" s="89"/>
      <c r="I24" s="89"/>
      <c r="J24" s="91"/>
      <c r="K24" s="89"/>
      <c r="L24" s="89"/>
      <c r="M24" s="89"/>
      <c r="N24" s="89"/>
      <c r="O24" s="91"/>
      <c r="P24" s="89"/>
      <c r="Q24" s="89"/>
      <c r="R24" s="89"/>
      <c r="S24" s="89"/>
      <c r="T24" s="91"/>
      <c r="U24" s="89"/>
      <c r="V24" s="89"/>
      <c r="W24" s="89"/>
      <c r="X24" s="89"/>
      <c r="Y24" s="91"/>
      <c r="Z24" s="89"/>
      <c r="AA24" s="89"/>
      <c r="AB24" s="89"/>
      <c r="AC24" s="89"/>
      <c r="AD24" s="91"/>
      <c r="AE24" s="89"/>
      <c r="AF24" s="89"/>
      <c r="AG24" s="89"/>
      <c r="AH24" s="89"/>
      <c r="AI24" s="91"/>
      <c r="AJ24" s="89"/>
      <c r="AK24" s="89"/>
      <c r="AL24" s="89"/>
      <c r="AM24" s="89"/>
      <c r="AN24" s="92"/>
      <c r="AO24" s="42"/>
    </row>
    <row r="25" spans="2:41" ht="18.75" x14ac:dyDescent="0.25">
      <c r="B25" s="27"/>
      <c r="C25" s="37"/>
      <c r="D25" s="63"/>
      <c r="E25" s="89"/>
      <c r="F25" s="89"/>
      <c r="G25" s="89"/>
      <c r="H25" s="89"/>
      <c r="I25" s="89"/>
      <c r="J25" s="91"/>
      <c r="K25" s="89"/>
      <c r="L25" s="89"/>
      <c r="M25" s="89"/>
      <c r="N25" s="89"/>
      <c r="O25" s="91"/>
      <c r="P25" s="89"/>
      <c r="Q25" s="89"/>
      <c r="R25" s="89"/>
      <c r="S25" s="89"/>
      <c r="T25" s="91"/>
      <c r="U25" s="89"/>
      <c r="V25" s="89"/>
      <c r="W25" s="89"/>
      <c r="X25" s="89"/>
      <c r="Y25" s="91"/>
      <c r="Z25" s="89"/>
      <c r="AA25" s="89"/>
      <c r="AB25" s="89"/>
      <c r="AC25" s="89"/>
      <c r="AD25" s="91"/>
      <c r="AE25" s="89"/>
      <c r="AF25" s="89"/>
      <c r="AG25" s="89"/>
      <c r="AH25" s="89"/>
      <c r="AI25" s="91"/>
      <c r="AJ25" s="89"/>
      <c r="AK25" s="89"/>
      <c r="AL25" s="89"/>
      <c r="AM25" s="89"/>
      <c r="AN25" s="92"/>
      <c r="AO25" s="42"/>
    </row>
    <row r="26" spans="2:41" ht="18.75" x14ac:dyDescent="0.25">
      <c r="B26" s="27"/>
      <c r="C26" s="37"/>
      <c r="D26" s="63"/>
      <c r="E26" s="89"/>
      <c r="F26" s="89"/>
      <c r="G26" s="89"/>
      <c r="H26" s="89"/>
      <c r="I26" s="89"/>
      <c r="J26" s="91"/>
      <c r="K26" s="89"/>
      <c r="L26" s="89"/>
      <c r="M26" s="89"/>
      <c r="N26" s="89"/>
      <c r="O26" s="91"/>
      <c r="P26" s="89"/>
      <c r="Q26" s="89"/>
      <c r="R26" s="89"/>
      <c r="S26" s="89"/>
      <c r="T26" s="91"/>
      <c r="U26" s="89"/>
      <c r="V26" s="89"/>
      <c r="W26" s="89"/>
      <c r="X26" s="89"/>
      <c r="Y26" s="91"/>
      <c r="Z26" s="89"/>
      <c r="AA26" s="89"/>
      <c r="AB26" s="89"/>
      <c r="AC26" s="89"/>
      <c r="AD26" s="91"/>
      <c r="AE26" s="89"/>
      <c r="AF26" s="89"/>
      <c r="AG26" s="89"/>
      <c r="AH26" s="89"/>
      <c r="AI26" s="91"/>
      <c r="AJ26" s="89"/>
      <c r="AK26" s="89"/>
      <c r="AL26" s="89"/>
      <c r="AM26" s="89"/>
      <c r="AN26" s="92"/>
      <c r="AO26" s="42"/>
    </row>
    <row r="27" spans="2:41" ht="18.75" x14ac:dyDescent="0.25">
      <c r="B27" s="27"/>
      <c r="C27" s="37"/>
      <c r="D27" s="63"/>
      <c r="E27" s="89"/>
      <c r="F27" s="89"/>
      <c r="G27" s="89"/>
      <c r="H27" s="89"/>
      <c r="I27" s="89"/>
      <c r="J27" s="91"/>
      <c r="K27" s="89"/>
      <c r="L27" s="89"/>
      <c r="M27" s="89"/>
      <c r="N27" s="89"/>
      <c r="O27" s="91"/>
      <c r="P27" s="89"/>
      <c r="Q27" s="89"/>
      <c r="R27" s="89"/>
      <c r="S27" s="89"/>
      <c r="T27" s="91"/>
      <c r="U27" s="89"/>
      <c r="V27" s="89"/>
      <c r="W27" s="89"/>
      <c r="X27" s="89"/>
      <c r="Y27" s="91"/>
      <c r="Z27" s="89"/>
      <c r="AA27" s="89"/>
      <c r="AB27" s="89"/>
      <c r="AC27" s="89"/>
      <c r="AD27" s="91"/>
      <c r="AE27" s="89"/>
      <c r="AF27" s="89"/>
      <c r="AG27" s="89"/>
      <c r="AH27" s="89"/>
      <c r="AI27" s="91"/>
      <c r="AJ27" s="89"/>
      <c r="AK27" s="89"/>
      <c r="AL27" s="89"/>
      <c r="AM27" s="89"/>
      <c r="AN27" s="92"/>
      <c r="AO27" s="42"/>
    </row>
    <row r="28" spans="2:41" ht="18.75" x14ac:dyDescent="0.25">
      <c r="B28" s="27"/>
      <c r="C28" s="37"/>
      <c r="D28" s="63"/>
      <c r="E28" s="89"/>
      <c r="F28" s="89"/>
      <c r="G28" s="89"/>
      <c r="H28" s="89"/>
      <c r="I28" s="89"/>
      <c r="J28" s="91"/>
      <c r="K28" s="89"/>
      <c r="L28" s="89"/>
      <c r="M28" s="89"/>
      <c r="N28" s="89"/>
      <c r="O28" s="91"/>
      <c r="P28" s="89"/>
      <c r="Q28" s="89"/>
      <c r="R28" s="89"/>
      <c r="S28" s="89"/>
      <c r="T28" s="91"/>
      <c r="U28" s="89"/>
      <c r="V28" s="89"/>
      <c r="W28" s="89"/>
      <c r="X28" s="89"/>
      <c r="Y28" s="91"/>
      <c r="Z28" s="89"/>
      <c r="AA28" s="89"/>
      <c r="AB28" s="89"/>
      <c r="AC28" s="89"/>
      <c r="AD28" s="91"/>
      <c r="AE28" s="89"/>
      <c r="AF28" s="89"/>
      <c r="AG28" s="89"/>
      <c r="AH28" s="89"/>
      <c r="AI28" s="91"/>
      <c r="AJ28" s="89"/>
      <c r="AK28" s="89"/>
      <c r="AL28" s="89"/>
      <c r="AM28" s="89"/>
      <c r="AN28" s="92"/>
      <c r="AO28" s="42"/>
    </row>
    <row r="29" spans="2:41" ht="18.75" x14ac:dyDescent="0.25">
      <c r="B29" s="27"/>
      <c r="C29" s="37"/>
      <c r="D29" s="63"/>
      <c r="E29" s="89"/>
      <c r="F29" s="89"/>
      <c r="G29" s="89"/>
      <c r="H29" s="89"/>
      <c r="I29" s="89"/>
      <c r="J29" s="91"/>
      <c r="K29" s="89"/>
      <c r="L29" s="89"/>
      <c r="M29" s="89"/>
      <c r="N29" s="89"/>
      <c r="O29" s="91"/>
      <c r="P29" s="89"/>
      <c r="Q29" s="89"/>
      <c r="R29" s="89"/>
      <c r="S29" s="89"/>
      <c r="T29" s="91"/>
      <c r="U29" s="89"/>
      <c r="V29" s="89"/>
      <c r="W29" s="89"/>
      <c r="X29" s="89"/>
      <c r="Y29" s="91"/>
      <c r="Z29" s="89"/>
      <c r="AA29" s="89"/>
      <c r="AB29" s="89"/>
      <c r="AC29" s="89"/>
      <c r="AD29" s="91"/>
      <c r="AE29" s="89"/>
      <c r="AF29" s="89"/>
      <c r="AG29" s="89"/>
      <c r="AH29" s="89"/>
      <c r="AI29" s="91"/>
      <c r="AJ29" s="89"/>
      <c r="AK29" s="89"/>
      <c r="AL29" s="89"/>
      <c r="AM29" s="89"/>
      <c r="AN29" s="92"/>
      <c r="AO29" s="42"/>
    </row>
    <row r="30" spans="2:41" ht="18.75" x14ac:dyDescent="0.25">
      <c r="B30" s="27"/>
      <c r="C30" s="37"/>
      <c r="D30" s="63"/>
      <c r="E30" s="89"/>
      <c r="F30" s="89"/>
      <c r="G30" s="89"/>
      <c r="H30" s="89"/>
      <c r="I30" s="89"/>
      <c r="J30" s="91"/>
      <c r="K30" s="89"/>
      <c r="L30" s="89"/>
      <c r="M30" s="89"/>
      <c r="N30" s="89"/>
      <c r="O30" s="91"/>
      <c r="P30" s="89"/>
      <c r="Q30" s="89"/>
      <c r="R30" s="89"/>
      <c r="S30" s="89"/>
      <c r="T30" s="91"/>
      <c r="U30" s="89"/>
      <c r="V30" s="89"/>
      <c r="W30" s="89"/>
      <c r="X30" s="89"/>
      <c r="Y30" s="91"/>
      <c r="Z30" s="89"/>
      <c r="AA30" s="89"/>
      <c r="AB30" s="89"/>
      <c r="AC30" s="89"/>
      <c r="AD30" s="91"/>
      <c r="AE30" s="89"/>
      <c r="AF30" s="89"/>
      <c r="AG30" s="89"/>
      <c r="AH30" s="89"/>
      <c r="AI30" s="91"/>
      <c r="AJ30" s="89"/>
      <c r="AK30" s="89"/>
      <c r="AL30" s="89"/>
      <c r="AM30" s="89"/>
      <c r="AN30" s="92"/>
      <c r="AO30" s="42"/>
    </row>
    <row r="31" spans="2:41" ht="18.75" x14ac:dyDescent="0.25">
      <c r="B31" s="27"/>
      <c r="C31" s="37"/>
      <c r="D31" s="63"/>
      <c r="E31" s="93"/>
      <c r="F31" s="93"/>
      <c r="G31" s="93"/>
      <c r="H31" s="93"/>
      <c r="I31" s="93"/>
      <c r="J31" s="91"/>
      <c r="K31" s="93"/>
      <c r="L31" s="93"/>
      <c r="M31" s="93"/>
      <c r="N31" s="93"/>
      <c r="O31" s="91"/>
      <c r="P31" s="93"/>
      <c r="Q31" s="93"/>
      <c r="R31" s="93"/>
      <c r="S31" s="93"/>
      <c r="T31" s="91"/>
      <c r="U31" s="93"/>
      <c r="V31" s="93"/>
      <c r="W31" s="93"/>
      <c r="X31" s="93"/>
      <c r="Y31" s="91"/>
      <c r="Z31" s="93"/>
      <c r="AA31" s="93"/>
      <c r="AB31" s="93"/>
      <c r="AC31" s="93"/>
      <c r="AD31" s="91"/>
      <c r="AE31" s="93"/>
      <c r="AF31" s="93"/>
      <c r="AG31" s="93"/>
      <c r="AH31" s="93"/>
      <c r="AI31" s="91"/>
      <c r="AJ31" s="93"/>
      <c r="AK31" s="93"/>
      <c r="AL31" s="93"/>
      <c r="AM31" s="93"/>
      <c r="AN31" s="94"/>
      <c r="AO31" s="42"/>
    </row>
    <row r="32" spans="2:41" ht="19.5" thickBot="1" x14ac:dyDescent="0.3">
      <c r="B32" s="27"/>
      <c r="C32" s="37"/>
      <c r="D32" s="69"/>
      <c r="E32" s="95"/>
      <c r="F32" s="95"/>
      <c r="G32" s="95"/>
      <c r="H32" s="95"/>
      <c r="I32" s="95"/>
      <c r="J32" s="96"/>
      <c r="K32" s="95"/>
      <c r="L32" s="95"/>
      <c r="M32" s="95"/>
      <c r="N32" s="95"/>
      <c r="O32" s="96"/>
      <c r="P32" s="95"/>
      <c r="Q32" s="95"/>
      <c r="R32" s="95"/>
      <c r="S32" s="95"/>
      <c r="T32" s="96"/>
      <c r="U32" s="95"/>
      <c r="V32" s="95"/>
      <c r="W32" s="95"/>
      <c r="X32" s="95"/>
      <c r="Y32" s="96"/>
      <c r="Z32" s="95"/>
      <c r="AA32" s="95"/>
      <c r="AB32" s="95"/>
      <c r="AC32" s="95"/>
      <c r="AD32" s="96"/>
      <c r="AE32" s="95"/>
      <c r="AF32" s="95"/>
      <c r="AG32" s="95"/>
      <c r="AH32" s="95"/>
      <c r="AI32" s="96"/>
      <c r="AJ32" s="95"/>
      <c r="AK32" s="95"/>
      <c r="AL32" s="95"/>
      <c r="AM32" s="95"/>
      <c r="AN32" s="97"/>
      <c r="AO32" s="42"/>
    </row>
    <row r="33" spans="2:41" ht="18.75" x14ac:dyDescent="0.25">
      <c r="B33" s="27"/>
      <c r="C33" s="37"/>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42"/>
    </row>
    <row r="34" spans="2:41" ht="19.5" thickBot="1" x14ac:dyDescent="0.3">
      <c r="B34" s="27"/>
      <c r="C34" s="37"/>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2:41" ht="19.5" thickBot="1" x14ac:dyDescent="0.3">
      <c r="B35" s="27"/>
      <c r="C35" s="37"/>
      <c r="D35" s="98" t="s">
        <v>43</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100"/>
      <c r="AO35" s="42"/>
    </row>
    <row r="36" spans="2:41" ht="18.75" x14ac:dyDescent="0.3">
      <c r="B36" s="101"/>
      <c r="C36" s="102"/>
      <c r="D36" s="103"/>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7"/>
      <c r="AO36" s="42"/>
    </row>
    <row r="37" spans="2:41" ht="18.75" x14ac:dyDescent="0.3">
      <c r="B37" s="101"/>
      <c r="C37" s="102"/>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6"/>
      <c r="AO37" s="42"/>
    </row>
    <row r="38" spans="2:41" ht="18.75" x14ac:dyDescent="0.25">
      <c r="B38" s="27"/>
      <c r="C38" s="37"/>
      <c r="D38" s="107"/>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42"/>
    </row>
    <row r="39" spans="2:41" ht="19.5" thickBot="1" x14ac:dyDescent="0.3">
      <c r="B39" s="27"/>
      <c r="C39" s="37"/>
      <c r="D39" s="108"/>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O39" s="42"/>
    </row>
    <row r="40" spans="2:41" ht="18.75" x14ac:dyDescent="0.25">
      <c r="B40" s="27"/>
      <c r="C40" s="37"/>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row>
  </sheetData>
  <mergeCells count="155">
    <mergeCell ref="AJ32:AN32"/>
    <mergeCell ref="D35:AN35"/>
    <mergeCell ref="D36:AN36"/>
    <mergeCell ref="D37:AN37"/>
    <mergeCell ref="D38:AN38"/>
    <mergeCell ref="D39:AN39"/>
    <mergeCell ref="E32:I32"/>
    <mergeCell ref="K32:N32"/>
    <mergeCell ref="P32:S32"/>
    <mergeCell ref="U32:X32"/>
    <mergeCell ref="Z32:AC32"/>
    <mergeCell ref="AE32:AH32"/>
    <mergeCell ref="AJ30:AN30"/>
    <mergeCell ref="E31:I31"/>
    <mergeCell ref="K31:N31"/>
    <mergeCell ref="P31:S31"/>
    <mergeCell ref="U31:X31"/>
    <mergeCell ref="Z31:AC31"/>
    <mergeCell ref="AE31:AH31"/>
    <mergeCell ref="AJ31:AN31"/>
    <mergeCell ref="E30:I30"/>
    <mergeCell ref="K30:N30"/>
    <mergeCell ref="P30:S30"/>
    <mergeCell ref="U30:X30"/>
    <mergeCell ref="Z30:AC30"/>
    <mergeCell ref="AE30:AH30"/>
    <mergeCell ref="AJ28:AN28"/>
    <mergeCell ref="E29:I29"/>
    <mergeCell ref="K29:N29"/>
    <mergeCell ref="P29:S29"/>
    <mergeCell ref="U29:X29"/>
    <mergeCell ref="Z29:AC29"/>
    <mergeCell ref="AE29:AH29"/>
    <mergeCell ref="AJ29:AN29"/>
    <mergeCell ref="E28:I28"/>
    <mergeCell ref="K28:N28"/>
    <mergeCell ref="P28:S28"/>
    <mergeCell ref="U28:X28"/>
    <mergeCell ref="Z28:AC28"/>
    <mergeCell ref="AE28:AH28"/>
    <mergeCell ref="AJ26:AN26"/>
    <mergeCell ref="E27:I27"/>
    <mergeCell ref="K27:N27"/>
    <mergeCell ref="P27:S27"/>
    <mergeCell ref="U27:X27"/>
    <mergeCell ref="Z27:AC27"/>
    <mergeCell ref="AE27:AH27"/>
    <mergeCell ref="AJ27:AN27"/>
    <mergeCell ref="E26:I26"/>
    <mergeCell ref="K26:N26"/>
    <mergeCell ref="P26:S26"/>
    <mergeCell ref="U26:X26"/>
    <mergeCell ref="Z26:AC26"/>
    <mergeCell ref="AE26:AH26"/>
    <mergeCell ref="AJ24:AN24"/>
    <mergeCell ref="E25:I25"/>
    <mergeCell ref="K25:N25"/>
    <mergeCell ref="P25:S25"/>
    <mergeCell ref="U25:X25"/>
    <mergeCell ref="Z25:AC25"/>
    <mergeCell ref="AE25:AH25"/>
    <mergeCell ref="AJ25:AN25"/>
    <mergeCell ref="E24:I24"/>
    <mergeCell ref="K24:N24"/>
    <mergeCell ref="P24:S24"/>
    <mergeCell ref="U24:X24"/>
    <mergeCell ref="Z24:AC24"/>
    <mergeCell ref="AE24:AH24"/>
    <mergeCell ref="AJ22:AN22"/>
    <mergeCell ref="E23:I23"/>
    <mergeCell ref="K23:N23"/>
    <mergeCell ref="P23:S23"/>
    <mergeCell ref="U23:X23"/>
    <mergeCell ref="Z23:AC23"/>
    <mergeCell ref="AE23:AH23"/>
    <mergeCell ref="AJ23:AN23"/>
    <mergeCell ref="E22:I22"/>
    <mergeCell ref="K22:N22"/>
    <mergeCell ref="P22:S22"/>
    <mergeCell ref="U22:X22"/>
    <mergeCell ref="Z22:AC22"/>
    <mergeCell ref="AE22:AH22"/>
    <mergeCell ref="AJ20:AN20"/>
    <mergeCell ref="E21:I21"/>
    <mergeCell ref="K21:N21"/>
    <mergeCell ref="P21:S21"/>
    <mergeCell ref="U21:X21"/>
    <mergeCell ref="Z21:AC21"/>
    <mergeCell ref="AE21:AH21"/>
    <mergeCell ref="AJ21:AN21"/>
    <mergeCell ref="E20:I20"/>
    <mergeCell ref="K20:N20"/>
    <mergeCell ref="P20:S20"/>
    <mergeCell ref="U20:X20"/>
    <mergeCell ref="Z20:AC20"/>
    <mergeCell ref="AE20:AH20"/>
    <mergeCell ref="AJ18:AN18"/>
    <mergeCell ref="E19:I19"/>
    <mergeCell ref="K19:N19"/>
    <mergeCell ref="P19:S19"/>
    <mergeCell ref="U19:X19"/>
    <mergeCell ref="Z19:AC19"/>
    <mergeCell ref="AE19:AH19"/>
    <mergeCell ref="AJ19:AN19"/>
    <mergeCell ref="E18:I18"/>
    <mergeCell ref="K18:N18"/>
    <mergeCell ref="P18:S18"/>
    <mergeCell ref="U18:X18"/>
    <mergeCell ref="Z18:AC18"/>
    <mergeCell ref="AE18:AH18"/>
    <mergeCell ref="AI16:AJ17"/>
    <mergeCell ref="AK16:AM16"/>
    <mergeCell ref="F17:I17"/>
    <mergeCell ref="L17:N17"/>
    <mergeCell ref="Q17:S17"/>
    <mergeCell ref="V17:X17"/>
    <mergeCell ref="AA17:AC17"/>
    <mergeCell ref="AF17:AH17"/>
    <mergeCell ref="AK17:AM17"/>
    <mergeCell ref="T16:U17"/>
    <mergeCell ref="V16:X16"/>
    <mergeCell ref="Y16:Z17"/>
    <mergeCell ref="AA16:AC16"/>
    <mergeCell ref="AD16:AE17"/>
    <mergeCell ref="AF16:AH16"/>
    <mergeCell ref="D16:E17"/>
    <mergeCell ref="F16:I16"/>
    <mergeCell ref="J16:K17"/>
    <mergeCell ref="L16:N16"/>
    <mergeCell ref="O16:P17"/>
    <mergeCell ref="Q16:S16"/>
    <mergeCell ref="D12:N12"/>
    <mergeCell ref="R12:AA12"/>
    <mergeCell ref="AD12:AN12"/>
    <mergeCell ref="D13:N13"/>
    <mergeCell ref="R13:AA13"/>
    <mergeCell ref="AD13:AN13"/>
    <mergeCell ref="D10:N10"/>
    <mergeCell ref="R10:AA10"/>
    <mergeCell ref="AD10:AN10"/>
    <mergeCell ref="D11:N11"/>
    <mergeCell ref="R11:AA11"/>
    <mergeCell ref="AD11:AN11"/>
    <mergeCell ref="D8:N8"/>
    <mergeCell ref="R8:AA8"/>
    <mergeCell ref="AD8:AN8"/>
    <mergeCell ref="D9:N9"/>
    <mergeCell ref="R9:AA9"/>
    <mergeCell ref="AD9:AN9"/>
    <mergeCell ref="D4:AN4"/>
    <mergeCell ref="R5:V5"/>
    <mergeCell ref="W5:AA5"/>
    <mergeCell ref="D7:N7"/>
    <mergeCell ref="Q7:AA7"/>
    <mergeCell ref="AD7:AN7"/>
  </mergeCells>
  <conditionalFormatting sqref="D18:I32">
    <cfRule type="expression" dxfId="217" priority="23">
      <formula>Anfangsdatum+0=TODAY()</formula>
    </cfRule>
  </conditionalFormatting>
  <conditionalFormatting sqref="D2:AN2 D5:AN6 D7:D13 P14:AN14 D16 F16:F17 D18:E32 D36:D39">
    <cfRule type="cellIs" dxfId="216" priority="50" operator="equal">
      <formula>"✔"</formula>
    </cfRule>
    <cfRule type="cellIs" dxfId="215" priority="51" operator="equal">
      <formula>"✖"</formula>
    </cfRule>
  </conditionalFormatting>
  <conditionalFormatting sqref="J16">
    <cfRule type="cellIs" dxfId="213" priority="46" operator="equal">
      <formula>"✔"</formula>
    </cfRule>
    <cfRule type="cellIs" dxfId="214" priority="47" operator="equal">
      <formula>"✖"</formula>
    </cfRule>
  </conditionalFormatting>
  <conditionalFormatting sqref="J18:K32">
    <cfRule type="cellIs" dxfId="212" priority="24" operator="equal">
      <formula>"✔"</formula>
    </cfRule>
    <cfRule type="cellIs" dxfId="211" priority="25" operator="equal">
      <formula>"✖"</formula>
    </cfRule>
  </conditionalFormatting>
  <conditionalFormatting sqref="J18:N32">
    <cfRule type="expression" dxfId="210" priority="22">
      <formula>Anfangsdatum+1=TODAY()</formula>
    </cfRule>
  </conditionalFormatting>
  <conditionalFormatting sqref="L16:L17">
    <cfRule type="cellIs" dxfId="208" priority="15" operator="equal">
      <formula>"✔"</formula>
    </cfRule>
    <cfRule type="cellIs" dxfId="209" priority="16" operator="equal">
      <formula>"✖"</formula>
    </cfRule>
  </conditionalFormatting>
  <conditionalFormatting sqref="O7:O14">
    <cfRule type="cellIs" dxfId="206" priority="48" operator="equal">
      <formula>"✔"</formula>
    </cfRule>
    <cfRule type="cellIs" dxfId="207" priority="49" operator="equal">
      <formula>"✖"</formula>
    </cfRule>
  </conditionalFormatting>
  <conditionalFormatting sqref="O16">
    <cfRule type="cellIs" dxfId="204" priority="44" operator="equal">
      <formula>"✔"</formula>
    </cfRule>
    <cfRule type="cellIs" dxfId="205" priority="45" operator="equal">
      <formula>"✖"</formula>
    </cfRule>
  </conditionalFormatting>
  <conditionalFormatting sqref="O18:P32">
    <cfRule type="cellIs" dxfId="203" priority="26" operator="equal">
      <formula>"✔"</formula>
    </cfRule>
    <cfRule type="cellIs" dxfId="202" priority="27" operator="equal">
      <formula>"✖"</formula>
    </cfRule>
  </conditionalFormatting>
  <conditionalFormatting sqref="O18:S32">
    <cfRule type="expression" dxfId="201" priority="21">
      <formula>Anfangsdatum+2=TODAY()</formula>
    </cfRule>
  </conditionalFormatting>
  <conditionalFormatting sqref="P7:Q13">
    <cfRule type="cellIs" dxfId="200" priority="3" operator="equal">
      <formula>"✔"</formula>
    </cfRule>
    <cfRule type="cellIs" dxfId="199" priority="4" operator="equal">
      <formula>"✖"</formula>
    </cfRule>
  </conditionalFormatting>
  <conditionalFormatting sqref="Q16:Q17">
    <cfRule type="cellIs" dxfId="198" priority="13" operator="equal">
      <formula>"✔"</formula>
    </cfRule>
    <cfRule type="cellIs" dxfId="197" priority="14" operator="equal">
      <formula>"✖"</formula>
    </cfRule>
  </conditionalFormatting>
  <conditionalFormatting sqref="T16">
    <cfRule type="cellIs" dxfId="196" priority="42" operator="equal">
      <formula>"✔"</formula>
    </cfRule>
    <cfRule type="cellIs" dxfId="195" priority="43" operator="equal">
      <formula>"✖"</formula>
    </cfRule>
  </conditionalFormatting>
  <conditionalFormatting sqref="T18:U32">
    <cfRule type="cellIs" dxfId="194" priority="28" operator="equal">
      <formula>"✔"</formula>
    </cfRule>
    <cfRule type="cellIs" dxfId="193" priority="29" operator="equal">
      <formula>"✖"</formula>
    </cfRule>
  </conditionalFormatting>
  <conditionalFormatting sqref="T18:X32">
    <cfRule type="expression" dxfId="192" priority="20">
      <formula>Anfangsdatum+3=TODAY()</formula>
    </cfRule>
  </conditionalFormatting>
  <conditionalFormatting sqref="V16:V17">
    <cfRule type="cellIs" dxfId="191" priority="11" operator="equal">
      <formula>"✔"</formula>
    </cfRule>
    <cfRule type="cellIs" dxfId="190" priority="12" operator="equal">
      <formula>"✖"</formula>
    </cfRule>
  </conditionalFormatting>
  <conditionalFormatting sqref="Y16">
    <cfRule type="cellIs" dxfId="189" priority="40" operator="equal">
      <formula>"✔"</formula>
    </cfRule>
    <cfRule type="cellIs" dxfId="188" priority="41" operator="equal">
      <formula>"✖"</formula>
    </cfRule>
  </conditionalFormatting>
  <conditionalFormatting sqref="Y18:Z32">
    <cfRule type="cellIs" dxfId="187" priority="30" operator="equal">
      <formula>"✔"</formula>
    </cfRule>
    <cfRule type="cellIs" dxfId="186" priority="31" operator="equal">
      <formula>"✖"</formula>
    </cfRule>
  </conditionalFormatting>
  <conditionalFormatting sqref="Y18:AC32">
    <cfRule type="expression" dxfId="185" priority="19">
      <formula>Anfangsdatum+4=TODAY()</formula>
    </cfRule>
  </conditionalFormatting>
  <conditionalFormatting sqref="AA16:AA17">
    <cfRule type="cellIs" dxfId="184" priority="9" operator="equal">
      <formula>"✔"</formula>
    </cfRule>
    <cfRule type="cellIs" dxfId="183" priority="10" operator="equal">
      <formula>"✖"</formula>
    </cfRule>
  </conditionalFormatting>
  <conditionalFormatting sqref="AB7:AD13">
    <cfRule type="cellIs" dxfId="181" priority="1" operator="equal">
      <formula>"✔"</formula>
    </cfRule>
    <cfRule type="cellIs" dxfId="182" priority="2" operator="equal">
      <formula>"✖"</formula>
    </cfRule>
  </conditionalFormatting>
  <conditionalFormatting sqref="AD16">
    <cfRule type="cellIs" dxfId="180" priority="38" operator="equal">
      <formula>"✔"</formula>
    </cfRule>
    <cfRule type="cellIs" dxfId="179" priority="39" operator="equal">
      <formula>"✖"</formula>
    </cfRule>
  </conditionalFormatting>
  <conditionalFormatting sqref="AD18:AE32">
    <cfRule type="cellIs" dxfId="177" priority="32" operator="equal">
      <formula>"✔"</formula>
    </cfRule>
    <cfRule type="cellIs" dxfId="178" priority="33" operator="equal">
      <formula>"✖"</formula>
    </cfRule>
  </conditionalFormatting>
  <conditionalFormatting sqref="AD18:AH32">
    <cfRule type="expression" dxfId="176" priority="18">
      <formula>Anfangsdatum+5=TODAY()</formula>
    </cfRule>
  </conditionalFormatting>
  <conditionalFormatting sqref="AF16:AF17">
    <cfRule type="cellIs" dxfId="174" priority="7" operator="equal">
      <formula>"✔"</formula>
    </cfRule>
    <cfRule type="cellIs" dxfId="175" priority="8" operator="equal">
      <formula>"✖"</formula>
    </cfRule>
  </conditionalFormatting>
  <conditionalFormatting sqref="AI16">
    <cfRule type="cellIs" dxfId="173" priority="36" operator="equal">
      <formula>"✔"</formula>
    </cfRule>
    <cfRule type="cellIs" dxfId="172" priority="37" operator="equal">
      <formula>"✖"</formula>
    </cfRule>
  </conditionalFormatting>
  <conditionalFormatting sqref="AI18:AJ32">
    <cfRule type="cellIs" dxfId="170" priority="34" operator="equal">
      <formula>"✔"</formula>
    </cfRule>
    <cfRule type="cellIs" dxfId="171" priority="35" operator="equal">
      <formula>"✖"</formula>
    </cfRule>
  </conditionalFormatting>
  <conditionalFormatting sqref="AI18:AN32">
    <cfRule type="expression" dxfId="169" priority="17">
      <formula>Anfangsdatum+6=TODAY()</formula>
    </cfRule>
  </conditionalFormatting>
  <conditionalFormatting sqref="AK16:AK17 AN16:AN17">
    <cfRule type="cellIs" dxfId="168" priority="5" operator="equal">
      <formula>"✔"</formula>
    </cfRule>
    <cfRule type="cellIs" dxfId="167" priority="6" operator="equal">
      <formula>"✖"</formula>
    </cfRule>
  </conditionalFormatting>
  <dataValidations count="3">
    <dataValidation allowBlank="1" showInputMessage="1" showErrorMessage="1" promptTitle="Wöchentlicher Terminplan" prompt="Persönliche/arbeitsbezogene Ziele, Aufgaben, Deadlines mit dem Planer im Blick behalten._x000a__x000a_Wochenkalender-Layout verwenden, um Ziele/Prioritäten auf der Seite nachzuverfolgen. _x000a__x000a_Heutiges Datum durch bedingte Formatierung markiert." sqref="B2" xr:uid="{E8BDA3B6-90C3-4E9B-8DEC-2CA7AFEFC293}"/>
    <dataValidation allowBlank="1" showInputMessage="1" showErrorMessage="1" prompt="Wählen Sie das Anfangsdatum der Woche in dieser Zelle aus." sqref="W5:AA5" xr:uid="{99076254-A30F-4216-9B09-BEF992FACBB7}"/>
    <dataValidation type="list" allowBlank="1" showInputMessage="1" showErrorMessage="1" sqref="D18:D32 Q8:Q13 T18:T32 Y18:Y32 AD18:AD32 O18:O32 AI18:AI32 J18:J32" xr:uid="{C3F402AF-E8B0-423C-9AA9-4D796C90B723}">
      <formula1>"✔,✖"</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82B8-4F9F-42BC-AE3F-38479C8F3B42}">
  <dimension ref="A3:AG17"/>
  <sheetViews>
    <sheetView workbookViewId="0">
      <selection activeCell="E23" sqref="E23"/>
    </sheetView>
  </sheetViews>
  <sheetFormatPr baseColWidth="10" defaultRowHeight="15" x14ac:dyDescent="0.25"/>
  <sheetData>
    <row r="3" spans="1:33" ht="24" x14ac:dyDescent="0.4">
      <c r="A3" s="109" t="s">
        <v>44</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row>
    <row r="4" spans="1:33" ht="94.5" thickBot="1" x14ac:dyDescent="0.3">
      <c r="A4" s="111" t="s">
        <v>45</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row>
    <row r="5" spans="1:33" ht="24.75" thickTop="1" x14ac:dyDescent="0.25">
      <c r="A5" s="112"/>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spans="1:33" ht="15.75" thickBot="1" x14ac:dyDescent="0.3">
      <c r="A6" s="114" t="s">
        <v>46</v>
      </c>
      <c r="B6" s="115" t="s">
        <v>47</v>
      </c>
      <c r="C6" s="116" t="s">
        <v>48</v>
      </c>
      <c r="D6" s="116"/>
      <c r="E6" s="116"/>
      <c r="F6" s="117" t="s">
        <v>49</v>
      </c>
      <c r="G6" s="116" t="s">
        <v>50</v>
      </c>
      <c r="H6" s="116"/>
      <c r="I6" s="116"/>
      <c r="J6" s="118" t="s">
        <v>51</v>
      </c>
      <c r="K6" s="116" t="s">
        <v>52</v>
      </c>
      <c r="L6" s="116"/>
      <c r="M6" s="119"/>
      <c r="N6" s="116" t="s">
        <v>53</v>
      </c>
      <c r="O6" s="116"/>
      <c r="P6" s="116"/>
      <c r="Q6" s="116"/>
      <c r="R6" s="116"/>
      <c r="S6" s="120"/>
      <c r="T6" s="116" t="s">
        <v>54</v>
      </c>
      <c r="U6" s="116"/>
      <c r="V6" s="116"/>
      <c r="W6" s="116"/>
      <c r="X6" s="116"/>
      <c r="Y6" s="121"/>
      <c r="Z6" s="121"/>
      <c r="AA6" s="121"/>
      <c r="AB6" s="121"/>
      <c r="AC6" s="121"/>
      <c r="AD6" s="121"/>
      <c r="AE6" s="121"/>
      <c r="AF6" s="121"/>
      <c r="AG6" s="121"/>
    </row>
    <row r="7" spans="1:33"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3"/>
    </row>
    <row r="8" spans="1:33" ht="18" thickBot="1" x14ac:dyDescent="0.3">
      <c r="A8" s="124"/>
      <c r="B8" s="125" t="s">
        <v>55</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4">
        <v>2023</v>
      </c>
    </row>
    <row r="9" spans="1:33" ht="18.75" thickTop="1" thickBot="1" x14ac:dyDescent="0.3">
      <c r="A9" s="124"/>
      <c r="B9" s="126" t="str">
        <f>TEXT(WEEKDAY(DATE(Kalenderjahr,1,1),1),"aaa")</f>
        <v>So</v>
      </c>
      <c r="C9" s="126" t="str">
        <f>TEXT(WEEKDAY(DATE(Kalenderjahr,1,2),1),"aaa")</f>
        <v>Mo</v>
      </c>
      <c r="D9" s="126" t="str">
        <f>TEXT(WEEKDAY(DATE(Kalenderjahr,1,3),1),"aaa")</f>
        <v>Di</v>
      </c>
      <c r="E9" s="126" t="str">
        <f>TEXT(WEEKDAY(DATE(Kalenderjahr,1,4),1),"aaa")</f>
        <v>Mi</v>
      </c>
      <c r="F9" s="126" t="str">
        <f>TEXT(WEEKDAY(DATE(Kalenderjahr,1,5),1),"aaa")</f>
        <v>Do</v>
      </c>
      <c r="G9" s="126" t="str">
        <f>TEXT(WEEKDAY(DATE(Kalenderjahr,1,6),1),"aaa")</f>
        <v>Fr</v>
      </c>
      <c r="H9" s="126" t="str">
        <f>TEXT(WEEKDAY(DATE(Kalenderjahr,1,7),1),"aaa")</f>
        <v>Sa</v>
      </c>
      <c r="I9" s="126" t="str">
        <f>TEXT(WEEKDAY(DATE(Kalenderjahr,1,8),1),"aaa")</f>
        <v>So</v>
      </c>
      <c r="J9" s="126" t="str">
        <f>TEXT(WEEKDAY(DATE(Kalenderjahr,1,9),1),"aaa")</f>
        <v>Mo</v>
      </c>
      <c r="K9" s="126" t="str">
        <f>TEXT(WEEKDAY(DATE(Kalenderjahr,1,10),1),"aaa")</f>
        <v>Di</v>
      </c>
      <c r="L9" s="126" t="str">
        <f>TEXT(WEEKDAY(DATE(Kalenderjahr,1,11),1),"aaa")</f>
        <v>Mi</v>
      </c>
      <c r="M9" s="126" t="str">
        <f>TEXT(WEEKDAY(DATE(Kalenderjahr,1,12),1),"aaa")</f>
        <v>Do</v>
      </c>
      <c r="N9" s="126" t="str">
        <f>TEXT(WEEKDAY(DATE(Kalenderjahr,1,13),1),"aaa")</f>
        <v>Fr</v>
      </c>
      <c r="O9" s="126" t="str">
        <f>TEXT(WEEKDAY(DATE(Kalenderjahr,1,14),1),"aaa")</f>
        <v>Sa</v>
      </c>
      <c r="P9" s="126" t="str">
        <f>TEXT(WEEKDAY(DATE(Kalenderjahr,1,15),1),"aaa")</f>
        <v>So</v>
      </c>
      <c r="Q9" s="126" t="str">
        <f>TEXT(WEEKDAY(DATE(Kalenderjahr,1,16),1),"aaa")</f>
        <v>Mo</v>
      </c>
      <c r="R9" s="126" t="str">
        <f>TEXT(WEEKDAY(DATE(Kalenderjahr,1,17),1),"aaa")</f>
        <v>Di</v>
      </c>
      <c r="S9" s="126" t="str">
        <f>TEXT(WEEKDAY(DATE(Kalenderjahr,1,18),1),"aaa")</f>
        <v>Mi</v>
      </c>
      <c r="T9" s="126" t="str">
        <f>TEXT(WEEKDAY(DATE(Kalenderjahr,1,19),1),"aaa")</f>
        <v>Do</v>
      </c>
      <c r="U9" s="126" t="str">
        <f>TEXT(WEEKDAY(DATE(Kalenderjahr,1,20),1),"aaa")</f>
        <v>Fr</v>
      </c>
      <c r="V9" s="126" t="str">
        <f>TEXT(WEEKDAY(DATE(Kalenderjahr,1,21),1),"aaa")</f>
        <v>Sa</v>
      </c>
      <c r="W9" s="126" t="str">
        <f>TEXT(WEEKDAY(DATE(Kalenderjahr,1,22),1),"aaa")</f>
        <v>So</v>
      </c>
      <c r="X9" s="126" t="str">
        <f>TEXT(WEEKDAY(DATE(Kalenderjahr,1,23),1),"aaa")</f>
        <v>Mo</v>
      </c>
      <c r="Y9" s="126" t="str">
        <f>TEXT(WEEKDAY(DATE(Kalenderjahr,1,24),1),"aaa")</f>
        <v>Di</v>
      </c>
      <c r="Z9" s="126" t="str">
        <f>TEXT(WEEKDAY(DATE(Kalenderjahr,1,25),1),"aaa")</f>
        <v>Mi</v>
      </c>
      <c r="AA9" s="126" t="str">
        <f>TEXT(WEEKDAY(DATE(Kalenderjahr,1,26),1),"aaa")</f>
        <v>Do</v>
      </c>
      <c r="AB9" s="126" t="str">
        <f>TEXT(WEEKDAY(DATE(Kalenderjahr,1,27),1),"aaa")</f>
        <v>Fr</v>
      </c>
      <c r="AC9" s="126" t="str">
        <f>TEXT(WEEKDAY(DATE(Kalenderjahr,1,28),1),"aaa")</f>
        <v>Sa</v>
      </c>
      <c r="AD9" s="126" t="str">
        <f>TEXT(WEEKDAY(DATE(Kalenderjahr,1,29),1),"aaa")</f>
        <v>So</v>
      </c>
      <c r="AE9" s="126" t="str">
        <f>TEXT(WEEKDAY(DATE(Kalenderjahr,1,30),1),"aaa")</f>
        <v>Mo</v>
      </c>
      <c r="AF9" s="126" t="str">
        <f>TEXT(WEEKDAY(DATE(Kalenderjahr,1,31),1),"aaa")</f>
        <v>Di</v>
      </c>
      <c r="AG9" s="124"/>
    </row>
    <row r="10" spans="1:33" ht="15.75" thickTop="1" x14ac:dyDescent="0.25">
      <c r="A10" s="127" t="s">
        <v>56</v>
      </c>
      <c r="B10" s="14" t="s">
        <v>57</v>
      </c>
      <c r="C10" s="14" t="s">
        <v>58</v>
      </c>
      <c r="D10" s="14" t="s">
        <v>59</v>
      </c>
      <c r="E10" s="14" t="s">
        <v>60</v>
      </c>
      <c r="F10" s="14" t="s">
        <v>61</v>
      </c>
      <c r="G10" s="14" t="s">
        <v>62</v>
      </c>
      <c r="H10" s="14" t="s">
        <v>63</v>
      </c>
      <c r="I10" s="14" t="s">
        <v>64</v>
      </c>
      <c r="J10" s="14" t="s">
        <v>65</v>
      </c>
      <c r="K10" s="14" t="s">
        <v>66</v>
      </c>
      <c r="L10" s="14" t="s">
        <v>67</v>
      </c>
      <c r="M10" s="14" t="s">
        <v>68</v>
      </c>
      <c r="N10" s="14" t="s">
        <v>69</v>
      </c>
      <c r="O10" s="14" t="s">
        <v>70</v>
      </c>
      <c r="P10" s="14" t="s">
        <v>71</v>
      </c>
      <c r="Q10" s="14" t="s">
        <v>72</v>
      </c>
      <c r="R10" s="14" t="s">
        <v>73</v>
      </c>
      <c r="S10" s="14" t="s">
        <v>74</v>
      </c>
      <c r="T10" s="14" t="s">
        <v>75</v>
      </c>
      <c r="U10" s="14" t="s">
        <v>76</v>
      </c>
      <c r="V10" s="14" t="s">
        <v>77</v>
      </c>
      <c r="W10" s="14" t="s">
        <v>78</v>
      </c>
      <c r="X10" s="14" t="s">
        <v>79</v>
      </c>
      <c r="Y10" s="14" t="s">
        <v>80</v>
      </c>
      <c r="Z10" s="14" t="s">
        <v>81</v>
      </c>
      <c r="AA10" s="14" t="s">
        <v>82</v>
      </c>
      <c r="AB10" s="14" t="s">
        <v>83</v>
      </c>
      <c r="AC10" s="14" t="s">
        <v>84</v>
      </c>
      <c r="AD10" s="14" t="s">
        <v>85</v>
      </c>
      <c r="AE10" s="14" t="s">
        <v>86</v>
      </c>
      <c r="AF10" s="14" t="s">
        <v>87</v>
      </c>
      <c r="AG10" s="128" t="s">
        <v>88</v>
      </c>
    </row>
    <row r="11" spans="1:33" ht="30" x14ac:dyDescent="0.25">
      <c r="A11" s="129" t="s">
        <v>89</v>
      </c>
      <c r="B11" s="14"/>
      <c r="C11" s="14"/>
      <c r="D11" s="130" t="s">
        <v>47</v>
      </c>
      <c r="E11" s="130" t="s">
        <v>47</v>
      </c>
      <c r="F11" s="130" t="s">
        <v>47</v>
      </c>
      <c r="G11" s="130" t="s">
        <v>47</v>
      </c>
      <c r="H11" s="14"/>
      <c r="I11" s="14"/>
      <c r="J11" s="14"/>
      <c r="K11" s="14"/>
      <c r="L11" s="14"/>
      <c r="M11" s="14"/>
      <c r="N11" s="14" t="s">
        <v>47</v>
      </c>
      <c r="O11" s="14"/>
      <c r="P11" s="14"/>
      <c r="Q11" s="14"/>
      <c r="R11" s="14"/>
      <c r="S11" s="14"/>
      <c r="T11" s="14"/>
      <c r="U11" s="14"/>
      <c r="V11" s="14"/>
      <c r="W11" s="14"/>
      <c r="X11" s="14"/>
      <c r="Y11" s="14"/>
      <c r="Z11" s="14"/>
      <c r="AA11" s="14"/>
      <c r="AB11" s="14"/>
      <c r="AC11" s="14"/>
      <c r="AD11" s="14"/>
      <c r="AE11" s="14"/>
      <c r="AF11" s="14"/>
      <c r="AG11" s="131">
        <f>COUNTA([3]Januar!$C11:$AG11)</f>
        <v>3</v>
      </c>
    </row>
    <row r="12" spans="1:33" ht="30" x14ac:dyDescent="0.25">
      <c r="A12" s="129" t="s">
        <v>90</v>
      </c>
      <c r="B12" s="14"/>
      <c r="C12" s="14"/>
      <c r="D12" s="14"/>
      <c r="E12" s="14"/>
      <c r="F12" s="14" t="s">
        <v>51</v>
      </c>
      <c r="G12" s="14" t="s">
        <v>51</v>
      </c>
      <c r="H12" s="14"/>
      <c r="I12" s="14"/>
      <c r="J12" s="14"/>
      <c r="K12" s="14"/>
      <c r="L12" s="14" t="s">
        <v>49</v>
      </c>
      <c r="M12" s="14"/>
      <c r="N12" s="14"/>
      <c r="O12" s="14"/>
      <c r="P12" s="14"/>
      <c r="Q12" s="14"/>
      <c r="R12" s="14"/>
      <c r="S12" s="14"/>
      <c r="T12" s="14"/>
      <c r="U12" s="14" t="s">
        <v>51</v>
      </c>
      <c r="V12" s="14"/>
      <c r="W12" s="14"/>
      <c r="X12" s="14"/>
      <c r="Y12" s="14"/>
      <c r="Z12" s="14" t="s">
        <v>47</v>
      </c>
      <c r="AA12" s="14" t="s">
        <v>47</v>
      </c>
      <c r="AB12" s="14" t="s">
        <v>47</v>
      </c>
      <c r="AC12" s="14"/>
      <c r="AD12" s="14"/>
      <c r="AE12" s="14"/>
      <c r="AF12" s="14"/>
      <c r="AG12" s="131">
        <f>COUNTA([3]Januar!$C12:$AG12)</f>
        <v>4</v>
      </c>
    </row>
    <row r="13" spans="1:33" ht="30" x14ac:dyDescent="0.25">
      <c r="A13" s="129" t="s">
        <v>91</v>
      </c>
      <c r="B13" s="14"/>
      <c r="C13" s="14"/>
      <c r="D13" s="14" t="s">
        <v>49</v>
      </c>
      <c r="E13" s="14"/>
      <c r="F13" s="14"/>
      <c r="G13" s="14"/>
      <c r="H13" s="14"/>
      <c r="I13" s="14"/>
      <c r="J13" s="14"/>
      <c r="K13" s="14"/>
      <c r="L13" s="14"/>
      <c r="M13" s="14"/>
      <c r="N13" s="14"/>
      <c r="O13" s="14" t="s">
        <v>51</v>
      </c>
      <c r="P13" s="14"/>
      <c r="Q13" s="14"/>
      <c r="R13" s="14"/>
      <c r="S13" s="14"/>
      <c r="T13" s="14"/>
      <c r="U13" s="14"/>
      <c r="V13" s="14"/>
      <c r="W13" s="14"/>
      <c r="X13" s="14"/>
      <c r="Y13" s="14"/>
      <c r="Z13" s="14"/>
      <c r="AA13" s="14"/>
      <c r="AB13" s="14"/>
      <c r="AC13" s="14"/>
      <c r="AD13" s="14" t="s">
        <v>51</v>
      </c>
      <c r="AE13" s="14"/>
      <c r="AF13" s="14"/>
      <c r="AG13" s="131">
        <f>COUNTA([3]Januar!$C13:$AG13)</f>
        <v>6</v>
      </c>
    </row>
    <row r="14" spans="1:33" ht="45" x14ac:dyDescent="0.25">
      <c r="A14" s="129" t="s">
        <v>92</v>
      </c>
      <c r="B14" s="14"/>
      <c r="C14" s="14"/>
      <c r="D14" s="14"/>
      <c r="E14" s="14"/>
      <c r="F14" s="14"/>
      <c r="G14" s="14"/>
      <c r="H14" s="14" t="s">
        <v>49</v>
      </c>
      <c r="I14" s="14"/>
      <c r="J14" s="14"/>
      <c r="K14" s="14"/>
      <c r="L14" s="14"/>
      <c r="M14" s="14"/>
      <c r="N14" s="14"/>
      <c r="O14" s="14"/>
      <c r="P14" s="14"/>
      <c r="Q14" s="14"/>
      <c r="R14" s="14"/>
      <c r="S14" s="14"/>
      <c r="T14" s="14" t="s">
        <v>47</v>
      </c>
      <c r="U14" s="14" t="s">
        <v>47</v>
      </c>
      <c r="V14" s="14" t="s">
        <v>47</v>
      </c>
      <c r="W14" s="14"/>
      <c r="X14" s="14"/>
      <c r="Y14" s="14"/>
      <c r="Z14" s="14"/>
      <c r="AA14" s="14"/>
      <c r="AB14" s="14"/>
      <c r="AC14" s="14"/>
      <c r="AD14" s="14"/>
      <c r="AE14" s="14"/>
      <c r="AF14" s="14"/>
      <c r="AG14" s="131">
        <f>COUNTA([3]Januar!$C14:$AG14)</f>
        <v>31</v>
      </c>
    </row>
    <row r="15" spans="1:33" ht="30" x14ac:dyDescent="0.25">
      <c r="A15" s="129" t="s">
        <v>93</v>
      </c>
      <c r="B15" s="14"/>
      <c r="C15" s="14"/>
      <c r="D15" s="14"/>
      <c r="E15" s="14" t="s">
        <v>51</v>
      </c>
      <c r="F15" s="14" t="s">
        <v>47</v>
      </c>
      <c r="G15" s="14" t="s">
        <v>47</v>
      </c>
      <c r="H15" s="14"/>
      <c r="I15" s="14"/>
      <c r="J15" s="14"/>
      <c r="K15" s="14"/>
      <c r="L15" s="14"/>
      <c r="M15" s="14"/>
      <c r="N15" s="14"/>
      <c r="O15" s="14"/>
      <c r="P15" s="14"/>
      <c r="Q15" s="14"/>
      <c r="R15" s="14" t="s">
        <v>51</v>
      </c>
      <c r="S15" s="14"/>
      <c r="T15" s="14"/>
      <c r="U15" s="14"/>
      <c r="V15" s="14"/>
      <c r="W15" s="14"/>
      <c r="X15" s="14"/>
      <c r="Y15" s="14" t="s">
        <v>51</v>
      </c>
      <c r="Z15" s="14"/>
      <c r="AA15" s="14"/>
      <c r="AB15" s="14"/>
      <c r="AC15" s="14"/>
      <c r="AD15" s="14"/>
      <c r="AE15" s="14"/>
      <c r="AF15" s="14" t="s">
        <v>94</v>
      </c>
      <c r="AG15" s="131">
        <f>COUNTA([3]Januar!$C15:$AG15)</f>
        <v>0</v>
      </c>
    </row>
    <row r="16" spans="1:33" x14ac:dyDescent="0.25">
      <c r="A16" s="132" t="str">
        <f>Monatsname&amp;" ergebnis"</f>
        <v xml:space="preserve"> ergebnis</v>
      </c>
      <c r="B16" s="133">
        <f>SUBTOTAL(103,[3]Januar!$C$9:$C$13)</f>
        <v>0</v>
      </c>
      <c r="C16" s="133">
        <f>SUBTOTAL(103,[3]Januar!$D$9:$D$13)</f>
        <v>0</v>
      </c>
      <c r="D16" s="133">
        <f>SUBTOTAL(103,[3]Januar!$E$9:$E$13)</f>
        <v>2</v>
      </c>
      <c r="E16" s="133">
        <f>SUBTOTAL(103,[3]Januar!$F$9:$F$13)</f>
        <v>2</v>
      </c>
      <c r="F16" s="133">
        <f>SUBTOTAL(103,[3]Januar!$G$9:$G$13)</f>
        <v>3</v>
      </c>
      <c r="G16" s="133">
        <f>SUBTOTAL(103,[3]Januar!$H$9:$H$13)</f>
        <v>3</v>
      </c>
      <c r="H16" s="133">
        <f>SUBTOTAL(103,[3]Januar!$I$9:$I$13)</f>
        <v>1</v>
      </c>
      <c r="I16" s="133">
        <f>SUBTOTAL(103,[3]Januar!$J$9:$J$13)</f>
        <v>0</v>
      </c>
      <c r="J16" s="133">
        <f>SUBTOTAL(103,[3]Januar!$K$9:$K$13)</f>
        <v>0</v>
      </c>
      <c r="K16" s="133">
        <f>SUBTOTAL(103,[3]Januar!$L$9:$L$13)</f>
        <v>0</v>
      </c>
      <c r="L16" s="133">
        <f>SUBTOTAL(103,[3]Januar!$M$9:$M$13)</f>
        <v>1</v>
      </c>
      <c r="M16" s="133">
        <f>SUBTOTAL(103,[3]Januar!$N$9:$N$13)</f>
        <v>0</v>
      </c>
      <c r="N16" s="133">
        <f>SUBTOTAL(103,[3]Januar!$O$9:$O$13)</f>
        <v>1</v>
      </c>
      <c r="O16" s="133">
        <f>SUBTOTAL(103,[3]Januar!$P$9:$P$13)</f>
        <v>1</v>
      </c>
      <c r="P16" s="133">
        <f>SUBTOTAL(103,[3]Januar!$Q$9:$Q$13)</f>
        <v>0</v>
      </c>
      <c r="Q16" s="133">
        <f>SUBTOTAL(103,[3]Januar!$R$9:$R$13)</f>
        <v>0</v>
      </c>
      <c r="R16" s="133">
        <f>SUBTOTAL(103,[3]Januar!$S$9:$S$13)</f>
        <v>1</v>
      </c>
      <c r="S16" s="133">
        <f>SUBTOTAL(103,[3]Januar!$T$9:$T$13)</f>
        <v>0</v>
      </c>
      <c r="T16" s="133">
        <f>SUBTOTAL(103,[3]Januar!$U$9:$U$13)</f>
        <v>1</v>
      </c>
      <c r="U16" s="133">
        <f>SUBTOTAL(103,[3]Januar!$V$9:$V$13)</f>
        <v>2</v>
      </c>
      <c r="V16" s="133">
        <f>SUBTOTAL(103,[3]Januar!$W$9:$W$13)</f>
        <v>1</v>
      </c>
      <c r="W16" s="133">
        <f>SUBTOTAL(103,[3]Januar!$X$9:$X$13)</f>
        <v>0</v>
      </c>
      <c r="X16" s="133">
        <f>SUBTOTAL(103,[3]Januar!$Y$9:$Y$13)</f>
        <v>0</v>
      </c>
      <c r="Y16" s="133">
        <f>SUBTOTAL(103,[3]Januar!$Z$9:$Z$13)</f>
        <v>1</v>
      </c>
      <c r="Z16" s="133">
        <f>SUBTOTAL(103,[3]Januar!$AA$9:$AA$13)</f>
        <v>1</v>
      </c>
      <c r="AA16" s="133">
        <f>SUBTOTAL(103,[3]Januar!$AB$9:$AB$13)</f>
        <v>1</v>
      </c>
      <c r="AB16" s="133">
        <f>SUBTOTAL(103,[3]Januar!$AC$9:$AC$13)</f>
        <v>1</v>
      </c>
      <c r="AC16" s="133">
        <f>SUBTOTAL(103,[3]Januar!$AD$9:$AD$13)</f>
        <v>0</v>
      </c>
      <c r="AD16" s="133">
        <f>SUBTOTAL(103,[3]Januar!$AE$9:$AE$13)</f>
        <v>1</v>
      </c>
      <c r="AE16" s="133">
        <f>SUBTOTAL(103,[3]Januar!$AF$9:$AF$13)</f>
        <v>0</v>
      </c>
      <c r="AF16" s="133">
        <f>SUBTOTAL(103,[3]Januar!$AG$9:$AG$13)</f>
        <v>1</v>
      </c>
      <c r="AG16" s="133">
        <f>SUBTOTAL(109,Januar[Tage gesamt])</f>
        <v>44</v>
      </c>
    </row>
    <row r="17" spans="1:33"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row>
  </sheetData>
  <mergeCells count="6">
    <mergeCell ref="C6:E6"/>
    <mergeCell ref="G6:I6"/>
    <mergeCell ref="K6:L6"/>
    <mergeCell ref="N6:R6"/>
    <mergeCell ref="T6:X6"/>
    <mergeCell ref="B8:AF8"/>
  </mergeCells>
  <conditionalFormatting sqref="B11:AF15">
    <cfRule type="expression" priority="1" stopIfTrue="1">
      <formula>B11=""</formula>
    </cfRule>
    <cfRule type="expression" dxfId="157" priority="2" stopIfTrue="1">
      <formula>B11=SchlüsselBenutzerdef2</formula>
    </cfRule>
    <cfRule type="expression" dxfId="156" priority="3" stopIfTrue="1">
      <formula>B11=SchlüsselBenutzerdef1</formula>
    </cfRule>
    <cfRule type="expression" dxfId="155" priority="4" stopIfTrue="1">
      <formula>B11=SchlüsselKrank</formula>
    </cfRule>
    <cfRule type="expression" dxfId="154" priority="5" stopIfTrue="1">
      <formula>B11=SchlüsselPrivat</formula>
    </cfRule>
    <cfRule type="expression" dxfId="153" priority="6" stopIfTrue="1">
      <formula>B11=SchlüsselUrlaub</formula>
    </cfRule>
  </conditionalFormatting>
  <conditionalFormatting sqref="AG11:AG15">
    <cfRule type="dataBar" priority="7">
      <dataBar>
        <cfvo type="num" val="0"/>
        <cfvo type="num" val="31"/>
        <color theme="4"/>
      </dataBar>
      <extLst>
        <ext xmlns:x14="http://schemas.microsoft.com/office/spreadsheetml/2009/9/main" uri="{B025F937-C7B1-47D3-B67F-A62EFF666E3E}">
          <x14:id>{FE6EEDF1-2B31-4C7F-B96F-80E12D13E172}</x14:id>
        </ext>
      </extLst>
    </cfRule>
  </conditionalFormatting>
  <dataValidations count="15">
    <dataValidation allowBlank="1" showInputMessage="1" showErrorMessage="1" prompt="Der Titel des Arbeitsblatts befindet sich in dieser Zelle. " sqref="A3" xr:uid="{1E70F755-C6D2-4246-9073-D4B45A436654}"/>
    <dataValidation allowBlank="1" showInputMessage="1" showErrorMessage="1" prompt="In dieser Zeile werden die in der Tabelle verwendeten Schlüssel definiert: Zelle C4 steht für „Urlaub“, G4 für „Privat“ und K4 für „krankheitsbedingte Abwesenheit“. Die Zellen N4 und R4 sind anpassbar." sqref="A6" xr:uid="{E3E07DCF-97E6-4CF7-AFA1-22D7E4346909}"/>
    <dataValidation allowBlank="1" showInputMessage="1" showErrorMessage="1" prompt="Die Wochentage in dieser Zeile werden für den Monat automatisch gemäß dem Jahr in AH4 aktualisiert. Bei jedem Tag des Monats handelt es sich um eine Spalte, um die Abwesenheit und den Abwesenheitstyp eines Mitarbeiters zu vermerken." sqref="B9" xr:uid="{71D9C078-58ED-4ACC-8A88-CDAC8F21ECC2}"/>
    <dataValidation allowBlank="1" showInputMessage="1" showErrorMessage="1" prompt="Geben Sie das Jahr in dieser Zelle ein." sqref="AG8" xr:uid="{786C6DAB-976F-4DD0-85C8-007FB3945D50}"/>
    <dataValidation allowBlank="1" showInputMessage="1" showErrorMessage="1" prompt="In dieser Spalte wird automatisch die Anzahl der Tage berechnet, die ein Mitarbeiter in diesem Monat nicht anwesend war." sqref="AG10" xr:uid="{877F7EA4-D4BB-4D20-B321-5269F14B3EE2}"/>
    <dataValidation errorStyle="warning" allowBlank="1" showInputMessage="1" showErrorMessage="1" error="Wählen Sie einen Namen aus der Liste aus. Wählen Sie ABBRECHEN aus, drücken Sie dann ALT+NACH-UNTEN und dann die EINGABETASTE, um einen Namen auszuwählen" prompt="Geben Sie die Namen der Mitarbeiter auf dem Arbeitsblatt „Mitarbeiternamen“ ein, und wählen Sie dann einen dieser Namen aus der Liste in dieser Spalte aus. Drücken Sie ALT+NACH-UNTEN und dann die EINGABETASTE, um einen Namen auszuwählen." sqref="A10" xr:uid="{339C3610-57CC-4342-A859-4F6D27974ECE}"/>
    <dataValidation allowBlank="1" showInputMessage="1" showErrorMessage="1" prompt="Der Titel wird in dieser Zelle automatisch aktualisiert. Um den Titel zu ändern, aktualisieren Sie B1 auf dem Januar-Arbeitsblatt." sqref="A4" xr:uid="{4C625F92-365E-4A36-90AE-5B3B7E8A0FC6}"/>
    <dataValidation allowBlank="1" showInputMessage="1" showErrorMessage="1" prompt="Der Monatsname für diesen Abwesenheitsplan steht in dieser Zelle. Die Abwesenheitssummen für diesen Monat stehen in der letzten Zelle der Tabelle. Wählen Sie die Namen der Mitarbeiter in der Tabellenspalte B." sqref="A4" xr:uid="{EA7FEE9B-E691-431C-BF1E-90DD860A82C1}"/>
    <dataValidation allowBlank="1" showInputMessage="1" showErrorMessage="1" prompt="Geben Sie das Jahr in der Zelle unten ein." sqref="AG7" xr:uid="{641A30A8-09CC-4E16-883C-D164CD3D2C82}"/>
    <dataValidation allowBlank="1" showInputMessage="1" showErrorMessage="1" prompt="Geben Sie eine Bezeichnung zur Beschreibung des benutzerdefinierten Schlüssels links ein" sqref="T6 N6" xr:uid="{634852A5-631C-4A49-85C4-36B07B784583}"/>
    <dataValidation allowBlank="1" showInputMessage="1" showErrorMessage="1" prompt="Geben Sie einen Buchstaben ein, und passen sie die Bezeichnung rechts an, um ein weiteres Schlüsselelement hinzuzufügen" sqref="M6 S6" xr:uid="{D76858FE-781C-4BBC-BDDB-58FBB2C0FCA7}"/>
    <dataValidation allowBlank="1" showInputMessage="1" showErrorMessage="1" prompt="Der Buchstabe &quot;K&quot; zeigt Abwesenheit aufgrund von Krankheit an" sqref="J6" xr:uid="{4DB39DA8-CDC6-422E-8077-A4BC0E636452}"/>
    <dataValidation allowBlank="1" showInputMessage="1" showErrorMessage="1" prompt="Der Buchstabe &quot;P&quot; zeigt Abwesenheit aus privaten Gründen an" sqref="F6" xr:uid="{D822CECD-622C-409B-8E4B-7991592E5C9A}"/>
    <dataValidation allowBlank="1" showInputMessage="1" showErrorMessage="1" prompt="Der Buchstabe „V“ steht für urlaubsbedingte Abwesenheit." sqref="B6" xr:uid="{49F09B0C-83E3-4D1E-8373-B80D3B1FA0D3}"/>
    <dataValidation allowBlank="1" showInputMessage="1" showErrorMessage="1" prompt="Die Tage des Monats in dieser Zeile werden automatisch generiert. Geben Sie die Abwesenheit eines Mitarbeiters und die Abwesenheitsart in jeder Spalte für jeden Tag des Monats ein. Leer bedeutet keine Abwesenheit." sqref="B10" xr:uid="{E8A58C6D-9A61-469C-B533-F6478A15DB48}"/>
  </dataValidations>
  <pageMargins left="0.7" right="0.7" top="0.78740157499999996" bottom="0.78740157499999996"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E6EEDF1-2B31-4C7F-B96F-80E12D13E172}">
            <x14:dataBar minLength="0" maxLength="100" gradient="0">
              <x14:cfvo type="num">
                <xm:f>0</xm:f>
              </x14:cfvo>
              <x14:cfvo type="num">
                <xm:f>31</xm:f>
              </x14:cfvo>
              <x14:negativeFillColor rgb="FFFF0000"/>
              <x14:axisColor rgb="FF000000"/>
            </x14:dataBar>
          </x14:cfRule>
          <xm:sqref>AG11:AG15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DFB0-990E-45F1-A1A0-63DA3E9D34CA}">
  <dimension ref="A3:AH17"/>
  <sheetViews>
    <sheetView workbookViewId="0">
      <selection activeCell="M19" sqref="M19"/>
    </sheetView>
  </sheetViews>
  <sheetFormatPr baseColWidth="10" defaultRowHeight="15" x14ac:dyDescent="0.25"/>
  <sheetData>
    <row r="3" spans="1:34" ht="24" x14ac:dyDescent="0.4">
      <c r="A3" s="109" t="s">
        <v>44</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row>
    <row r="4" spans="1:34" ht="94.5" thickBot="1" x14ac:dyDescent="0.3">
      <c r="A4" s="111" t="s">
        <v>95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row>
    <row r="5" spans="1:34" ht="24.75" thickTop="1" x14ac:dyDescent="0.25">
      <c r="A5" s="112"/>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21"/>
    </row>
    <row r="6" spans="1:34" ht="15.75" thickBot="1" x14ac:dyDescent="0.3">
      <c r="A6" s="114" t="s">
        <v>46</v>
      </c>
      <c r="B6" s="115" t="s">
        <v>47</v>
      </c>
      <c r="C6" s="116" t="s">
        <v>48</v>
      </c>
      <c r="D6" s="116"/>
      <c r="E6" s="116"/>
      <c r="F6" s="117" t="s">
        <v>49</v>
      </c>
      <c r="G6" s="116" t="s">
        <v>50</v>
      </c>
      <c r="H6" s="116"/>
      <c r="I6" s="116"/>
      <c r="J6" s="118" t="s">
        <v>51</v>
      </c>
      <c r="K6" s="116" t="s">
        <v>52</v>
      </c>
      <c r="L6" s="116"/>
      <c r="M6" s="119"/>
      <c r="N6" s="116" t="s">
        <v>53</v>
      </c>
      <c r="O6" s="116"/>
      <c r="P6" s="116"/>
      <c r="Q6" s="116"/>
      <c r="R6" s="116"/>
      <c r="S6" s="120"/>
      <c r="T6" s="116" t="s">
        <v>54</v>
      </c>
      <c r="U6" s="116"/>
      <c r="V6" s="116"/>
      <c r="W6" s="116"/>
      <c r="X6" s="116"/>
      <c r="Y6" s="121"/>
      <c r="Z6" s="121"/>
      <c r="AA6" s="121"/>
      <c r="AB6" s="121"/>
      <c r="AC6" s="121"/>
      <c r="AD6" s="121"/>
      <c r="AE6" s="121"/>
      <c r="AF6" s="121"/>
      <c r="AG6" s="121"/>
      <c r="AH6" s="121"/>
    </row>
    <row r="7" spans="1:34" x14ac:dyDescent="0.25">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21"/>
    </row>
    <row r="8" spans="1:34" ht="18" thickBot="1" x14ac:dyDescent="0.3">
      <c r="A8" s="124"/>
      <c r="B8" s="125" t="s">
        <v>55</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4">
        <f>Kalenderjahr</f>
        <v>0</v>
      </c>
      <c r="AH8" s="121"/>
    </row>
    <row r="9" spans="1:34" ht="18.75" thickTop="1" thickBot="1" x14ac:dyDescent="0.3">
      <c r="A9" s="124"/>
      <c r="B9" s="126" t="str">
        <f>TEXT(WEEKDAY(DATE(Kalenderjahr,2,1),1),"aaa")</f>
        <v>Mi</v>
      </c>
      <c r="C9" s="126" t="str">
        <f>TEXT(WEEKDAY(DATE(Kalenderjahr,2,2),1),"aaa")</f>
        <v>Do</v>
      </c>
      <c r="D9" s="126" t="str">
        <f>TEXT(WEEKDAY(DATE(Kalenderjahr,2,3),1),"aaa")</f>
        <v>Fr</v>
      </c>
      <c r="E9" s="126" t="str">
        <f>TEXT(WEEKDAY(DATE(Kalenderjahr,2,4),1),"aaa")</f>
        <v>Sa</v>
      </c>
      <c r="F9" s="126" t="str">
        <f>TEXT(WEEKDAY(DATE(Kalenderjahr,2,5),1),"aaa")</f>
        <v>So</v>
      </c>
      <c r="G9" s="126" t="str">
        <f>TEXT(WEEKDAY(DATE(Kalenderjahr,2,6),1),"aaa")</f>
        <v>Mo</v>
      </c>
      <c r="H9" s="126" t="str">
        <f>TEXT(WEEKDAY(DATE(Kalenderjahr,2,7),1),"aaa")</f>
        <v>Di</v>
      </c>
      <c r="I9" s="126" t="str">
        <f>TEXT(WEEKDAY(DATE(Kalenderjahr,2,8),1),"aaa")</f>
        <v>Mi</v>
      </c>
      <c r="J9" s="126" t="str">
        <f>TEXT(WEEKDAY(DATE(Kalenderjahr,2,9),1),"aaa")</f>
        <v>Do</v>
      </c>
      <c r="K9" s="126" t="str">
        <f>TEXT(WEEKDAY(DATE(Kalenderjahr,2,10),1),"aaa")</f>
        <v>Fr</v>
      </c>
      <c r="L9" s="126" t="str">
        <f>TEXT(WEEKDAY(DATE(Kalenderjahr,2,11),1),"aaa")</f>
        <v>Sa</v>
      </c>
      <c r="M9" s="126" t="str">
        <f>TEXT(WEEKDAY(DATE(Kalenderjahr,2,12),1),"aaa")</f>
        <v>So</v>
      </c>
      <c r="N9" s="126" t="str">
        <f>TEXT(WEEKDAY(DATE(Kalenderjahr,2,13),1),"aaa")</f>
        <v>Mo</v>
      </c>
      <c r="O9" s="126" t="str">
        <f>TEXT(WEEKDAY(DATE(Kalenderjahr,2,14),1),"aaa")</f>
        <v>Di</v>
      </c>
      <c r="P9" s="126" t="str">
        <f>TEXT(WEEKDAY(DATE(Kalenderjahr,2,15),1),"aaa")</f>
        <v>Mi</v>
      </c>
      <c r="Q9" s="126" t="str">
        <f>TEXT(WEEKDAY(DATE(Kalenderjahr,2,16),1),"aaa")</f>
        <v>Do</v>
      </c>
      <c r="R9" s="126" t="str">
        <f>TEXT(WEEKDAY(DATE(Kalenderjahr,2,17),1),"aaa")</f>
        <v>Fr</v>
      </c>
      <c r="S9" s="126" t="str">
        <f>TEXT(WEEKDAY(DATE(Kalenderjahr,2,18),1),"aaa")</f>
        <v>Sa</v>
      </c>
      <c r="T9" s="126" t="str">
        <f>TEXT(WEEKDAY(DATE(Kalenderjahr,2,19),1),"aaa")</f>
        <v>So</v>
      </c>
      <c r="U9" s="126" t="str">
        <f>TEXT(WEEKDAY(DATE(Kalenderjahr,2,20),1),"aaa")</f>
        <v>Mo</v>
      </c>
      <c r="V9" s="126" t="str">
        <f>TEXT(WEEKDAY(DATE(Kalenderjahr,2,21),1),"aaa")</f>
        <v>Di</v>
      </c>
      <c r="W9" s="126" t="str">
        <f>TEXT(WEEKDAY(DATE(Kalenderjahr,2,22),1),"aaa")</f>
        <v>Mi</v>
      </c>
      <c r="X9" s="126" t="str">
        <f>TEXT(WEEKDAY(DATE(Kalenderjahr,2,23),1),"aaa")</f>
        <v>Do</v>
      </c>
      <c r="Y9" s="126" t="str">
        <f>TEXT(WEEKDAY(DATE(Kalenderjahr,2,24),1),"aaa")</f>
        <v>Fr</v>
      </c>
      <c r="Z9" s="126" t="str">
        <f>TEXT(WEEKDAY(DATE(Kalenderjahr,2,25),1),"aaa")</f>
        <v>Sa</v>
      </c>
      <c r="AA9" s="126" t="str">
        <f>TEXT(WEEKDAY(DATE(Kalenderjahr,2,26),1),"aaa")</f>
        <v>So</v>
      </c>
      <c r="AB9" s="126" t="str">
        <f>TEXT(WEEKDAY(DATE(Kalenderjahr,2,27),1),"aaa")</f>
        <v>Mo</v>
      </c>
      <c r="AC9" s="126" t="str">
        <f>TEXT(WEEKDAY(DATE(Kalenderjahr,2,28),1),"aaa")</f>
        <v>Di</v>
      </c>
      <c r="AD9" s="126" t="str">
        <f>TEXT(WEEKDAY(DATE(Kalenderjahr,2,29),1),"aaa")</f>
        <v>Mi</v>
      </c>
      <c r="AE9" s="126"/>
      <c r="AF9" s="126"/>
      <c r="AG9" s="124"/>
      <c r="AH9" s="121"/>
    </row>
    <row r="10" spans="1:34" ht="15.75" thickTop="1" x14ac:dyDescent="0.25">
      <c r="A10" s="127" t="s">
        <v>56</v>
      </c>
      <c r="B10" s="14" t="s">
        <v>57</v>
      </c>
      <c r="C10" s="14" t="s">
        <v>58</v>
      </c>
      <c r="D10" s="14" t="s">
        <v>59</v>
      </c>
      <c r="E10" s="14" t="s">
        <v>60</v>
      </c>
      <c r="F10" s="14" t="s">
        <v>61</v>
      </c>
      <c r="G10" s="14" t="s">
        <v>62</v>
      </c>
      <c r="H10" s="14" t="s">
        <v>63</v>
      </c>
      <c r="I10" s="14" t="s">
        <v>64</v>
      </c>
      <c r="J10" s="14" t="s">
        <v>65</v>
      </c>
      <c r="K10" s="14" t="s">
        <v>66</v>
      </c>
      <c r="L10" s="14" t="s">
        <v>67</v>
      </c>
      <c r="M10" s="14" t="s">
        <v>68</v>
      </c>
      <c r="N10" s="14" t="s">
        <v>69</v>
      </c>
      <c r="O10" s="14" t="s">
        <v>70</v>
      </c>
      <c r="P10" s="14" t="s">
        <v>71</v>
      </c>
      <c r="Q10" s="14" t="s">
        <v>72</v>
      </c>
      <c r="R10" s="14" t="s">
        <v>73</v>
      </c>
      <c r="S10" s="14" t="s">
        <v>74</v>
      </c>
      <c r="T10" s="14" t="s">
        <v>75</v>
      </c>
      <c r="U10" s="14" t="s">
        <v>76</v>
      </c>
      <c r="V10" s="14" t="s">
        <v>77</v>
      </c>
      <c r="W10" s="14" t="s">
        <v>78</v>
      </c>
      <c r="X10" s="14" t="s">
        <v>79</v>
      </c>
      <c r="Y10" s="14" t="s">
        <v>80</v>
      </c>
      <c r="Z10" s="14" t="s">
        <v>81</v>
      </c>
      <c r="AA10" s="14" t="s">
        <v>82</v>
      </c>
      <c r="AB10" s="14" t="s">
        <v>83</v>
      </c>
      <c r="AC10" s="14" t="s">
        <v>84</v>
      </c>
      <c r="AD10" s="14" t="s">
        <v>85</v>
      </c>
      <c r="AE10" s="14" t="s">
        <v>96</v>
      </c>
      <c r="AF10" s="14" t="s">
        <v>97</v>
      </c>
      <c r="AG10" s="128" t="s">
        <v>88</v>
      </c>
      <c r="AH10" s="121"/>
    </row>
    <row r="11" spans="1:34" ht="30" x14ac:dyDescent="0.25">
      <c r="A11" s="129" t="s">
        <v>89</v>
      </c>
      <c r="B11" s="130"/>
      <c r="C11" s="130"/>
      <c r="D11" s="130" t="s">
        <v>47</v>
      </c>
      <c r="E11" s="130" t="s">
        <v>47</v>
      </c>
      <c r="F11" s="130" t="s">
        <v>47</v>
      </c>
      <c r="G11" s="130" t="s">
        <v>47</v>
      </c>
      <c r="H11" s="130"/>
      <c r="I11" s="130"/>
      <c r="J11" s="130"/>
      <c r="K11" s="130"/>
      <c r="L11" s="130"/>
      <c r="M11" s="130"/>
      <c r="N11" s="130" t="s">
        <v>47</v>
      </c>
      <c r="O11" s="130"/>
      <c r="P11" s="130"/>
      <c r="Q11" s="130"/>
      <c r="R11" s="130"/>
      <c r="S11" s="130"/>
      <c r="T11" s="130"/>
      <c r="U11" s="130"/>
      <c r="V11" s="130"/>
      <c r="W11" s="130"/>
      <c r="X11" s="130"/>
      <c r="Y11" s="130"/>
      <c r="Z11" s="130"/>
      <c r="AA11" s="130"/>
      <c r="AB11" s="130"/>
      <c r="AC11" s="130"/>
      <c r="AD11" s="130"/>
      <c r="AE11" s="130"/>
      <c r="AF11" s="130"/>
      <c r="AG11" s="131">
        <f>COUNTA(Februar[[#This Row],[1]:[29]])</f>
        <v>5</v>
      </c>
      <c r="AH11" s="121"/>
    </row>
    <row r="12" spans="1:34" ht="30" x14ac:dyDescent="0.25">
      <c r="A12" s="129" t="s">
        <v>90</v>
      </c>
      <c r="B12" s="130"/>
      <c r="C12" s="130"/>
      <c r="D12" s="130"/>
      <c r="E12" s="130"/>
      <c r="F12" s="130" t="s">
        <v>51</v>
      </c>
      <c r="G12" s="130" t="s">
        <v>51</v>
      </c>
      <c r="H12" s="130"/>
      <c r="I12" s="130"/>
      <c r="J12" s="130"/>
      <c r="K12" s="130"/>
      <c r="L12" s="130" t="s">
        <v>49</v>
      </c>
      <c r="M12" s="130"/>
      <c r="N12" s="130"/>
      <c r="O12" s="130"/>
      <c r="P12" s="130"/>
      <c r="Q12" s="130"/>
      <c r="R12" s="130"/>
      <c r="S12" s="130"/>
      <c r="T12" s="130"/>
      <c r="U12" s="130" t="s">
        <v>51</v>
      </c>
      <c r="V12" s="130"/>
      <c r="W12" s="130"/>
      <c r="X12" s="130"/>
      <c r="Y12" s="130"/>
      <c r="Z12" s="130" t="s">
        <v>47</v>
      </c>
      <c r="AA12" s="130" t="s">
        <v>47</v>
      </c>
      <c r="AB12" s="130" t="s">
        <v>47</v>
      </c>
      <c r="AC12" s="130"/>
      <c r="AD12" s="130"/>
      <c r="AE12" s="130"/>
      <c r="AF12" s="130"/>
      <c r="AG12" s="131">
        <f>COUNTA(Februar[[#This Row],[1]:[29]])</f>
        <v>7</v>
      </c>
      <c r="AH12" s="121"/>
    </row>
    <row r="13" spans="1:34" ht="30" x14ac:dyDescent="0.25">
      <c r="A13" s="129" t="s">
        <v>91</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1">
        <f>COUNTA(Februar[[#This Row],[1]:[29]])</f>
        <v>0</v>
      </c>
      <c r="AH13" s="121"/>
    </row>
    <row r="14" spans="1:34" ht="45" x14ac:dyDescent="0.25">
      <c r="A14" s="129" t="s">
        <v>92</v>
      </c>
      <c r="B14" s="130"/>
      <c r="C14" s="130"/>
      <c r="D14" s="130" t="s">
        <v>51</v>
      </c>
      <c r="E14" s="130"/>
      <c r="F14" s="130"/>
      <c r="G14" s="130"/>
      <c r="H14" s="130"/>
      <c r="I14" s="130"/>
      <c r="J14" s="130"/>
      <c r="K14" s="130"/>
      <c r="L14" s="130"/>
      <c r="M14" s="130"/>
      <c r="N14" s="130"/>
      <c r="O14" s="130" t="s">
        <v>51</v>
      </c>
      <c r="P14" s="130"/>
      <c r="Q14" s="130"/>
      <c r="R14" s="130"/>
      <c r="S14" s="130" t="s">
        <v>49</v>
      </c>
      <c r="T14" s="130"/>
      <c r="U14" s="130"/>
      <c r="V14" s="130"/>
      <c r="W14" s="130"/>
      <c r="X14" s="130"/>
      <c r="Y14" s="130"/>
      <c r="Z14" s="130"/>
      <c r="AA14" s="130"/>
      <c r="AB14" s="130"/>
      <c r="AC14" s="130" t="s">
        <v>51</v>
      </c>
      <c r="AD14" s="130"/>
      <c r="AE14" s="130"/>
      <c r="AF14" s="130"/>
      <c r="AG14" s="131">
        <f>COUNTA(Februar[[#This Row],[1]:[29]])</f>
        <v>4</v>
      </c>
      <c r="AH14" s="121"/>
    </row>
    <row r="15" spans="1:34" ht="30" x14ac:dyDescent="0.25">
      <c r="A15" s="129" t="s">
        <v>93</v>
      </c>
      <c r="B15" s="130"/>
      <c r="C15" s="130"/>
      <c r="D15" s="130"/>
      <c r="E15" s="130"/>
      <c r="F15" s="130"/>
      <c r="G15" s="130"/>
      <c r="H15" s="130"/>
      <c r="I15" s="130" t="s">
        <v>47</v>
      </c>
      <c r="J15" s="130" t="s">
        <v>47</v>
      </c>
      <c r="K15" s="130" t="s">
        <v>47</v>
      </c>
      <c r="L15" s="130" t="s">
        <v>47</v>
      </c>
      <c r="M15" s="130"/>
      <c r="N15" s="130"/>
      <c r="O15" s="130"/>
      <c r="P15" s="130"/>
      <c r="Q15" s="130"/>
      <c r="R15" s="130"/>
      <c r="S15" s="130"/>
      <c r="T15" s="130"/>
      <c r="U15" s="130"/>
      <c r="V15" s="130"/>
      <c r="W15" s="130"/>
      <c r="X15" s="130"/>
      <c r="Y15" s="130" t="s">
        <v>51</v>
      </c>
      <c r="Z15" s="130"/>
      <c r="AA15" s="130"/>
      <c r="AB15" s="130"/>
      <c r="AC15" s="130"/>
      <c r="AD15" s="130"/>
      <c r="AE15" s="130"/>
      <c r="AF15" s="130"/>
      <c r="AG15" s="131">
        <f>COUNTA(Februar[[#This Row],[1]:[29]])</f>
        <v>5</v>
      </c>
      <c r="AH15" s="121"/>
    </row>
    <row r="16" spans="1:34" x14ac:dyDescent="0.25">
      <c r="A16" s="132" t="str">
        <f>Monatsname&amp;" ergebnis"</f>
        <v xml:space="preserve"> ergebnis</v>
      </c>
      <c r="B16" s="133">
        <f>SUBTOTAL(103,Februar[1])</f>
        <v>0</v>
      </c>
      <c r="C16" s="133">
        <f>SUBTOTAL(103,Februar[2])</f>
        <v>0</v>
      </c>
      <c r="D16" s="133">
        <f>SUBTOTAL(103,Februar[3])</f>
        <v>2</v>
      </c>
      <c r="E16" s="133">
        <f>SUBTOTAL(103,Februar[4])</f>
        <v>1</v>
      </c>
      <c r="F16" s="133">
        <f>SUBTOTAL(103,Februar[5])</f>
        <v>2</v>
      </c>
      <c r="G16" s="133">
        <f>SUBTOTAL(103,Februar[6])</f>
        <v>2</v>
      </c>
      <c r="H16" s="133">
        <f>SUBTOTAL(103,Februar[7])</f>
        <v>0</v>
      </c>
      <c r="I16" s="133">
        <f>SUBTOTAL(103,Februar[8])</f>
        <v>1</v>
      </c>
      <c r="J16" s="133">
        <f>SUBTOTAL(103,Februar[9])</f>
        <v>1</v>
      </c>
      <c r="K16" s="133">
        <f>SUBTOTAL(103,Februar[10])</f>
        <v>1</v>
      </c>
      <c r="L16" s="133">
        <f>SUBTOTAL(103,Februar[11])</f>
        <v>2</v>
      </c>
      <c r="M16" s="133">
        <f>SUBTOTAL(103,Februar[12])</f>
        <v>0</v>
      </c>
      <c r="N16" s="133">
        <f>SUBTOTAL(103,Februar[13])</f>
        <v>1</v>
      </c>
      <c r="O16" s="133">
        <f>SUBTOTAL(103,Februar[14])</f>
        <v>1</v>
      </c>
      <c r="P16" s="133">
        <f>SUBTOTAL(103,Februar[15])</f>
        <v>0</v>
      </c>
      <c r="Q16" s="133">
        <f>SUBTOTAL(103,Februar[16])</f>
        <v>0</v>
      </c>
      <c r="R16" s="133">
        <f>SUBTOTAL(103,Februar[17])</f>
        <v>0</v>
      </c>
      <c r="S16" s="133">
        <f>SUBTOTAL(103,Februar[18])</f>
        <v>1</v>
      </c>
      <c r="T16" s="133">
        <f>SUBTOTAL(103,Februar[19])</f>
        <v>0</v>
      </c>
      <c r="U16" s="133">
        <f>SUBTOTAL(103,Februar[20])</f>
        <v>1</v>
      </c>
      <c r="V16" s="133">
        <f>SUBTOTAL(103,Februar[21])</f>
        <v>0</v>
      </c>
      <c r="W16" s="133">
        <f>SUBTOTAL(103,Februar[22])</f>
        <v>0</v>
      </c>
      <c r="X16" s="133">
        <f>SUBTOTAL(103,Februar[23])</f>
        <v>0</v>
      </c>
      <c r="Y16" s="133">
        <f>SUBTOTAL(103,Februar[24])</f>
        <v>1</v>
      </c>
      <c r="Z16" s="133">
        <f>SUBTOTAL(103,Februar[25])</f>
        <v>1</v>
      </c>
      <c r="AA16" s="133">
        <f>SUBTOTAL(103,Februar[26])</f>
        <v>1</v>
      </c>
      <c r="AB16" s="133">
        <f>SUBTOTAL(103,Februar[27])</f>
        <v>1</v>
      </c>
      <c r="AC16" s="133">
        <f>SUBTOTAL(103,Februar[28])</f>
        <v>1</v>
      </c>
      <c r="AD16" s="133">
        <f>SUBTOTAL(103,Februar[29])</f>
        <v>0</v>
      </c>
      <c r="AE16" s="133"/>
      <c r="AF16" s="133"/>
      <c r="AG16" s="133">
        <f>SUBTOTAL(109,Februar[Tage gesamt])</f>
        <v>21</v>
      </c>
      <c r="AH16" s="121"/>
    </row>
    <row r="17" spans="1:34"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row>
  </sheetData>
  <mergeCells count="6">
    <mergeCell ref="C6:E6"/>
    <mergeCell ref="G6:I6"/>
    <mergeCell ref="K6:L6"/>
    <mergeCell ref="N6:R6"/>
    <mergeCell ref="T6:X6"/>
    <mergeCell ref="B8:AF8"/>
  </mergeCells>
  <conditionalFormatting sqref="B11:AF15">
    <cfRule type="expression" priority="2" stopIfTrue="1">
      <formula>B11=""</formula>
    </cfRule>
    <cfRule type="expression" dxfId="75" priority="3" stopIfTrue="1">
      <formula>B11=SchlüsselBenutzerdef2</formula>
    </cfRule>
    <cfRule type="expression" dxfId="74" priority="4" stopIfTrue="1">
      <formula>B11=SchlüsselBenutzerdef1</formula>
    </cfRule>
    <cfRule type="expression" dxfId="73" priority="5" stopIfTrue="1">
      <formula>B11=SchlüsselKrank</formula>
    </cfRule>
    <cfRule type="expression" dxfId="72" priority="6" stopIfTrue="1">
      <formula>B11=SchlüsselPrivat</formula>
    </cfRule>
    <cfRule type="expression" dxfId="71" priority="7" stopIfTrue="1">
      <formula>B11=SchlüsselUrlaub</formula>
    </cfRule>
  </conditionalFormatting>
  <conditionalFormatting sqref="AD9">
    <cfRule type="expression" dxfId="70" priority="1">
      <formula>MONTH(DATE(Kalenderjahr,2,29))&lt;&gt;2</formula>
    </cfRule>
  </conditionalFormatting>
  <conditionalFormatting sqref="AD10">
    <cfRule type="expression" dxfId="69" priority="8">
      <formula>MONTH(DATE(Kalenderjahr,2,29))&lt;&gt;2</formula>
    </cfRule>
  </conditionalFormatting>
  <conditionalFormatting sqref="AG11:AG15">
    <cfRule type="dataBar" priority="9">
      <dataBar>
        <cfvo type="min"/>
        <cfvo type="formula" val="DATEDIF(DATE(Kalenderjahr,2,1),DATE(Kalenderjahr,3,1),&quot;d&quot;)"/>
        <color theme="4"/>
      </dataBar>
      <extLst>
        <ext xmlns:x14="http://schemas.microsoft.com/office/spreadsheetml/2009/9/main" uri="{B025F937-C7B1-47D3-B67F-A62EFF666E3E}">
          <x14:id>{199C8CCA-6A43-4571-9C44-0708430170BF}</x14:id>
        </ext>
      </extLst>
    </cfRule>
  </conditionalFormatting>
  <dataValidations count="14">
    <dataValidation allowBlank="1" showInputMessage="1" showErrorMessage="1" prompt="Der Titel des Arbeitsblatts befindet sich in dieser Zelle. " sqref="A3" xr:uid="{A47A097D-D664-42DB-9094-982F540F96F0}"/>
    <dataValidation allowBlank="1" showInputMessage="1" showErrorMessage="1" prompt="In dieser Zeile werden die in der Tabelle verwendeten Schlüssel definiert: Zelle C4 steht für „Urlaub“, G4 für „Privat“ und K4 für „krankheitsbedingte Abwesenheit“. Die Zellen N4 und R4 sind anpassbar." sqref="A6" xr:uid="{A5C009B3-BA4C-4395-88FD-9C21EA8966B8}"/>
    <dataValidation allowBlank="1" showInputMessage="1" showErrorMessage="1" prompt="Die Wochentage in dieser Zeile werden für den Monat automatisch gemäß dem Jahr in AH4 aktualisiert. Bei jedem Tag des Monats handelt es sich um eine Spalte, um die Abwesenheit und den Abwesenheitstyp eines Mitarbeiters zu vermerken." sqref="B9" xr:uid="{E2D554CD-ADB4-4118-A62B-FC4E2E416224}"/>
    <dataValidation allowBlank="1" showInputMessage="1" showErrorMessage="1" prompt="Die Tage des Monats in dieser Zeile werden automatisch generiert. Geben Sie die Abwesenheit eines Mitarbeiters und die Abwesenheitsart in jeder Spalte für jeden Tag des Monats ein. Leer bedeutet keine Abwesenheit." sqref="B10" xr:uid="{A3B566C7-C9F4-4400-A50D-25416ED1AFAD}"/>
    <dataValidation allowBlank="1" showInputMessage="1" showErrorMessage="1" prompt="Der Buchstabe „V“ steht für urlaubsbedingte Abwesenheit." sqref="B6" xr:uid="{18F8C6A3-94DA-4B31-853E-EE4C69B82AA4}"/>
    <dataValidation allowBlank="1" showInputMessage="1" showErrorMessage="1" prompt="Der Buchstabe &quot;P&quot; zeigt Abwesenheit aus privaten Gründen an" sqref="F6" xr:uid="{BB793359-B406-4E7A-B365-C9543F7FCDD1}"/>
    <dataValidation allowBlank="1" showInputMessage="1" showErrorMessage="1" prompt="Der Buchstabe &quot;K&quot; zeigt Abwesenheit aufgrund von Krankheit an" sqref="J6" xr:uid="{6AC98730-377B-48DF-AF86-634D47D4974F}"/>
    <dataValidation allowBlank="1" showInputMessage="1" showErrorMessage="1" prompt="Geben Sie einen Buchstaben ein, und passen sie die Bezeichnung rechts an, um ein weiteres Schlüsselelement hinzuzufügen" sqref="M6 S6" xr:uid="{6766ED9A-C8B0-42A1-855D-AAD19CF3D139}"/>
    <dataValidation allowBlank="1" showInputMessage="1" showErrorMessage="1" prompt="Geben Sie eine Bezeichnung zur Beschreibung des benutzerdefinierten Schlüssels links ein." sqref="T6 N6" xr:uid="{A9D388A1-A4C3-4C95-9E51-B28C91AAF12F}"/>
    <dataValidation errorStyle="warning" allowBlank="1" showInputMessage="1" showErrorMessage="1" error="Wählen Sie einen Namen aus der Liste aus. Wählen Sie ABBRECHEN aus, drücken Sie dann ALT+NACH-UNTEN und dann die EINGABETASTE, um einen Namen auszuwählen" prompt="Geben Sie die Namen der Mitarbeiter auf dem Arbeitsblatt „Mitarbeiternamen“ ein, und wählen Sie dann einen dieser Namen aus der Liste in dieser Spalte aus. Drücken Sie ALT+NACH-UNTEN und dann die EINGABETASTE, um einen Namen auszuwählen." sqref="A10" xr:uid="{AE43408B-A171-4060-A11E-08365ACCF0CF}"/>
    <dataValidation allowBlank="1" showInputMessage="1" showErrorMessage="1" prompt="Der Monatsname für diesen Abwesenheitsplan befindet sich in dieser Zelle. Die Abwesenheitssummen für diesen Monat befinden sich in der letzten Zelle der Tabelle. Wählen Sie Mitarbeiternamen in Tabellenspalte B aus" sqref="A4" xr:uid="{6AF2F6F7-C432-4177-A2C6-8E309D1EBC1E}"/>
    <dataValidation allowBlank="1" showInputMessage="1" showErrorMessage="1" prompt="Der automatisch aktualisierte Titel befindet sich in dieser Zelle. Um den Titel zu ändern, aktualisieren Sie B1 auf dem Arbeitsblatt &quot;Januar&quot;." sqref="A4" xr:uid="{D601AAF1-197B-4AA1-BA08-476B69952A52}"/>
    <dataValidation allowBlank="1" showInputMessage="1" showErrorMessage="1" prompt="Berechnet in dieser Spalte automatisch die Gesamtzahl der Tage, die ein Mitarbeiter in diesem Monat nicht anwesend war" sqref="AG10" xr:uid="{FB6405FB-3375-49C8-BDF7-29358481EA1B}"/>
    <dataValidation allowBlank="1" showInputMessage="1" showErrorMessage="1" prompt="Das automatisch aktualisierte Jahr basiert auf dem auf dem Januar-Arbeitsblatt eingegebenen Jahr." sqref="AG8" xr:uid="{0681C885-E0F9-4629-BA28-6E552A311A27}"/>
  </dataValidations>
  <pageMargins left="0.7" right="0.7" top="0.78740157499999996" bottom="0.78740157499999996"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199C8CCA-6A43-4571-9C44-0708430170BF}">
            <x14:dataBar minLength="0" maxLength="100" gradient="0">
              <x14:cfvo type="autoMin"/>
              <x14:cfvo type="formula">
                <xm:f>DATEDIF(DATE(Kalenderjahr,2,1),DATE(Kalenderjahr,3,1),"d")</xm:f>
              </x14:cfvo>
              <x14:negativeFillColor rgb="FFFF0000"/>
              <x14:axisColor rgb="FF000000"/>
            </x14:dataBar>
          </x14:cfRule>
          <xm:sqref>AG11:AG15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Tabelle1</vt:lpstr>
      <vt:lpstr>Tabelle2</vt:lpstr>
      <vt:lpstr>Tabelle3</vt:lpstr>
      <vt:lpstr>Tabelle4</vt:lpstr>
      <vt:lpstr>Kalenderjahr</vt:lpstr>
      <vt:lpstr>Tabelle3!Monatsname</vt:lpstr>
      <vt:lpstr>Tabelle4!Monatsname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dc:creator>
  <cp:lastModifiedBy>Nico .</cp:lastModifiedBy>
  <dcterms:created xsi:type="dcterms:W3CDTF">2024-12-19T13:22:14Z</dcterms:created>
  <dcterms:modified xsi:type="dcterms:W3CDTF">2024-12-19T13:28:26Z</dcterms:modified>
</cp:coreProperties>
</file>