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xr:revisionPtr revIDLastSave="16" documentId="8_{16CCE53C-FD87-4A0F-BDE1-8153C1C258C4}" xr6:coauthVersionLast="47" xr6:coauthVersionMax="47" xr10:uidLastSave="{83A8B970-07DD-4587-937A-76442907EE16}"/>
  <bookViews>
    <workbookView xWindow="-110" yWindow="-110" windowWidth="29020" windowHeight="15700" tabRatio="638" xr2:uid="{00000000-000D-0000-FFFF-FFFF00000000}"/>
  </bookViews>
  <sheets>
    <sheet name="Dashboard" sheetId="3" r:id="rId1"/>
    <sheet name="Project Table" sheetId="1" r:id="rId2"/>
    <sheet name="Settings" sheetId="2" r:id="rId3"/>
    <sheet name="Formulae for the dashboard" sheetId="4" r:id="rId4"/>
  </sheets>
  <externalReferences>
    <externalReference r:id="rId5"/>
  </externalReferences>
  <definedNames>
    <definedName name="date" localSheetId="0">Dashboard!$Q$4:$XFD$4</definedName>
    <definedName name="due_date" localSheetId="0">Dashboard!$K1</definedName>
    <definedName name="Duration" localSheetId="0">Dashboard!$J1</definedName>
    <definedName name="gantt_date" localSheetId="0">AND(Dashboard!date&gt;=Dashboard!start_date, Dashboard!date&lt;=Dashboard!due_date)</definedName>
    <definedName name="Progress" localSheetId="0">Dashboard!$M1</definedName>
    <definedName name="Slicer_Department">#N/A</definedName>
    <definedName name="Slicer_Department1">#N/A</definedName>
    <definedName name="Slicer_Manager">#N/A</definedName>
    <definedName name="Slicer_Project">#N/A</definedName>
    <definedName name="Slicer_Project1">#N/A</definedName>
    <definedName name="Slicer_Status">#N/A</definedName>
    <definedName name="start_date" localSheetId="0">Dashboard!$I1</definedName>
  </definedNames>
  <calcPr calcId="191029"/>
  <pivotCaches>
    <pivotCache cacheId="224" r:id="rId6"/>
  </pivotCaches>
  <fileRecoveryPr repairLoad="1"/>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 l="1"/>
  <c r="O15" i="1" s="1"/>
  <c r="C15" i="1" s="1"/>
  <c r="B23" i="4"/>
  <c r="B22" i="4"/>
  <c r="B21" i="4"/>
  <c r="B20" i="4"/>
  <c r="M1" i="3" l="1"/>
  <c r="N7" i="1" l="1"/>
  <c r="N8" i="1"/>
  <c r="N9" i="1"/>
  <c r="N10" i="1"/>
  <c r="N11" i="1"/>
  <c r="N12" i="1"/>
  <c r="N13" i="1"/>
  <c r="N14" i="1"/>
  <c r="AA3" i="4" l="1"/>
  <c r="X3" i="4" l="1"/>
  <c r="X2" i="4"/>
  <c r="X4" i="4" l="1"/>
  <c r="X7" i="4" s="1"/>
  <c r="X6" i="4"/>
  <c r="C4" i="3"/>
  <c r="Q4" i="3"/>
  <c r="R4" i="3" s="1"/>
  <c r="S4" i="3" s="1"/>
  <c r="T4" i="3" s="1"/>
  <c r="U4" i="3" s="1"/>
  <c r="V4" i="3" s="1"/>
  <c r="W4" i="3" s="1"/>
  <c r="X4" i="3" s="1"/>
  <c r="Y4" i="3" s="1"/>
  <c r="Z4" i="3" s="1"/>
  <c r="AA4" i="3" s="1"/>
  <c r="AB4" i="3" s="1"/>
  <c r="AC4" i="3" s="1"/>
  <c r="AD4" i="3" s="1"/>
  <c r="AE4" i="3" s="1"/>
  <c r="AF4" i="3" s="1"/>
  <c r="AG4" i="3" s="1"/>
  <c r="AH4" i="3" s="1"/>
  <c r="AI4" i="3" s="1"/>
  <c r="AJ4" i="3" s="1"/>
  <c r="AK4" i="3" s="1"/>
  <c r="AL4" i="3" s="1"/>
  <c r="AM4" i="3" s="1"/>
  <c r="AN4" i="3" s="1"/>
  <c r="AO4" i="3" s="1"/>
  <c r="AP4" i="3" s="1"/>
  <c r="AQ4" i="3" s="1"/>
  <c r="AR4" i="3" s="1"/>
  <c r="G4" i="3"/>
  <c r="Q5" i="3" l="1"/>
  <c r="O12" i="1"/>
  <c r="Z14" i="1"/>
  <c r="O14" i="1"/>
  <c r="O10" i="1"/>
  <c r="O11" i="1"/>
  <c r="O8" i="1"/>
  <c r="O13" i="1"/>
  <c r="O9" i="1"/>
  <c r="R5" i="3" l="1"/>
  <c r="G1" i="3"/>
  <c r="B9" i="4"/>
  <c r="B8" i="4"/>
  <c r="B7" i="4"/>
  <c r="B6" i="4"/>
  <c r="B5" i="4"/>
  <c r="B4" i="4"/>
  <c r="B3" i="4"/>
  <c r="G3" i="4"/>
  <c r="B12" i="4" l="1"/>
  <c r="S5" i="3"/>
  <c r="H3" i="4"/>
  <c r="B13" i="4"/>
  <c r="L3" i="2"/>
  <c r="C8" i="1"/>
  <c r="C9" i="1"/>
  <c r="C10" i="1"/>
  <c r="C11" i="1"/>
  <c r="C12" i="1"/>
  <c r="C13" i="1"/>
  <c r="C14" i="1"/>
  <c r="O7" i="1"/>
  <c r="B16" i="4" l="1"/>
  <c r="B15" i="4"/>
  <c r="C7" i="1"/>
  <c r="T5" i="3"/>
  <c r="U5" i="3" l="1"/>
  <c r="V5" i="3" l="1"/>
  <c r="W5" i="3" l="1"/>
  <c r="X5" i="3" l="1"/>
  <c r="Y5" i="3" l="1"/>
  <c r="Z5" i="3" l="1"/>
  <c r="AA5" i="3" l="1"/>
  <c r="AB5" i="3" l="1"/>
  <c r="AC5" i="3" l="1"/>
  <c r="AD5" i="3" l="1"/>
  <c r="AE5" i="3" l="1"/>
  <c r="AF5" i="3" l="1"/>
  <c r="AG5" i="3" l="1"/>
  <c r="AH5" i="3" l="1"/>
  <c r="AI5" i="3" l="1"/>
  <c r="AJ5" i="3" l="1"/>
  <c r="AK5" i="3" l="1"/>
  <c r="AL5" i="3" l="1"/>
  <c r="AM5" i="3" l="1"/>
  <c r="AN5" i="3" l="1"/>
  <c r="AO5" i="3" l="1"/>
  <c r="AP5" i="3" l="1"/>
  <c r="AQ5" i="3" l="1"/>
  <c r="AR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6" authorId="0" shapeId="0" xr:uid="{00000000-0006-0000-0100-000001000000}">
      <text>
        <r>
          <rPr>
            <sz val="9"/>
            <color indexed="81"/>
            <rFont val="Tahoma"/>
            <family val="2"/>
          </rPr>
          <t xml:space="preserve">To change the values in the dropdown list, go to the next sheet and simply replace a value with a custom one in the "Priority dropdown" column.
</t>
        </r>
        <r>
          <rPr>
            <b/>
            <sz val="9"/>
            <color indexed="81"/>
            <rFont val="Tahoma"/>
            <family val="2"/>
          </rPr>
          <t>Example:</t>
        </r>
        <r>
          <rPr>
            <sz val="9"/>
            <color indexed="81"/>
            <rFont val="Tahoma"/>
            <family val="2"/>
          </rPr>
          <t xml:space="preserve"> You wish to replace the value "Medium" in the dropdown list to "Unknown". 
</t>
        </r>
        <r>
          <rPr>
            <b/>
            <sz val="9"/>
            <color indexed="81"/>
            <rFont val="Tahoma"/>
            <family val="2"/>
          </rPr>
          <t>Step1:</t>
        </r>
        <r>
          <rPr>
            <sz val="9"/>
            <color indexed="81"/>
            <rFont val="Tahoma"/>
            <family val="2"/>
          </rPr>
          <t xml:space="preserve"> Click on "Sheet2" at the bottom left of the screen.
</t>
        </r>
        <r>
          <rPr>
            <b/>
            <sz val="9"/>
            <color indexed="81"/>
            <rFont val="Tahoma"/>
            <family val="2"/>
          </rPr>
          <t xml:space="preserve">Step2: </t>
        </r>
        <r>
          <rPr>
            <sz val="9"/>
            <color indexed="81"/>
            <rFont val="Tahoma"/>
            <family val="2"/>
          </rPr>
          <t xml:space="preserve">In the "Priority dropdown" column, locate the cell that says "Medium".
</t>
        </r>
        <r>
          <rPr>
            <b/>
            <sz val="9"/>
            <color indexed="81"/>
            <rFont val="Tahoma"/>
            <family val="2"/>
          </rPr>
          <t>Step3:</t>
        </r>
        <r>
          <rPr>
            <sz val="9"/>
            <color indexed="81"/>
            <rFont val="Tahoma"/>
            <family val="2"/>
          </rPr>
          <t xml:space="preserve"> Delete "Medium" and replace it with "Unknown" (or any other value of your choosing).
You can use the same method to replace the values in the dropdown list of the "Status" column.</t>
        </r>
      </text>
    </comment>
    <comment ref="K6" authorId="0" shapeId="0" xr:uid="{00000000-0006-0000-0100-000002000000}">
      <text>
        <r>
          <rPr>
            <sz val="9"/>
            <color indexed="81"/>
            <rFont val="Tahoma"/>
            <family val="2"/>
          </rPr>
          <t xml:space="preserve">You can choose the percentage via the dropdown list, or you can type in a custom number. 
</t>
        </r>
        <r>
          <rPr>
            <b/>
            <sz val="9"/>
            <color indexed="81"/>
            <rFont val="Tahoma"/>
            <family val="2"/>
          </rPr>
          <t>Note:</t>
        </r>
        <r>
          <rPr>
            <sz val="9"/>
            <color indexed="81"/>
            <rFont val="Tahoma"/>
            <family val="2"/>
          </rPr>
          <t xml:space="preserve"> The bar will not automatically change to "100%" if the status is changed to "Complete".
</t>
        </r>
      </text>
    </comment>
  </commentList>
</comments>
</file>

<file path=xl/sharedStrings.xml><?xml version="1.0" encoding="utf-8"?>
<sst xmlns="http://schemas.openxmlformats.org/spreadsheetml/2006/main" count="266" uniqueCount="116">
  <si>
    <t>Project manager</t>
  </si>
  <si>
    <t>Priority</t>
  </si>
  <si>
    <t>Description</t>
  </si>
  <si>
    <t>Assignee</t>
  </si>
  <si>
    <t>Status</t>
  </si>
  <si>
    <t>Progress</t>
  </si>
  <si>
    <t>Start date</t>
  </si>
  <si>
    <t>Due date</t>
  </si>
  <si>
    <t>Days left</t>
  </si>
  <si>
    <t>Notes</t>
  </si>
  <si>
    <t>High</t>
  </si>
  <si>
    <t>In Progress</t>
  </si>
  <si>
    <t>Medium</t>
  </si>
  <si>
    <t>Complete</t>
  </si>
  <si>
    <t>On Hold</t>
  </si>
  <si>
    <t>Critical!</t>
  </si>
  <si>
    <t>Overdue</t>
  </si>
  <si>
    <t>In Review</t>
  </si>
  <si>
    <t>Low</t>
  </si>
  <si>
    <t>Priority dropdown</t>
  </si>
  <si>
    <t>Status dropdown</t>
  </si>
  <si>
    <t>Task6</t>
  </si>
  <si>
    <t>Task7</t>
  </si>
  <si>
    <t>Budget</t>
  </si>
  <si>
    <t>Actual cost</t>
  </si>
  <si>
    <t>!</t>
  </si>
  <si>
    <t>Blocked</t>
  </si>
  <si>
    <t>Manager</t>
  </si>
  <si>
    <t>Development</t>
  </si>
  <si>
    <t>Marketing</t>
  </si>
  <si>
    <t>Security</t>
  </si>
  <si>
    <t>Design</t>
  </si>
  <si>
    <t>Content</t>
  </si>
  <si>
    <t>Jenna A.</t>
  </si>
  <si>
    <t>Davina B.</t>
  </si>
  <si>
    <t>Tom D.</t>
  </si>
  <si>
    <t>David E.</t>
  </si>
  <si>
    <t>Samantha F.</t>
  </si>
  <si>
    <t>George H.</t>
  </si>
  <si>
    <t>Kevin J.</t>
  </si>
  <si>
    <t>Helen C.</t>
  </si>
  <si>
    <t>Sasha H.</t>
  </si>
  <si>
    <t>Prudence P.</t>
  </si>
  <si>
    <t>Jason B.</t>
  </si>
  <si>
    <t>Holidays</t>
  </si>
  <si>
    <t>days before the deadline</t>
  </si>
  <si>
    <t>Today's date:</t>
  </si>
  <si>
    <t>-</t>
  </si>
  <si>
    <t xml:space="preserve">Budget </t>
  </si>
  <si>
    <t xml:space="preserve">Progress </t>
  </si>
  <si>
    <t xml:space="preserve">Actual cost </t>
  </si>
  <si>
    <t>Department</t>
  </si>
  <si>
    <t>Not started</t>
  </si>
  <si>
    <t>Remaining tasks</t>
  </si>
  <si>
    <t>Total tasks</t>
  </si>
  <si>
    <t>Bar chart</t>
  </si>
  <si>
    <t>Doughnut</t>
  </si>
  <si>
    <t>Project Management Dashboard Template</t>
  </si>
  <si>
    <t>Scroll bar:</t>
  </si>
  <si>
    <t>Start date:</t>
  </si>
  <si>
    <t>% Duration of project</t>
  </si>
  <si>
    <t>Remaining % of project</t>
  </si>
  <si>
    <t>Number of "Complete" tasks</t>
  </si>
  <si>
    <t>Number of remaining tasks</t>
  </si>
  <si>
    <t>Number of tasks total</t>
  </si>
  <si>
    <t>Remaining</t>
  </si>
  <si>
    <t>Project manager:</t>
  </si>
  <si>
    <t>Peter Maxwell</t>
  </si>
  <si>
    <t>Project Management Template With Dashboard</t>
  </si>
  <si>
    <t>Project start date</t>
  </si>
  <si>
    <t>Project end date</t>
  </si>
  <si>
    <t>Client</t>
  </si>
  <si>
    <t>Project summary</t>
  </si>
  <si>
    <t>Sponsor</t>
  </si>
  <si>
    <t>Total budget</t>
  </si>
  <si>
    <t>The goal of this project is to…</t>
  </si>
  <si>
    <t>Tasks</t>
  </si>
  <si>
    <t>Project</t>
  </si>
  <si>
    <t>Task8</t>
  </si>
  <si>
    <t>Duration</t>
  </si>
  <si>
    <t>Show "i" notification</t>
  </si>
  <si>
    <t>Settings</t>
  </si>
  <si>
    <t>(Leer)</t>
  </si>
  <si>
    <t>Gesamtergebnis</t>
  </si>
  <si>
    <t xml:space="preserve">MPS </t>
  </si>
  <si>
    <t>Max Mustermann</t>
  </si>
  <si>
    <t xml:space="preserve">Hans Hansen </t>
  </si>
  <si>
    <t xml:space="preserve">Lean Administaration </t>
  </si>
  <si>
    <t xml:space="preserve">Einführen von Lean Adm </t>
  </si>
  <si>
    <t xml:space="preserve">Lean Line 7 </t>
  </si>
  <si>
    <t>Line 1</t>
  </si>
  <si>
    <t>MPS L7</t>
  </si>
  <si>
    <t>mps L1</t>
  </si>
  <si>
    <r>
      <t>Die Ferien in Niedersachsen für das Jahr 2025 sind</t>
    </r>
    <r>
      <rPr>
        <sz val="7.5"/>
        <color theme="1"/>
        <rFont val="-apple-system"/>
      </rPr>
      <t>12</t>
    </r>
    <r>
      <rPr>
        <sz val="11"/>
        <color theme="1"/>
        <rFont val="Calibri"/>
        <family val="2"/>
        <scheme val="minor"/>
      </rPr>
      <t>:</t>
    </r>
  </si>
  <si>
    <t>Halbjahresferien: 3. - 4. Februar</t>
  </si>
  <si>
    <t>Osterferien: 7. - 19. April (plus 30. April als Brückentag)</t>
  </si>
  <si>
    <t>Pfingstferien: 2. Mai, 30. Mai und 10. Juni (als Feiertage)</t>
  </si>
  <si>
    <t>Sommerferien: 3. Juli - 13. August</t>
  </si>
  <si>
    <t>Herbstferien: 13. - 25. Oktober</t>
  </si>
  <si>
    <t>Weihnachtsferien: 22. Dezember - 5. Januar</t>
  </si>
  <si>
    <t>⬇️FIELDS FOR THE DROPDOWN SELECTION - PROJECT TABLE -</t>
  </si>
  <si>
    <t>Organisationsstruktur</t>
  </si>
  <si>
    <t>Personal / Know - how</t>
  </si>
  <si>
    <t>Kultur</t>
  </si>
  <si>
    <t>Infrastruktur</t>
  </si>
  <si>
    <t>Prozesse &amp; Effiziens</t>
  </si>
  <si>
    <t xml:space="preserve">Stakeholder </t>
  </si>
  <si>
    <t>Digitalisierung</t>
  </si>
  <si>
    <t>Compliance</t>
  </si>
  <si>
    <t xml:space="preserve">Meilenstein </t>
  </si>
  <si>
    <t xml:space="preserve">Meilenstein Kick Off </t>
  </si>
  <si>
    <t xml:space="preserve">TEST </t>
  </si>
  <si>
    <t>TEST 1</t>
  </si>
  <si>
    <t xml:space="preserve">TEST 2 </t>
  </si>
  <si>
    <t xml:space="preserve">TEST 3 </t>
  </si>
  <si>
    <t>Franz Franzmann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</si>
</sst>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quot;$&quot;#,##0_);[Red]\(&quot;$&quot;#,##0\)"/>
    <numFmt numFmtId="165" formatCode="m/d/yyyy;@"/>
    <numFmt numFmtId="166" formatCode="&quot;$&quot;#,##0.00"/>
    <numFmt numFmtId="167" formatCode="0.0,,\M;\-0.0,,\M"/>
    <numFmt numFmtId="168" formatCode="[$-409]d\-mmm;@"/>
    <numFmt numFmtId="169" formatCode="[$-409]d\-mmm\-yy;@"/>
    <numFmt numFmtId="170" formatCode="[$-409]mmm\ d\,\ yyyy;@"/>
    <numFmt numFmtId="176" formatCode="dd/mm/yy;@"/>
    <numFmt numFmtId="177" formatCode="_-* #,##0.00\ [$€-407]_-;\-* #,##0.00\ [$€-407]_-;_-* &quot;-&quot;??\ [$€-407]_-;_-@_-"/>
  </numFmts>
  <fonts count="39">
    <font>
      <sz val="11"/>
      <color theme="1"/>
      <name val="Calibri"/>
      <family val="2"/>
      <scheme val="minor"/>
    </font>
    <font>
      <sz val="11"/>
      <color theme="1"/>
      <name val="Calibri"/>
      <family val="2"/>
      <scheme val="minor"/>
    </font>
    <font>
      <sz val="11"/>
      <color theme="1"/>
      <name val="Roboto"/>
    </font>
    <font>
      <sz val="9"/>
      <color indexed="81"/>
      <name val="Tahoma"/>
      <family val="2"/>
    </font>
    <font>
      <b/>
      <sz val="9"/>
      <color indexed="81"/>
      <name val="Tahoma"/>
      <family val="2"/>
    </font>
    <font>
      <sz val="11"/>
      <color theme="0" tint="-4.9989318521683403E-2"/>
      <name val="Roboto"/>
    </font>
    <font>
      <sz val="9"/>
      <color theme="0" tint="-4.9989318521683403E-2"/>
      <name val="Roboto"/>
    </font>
    <font>
      <sz val="11"/>
      <color theme="1"/>
      <name val="Wingdings"/>
      <charset val="2"/>
    </font>
    <font>
      <sz val="11"/>
      <color theme="1"/>
      <name val="Inter"/>
    </font>
    <font>
      <sz val="11"/>
      <color theme="0" tint="-4.9989318521683403E-2"/>
      <name val="Inter"/>
    </font>
    <font>
      <sz val="12"/>
      <color theme="0" tint="-4.9989318521683403E-2"/>
      <name val="Inter"/>
    </font>
    <font>
      <sz val="10"/>
      <color theme="1"/>
      <name val="Inter"/>
    </font>
    <font>
      <sz val="9"/>
      <color theme="0" tint="-4.9989318521683403E-2"/>
      <name val="Inter"/>
    </font>
    <font>
      <sz val="9"/>
      <color theme="1"/>
      <name val="Inter"/>
    </font>
    <font>
      <b/>
      <sz val="11"/>
      <color theme="0"/>
      <name val="Inter"/>
    </font>
    <font>
      <b/>
      <sz val="11"/>
      <color theme="1"/>
      <name val="Inter"/>
    </font>
    <font>
      <sz val="26"/>
      <color theme="0" tint="-4.9989318521683403E-2"/>
      <name val="Inter"/>
    </font>
    <font>
      <b/>
      <sz val="26"/>
      <color rgb="FF6397FF"/>
      <name val="Inter"/>
    </font>
    <font>
      <b/>
      <sz val="26"/>
      <color theme="1"/>
      <name val="Inter"/>
    </font>
    <font>
      <b/>
      <sz val="12"/>
      <color theme="0" tint="-4.9989318521683403E-2"/>
      <name val="Inter"/>
    </font>
    <font>
      <sz val="11"/>
      <name val="Inter"/>
    </font>
    <font>
      <sz val="11"/>
      <color rgb="FF81ABFF"/>
      <name val="Inter"/>
    </font>
    <font>
      <b/>
      <sz val="11"/>
      <color theme="0" tint="-4.9989318521683403E-2"/>
      <name val="Inter"/>
    </font>
    <font>
      <sz val="12"/>
      <color theme="1"/>
      <name val="Inter"/>
    </font>
    <font>
      <sz val="10"/>
      <color theme="0" tint="-4.9989318521683403E-2"/>
      <name val="Inter"/>
    </font>
    <font>
      <sz val="11"/>
      <color theme="2" tint="-9.9978637043366805E-2"/>
      <name val="Inter"/>
    </font>
    <font>
      <sz val="14"/>
      <color theme="1"/>
      <name val="Webdings"/>
      <family val="1"/>
      <charset val="2"/>
    </font>
    <font>
      <b/>
      <sz val="20"/>
      <color rgb="FF6397FF"/>
      <name val="Inter"/>
    </font>
    <font>
      <b/>
      <sz val="20"/>
      <color rgb="FF00857C"/>
      <name val="Inter"/>
    </font>
    <font>
      <sz val="11"/>
      <color rgb="FF00857C"/>
      <name val="Inter"/>
    </font>
    <font>
      <b/>
      <sz val="12"/>
      <color rgb="FF00857C"/>
      <name val="Inter"/>
    </font>
    <font>
      <sz val="12"/>
      <color rgb="FF00857C"/>
      <name val="Inter"/>
    </font>
    <font>
      <b/>
      <sz val="26"/>
      <color rgb="FF00857C"/>
      <name val="Inter"/>
    </font>
    <font>
      <sz val="11"/>
      <color theme="1"/>
      <name val="Calibri"/>
      <family val="2"/>
    </font>
    <font>
      <sz val="16"/>
      <color rgb="FF00857C"/>
      <name val="Inter"/>
    </font>
    <font>
      <b/>
      <sz val="12"/>
      <color theme="1"/>
      <name val="-apple-system"/>
    </font>
    <font>
      <sz val="7.5"/>
      <color theme="1"/>
      <name val="-apple-system"/>
    </font>
    <font>
      <sz val="11"/>
      <color rgb="FFFF0000"/>
      <name val="Inter"/>
    </font>
    <font>
      <b/>
      <sz val="14"/>
      <color rgb="FFFF0000"/>
      <name val="Inter"/>
    </font>
  </fonts>
  <fills count="16">
    <fill>
      <patternFill patternType="none"/>
    </fill>
    <fill>
      <patternFill patternType="gray125"/>
    </fill>
    <fill>
      <patternFill patternType="solid">
        <fgColor rgb="FFFFC000"/>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81ABFF"/>
        <bgColor indexed="64"/>
      </patternFill>
    </fill>
    <fill>
      <patternFill patternType="solid">
        <fgColor rgb="FFCCDCFB"/>
        <bgColor indexed="64"/>
      </patternFill>
    </fill>
    <fill>
      <patternFill patternType="solid">
        <fgColor theme="2" tint="-0.74999237037263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6" tint="0.59996337778862885"/>
      </left>
      <right style="thin">
        <color theme="6" tint="0.59996337778862885"/>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style="thin">
        <color theme="2" tint="-0.24994659260841701"/>
      </left>
      <right/>
      <top/>
      <bottom/>
      <diagonal/>
    </border>
    <border>
      <left/>
      <right style="thin">
        <color theme="2" tint="-0.2499465926084170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int="-4.9989318521683403E-2"/>
      </top>
      <bottom style="thin">
        <color theme="0" tint="-4.9989318521683403E-2"/>
      </bottom>
      <diagonal/>
    </border>
    <border>
      <left/>
      <right style="thin">
        <color theme="0" tint="-4.9989318521683403E-2"/>
      </right>
      <top/>
      <bottom/>
      <diagonal/>
    </border>
    <border>
      <left style="thin">
        <color theme="0" tint="-4.9989318521683403E-2"/>
      </left>
      <right/>
      <top/>
      <bottom/>
      <diagonal/>
    </border>
    <border>
      <left/>
      <right style="thin">
        <color theme="0" tint="-0.24994659260841701"/>
      </right>
      <top style="thin">
        <color theme="0" tint="-4.9989318521683403E-2"/>
      </top>
      <bottom style="thin">
        <color theme="0" tint="-4.9989318521683403E-2"/>
      </bottom>
      <diagonal/>
    </border>
    <border>
      <left style="thin">
        <color theme="0" tint="-0.14996795556505021"/>
      </left>
      <right/>
      <top style="thin">
        <color theme="0" tint="-4.9989318521683403E-2"/>
      </top>
      <bottom style="thin">
        <color theme="0" tint="-4.9989318521683403E-2"/>
      </bottom>
      <diagonal/>
    </border>
    <border>
      <left/>
      <right style="thin">
        <color theme="0" tint="-0.14996795556505021"/>
      </right>
      <top style="thin">
        <color theme="0" tint="-4.9989318521683403E-2"/>
      </top>
      <bottom style="thin">
        <color theme="0" tint="-4.9989318521683403E-2"/>
      </bottom>
      <diagonal/>
    </border>
    <border>
      <left/>
      <right/>
      <top style="thin">
        <color theme="0" tint="-4.9989318521683403E-2"/>
      </top>
      <bottom/>
      <diagonal/>
    </border>
    <border>
      <left style="thin">
        <color theme="0" tint="-0.14996795556505021"/>
      </left>
      <right/>
      <top style="thin">
        <color theme="0" tint="-4.9989318521683403E-2"/>
      </top>
      <bottom/>
      <diagonal/>
    </border>
    <border>
      <left/>
      <right style="thin">
        <color theme="0" tint="-0.14996795556505021"/>
      </right>
      <top style="thin">
        <color theme="0" tint="-4.9989318521683403E-2"/>
      </top>
      <bottom/>
      <diagonal/>
    </border>
    <border>
      <left/>
      <right style="thin">
        <color theme="0" tint="-0.24994659260841701"/>
      </right>
      <top style="thin">
        <color theme="0" tint="-4.9989318521683403E-2"/>
      </top>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2" fillId="0" borderId="0" xfId="0" applyFont="1"/>
    <xf numFmtId="0" fontId="2" fillId="0" borderId="0" xfId="0" applyFont="1" applyBorder="1"/>
    <xf numFmtId="0" fontId="2" fillId="0" borderId="0" xfId="0" applyFont="1" applyFill="1" applyBorder="1" applyAlignment="1">
      <alignment horizontal="center" vertical="center"/>
    </xf>
    <xf numFmtId="0" fontId="2" fillId="4" borderId="0" xfId="0" applyFont="1" applyFill="1"/>
    <xf numFmtId="0" fontId="2" fillId="3" borderId="0" xfId="0" applyFont="1" applyFill="1"/>
    <xf numFmtId="0" fontId="2" fillId="0" borderId="0" xfId="0" applyFont="1" applyAlignment="1">
      <alignment vertical="center"/>
    </xf>
    <xf numFmtId="0" fontId="2" fillId="0" borderId="0" xfId="0" applyFont="1" applyAlignment="1">
      <alignment horizontal="center"/>
    </xf>
    <xf numFmtId="0" fontId="2" fillId="5" borderId="0" xfId="0" applyFont="1" applyFill="1"/>
    <xf numFmtId="0" fontId="2" fillId="0" borderId="0" xfId="0" applyFont="1" applyBorder="1" applyAlignment="1">
      <alignment horizontal="center"/>
    </xf>
    <xf numFmtId="168" fontId="6" fillId="6" borderId="2" xfId="0" applyNumberFormat="1" applyFont="1" applyFill="1" applyBorder="1" applyAlignment="1">
      <alignment horizontal="center" vertical="center"/>
    </xf>
    <xf numFmtId="169" fontId="5" fillId="5" borderId="0" xfId="0" applyNumberFormat="1" applyFont="1" applyFill="1" applyAlignment="1">
      <alignment horizontal="center" textRotation="75"/>
    </xf>
    <xf numFmtId="0" fontId="7" fillId="0" borderId="0" xfId="0" applyFont="1" applyBorder="1" applyAlignment="1">
      <alignment horizontal="center"/>
    </xf>
    <xf numFmtId="0" fontId="8" fillId="4" borderId="0" xfId="0" applyFont="1" applyFill="1"/>
    <xf numFmtId="0" fontId="8" fillId="4" borderId="0" xfId="0" applyFont="1" applyFill="1" applyAlignment="1">
      <alignment horizontal="center"/>
    </xf>
    <xf numFmtId="0" fontId="9" fillId="4" borderId="0" xfId="0" applyFont="1" applyFill="1"/>
    <xf numFmtId="0" fontId="8" fillId="3" borderId="0" xfId="0" applyFont="1" applyFill="1"/>
    <xf numFmtId="0" fontId="8" fillId="3" borderId="0" xfId="0" applyFont="1" applyFill="1" applyAlignment="1">
      <alignment horizontal="center"/>
    </xf>
    <xf numFmtId="0" fontId="9" fillId="3" borderId="0" xfId="0" applyFont="1" applyFill="1" applyAlignment="1">
      <alignment horizontal="center"/>
    </xf>
    <xf numFmtId="0" fontId="8" fillId="5" borderId="0" xfId="0" applyFont="1" applyFill="1"/>
    <xf numFmtId="0" fontId="9" fillId="5" borderId="0" xfId="0" applyFont="1" applyFill="1" applyAlignment="1">
      <alignment horizontal="left" vertical="center"/>
    </xf>
    <xf numFmtId="169" fontId="9" fillId="5" borderId="0" xfId="0" applyNumberFormat="1" applyFont="1" applyFill="1" applyAlignment="1">
      <alignment horizontal="center" textRotation="75"/>
    </xf>
    <xf numFmtId="0" fontId="8" fillId="4" borderId="0" xfId="0" applyFont="1" applyFill="1" applyAlignment="1">
      <alignment vertical="center"/>
    </xf>
    <xf numFmtId="0" fontId="11" fillId="0" borderId="0" xfId="0" pivotButton="1" applyFont="1"/>
    <xf numFmtId="0" fontId="8" fillId="0" borderId="0" xfId="0" pivotButton="1" applyFont="1" applyAlignment="1">
      <alignment vertical="center"/>
    </xf>
    <xf numFmtId="0" fontId="8" fillId="0" borderId="0" xfId="0" pivotButton="1" applyFont="1" applyAlignment="1">
      <alignment horizontal="right" vertical="center"/>
    </xf>
    <xf numFmtId="0" fontId="8" fillId="0" borderId="0" xfId="0" applyFont="1" applyAlignment="1">
      <alignment horizontal="right" vertical="center"/>
    </xf>
    <xf numFmtId="0" fontId="8" fillId="5" borderId="0" xfId="0" applyFont="1" applyFill="1" applyAlignment="1">
      <alignment horizontal="right" vertical="center"/>
    </xf>
    <xf numFmtId="168" fontId="10" fillId="6" borderId="2" xfId="0" applyNumberFormat="1" applyFont="1" applyFill="1" applyBorder="1" applyAlignment="1">
      <alignment horizontal="center" vertical="center"/>
    </xf>
    <xf numFmtId="168" fontId="12" fillId="6" borderId="2" xfId="0" applyNumberFormat="1" applyFont="1" applyFill="1" applyBorder="1" applyAlignment="1">
      <alignment horizontal="center" vertical="center"/>
    </xf>
    <xf numFmtId="0" fontId="11" fillId="0" borderId="0" xfId="0" applyFont="1"/>
    <xf numFmtId="9" fontId="8" fillId="0" borderId="0" xfId="0" applyNumberFormat="1" applyFont="1"/>
    <xf numFmtId="3" fontId="8" fillId="0" borderId="0" xfId="0" applyNumberFormat="1" applyFont="1"/>
    <xf numFmtId="3" fontId="13" fillId="5" borderId="0" xfId="0" applyNumberFormat="1" applyFont="1" applyFill="1"/>
    <xf numFmtId="0" fontId="8" fillId="0" borderId="4"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Border="1" applyAlignment="1">
      <alignment horizontal="center"/>
    </xf>
    <xf numFmtId="0" fontId="9" fillId="5" borderId="0" xfId="0" applyFont="1" applyFill="1"/>
    <xf numFmtId="0" fontId="9" fillId="4" borderId="0" xfId="0" applyFont="1" applyFill="1" applyAlignment="1">
      <alignment horizontal="center" vertical="center"/>
    </xf>
    <xf numFmtId="0" fontId="16" fillId="4" borderId="0" xfId="0" applyFont="1" applyFill="1" applyAlignment="1">
      <alignment horizontal="left" vertical="center"/>
    </xf>
    <xf numFmtId="0" fontId="8" fillId="5" borderId="9" xfId="0" applyFont="1" applyFill="1" applyBorder="1"/>
    <xf numFmtId="0" fontId="8" fillId="5" borderId="11" xfId="0" applyFont="1" applyFill="1" applyBorder="1"/>
    <xf numFmtId="0" fontId="8" fillId="5" borderId="13" xfId="0" applyFont="1" applyFill="1" applyBorder="1"/>
    <xf numFmtId="0" fontId="8" fillId="5" borderId="0" xfId="0" applyFont="1" applyFill="1" applyAlignment="1">
      <alignment horizontal="center" vertical="center"/>
    </xf>
    <xf numFmtId="0" fontId="18" fillId="5" borderId="0" xfId="0" applyFont="1" applyFill="1" applyAlignment="1">
      <alignment horizontal="center" vertical="center"/>
    </xf>
    <xf numFmtId="165" fontId="8" fillId="0" borderId="0" xfId="0" applyNumberFormat="1" applyFont="1" applyFill="1" applyBorder="1" applyAlignment="1">
      <alignment horizontal="right" vertical="top"/>
    </xf>
    <xf numFmtId="1" fontId="8" fillId="0" borderId="0" xfId="0" applyNumberFormat="1" applyFont="1" applyFill="1" applyBorder="1" applyAlignment="1">
      <alignment horizontal="right" vertical="top"/>
    </xf>
    <xf numFmtId="0" fontId="15" fillId="0" borderId="0" xfId="0" applyFont="1" applyFill="1" applyBorder="1" applyAlignment="1">
      <alignment vertical="top" wrapText="1"/>
    </xf>
    <xf numFmtId="1" fontId="8" fillId="0" borderId="0" xfId="0" applyNumberFormat="1" applyFont="1"/>
    <xf numFmtId="0" fontId="22" fillId="12" borderId="0" xfId="0" applyFont="1" applyFill="1" applyAlignment="1">
      <alignment horizontal="center" vertical="center" wrapText="1"/>
    </xf>
    <xf numFmtId="0" fontId="14" fillId="12" borderId="1" xfId="0" applyFont="1" applyFill="1" applyBorder="1"/>
    <xf numFmtId="14" fontId="8" fillId="0" borderId="1" xfId="0" applyNumberFormat="1" applyFont="1" applyBorder="1"/>
    <xf numFmtId="0" fontId="8" fillId="0" borderId="1" xfId="0" applyFont="1" applyBorder="1"/>
    <xf numFmtId="0" fontId="22" fillId="12" borderId="17" xfId="0" applyFont="1" applyFill="1" applyBorder="1" applyAlignment="1">
      <alignment horizontal="center" vertical="center" wrapText="1"/>
    </xf>
    <xf numFmtId="0" fontId="22" fillId="12" borderId="18" xfId="0" applyFont="1" applyFill="1" applyBorder="1" applyAlignment="1">
      <alignment horizontal="center" vertical="center" wrapText="1"/>
    </xf>
    <xf numFmtId="0" fontId="22" fillId="12" borderId="18" xfId="0" applyFont="1" applyFill="1" applyBorder="1" applyAlignment="1">
      <alignment horizontal="center" vertical="center"/>
    </xf>
    <xf numFmtId="0" fontId="22" fillId="12" borderId="19" xfId="0" applyFont="1" applyFill="1" applyBorder="1" applyAlignment="1">
      <alignment horizontal="center" vertical="center" wrapText="1"/>
    </xf>
    <xf numFmtId="14" fontId="8" fillId="13" borderId="16" xfId="0" applyNumberFormat="1" applyFont="1" applyFill="1" applyBorder="1"/>
    <xf numFmtId="0" fontId="15" fillId="2" borderId="1" xfId="0" applyFont="1" applyFill="1" applyBorder="1" applyAlignment="1">
      <alignment wrapText="1"/>
    </xf>
    <xf numFmtId="0" fontId="8" fillId="0" borderId="1" xfId="0" applyFont="1" applyBorder="1" applyAlignment="1">
      <alignment horizontal="center" vertical="center"/>
    </xf>
    <xf numFmtId="0" fontId="15" fillId="2" borderId="1" xfId="0" applyFont="1" applyFill="1" applyBorder="1"/>
    <xf numFmtId="0" fontId="8" fillId="13" borderId="16" xfId="0" applyFont="1" applyFill="1" applyBorder="1"/>
    <xf numFmtId="0" fontId="8" fillId="11" borderId="16" xfId="0" applyFont="1" applyFill="1" applyBorder="1"/>
    <xf numFmtId="0" fontId="15" fillId="0" borderId="0" xfId="0" applyFont="1" applyAlignment="1">
      <alignment horizontal="left" vertical="top" wrapText="1"/>
    </xf>
    <xf numFmtId="0" fontId="8" fillId="7" borderId="0" xfId="0" applyFont="1" applyFill="1"/>
    <xf numFmtId="0" fontId="15" fillId="7" borderId="0" xfId="0" applyFont="1" applyFill="1" applyAlignment="1">
      <alignment vertical="center"/>
    </xf>
    <xf numFmtId="0" fontId="8" fillId="7" borderId="0" xfId="0" applyFont="1" applyFill="1" applyAlignment="1">
      <alignment vertical="center"/>
    </xf>
    <xf numFmtId="0" fontId="15" fillId="0" borderId="0" xfId="0" applyFont="1" applyFill="1" applyAlignment="1">
      <alignment horizontal="center" vertical="center"/>
    </xf>
    <xf numFmtId="0" fontId="8" fillId="0" borderId="0" xfId="0" applyFont="1" applyFill="1"/>
    <xf numFmtId="167" fontId="8" fillId="0" borderId="0" xfId="0" applyNumberFormat="1" applyFont="1"/>
    <xf numFmtId="0" fontId="8" fillId="0" borderId="0" xfId="0" pivotButton="1" applyFont="1"/>
    <xf numFmtId="0" fontId="8" fillId="9" borderId="0" xfId="0" applyFont="1" applyFill="1"/>
    <xf numFmtId="9" fontId="8" fillId="0" borderId="0" xfId="2" applyFont="1"/>
    <xf numFmtId="0" fontId="8" fillId="0" borderId="3" xfId="0" applyFont="1" applyBorder="1"/>
    <xf numFmtId="0" fontId="8" fillId="7" borderId="1" xfId="0" applyFont="1" applyFill="1" applyBorder="1"/>
    <xf numFmtId="0" fontId="8" fillId="8" borderId="0" xfId="0" applyFont="1" applyFill="1" applyAlignment="1">
      <alignment horizontal="right"/>
    </xf>
    <xf numFmtId="0" fontId="15" fillId="0" borderId="0" xfId="0" applyFont="1"/>
    <xf numFmtId="0" fontId="21" fillId="4" borderId="0" xfId="0" applyFont="1" applyFill="1"/>
    <xf numFmtId="0" fontId="23" fillId="5" borderId="0" xfId="0" applyFont="1" applyFill="1"/>
    <xf numFmtId="0" fontId="11" fillId="4" borderId="0" xfId="0" applyFont="1" applyFill="1"/>
    <xf numFmtId="169" fontId="24" fillId="5" borderId="0" xfId="0" applyNumberFormat="1" applyFont="1" applyFill="1" applyAlignment="1">
      <alignment horizontal="center" textRotation="75"/>
    </xf>
    <xf numFmtId="0" fontId="9" fillId="14" borderId="0" xfId="0" applyFont="1" applyFill="1"/>
    <xf numFmtId="0" fontId="25" fillId="5" borderId="0" xfId="0" applyFont="1" applyFill="1" applyAlignment="1">
      <alignment horizontal="center" vertical="center"/>
    </xf>
    <xf numFmtId="0" fontId="19" fillId="10" borderId="21"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4" xfId="0" applyFont="1" applyFill="1" applyBorder="1" applyAlignment="1">
      <alignment horizontal="left" vertical="center" indent="1"/>
    </xf>
    <xf numFmtId="0" fontId="19" fillId="10" borderId="4" xfId="0" applyFont="1" applyFill="1" applyBorder="1" applyAlignment="1">
      <alignment horizontal="center" vertical="center"/>
    </xf>
    <xf numFmtId="0" fontId="19" fillId="10" borderId="4" xfId="0" applyFont="1" applyFill="1" applyBorder="1" applyAlignment="1">
      <alignment horizontal="left" vertical="center" wrapText="1"/>
    </xf>
    <xf numFmtId="0" fontId="19" fillId="10" borderId="4" xfId="0" applyFont="1" applyFill="1" applyBorder="1" applyAlignment="1">
      <alignment horizontal="left" vertical="center"/>
    </xf>
    <xf numFmtId="0" fontId="19" fillId="10" borderId="4" xfId="0" applyFont="1" applyFill="1" applyBorder="1" applyAlignment="1">
      <alignment horizontal="right" vertical="center"/>
    </xf>
    <xf numFmtId="0" fontId="19" fillId="10" borderId="4" xfId="0" applyFont="1" applyFill="1" applyBorder="1" applyAlignment="1">
      <alignment horizontal="right" vertical="center" wrapText="1"/>
    </xf>
    <xf numFmtId="0" fontId="19" fillId="10" borderId="22" xfId="0" applyFont="1" applyFill="1" applyBorder="1" applyAlignment="1">
      <alignment horizontal="left" vertical="center" wrapText="1" indent="1"/>
    </xf>
    <xf numFmtId="0" fontId="15" fillId="0" borderId="20" xfId="0" applyFont="1" applyFill="1" applyBorder="1" applyAlignment="1">
      <alignment horizontal="left" vertical="top" wrapText="1"/>
    </xf>
    <xf numFmtId="0" fontId="26" fillId="0" borderId="20" xfId="0" applyFont="1" applyFill="1" applyBorder="1" applyAlignment="1">
      <alignment horizontal="center" vertical="center" wrapText="1"/>
    </xf>
    <xf numFmtId="0" fontId="8" fillId="0" borderId="20" xfId="0" applyFont="1" applyFill="1" applyBorder="1" applyAlignment="1">
      <alignment horizontal="left" vertical="top" wrapText="1" indent="1"/>
    </xf>
    <xf numFmtId="0" fontId="8" fillId="0" borderId="20" xfId="0" applyFont="1" applyFill="1" applyBorder="1" applyAlignment="1">
      <alignment horizontal="center" vertical="center"/>
    </xf>
    <xf numFmtId="0" fontId="8" fillId="0" borderId="20" xfId="0" applyFont="1" applyFill="1" applyBorder="1" applyAlignment="1">
      <alignment horizontal="left" vertical="top" wrapText="1"/>
    </xf>
    <xf numFmtId="9" fontId="8" fillId="0" borderId="20" xfId="2" applyNumberFormat="1" applyFont="1" applyFill="1" applyBorder="1" applyAlignment="1">
      <alignment horizontal="center" vertical="center"/>
    </xf>
    <xf numFmtId="1" fontId="8" fillId="0" borderId="20" xfId="0" applyNumberFormat="1" applyFont="1" applyFill="1" applyBorder="1" applyAlignment="1">
      <alignment horizontal="right" vertical="top"/>
    </xf>
    <xf numFmtId="0" fontId="8" fillId="0" borderId="23" xfId="0" applyFont="1" applyFill="1" applyBorder="1" applyAlignment="1">
      <alignment horizontal="left" vertical="top" wrapText="1" indent="1"/>
    </xf>
    <xf numFmtId="0" fontId="15" fillId="0" borderId="25" xfId="0" applyFont="1" applyFill="1" applyBorder="1" applyAlignment="1">
      <alignment horizontal="center" vertical="top"/>
    </xf>
    <xf numFmtId="0" fontId="9" fillId="0" borderId="0" xfId="0" applyFont="1" applyFill="1"/>
    <xf numFmtId="0" fontId="17" fillId="0" borderId="0" xfId="0" applyFont="1" applyFill="1" applyBorder="1" applyAlignment="1">
      <alignment horizontal="left" vertical="center"/>
    </xf>
    <xf numFmtId="0" fontId="17" fillId="4" borderId="14" xfId="0" applyFont="1" applyFill="1" applyBorder="1" applyAlignment="1">
      <alignment horizontal="left" vertical="center" indent="3"/>
    </xf>
    <xf numFmtId="0" fontId="27" fillId="4" borderId="0" xfId="0" applyFont="1" applyFill="1" applyBorder="1" applyAlignment="1">
      <alignment horizontal="left" vertical="center" indent="3"/>
    </xf>
    <xf numFmtId="0" fontId="28" fillId="4" borderId="0" xfId="0" applyFont="1" applyFill="1" applyBorder="1" applyAlignment="1">
      <alignment horizontal="left" vertical="center" indent="3"/>
    </xf>
    <xf numFmtId="0" fontId="29" fillId="4" borderId="0" xfId="0" applyFont="1" applyFill="1" applyAlignment="1">
      <alignment horizontal="left" vertical="center"/>
    </xf>
    <xf numFmtId="0" fontId="30" fillId="5" borderId="0" xfId="0" applyFont="1" applyFill="1" applyAlignment="1">
      <alignment horizontal="right" vertical="center"/>
    </xf>
    <xf numFmtId="170" fontId="31" fillId="5" borderId="0" xfId="0" applyNumberFormat="1" applyFont="1" applyFill="1" applyAlignment="1">
      <alignment horizontal="center" vertical="center"/>
    </xf>
    <xf numFmtId="0" fontId="29" fillId="5"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vertical="center"/>
    </xf>
    <xf numFmtId="0" fontId="32" fillId="4" borderId="14" xfId="0" applyFont="1" applyFill="1" applyBorder="1" applyAlignment="1">
      <alignment horizontal="left" vertical="center" indent="3"/>
    </xf>
    <xf numFmtId="0" fontId="29" fillId="14" borderId="6" xfId="0" applyFont="1" applyFill="1" applyBorder="1" applyAlignment="1">
      <alignment horizontal="left" vertical="center" indent="1"/>
    </xf>
    <xf numFmtId="0" fontId="30" fillId="5" borderId="5" xfId="0" applyFont="1" applyFill="1" applyBorder="1" applyAlignment="1">
      <alignment horizontal="left" vertical="center" indent="1"/>
    </xf>
    <xf numFmtId="0" fontId="29" fillId="14" borderId="5" xfId="0" applyFont="1" applyFill="1" applyBorder="1" applyAlignment="1">
      <alignment horizontal="left" vertical="center" indent="1"/>
    </xf>
    <xf numFmtId="0" fontId="30" fillId="5" borderId="6" xfId="0" applyFont="1" applyFill="1" applyBorder="1" applyAlignment="1">
      <alignment horizontal="left" vertical="center" indent="1"/>
    </xf>
    <xf numFmtId="0" fontId="29" fillId="5" borderId="8" xfId="0" applyFont="1" applyFill="1" applyBorder="1"/>
    <xf numFmtId="0" fontId="29" fillId="5" borderId="7" xfId="0" applyFont="1" applyFill="1" applyBorder="1"/>
    <xf numFmtId="14" fontId="29" fillId="14" borderId="6" xfId="0" applyNumberFormat="1" applyFont="1" applyFill="1" applyBorder="1" applyAlignment="1">
      <alignment horizontal="left" vertical="center" indent="1"/>
    </xf>
    <xf numFmtId="0" fontId="29" fillId="5" borderId="0" xfId="0" applyFont="1" applyFill="1"/>
    <xf numFmtId="0" fontId="32" fillId="4" borderId="14" xfId="0" applyFont="1" applyFill="1" applyBorder="1" applyAlignment="1">
      <alignment horizontal="left" vertical="center" indent="6"/>
    </xf>
    <xf numFmtId="0" fontId="32" fillId="4" borderId="14" xfId="0" applyFont="1" applyFill="1" applyBorder="1" applyAlignment="1">
      <alignment vertical="center"/>
    </xf>
    <xf numFmtId="0" fontId="29" fillId="14" borderId="0" xfId="0" applyFont="1" applyFill="1"/>
    <xf numFmtId="0" fontId="29" fillId="4" borderId="0" xfId="0" applyFont="1" applyFill="1"/>
    <xf numFmtId="0" fontId="33" fillId="13" borderId="16" xfId="0" applyFont="1" applyFill="1" applyBorder="1"/>
    <xf numFmtId="14" fontId="34" fillId="4" borderId="0" xfId="0" applyNumberFormat="1" applyFont="1" applyFill="1" applyAlignment="1"/>
    <xf numFmtId="14" fontId="11" fillId="0" borderId="0" xfId="0" applyNumberFormat="1" applyFont="1"/>
    <xf numFmtId="0" fontId="8" fillId="5" borderId="0" xfId="0" applyFont="1" applyFill="1" applyAlignment="1">
      <alignment horizontal="left" vertical="center"/>
    </xf>
    <xf numFmtId="0" fontId="29" fillId="14" borderId="9" xfId="0" applyFont="1" applyFill="1" applyBorder="1" applyAlignment="1">
      <alignment horizontal="left" vertical="top" indent="1"/>
    </xf>
    <xf numFmtId="0" fontId="29" fillId="14" borderId="10" xfId="0" applyFont="1" applyFill="1" applyBorder="1" applyAlignment="1">
      <alignment horizontal="left" vertical="top" indent="1"/>
    </xf>
    <xf numFmtId="0" fontId="29" fillId="14" borderId="12" xfId="0" applyFont="1" applyFill="1" applyBorder="1" applyAlignment="1">
      <alignment horizontal="left" vertical="top" indent="1"/>
    </xf>
    <xf numFmtId="0" fontId="29" fillId="14" borderId="13" xfId="0" applyFont="1" applyFill="1" applyBorder="1" applyAlignment="1">
      <alignment horizontal="left" vertical="top" indent="1"/>
    </xf>
    <xf numFmtId="0" fontId="29" fillId="14" borderId="14" xfId="0" applyFont="1" applyFill="1" applyBorder="1" applyAlignment="1">
      <alignment horizontal="left" vertical="top" indent="1"/>
    </xf>
    <xf numFmtId="0" fontId="29" fillId="14" borderId="15" xfId="0" applyFont="1" applyFill="1" applyBorder="1" applyAlignment="1">
      <alignment horizontal="left" vertical="top" indent="1"/>
    </xf>
    <xf numFmtId="0" fontId="30" fillId="5" borderId="8" xfId="0" applyFont="1" applyFill="1" applyBorder="1" applyAlignment="1">
      <alignment horizontal="left" vertical="center"/>
    </xf>
    <xf numFmtId="0" fontId="30" fillId="5" borderId="7" xfId="0" applyFont="1" applyFill="1" applyBorder="1" applyAlignment="1">
      <alignment horizontal="left" vertical="center"/>
    </xf>
    <xf numFmtId="0" fontId="35" fillId="0" borderId="0" xfId="0" applyFont="1" applyAlignment="1">
      <alignment vertical="center"/>
    </xf>
    <xf numFmtId="0" fontId="0" fillId="0" borderId="0" xfId="0" applyAlignment="1">
      <alignment horizontal="left" vertical="center" indent="1"/>
    </xf>
    <xf numFmtId="0" fontId="37" fillId="0" borderId="0" xfId="0" applyFont="1"/>
    <xf numFmtId="0" fontId="8" fillId="15" borderId="0" xfId="0" applyFont="1" applyFill="1"/>
    <xf numFmtId="14" fontId="34" fillId="4" borderId="0" xfId="0" applyNumberFormat="1" applyFont="1" applyFill="1" applyAlignment="1">
      <alignment horizontal="right" vertical="center"/>
    </xf>
    <xf numFmtId="0" fontId="38" fillId="0" borderId="0" xfId="0" applyFont="1" applyFill="1" applyAlignment="1">
      <alignment horizontal="center"/>
    </xf>
    <xf numFmtId="0" fontId="15" fillId="0" borderId="26" xfId="0" applyFont="1" applyFill="1" applyBorder="1" applyAlignment="1">
      <alignment horizontal="left" vertical="top" wrapText="1"/>
    </xf>
    <xf numFmtId="0" fontId="26" fillId="0" borderId="26" xfId="0" applyFont="1" applyFill="1" applyBorder="1" applyAlignment="1">
      <alignment horizontal="center" vertical="center" wrapText="1"/>
    </xf>
    <xf numFmtId="0" fontId="8" fillId="0" borderId="26" xfId="0" applyFont="1" applyFill="1" applyBorder="1" applyAlignment="1">
      <alignment horizontal="left" vertical="top" wrapText="1" indent="1"/>
    </xf>
    <xf numFmtId="0" fontId="8" fillId="0" borderId="26" xfId="0" applyFont="1" applyFill="1" applyBorder="1" applyAlignment="1">
      <alignment horizontal="center" vertical="center"/>
    </xf>
    <xf numFmtId="0" fontId="8" fillId="0" borderId="26" xfId="0" applyFont="1" applyFill="1" applyBorder="1" applyAlignment="1">
      <alignment horizontal="left" vertical="top" wrapText="1"/>
    </xf>
    <xf numFmtId="9" fontId="8" fillId="0" borderId="26" xfId="0" applyNumberFormat="1" applyFont="1" applyFill="1" applyBorder="1" applyAlignment="1">
      <alignment horizontal="center" vertical="center"/>
    </xf>
    <xf numFmtId="1" fontId="8" fillId="0" borderId="26" xfId="0" applyNumberFormat="1" applyFont="1" applyFill="1" applyBorder="1" applyAlignment="1">
      <alignment horizontal="right" vertical="top"/>
    </xf>
    <xf numFmtId="0" fontId="15" fillId="0" borderId="28" xfId="0" applyNumberFormat="1" applyFont="1" applyFill="1" applyBorder="1" applyAlignment="1">
      <alignment horizontal="center" vertical="top"/>
    </xf>
    <xf numFmtId="0" fontId="8" fillId="0" borderId="29" xfId="0" applyFont="1" applyFill="1" applyBorder="1" applyAlignment="1">
      <alignment horizontal="left" vertical="top" wrapText="1" indent="1"/>
    </xf>
    <xf numFmtId="176" fontId="8" fillId="0" borderId="24" xfId="0" applyNumberFormat="1" applyFont="1" applyFill="1" applyBorder="1" applyAlignment="1">
      <alignment horizontal="right" vertical="top"/>
    </xf>
    <xf numFmtId="176" fontId="8" fillId="0" borderId="27" xfId="0" applyNumberFormat="1" applyFont="1" applyFill="1" applyBorder="1" applyAlignment="1">
      <alignment horizontal="right" vertical="top"/>
    </xf>
    <xf numFmtId="176" fontId="8" fillId="0" borderId="20" xfId="0" applyNumberFormat="1" applyFont="1" applyFill="1" applyBorder="1" applyAlignment="1">
      <alignment horizontal="right" vertical="top"/>
    </xf>
    <xf numFmtId="176" fontId="8" fillId="0" borderId="26" xfId="0" applyNumberFormat="1" applyFont="1" applyFill="1" applyBorder="1" applyAlignment="1">
      <alignment horizontal="right" vertical="top"/>
    </xf>
    <xf numFmtId="177" fontId="20" fillId="0" borderId="24" xfId="1" applyNumberFormat="1" applyFont="1" applyFill="1" applyBorder="1" applyAlignment="1">
      <alignment horizontal="right" vertical="top" wrapText="1"/>
    </xf>
    <xf numFmtId="177" fontId="20" fillId="0" borderId="27" xfId="0" applyNumberFormat="1" applyFont="1" applyFill="1" applyBorder="1" applyAlignment="1">
      <alignment horizontal="right" vertical="top" wrapText="1"/>
    </xf>
    <xf numFmtId="177" fontId="20" fillId="0" borderId="25" xfId="1" applyNumberFormat="1" applyFont="1" applyFill="1" applyBorder="1" applyAlignment="1">
      <alignment horizontal="right" vertical="top" wrapText="1"/>
    </xf>
    <xf numFmtId="177" fontId="20" fillId="0" borderId="28" xfId="0" applyNumberFormat="1" applyFont="1" applyFill="1" applyBorder="1" applyAlignment="1">
      <alignment horizontal="right" vertical="top" wrapText="1"/>
    </xf>
  </cellXfs>
  <cellStyles count="3">
    <cellStyle name="Prozent" xfId="2" builtinId="5"/>
    <cellStyle name="Standard" xfId="0" builtinId="0"/>
    <cellStyle name="Währung" xfId="1" builtinId="4" customBuiltin="1"/>
  </cellStyles>
  <dxfs count="254">
    <dxf>
      <font>
        <name val="Inter"/>
        <scheme val="none"/>
      </font>
    </dxf>
    <dxf>
      <font>
        <name val="Inter"/>
        <scheme val="none"/>
      </font>
    </dxf>
    <dxf>
      <alignment horizontal="right" readingOrder="0"/>
    </dxf>
    <dxf>
      <numFmt numFmtId="13" formatCode="0%"/>
    </dxf>
    <dxf>
      <numFmt numFmtId="3" formatCode="#,##0"/>
    </dxf>
    <dxf>
      <numFmt numFmtId="3" formatCode="#,##0"/>
    </dxf>
    <dxf>
      <alignment horizontal="right" readingOrder="0"/>
    </dxf>
    <dxf>
      <alignment horizontal="right" readingOrder="0"/>
    </dxf>
    <dxf>
      <alignment horizontal="right" readingOrder="0"/>
    </dxf>
    <dxf>
      <alignment horizontal="right" readingOrder="0"/>
    </dxf>
    <dxf>
      <alignment horizontal="right" readingOrder="0"/>
    </dxf>
    <dxf>
      <font>
        <name val="Roboto"/>
        <scheme val="none"/>
      </font>
    </dxf>
    <dxf>
      <font>
        <sz val="10"/>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Inter"/>
        <scheme val="none"/>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numFmt numFmtId="19" formatCode="dd/mm/yyyy"/>
    </dxf>
    <dxf>
      <numFmt numFmtId="19" formatCode="dd/mm/yyyy"/>
    </dxf>
    <dxf>
      <numFmt numFmtId="19" formatCode="dd/mm/yyyy"/>
    </dxf>
    <dxf>
      <numFmt numFmtId="19" formatCode="dd/mm/yyyy"/>
    </dxf>
    <dxf>
      <fill>
        <patternFill>
          <bgColor rgb="FFFF0000"/>
        </patternFill>
      </fill>
    </dxf>
    <dxf>
      <fill>
        <patternFill patternType="lightUp">
          <fgColor auto="1"/>
          <bgColor theme="0"/>
        </patternFill>
      </fill>
      <border>
        <left/>
        <right/>
        <top/>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24994659260841701"/>
        </patternFill>
      </fill>
      <border>
        <left/>
        <right/>
        <top style="thin">
          <color theme="0" tint="-4.9989318521683403E-2"/>
        </top>
        <bottom style="thin">
          <color theme="0" tint="-4.9989318521683403E-2"/>
        </bottom>
        <vertical/>
        <horizontal/>
      </border>
    </dxf>
    <dxf>
      <fill>
        <patternFill>
          <bgColor theme="2" tint="-0.24994659260841701"/>
        </patternFill>
      </fill>
    </dxf>
    <dxf>
      <border>
        <left/>
        <right style="thin">
          <color theme="3" tint="-0.499984740745262"/>
        </right>
        <top/>
        <vertical/>
        <horizontal/>
      </border>
    </dxf>
    <dxf>
      <font>
        <color theme="0" tint="-4.9989318521683403E-2"/>
      </font>
      <fill>
        <patternFill>
          <bgColor theme="3" tint="-0.499984740745262"/>
        </patternFill>
      </fill>
    </dxf>
    <dxf>
      <alignment horizontal="right" readingOrder="0"/>
    </dxf>
    <dxf>
      <numFmt numFmtId="13" formatCode="0%"/>
    </dxf>
    <dxf>
      <numFmt numFmtId="3" formatCode="#,##0"/>
    </dxf>
    <dxf>
      <numFmt numFmtId="3" formatCode="#,##0"/>
    </dxf>
    <dxf>
      <alignment horizontal="right" readingOrder="0"/>
    </dxf>
    <dxf>
      <alignment horizontal="right" readingOrder="0"/>
    </dxf>
    <dxf>
      <alignment horizontal="right" readingOrder="0"/>
    </dxf>
    <dxf>
      <alignment horizontal="right" readingOrder="0"/>
    </dxf>
    <dxf>
      <alignment horizontal="right" readingOrder="0"/>
    </dxf>
    <dxf>
      <font>
        <name val="Roboto"/>
        <scheme val="none"/>
      </font>
    </dxf>
    <dxf>
      <font>
        <sz val="10"/>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Inter"/>
        <scheme val="none"/>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numFmt numFmtId="19" formatCode="dd/mm/yyyy"/>
    </dxf>
    <dxf>
      <numFmt numFmtId="19" formatCode="dd/mm/yyyy"/>
    </dxf>
    <dxf>
      <font>
        <b val="0"/>
        <i val="0"/>
        <strike val="0"/>
        <condense val="0"/>
        <extend val="0"/>
        <outline val="0"/>
        <shadow val="0"/>
        <u val="none"/>
        <vertAlign val="baseline"/>
        <sz val="11"/>
        <color auto="1"/>
        <name val="Inter"/>
        <scheme val="none"/>
      </font>
      <numFmt numFmtId="177" formatCode="_-* #,##0.00\ [$€-407]_-;\-* #,##0.00\ [$€-407]_-;_-* &quot;-&quot;??\ [$€-407]_-;_-@_-"/>
      <fill>
        <patternFill patternType="none">
          <fgColor indexed="64"/>
          <bgColor indexed="65"/>
        </patternFill>
      </fill>
      <alignment horizontal="right" vertical="top" textRotation="0" wrapText="1" indent="0" justifyLastLine="0" shrinkToFit="0" readingOrder="0"/>
      <border diagonalUp="0" diagonalDown="0" outline="0">
        <left/>
        <right style="thin">
          <color theme="0" tint="-0.14996795556505021"/>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outline="0">
        <left style="thin">
          <color theme="0" tint="-0.14996795556505021"/>
        </left>
        <right style="thin">
          <color theme="0" tint="-0.24994659260841701"/>
        </right>
        <top style="thin">
          <color theme="0" tint="-4.9989318521683403E-2"/>
        </top>
        <bottom style="thin">
          <color theme="0" tint="-4.9989318521683403E-2"/>
        </bottom>
      </border>
    </dxf>
    <dxf>
      <font>
        <b val="0"/>
        <i val="0"/>
        <strike val="0"/>
        <condense val="0"/>
        <extend val="0"/>
        <outline val="0"/>
        <shadow val="0"/>
        <u val="none"/>
        <vertAlign val="baseline"/>
        <sz val="11"/>
        <color auto="1"/>
        <name val="Inter"/>
        <scheme val="none"/>
      </font>
      <numFmt numFmtId="177" formatCode="_-* #,##0.00\ [$€-407]_-;\-* #,##0.00\ [$€-407]_-;_-* &quot;-&quot;??\ [$€-407]_-;_-@_-"/>
      <fill>
        <patternFill patternType="none">
          <fgColor indexed="64"/>
          <bgColor indexed="65"/>
        </patternFill>
      </fill>
      <alignment horizontal="right" vertical="top" textRotation="0" wrapText="1" indent="0" justifyLastLine="0" shrinkToFit="0" readingOrder="0"/>
      <border diagonalUp="0" diagonalDown="0" outline="0">
        <left style="thin">
          <color theme="0" tint="-0.14996795556505021"/>
        </left>
        <right/>
        <top style="thin">
          <color theme="0" tint="-4.9989318521683403E-2"/>
        </top>
        <bottom style="thin">
          <color theme="0" tint="-4.9989318521683403E-2"/>
        </bottom>
      </border>
    </dxf>
    <dxf>
      <font>
        <b/>
        <i val="0"/>
        <strike val="0"/>
        <condense val="0"/>
        <extend val="0"/>
        <outline val="0"/>
        <shadow val="0"/>
        <u val="none"/>
        <vertAlign val="baseline"/>
        <sz val="11"/>
        <color theme="1"/>
        <name val="Inter"/>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outline="0">
        <left/>
        <right style="thin">
          <color theme="0" tint="-0.14996795556505021"/>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Inter"/>
        <scheme val="none"/>
      </font>
      <numFmt numFmtId="176" formatCode="dd/mm/yy;@"/>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Inter"/>
        <scheme val="none"/>
      </font>
      <numFmt numFmtId="176" formatCode="dd/mm/yy;@"/>
      <fill>
        <patternFill patternType="none">
          <fgColor indexed="64"/>
          <bgColor indexed="65"/>
        </patternFill>
      </fill>
      <alignment horizontal="right" vertical="top" textRotation="0" wrapText="0" indent="0" justifyLastLine="0" shrinkToFit="0" readingOrder="0"/>
      <border diagonalUp="0" diagonalDown="0">
        <left style="thin">
          <color theme="0" tint="-0.14996795556505021"/>
        </left>
        <right/>
        <top style="thin">
          <color theme="0" tint="-4.9989318521683403E-2"/>
        </top>
        <bottom style="thin">
          <color theme="0" tint="-4.9989318521683403E-2"/>
        </bottom>
        <vertical/>
        <horizontal style="thin">
          <color theme="0" tint="-4.9989318521683403E-2"/>
        </horizontal>
      </border>
    </dxf>
    <dxf>
      <font>
        <b/>
        <i val="0"/>
        <color rgb="FFFFC000"/>
      </font>
    </dxf>
    <dxf>
      <font>
        <b/>
        <i val="0"/>
        <color rgb="FF7CBF33"/>
      </font>
    </dxf>
    <dxf>
      <font>
        <color rgb="FFE20000"/>
      </font>
    </dxf>
    <dxf>
      <fill>
        <patternFill>
          <bgColor rgb="FFFFE05D"/>
        </patternFill>
      </fill>
      <border>
        <left style="thin">
          <color theme="0"/>
        </left>
        <right style="thin">
          <color theme="0"/>
        </right>
        <top style="thin">
          <color theme="0"/>
        </top>
        <bottom style="thin">
          <color theme="0"/>
        </bottom>
      </border>
    </dxf>
    <dxf>
      <fill>
        <patternFill>
          <bgColor rgb="FF92D050"/>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ont>
        <color theme="0"/>
      </font>
      <fill>
        <patternFill>
          <bgColor theme="1" tint="0.34998626667073579"/>
        </patternFill>
      </fill>
      <border>
        <left style="thin">
          <color theme="0"/>
        </left>
        <right style="thin">
          <color theme="0"/>
        </right>
        <top style="thin">
          <color theme="0"/>
        </top>
        <bottom style="thin">
          <color theme="0"/>
        </bottom>
      </border>
    </dxf>
    <dxf>
      <fill>
        <patternFill>
          <bgColor rgb="FFA568D2"/>
        </patternFill>
      </fill>
      <border>
        <left style="thin">
          <color theme="0"/>
        </left>
        <right style="thin">
          <color theme="0"/>
        </right>
        <top style="thin">
          <color theme="0"/>
        </top>
        <bottom style="thin">
          <color theme="0"/>
        </bottom>
      </border>
    </dxf>
    <dxf>
      <fill>
        <patternFill>
          <bgColor rgb="FFFF6161"/>
        </patternFill>
      </fill>
    </dxf>
    <dxf>
      <fill>
        <patternFill>
          <bgColor rgb="FFFFF59D"/>
        </patternFill>
      </fill>
    </dxf>
    <dxf>
      <fill>
        <patternFill>
          <bgColor rgb="FFB39DDB"/>
        </patternFill>
      </fill>
    </dxf>
    <dxf>
      <fill>
        <patternFill>
          <bgColor rgb="FFA5D6A7"/>
        </patternFill>
      </fill>
    </dxf>
    <dxf>
      <fill>
        <patternFill>
          <bgColor rgb="FFEF9A9A"/>
        </patternFill>
      </fill>
    </dxf>
    <dxf>
      <fill>
        <patternFill>
          <bgColor rgb="FF90CAF9"/>
        </patternFill>
      </fill>
    </dxf>
    <dxf>
      <fill>
        <patternFill>
          <bgColor rgb="FFD32F2F"/>
        </patternFill>
      </fill>
    </dxf>
    <dxf>
      <fill>
        <patternFill>
          <bgColor rgb="FFFF6565"/>
        </patternFill>
      </fill>
      <border>
        <left style="thin">
          <color theme="0"/>
        </left>
        <right style="thin">
          <color theme="0"/>
        </right>
        <top style="thin">
          <color theme="0"/>
        </top>
        <bottom style="thin">
          <color theme="0"/>
        </bottom>
      </border>
    </dxf>
    <dxf>
      <fill>
        <patternFill>
          <bgColor rgb="FFFFE05D"/>
        </patternFill>
      </fill>
      <border>
        <left style="thin">
          <color theme="0"/>
        </left>
        <right style="thin">
          <color theme="0"/>
        </right>
        <top style="thin">
          <color theme="0"/>
        </top>
        <bottom style="thin">
          <color theme="0"/>
        </bottom>
      </border>
    </dxf>
    <dxf>
      <fill>
        <patternFill>
          <bgColor rgb="FF8FE2FF"/>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FFCC80"/>
        </patternFill>
      </fill>
    </dxf>
    <dxf>
      <fill>
        <patternFill>
          <bgColor rgb="FFEF9A9A"/>
        </patternFill>
      </fill>
    </dxf>
    <dxf>
      <font>
        <color rgb="FF00B050"/>
      </font>
    </dxf>
    <dxf>
      <font>
        <color rgb="FFFF0000"/>
      </font>
    </dxf>
    <dxf>
      <font>
        <color rgb="FFFFC000"/>
      </font>
    </dxf>
    <dxf>
      <alignment horizontal="right" readingOrder="0"/>
    </dxf>
    <dxf>
      <numFmt numFmtId="13" formatCode="0%"/>
    </dxf>
    <dxf>
      <numFmt numFmtId="3" formatCode="#,##0"/>
    </dxf>
    <dxf>
      <numFmt numFmtId="3" formatCode="#,##0"/>
    </dxf>
    <dxf>
      <alignment horizontal="right" readingOrder="0"/>
    </dxf>
    <dxf>
      <alignment horizontal="right" readingOrder="0"/>
    </dxf>
    <dxf>
      <alignment horizontal="right" readingOrder="0"/>
    </dxf>
    <dxf>
      <alignment horizontal="right" readingOrder="0"/>
    </dxf>
    <dxf>
      <alignment horizontal="right" readingOrder="0"/>
    </dxf>
    <dxf>
      <font>
        <name val="Roboto"/>
        <scheme val="none"/>
      </font>
    </dxf>
    <dxf>
      <font>
        <sz val="10"/>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Inter"/>
        <scheme val="none"/>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Inter"/>
        <scheme val="none"/>
      </font>
    </dxf>
    <dxf>
      <font>
        <name val="Inter"/>
        <scheme val="none"/>
      </font>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 formatCode="0"/>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Inter"/>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strike val="0"/>
        <outline val="0"/>
        <shadow val="0"/>
        <u val="none"/>
        <vertAlign val="baseline"/>
        <name val="Inter"/>
        <scheme val="none"/>
      </font>
    </dxf>
    <dxf>
      <font>
        <b/>
        <i val="0"/>
        <strike val="0"/>
        <condense val="0"/>
        <extend val="0"/>
        <outline val="0"/>
        <shadow val="0"/>
        <u val="none"/>
        <vertAlign val="baseline"/>
        <sz val="12"/>
        <color theme="0" tint="-4.9989318521683403E-2"/>
        <name val="Inter"/>
        <scheme val="none"/>
      </font>
      <fill>
        <patternFill patternType="solid">
          <fgColor indexed="64"/>
          <bgColor theme="2" tint="-0.249977111117893"/>
        </patternFill>
      </fill>
      <alignment horizontal="center" vertical="center" textRotation="0" wrapText="1" indent="0" justifyLastLine="0" shrinkToFit="0" readingOrder="0"/>
    </dxf>
    <dxf>
      <font>
        <b/>
        <i val="0"/>
        <sz val="16"/>
        <color rgb="FF00857C"/>
      </font>
      <fill>
        <patternFill>
          <bgColor theme="2" tint="-0.89996032593768116"/>
        </patternFill>
      </fill>
      <border>
        <left style="thin">
          <color theme="2" tint="-0.24994659260841701"/>
        </left>
        <right style="thin">
          <color theme="2" tint="-0.24994659260841701"/>
        </right>
        <top style="thin">
          <color theme="2" tint="-0.24994659260841701"/>
        </top>
        <bottom style="thin">
          <color theme="2" tint="-0.24994659260841701"/>
        </bottom>
      </border>
    </dxf>
    <dxf>
      <font>
        <sz val="12"/>
        <color rgb="FF00857C"/>
        <name val="Roboto"/>
      </font>
      <fill>
        <patternFill>
          <bgColor theme="2" tint="-0.89996032593768116"/>
        </patternFill>
      </fill>
      <border>
        <left style="thin">
          <color rgb="FF00857C"/>
        </left>
        <right style="thin">
          <color rgb="FF00857C"/>
        </right>
        <top style="thin">
          <color rgb="FF00857C"/>
        </top>
        <bottom style="thin">
          <color rgb="FF00857C"/>
        </bottom>
      </border>
    </dxf>
  </dxfs>
  <tableStyles count="1" defaultTableStyle="TableStyleMedium2" defaultPivotStyle="PivotStyleMedium9">
    <tableStyle name="Slicer Style 1" pivot="0" table="0" count="10" xr9:uid="{00000000-0011-0000-FFFF-FFFF00000000}">
      <tableStyleElement type="wholeTable" dxfId="253"/>
      <tableStyleElement type="headerRow" dxfId="252"/>
    </tableStyle>
  </tableStyles>
  <colors>
    <mruColors>
      <color rgb="FF6ECEB2"/>
      <color rgb="FF00857C"/>
      <color rgb="FFA5D6A7"/>
      <color rgb="FFB8C3D0"/>
      <color rgb="FFD32F2F"/>
      <color rgb="FF363976"/>
      <color rgb="FF0D50B3"/>
      <color rgb="FF81ABFF"/>
      <color rgb="FFCCDCFB"/>
      <color rgb="FF90CAF9"/>
    </mruColors>
  </colors>
  <extLst>
    <ext xmlns:x14="http://schemas.microsoft.com/office/spreadsheetml/2009/9/main" uri="{46F421CA-312F-682f-3DD2-61675219B42D}">
      <x14:dxfs count="8">
        <dxf>
          <font>
            <color theme="4" tint="0.39994506668294322"/>
          </font>
          <fill>
            <patternFill>
              <bgColor theme="4" tint="0.79998168889431442"/>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b/>
            <i val="0"/>
            <sz val="14"/>
            <color theme="2" tint="-0.89986877040925317"/>
          </font>
          <fill>
            <patternFill>
              <bgColor theme="2" tint="-0.24994659260841701"/>
            </patternFill>
          </fill>
        </dxf>
        <dxf>
          <font>
            <color theme="4" tint="0.39994506668294322"/>
          </font>
          <fill>
            <patternFill>
              <bgColor rgb="FF6ECEB2"/>
            </patternFill>
          </fill>
        </dxf>
        <dxf>
          <font>
            <b/>
            <i val="0"/>
            <sz val="14"/>
            <color theme="2" tint="-0.89986877040925317"/>
          </font>
          <fill>
            <patternFill>
              <bgColor rgb="FF6ECEB2"/>
            </patternFill>
          </fill>
        </dxf>
        <dxf>
          <font>
            <sz val="12"/>
            <color theme="5" tint="0.79995117038483843"/>
          </font>
          <fill>
            <patternFill>
              <bgColor theme="2" tint="-0.89996032593768116"/>
            </patternFill>
          </fill>
        </dxf>
        <dxf>
          <font>
            <sz val="12"/>
            <color rgb="FF00857C"/>
          </font>
          <fill>
            <patternFill>
              <bgColor theme="2" tint="-0.89996032593768116"/>
            </patternFill>
          </fill>
        </dxf>
      </x14:dxfs>
    </ext>
    <ext xmlns:x14="http://schemas.microsoft.com/office/spreadsheetml/2009/9/main" uri="{EB79DEF2-80B8-43e5-95BD-54CBDDF9020C}">
      <x14:slicerStyles defaultSlicerStyle="Slicer Style 1">
        <x14:slicerStyle name="Slicer Style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STATUS BAR</a:t>
            </a:r>
          </a:p>
        </c:rich>
      </c:tx>
      <c:layout>
        <c:manualLayout>
          <c:xMode val="edge"/>
          <c:yMode val="edge"/>
          <c:x val="1.9347440135733154E-2"/>
          <c:y val="3.670824332799108E-2"/>
        </c:manualLayout>
      </c:layout>
      <c:overlay val="0"/>
    </c:title>
    <c:autoTitleDeleted val="0"/>
    <c:plotArea>
      <c:layout>
        <c:manualLayout>
          <c:layoutTarget val="inner"/>
          <c:xMode val="edge"/>
          <c:yMode val="edge"/>
          <c:x val="2.3699515488621856E-2"/>
          <c:y val="0.13410261770376045"/>
          <c:w val="0.96944438283242751"/>
          <c:h val="0.71976943690501483"/>
        </c:manualLayout>
      </c:layout>
      <c:barChart>
        <c:barDir val="bar"/>
        <c:grouping val="stacked"/>
        <c:varyColors val="0"/>
        <c:ser>
          <c:idx val="0"/>
          <c:order val="0"/>
          <c:tx>
            <c:strRef>
              <c:f>'Formulae for the dashboard'!$A$3</c:f>
              <c:strCache>
                <c:ptCount val="1"/>
                <c:pt idx="0">
                  <c:v>In Progress</c:v>
                </c:pt>
              </c:strCache>
            </c:strRef>
          </c:tx>
          <c:spPr>
            <a:ln>
              <a:noFill/>
            </a:ln>
          </c:spPr>
          <c:invertIfNegative val="0"/>
          <c:dPt>
            <c:idx val="0"/>
            <c:invertIfNegative val="0"/>
            <c:bubble3D val="0"/>
            <c:spPr>
              <a:solidFill>
                <a:srgbClr val="0058C9"/>
              </a:solidFill>
              <a:ln>
                <a:noFill/>
              </a:ln>
            </c:spPr>
            <c:extLst>
              <c:ext xmlns:c16="http://schemas.microsoft.com/office/drawing/2014/chart" uri="{C3380CC4-5D6E-409C-BE32-E72D297353CC}">
                <c16:uniqueId val="{00000001-CBE4-4907-B82F-0A43AA2B3EB7}"/>
              </c:ext>
            </c:extLst>
          </c:dPt>
          <c:dLbls>
            <c:dLbl>
              <c:idx val="0"/>
              <c:numFmt formatCode="0;\-0;" sourceLinked="0"/>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01-CBE4-4907-B82F-0A43AA2B3EB7}"/>
                </c:ext>
              </c:extLst>
            </c:dLbl>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dashboard'!$B$3</c:f>
              <c:numCache>
                <c:formatCode>General</c:formatCode>
                <c:ptCount val="1"/>
                <c:pt idx="0">
                  <c:v>3</c:v>
                </c:pt>
              </c:numCache>
            </c:numRef>
          </c:val>
          <c:extLst>
            <c:ext xmlns:c16="http://schemas.microsoft.com/office/drawing/2014/chart" uri="{C3380CC4-5D6E-409C-BE32-E72D297353CC}">
              <c16:uniqueId val="{00000002-CBE4-4907-B82F-0A43AA2B3EB7}"/>
            </c:ext>
          </c:extLst>
        </c:ser>
        <c:ser>
          <c:idx val="1"/>
          <c:order val="1"/>
          <c:tx>
            <c:strRef>
              <c:f>'Formulae for the dashboard'!$A$4</c:f>
              <c:strCache>
                <c:ptCount val="1"/>
                <c:pt idx="0">
                  <c:v>Complete</c:v>
                </c:pt>
              </c:strCache>
            </c:strRef>
          </c:tx>
          <c:spPr>
            <a:solidFill>
              <a:srgbClr val="6397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dashboard'!$B$4</c:f>
              <c:numCache>
                <c:formatCode>General</c:formatCode>
                <c:ptCount val="1"/>
                <c:pt idx="0">
                  <c:v>1</c:v>
                </c:pt>
              </c:numCache>
            </c:numRef>
          </c:val>
          <c:extLst>
            <c:ext xmlns:c16="http://schemas.microsoft.com/office/drawing/2014/chart" uri="{C3380CC4-5D6E-409C-BE32-E72D297353CC}">
              <c16:uniqueId val="{00000003-CBE4-4907-B82F-0A43AA2B3EB7}"/>
            </c:ext>
          </c:extLst>
        </c:ser>
        <c:ser>
          <c:idx val="2"/>
          <c:order val="2"/>
          <c:tx>
            <c:strRef>
              <c:f>'Formulae for the dashboard'!$A$5</c:f>
              <c:strCache>
                <c:ptCount val="1"/>
                <c:pt idx="0">
                  <c:v>In Review</c:v>
                </c:pt>
              </c:strCache>
            </c:strRef>
          </c:tx>
          <c:spPr>
            <a:solidFill>
              <a:srgbClr val="7DA8FF"/>
            </a:solidFill>
          </c:spPr>
          <c:invertIfNegative val="0"/>
          <c:dPt>
            <c:idx val="0"/>
            <c:invertIfNegative val="0"/>
            <c:bubble3D val="0"/>
            <c:spPr>
              <a:solidFill>
                <a:srgbClr val="7DA8FF"/>
              </a:solidFill>
              <a:ln>
                <a:noFill/>
              </a:ln>
            </c:spPr>
            <c:extLst>
              <c:ext xmlns:c16="http://schemas.microsoft.com/office/drawing/2014/chart" uri="{C3380CC4-5D6E-409C-BE32-E72D297353CC}">
                <c16:uniqueId val="{00000005-CBE4-4907-B82F-0A43AA2B3EB7}"/>
              </c:ext>
            </c:extLst>
          </c:dPt>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dashboard'!$B$5</c:f>
              <c:numCache>
                <c:formatCode>General</c:formatCode>
                <c:ptCount val="1"/>
                <c:pt idx="0">
                  <c:v>0</c:v>
                </c:pt>
              </c:numCache>
            </c:numRef>
          </c:val>
          <c:extLst>
            <c:ext xmlns:c16="http://schemas.microsoft.com/office/drawing/2014/chart" uri="{C3380CC4-5D6E-409C-BE32-E72D297353CC}">
              <c16:uniqueId val="{00000006-CBE4-4907-B82F-0A43AA2B3EB7}"/>
            </c:ext>
          </c:extLst>
        </c:ser>
        <c:ser>
          <c:idx val="3"/>
          <c:order val="3"/>
          <c:tx>
            <c:strRef>
              <c:f>'Formulae for the dashboard'!$A$6</c:f>
              <c:strCache>
                <c:ptCount val="1"/>
                <c:pt idx="0">
                  <c:v>On Hold</c:v>
                </c:pt>
              </c:strCache>
            </c:strRef>
          </c:tx>
          <c:spPr>
            <a:solidFill>
              <a:srgbClr val="81AB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dashboard'!$B$6</c:f>
              <c:numCache>
                <c:formatCode>General</c:formatCode>
                <c:ptCount val="1"/>
                <c:pt idx="0">
                  <c:v>2</c:v>
                </c:pt>
              </c:numCache>
            </c:numRef>
          </c:val>
          <c:extLst>
            <c:ext xmlns:c16="http://schemas.microsoft.com/office/drawing/2014/chart" uri="{C3380CC4-5D6E-409C-BE32-E72D297353CC}">
              <c16:uniqueId val="{00000007-CBE4-4907-B82F-0A43AA2B3EB7}"/>
            </c:ext>
          </c:extLst>
        </c:ser>
        <c:ser>
          <c:idx val="4"/>
          <c:order val="4"/>
          <c:tx>
            <c:strRef>
              <c:f>'Formulae for the dashboard'!$A$7</c:f>
              <c:strCache>
                <c:ptCount val="1"/>
                <c:pt idx="0">
                  <c:v>Blocked</c:v>
                </c:pt>
              </c:strCache>
            </c:strRef>
          </c:tx>
          <c:spPr>
            <a:solidFill>
              <a:srgbClr val="5975AC"/>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dashboard'!$B$7</c:f>
              <c:numCache>
                <c:formatCode>General</c:formatCode>
                <c:ptCount val="1"/>
                <c:pt idx="0">
                  <c:v>0</c:v>
                </c:pt>
              </c:numCache>
            </c:numRef>
          </c:val>
          <c:extLst>
            <c:ext xmlns:c16="http://schemas.microsoft.com/office/drawing/2014/chart" uri="{C3380CC4-5D6E-409C-BE32-E72D297353CC}">
              <c16:uniqueId val="{00000008-CBE4-4907-B82F-0A43AA2B3EB7}"/>
            </c:ext>
          </c:extLst>
        </c:ser>
        <c:ser>
          <c:idx val="5"/>
          <c:order val="5"/>
          <c:tx>
            <c:strRef>
              <c:f>'Formulae for the dashboard'!$A$8</c:f>
              <c:strCache>
                <c:ptCount val="1"/>
                <c:pt idx="0">
                  <c:v>Overdue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dashboard'!$B$8</c:f>
              <c:numCache>
                <c:formatCode>General</c:formatCode>
                <c:ptCount val="1"/>
                <c:pt idx="0">
                  <c:v>2</c:v>
                </c:pt>
              </c:numCache>
            </c:numRef>
          </c:val>
          <c:extLst>
            <c:ext xmlns:c16="http://schemas.microsoft.com/office/drawing/2014/chart" uri="{C3380CC4-5D6E-409C-BE32-E72D297353CC}">
              <c16:uniqueId val="{00000009-CBE4-4907-B82F-0A43AA2B3EB7}"/>
            </c:ext>
          </c:extLst>
        </c:ser>
        <c:ser>
          <c:idx val="6"/>
          <c:order val="6"/>
          <c:tx>
            <c:strRef>
              <c:f>'Formulae for the dashboard'!$A$9</c:f>
              <c:strCache>
                <c:ptCount val="1"/>
                <c:pt idx="0">
                  <c:v>Not started</c:v>
                </c:pt>
              </c:strCache>
            </c:strRef>
          </c:tx>
          <c:spPr>
            <a:solidFill>
              <a:srgbClr val="CCDCFB"/>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dashboard'!$B$9</c:f>
              <c:numCache>
                <c:formatCode>General</c:formatCode>
                <c:ptCount val="1"/>
                <c:pt idx="0">
                  <c:v>0</c:v>
                </c:pt>
              </c:numCache>
            </c:numRef>
          </c:val>
          <c:extLst>
            <c:ext xmlns:c16="http://schemas.microsoft.com/office/drawing/2014/chart" uri="{C3380CC4-5D6E-409C-BE32-E72D297353CC}">
              <c16:uniqueId val="{0000000A-CBE4-4907-B82F-0A43AA2B3EB7}"/>
            </c:ext>
          </c:extLst>
        </c:ser>
        <c:dLbls>
          <c:showLegendKey val="0"/>
          <c:showVal val="1"/>
          <c:showCatName val="0"/>
          <c:showSerName val="0"/>
          <c:showPercent val="0"/>
          <c:showBubbleSize val="0"/>
        </c:dLbls>
        <c:gapWidth val="60"/>
        <c:overlap val="100"/>
        <c:axId val="214286336"/>
        <c:axId val="214287872"/>
      </c:barChart>
      <c:catAx>
        <c:axId val="214286336"/>
        <c:scaling>
          <c:orientation val="minMax"/>
        </c:scaling>
        <c:delete val="1"/>
        <c:axPos val="l"/>
        <c:majorTickMark val="none"/>
        <c:minorTickMark val="none"/>
        <c:tickLblPos val="nextTo"/>
        <c:crossAx val="214287872"/>
        <c:crosses val="autoZero"/>
        <c:auto val="1"/>
        <c:lblAlgn val="ctr"/>
        <c:lblOffset val="100"/>
        <c:noMultiLvlLbl val="0"/>
      </c:catAx>
      <c:valAx>
        <c:axId val="214287872"/>
        <c:scaling>
          <c:orientation val="minMax"/>
        </c:scaling>
        <c:delete val="0"/>
        <c:axPos val="b"/>
        <c:numFmt formatCode="General" sourceLinked="0"/>
        <c:majorTickMark val="cross"/>
        <c:minorTickMark val="in"/>
        <c:tickLblPos val="nextTo"/>
        <c:txPr>
          <a:bodyPr/>
          <a:lstStyle/>
          <a:p>
            <a:pPr>
              <a:defRPr lang="en-GB">
                <a:solidFill>
                  <a:schemeClr val="bg1"/>
                </a:solidFill>
              </a:defRPr>
            </a:pPr>
            <a:endParaRPr lang="de-DE"/>
          </a:p>
        </c:txPr>
        <c:crossAx val="214286336"/>
        <c:crosses val="autoZero"/>
        <c:crossBetween val="between"/>
      </c:valAx>
      <c:spPr>
        <a:noFill/>
        <a:ln>
          <a:noFill/>
        </a:ln>
      </c:spPr>
    </c:plotArea>
    <c:plotVisOnly val="1"/>
    <c:dispBlanksAs val="gap"/>
    <c:showDLblsOverMax val="0"/>
  </c:chart>
  <c:spPr>
    <a:noFill/>
    <a:ln w="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BUDGET SPENT</a:t>
            </a:r>
          </a:p>
        </c:rich>
      </c:tx>
      <c:layout>
        <c:manualLayout>
          <c:xMode val="edge"/>
          <c:yMode val="edge"/>
          <c:x val="0.23456897868348139"/>
          <c:y val="3.524249686180532E-2"/>
        </c:manualLayout>
      </c:layout>
      <c:overlay val="0"/>
    </c:title>
    <c:autoTitleDeleted val="0"/>
    <c:plotArea>
      <c:layout>
        <c:manualLayout>
          <c:layoutTarget val="inner"/>
          <c:xMode val="edge"/>
          <c:yMode val="edge"/>
          <c:x val="0.14293883434584378"/>
          <c:y val="0.20999826563529786"/>
          <c:w val="0.72535644760241291"/>
          <c:h val="0.67742574028466718"/>
        </c:manualLayout>
      </c:layout>
      <c:doughnutChart>
        <c:varyColors val="1"/>
        <c:ser>
          <c:idx val="0"/>
          <c:order val="0"/>
          <c:spPr>
            <a:ln>
              <a:noFill/>
            </a:ln>
          </c:spPr>
          <c:dPt>
            <c:idx val="0"/>
            <c:bubble3D val="0"/>
            <c:spPr>
              <a:solidFill>
                <a:srgbClr val="0058C9"/>
              </a:solidFill>
              <a:ln>
                <a:noFill/>
              </a:ln>
            </c:spPr>
            <c:extLst>
              <c:ext xmlns:c16="http://schemas.microsoft.com/office/drawing/2014/chart" uri="{C3380CC4-5D6E-409C-BE32-E72D297353CC}">
                <c16:uniqueId val="{00000001-FB6B-4B86-90D5-4FD15E087FCC}"/>
              </c:ext>
            </c:extLst>
          </c:dPt>
          <c:dPt>
            <c:idx val="1"/>
            <c:bubble3D val="0"/>
            <c:explosion val="6"/>
            <c:spPr>
              <a:solidFill>
                <a:srgbClr val="81ABFF"/>
              </a:solidFill>
              <a:ln>
                <a:noFill/>
              </a:ln>
            </c:spPr>
            <c:extLst>
              <c:ext xmlns:c16="http://schemas.microsoft.com/office/drawing/2014/chart" uri="{C3380CC4-5D6E-409C-BE32-E72D297353CC}">
                <c16:uniqueId val="{00000003-FB6B-4B86-90D5-4FD15E087FCC}"/>
              </c:ext>
            </c:extLst>
          </c:dPt>
          <c:dLbls>
            <c:delete val="1"/>
          </c:dLbls>
          <c:val>
            <c:numRef>
              <c:f>'Formulae for the dashboard'!$G$3:$H$3</c:f>
              <c:numCache>
                <c:formatCode>0%</c:formatCode>
                <c:ptCount val="2"/>
                <c:pt idx="0">
                  <c:v>0.85729166666666667</c:v>
                </c:pt>
                <c:pt idx="1">
                  <c:v>0.14270833333333333</c:v>
                </c:pt>
              </c:numCache>
            </c:numRef>
          </c:val>
          <c:extLst>
            <c:ext xmlns:c16="http://schemas.microsoft.com/office/drawing/2014/chart" uri="{C3380CC4-5D6E-409C-BE32-E72D297353CC}">
              <c16:uniqueId val="{00000004-FB6B-4B86-90D5-4FD15E087FCC}"/>
            </c:ext>
          </c:extLst>
        </c:ser>
        <c:dLbls>
          <c:showLegendKey val="0"/>
          <c:showVal val="0"/>
          <c:showCatName val="0"/>
          <c:showSerName val="0"/>
          <c:showPercent val="1"/>
          <c:showBubbleSize val="0"/>
          <c:showLeaderLines val="1"/>
        </c:dLbls>
        <c:firstSliceAng val="65"/>
        <c:holeSize val="55"/>
      </c:doughnutChart>
      <c:spPr>
        <a:ln w="0">
          <a:noFill/>
        </a:ln>
      </c:spPr>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[TestDB.xlsx]Formulae for the dashboard!PivotTable5</c:name>
    <c:fmtId val="2"/>
  </c:pivotSource>
  <c:chart>
    <c:title>
      <c:tx>
        <c:rich>
          <a:bodyPr/>
          <a:lstStyle/>
          <a:p>
            <a:pPr>
              <a:defRPr lang="en-GB" sz="1200"/>
            </a:pPr>
            <a:r>
              <a:rPr lang="en-GB" sz="1200">
                <a:latin typeface="Roboto" pitchFamily="2" charset="0"/>
                <a:ea typeface="Roboto" pitchFamily="2" charset="0"/>
              </a:rPr>
              <a:t>BUDGET</a:t>
            </a:r>
            <a:r>
              <a:rPr lang="en-GB" sz="1200" baseline="0">
                <a:latin typeface="Roboto" pitchFamily="2" charset="0"/>
                <a:ea typeface="Roboto" pitchFamily="2" charset="0"/>
              </a:rPr>
              <a:t> / ACTUAL COST</a:t>
            </a:r>
            <a:endParaRPr lang="en-GB" sz="1200">
              <a:latin typeface="Roboto" pitchFamily="2" charset="0"/>
              <a:ea typeface="Roboto" pitchFamily="2" charset="0"/>
            </a:endParaRPr>
          </a:p>
        </c:rich>
      </c:tx>
      <c:layout>
        <c:manualLayout>
          <c:xMode val="edge"/>
          <c:yMode val="edge"/>
          <c:x val="9.1451404779174558E-2"/>
          <c:y val="3.03111306290395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spPr>
          <a:solidFill>
            <a:srgbClr val="6397FF"/>
          </a:solidFill>
        </c:spPr>
        <c:marker>
          <c:symbol val="none"/>
        </c:marker>
        <c:dLbl>
          <c:idx val="0"/>
          <c:spPr>
            <a:noFill/>
            <a:ln>
              <a:noFill/>
            </a:ln>
            <a:effectLst/>
          </c:spPr>
          <c:txPr>
            <a:bodyPr wrap="square" lIns="38100" tIns="19050" rIns="38100" bIns="19050" anchor="ctr">
              <a:spAutoFit/>
            </a:bodyPr>
            <a:lstStyle/>
            <a:p>
              <a:pPr>
                <a:defRPr/>
              </a:pPr>
              <a:endParaRPr lang="de-DE"/>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de-DE"/>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6"/>
        <c:spPr>
          <a:solidFill>
            <a:srgbClr val="5975AC"/>
          </a:solidFill>
        </c:spPr>
      </c:pivotFmt>
      <c:pivotFmt>
        <c:idx val="7"/>
        <c:dLbl>
          <c:idx val="0"/>
          <c:numFmt formatCode="#,##0" sourceLinked="0"/>
          <c:spPr/>
          <c:txPr>
            <a:bodyPr/>
            <a:lstStyle/>
            <a:p>
              <a:pPr>
                <a:defRPr lang="en-GB" b="1"/>
              </a:pPr>
              <a:endParaRPr lang="de-DE"/>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manualLayout>
          <c:layoutTarget val="inner"/>
          <c:xMode val="edge"/>
          <c:yMode val="edge"/>
          <c:x val="0.10100269094056689"/>
          <c:y val="0.21267243930613766"/>
          <c:w val="0.7684121984751906"/>
          <c:h val="0.63176129149283522"/>
        </c:manualLayout>
      </c:layout>
      <c:barChart>
        <c:barDir val="bar"/>
        <c:grouping val="clustered"/>
        <c:varyColors val="0"/>
        <c:ser>
          <c:idx val="0"/>
          <c:order val="0"/>
          <c:tx>
            <c:strRef>
              <c:f>'Formulae for the dashboard'!$G$1</c:f>
              <c:strCache>
                <c:ptCount val="1"/>
                <c:pt idx="0">
                  <c:v>Actual cost </c:v>
                </c:pt>
              </c:strCache>
            </c:strRef>
          </c:tx>
          <c:spPr>
            <a:solidFill>
              <a:srgbClr val="6397FF"/>
            </a:solidFill>
          </c:spPr>
          <c:invertIfNegative val="0"/>
          <c:dLbls>
            <c:dLbl>
              <c:idx val="0"/>
              <c:numFmt formatCode="#,##0" sourceLinked="0"/>
              <c:spPr/>
              <c:txPr>
                <a:bodyPr/>
                <a:lstStyle/>
                <a:p>
                  <a:pPr>
                    <a:defRPr lang="en-GB" b="1"/>
                  </a:pPr>
                  <a:endParaRPr lang="de-DE"/>
                </a:p>
              </c:txPr>
              <c:dLblPos val="in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0E2-48A5-A897-0B872041D587}"/>
                </c:ext>
              </c:extLst>
            </c:dLbl>
            <c:spPr>
              <a:noFill/>
              <a:ln>
                <a:noFill/>
              </a:ln>
              <a:effectLst/>
            </c:spPr>
            <c:txPr>
              <a:bodyPr wrap="square" lIns="38100" tIns="19050" rIns="38100" bIns="19050" anchor="ctr">
                <a:spAutoFit/>
              </a:bodyPr>
              <a:lstStyle/>
              <a:p>
                <a:pPr>
                  <a:defRPr/>
                </a:pPr>
                <a:endParaRPr lang="de-DE"/>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'Formulae for the dashboard'!$G$2</c:f>
              <c:strCache>
                <c:ptCount val="1"/>
                <c:pt idx="0">
                  <c:v>Ergebnis</c:v>
                </c:pt>
              </c:strCache>
            </c:strRef>
          </c:cat>
          <c:val>
            <c:numRef>
              <c:f>'Formulae for the dashboard'!$G$2</c:f>
              <c:numCache>
                <c:formatCode>0.0,,\M;\-0.0,,\M</c:formatCode>
                <c:ptCount val="1"/>
                <c:pt idx="0">
                  <c:v>82300</c:v>
                </c:pt>
              </c:numCache>
            </c:numRef>
          </c:val>
          <c:extLst>
            <c:ext xmlns:c16="http://schemas.microsoft.com/office/drawing/2014/chart" uri="{C3380CC4-5D6E-409C-BE32-E72D297353CC}">
              <c16:uniqueId val="{00000001-A0E2-48A5-A897-0B872041D587}"/>
            </c:ext>
          </c:extLst>
        </c:ser>
        <c:ser>
          <c:idx val="1"/>
          <c:order val="1"/>
          <c:tx>
            <c:strRef>
              <c:f>'Formulae for the dashboard'!$H$1</c:f>
              <c:strCache>
                <c:ptCount val="1"/>
                <c:pt idx="0">
                  <c:v>Budget </c:v>
                </c:pt>
              </c:strCache>
            </c:strRef>
          </c:tx>
          <c:invertIfNegative val="0"/>
          <c:dPt>
            <c:idx val="0"/>
            <c:invertIfNegative val="0"/>
            <c:bubble3D val="0"/>
            <c:spPr>
              <a:solidFill>
                <a:srgbClr val="5975AC"/>
              </a:solidFill>
            </c:spPr>
            <c:extLst>
              <c:ext xmlns:c16="http://schemas.microsoft.com/office/drawing/2014/chart" uri="{C3380CC4-5D6E-409C-BE32-E72D297353CC}">
                <c16:uniqueId val="{00000003-A0E2-48A5-A897-0B872041D587}"/>
              </c:ext>
            </c:extLst>
          </c:dPt>
          <c:dLbls>
            <c:spPr>
              <a:noFill/>
              <a:ln>
                <a:noFill/>
              </a:ln>
              <a:effectLst/>
            </c:spPr>
            <c:txPr>
              <a:bodyPr wrap="square" lIns="38100" tIns="19050" rIns="38100" bIns="19050" anchor="ctr">
                <a:spAutoFit/>
              </a:bodyPr>
              <a:lstStyle/>
              <a:p>
                <a:pPr>
                  <a:defRPr/>
                </a:pPr>
                <a:endParaRPr lang="de-DE"/>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'Formulae for the dashboard'!$G$2</c:f>
              <c:strCache>
                <c:ptCount val="1"/>
                <c:pt idx="0">
                  <c:v>Ergebnis</c:v>
                </c:pt>
              </c:strCache>
            </c:strRef>
          </c:cat>
          <c:val>
            <c:numRef>
              <c:f>'Formulae for the dashboard'!$H$2</c:f>
              <c:numCache>
                <c:formatCode>0.0,,\M;\-0.0,,\M</c:formatCode>
                <c:ptCount val="1"/>
                <c:pt idx="0">
                  <c:v>96000</c:v>
                </c:pt>
              </c:numCache>
            </c:numRef>
          </c:val>
          <c:extLst>
            <c:ext xmlns:c16="http://schemas.microsoft.com/office/drawing/2014/chart" uri="{C3380CC4-5D6E-409C-BE32-E72D297353CC}">
              <c16:uniqueId val="{00000004-A0E2-48A5-A897-0B872041D587}"/>
            </c:ext>
          </c:extLst>
        </c:ser>
        <c:dLbls>
          <c:showLegendKey val="0"/>
          <c:showVal val="1"/>
          <c:showCatName val="0"/>
          <c:showSerName val="0"/>
          <c:showPercent val="0"/>
          <c:showBubbleSize val="0"/>
        </c:dLbls>
        <c:gapWidth val="70"/>
        <c:overlap val="-20"/>
        <c:axId val="215416832"/>
        <c:axId val="215418368"/>
      </c:barChart>
      <c:catAx>
        <c:axId val="215416832"/>
        <c:scaling>
          <c:orientation val="minMax"/>
        </c:scaling>
        <c:delete val="1"/>
        <c:axPos val="l"/>
        <c:numFmt formatCode="General" sourceLinked="0"/>
        <c:majorTickMark val="out"/>
        <c:minorTickMark val="none"/>
        <c:tickLblPos val="nextTo"/>
        <c:crossAx val="215418368"/>
        <c:crosses val="autoZero"/>
        <c:auto val="1"/>
        <c:lblAlgn val="ctr"/>
        <c:lblOffset val="100"/>
        <c:noMultiLvlLbl val="0"/>
      </c:catAx>
      <c:valAx>
        <c:axId val="215418368"/>
        <c:scaling>
          <c:orientation val="minMax"/>
          <c:min val="0"/>
        </c:scaling>
        <c:delete val="0"/>
        <c:axPos val="b"/>
        <c:majorGridlines/>
        <c:numFmt formatCode="0.0,,\M;\-0.0,,\M" sourceLinked="1"/>
        <c:majorTickMark val="out"/>
        <c:minorTickMark val="none"/>
        <c:tickLblPos val="nextTo"/>
        <c:txPr>
          <a:bodyPr/>
          <a:lstStyle/>
          <a:p>
            <a:pPr>
              <a:defRPr lang="en-GB"/>
            </a:pPr>
            <a:endParaRPr lang="de-DE"/>
          </a:p>
        </c:txPr>
        <c:crossAx val="215416832"/>
        <c:crosses val="autoZero"/>
        <c:crossBetween val="between"/>
      </c:valAx>
      <c:spPr>
        <a:noFill/>
        <a:ln>
          <a:noFill/>
        </a:ln>
      </c:spPr>
    </c:plotArea>
    <c:plotVisOnly val="1"/>
    <c:dispBlanksAs val="gap"/>
    <c:showDLblsOverMax val="0"/>
  </c:chart>
  <c:spPr>
    <a:noFill/>
    <a:ln>
      <a:noFill/>
    </a:ln>
  </c:spPr>
  <c:txPr>
    <a:bodyPr/>
    <a:lstStyle/>
    <a:p>
      <a:pPr>
        <a:defRPr>
          <a:solidFill>
            <a:schemeClr val="bg1">
              <a:lumMod val="95000"/>
            </a:schemeClr>
          </a:solidFill>
        </a:defRPr>
      </a:pPr>
      <a:endParaRPr lang="de-DE"/>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GB" sz="1200">
                <a:solidFill>
                  <a:schemeClr val="bg1">
                    <a:lumMod val="95000"/>
                  </a:schemeClr>
                </a:solidFill>
                <a:latin typeface="Roboto" pitchFamily="2" charset="0"/>
                <a:ea typeface="Roboto" pitchFamily="2" charset="0"/>
              </a:rPr>
              <a:t>% COMPLETED</a:t>
            </a:r>
          </a:p>
        </c:rich>
      </c:tx>
      <c:overlay val="0"/>
    </c:title>
    <c:autoTitleDeleted val="0"/>
    <c:plotArea>
      <c:layout>
        <c:manualLayout>
          <c:layoutTarget val="inner"/>
          <c:xMode val="edge"/>
          <c:yMode val="edge"/>
          <c:x val="0.19231720093458887"/>
          <c:y val="0.19426548909706026"/>
          <c:w val="0.61536559813082214"/>
          <c:h val="0.67811484653260845"/>
        </c:manualLayout>
      </c:layout>
      <c:doughnutChart>
        <c:varyColors val="1"/>
        <c:ser>
          <c:idx val="0"/>
          <c:order val="0"/>
          <c:spPr>
            <a:solidFill>
              <a:srgbClr val="0058C9"/>
            </a:solidFill>
            <a:ln>
              <a:noFill/>
            </a:ln>
          </c:spPr>
          <c:explosion val="3"/>
          <c:dPt>
            <c:idx val="0"/>
            <c:bubble3D val="0"/>
            <c:explosion val="0"/>
            <c:extLst>
              <c:ext xmlns:c16="http://schemas.microsoft.com/office/drawing/2014/chart" uri="{C3380CC4-5D6E-409C-BE32-E72D297353CC}">
                <c16:uniqueId val="{00000000-4A57-4258-A256-BBAF76CB7EC6}"/>
              </c:ext>
            </c:extLst>
          </c:dPt>
          <c:dPt>
            <c:idx val="1"/>
            <c:bubble3D val="0"/>
            <c:explosion val="6"/>
            <c:spPr>
              <a:solidFill>
                <a:srgbClr val="7DA8FF"/>
              </a:solidFill>
              <a:ln>
                <a:noFill/>
              </a:ln>
            </c:spPr>
            <c:extLst>
              <c:ext xmlns:c16="http://schemas.microsoft.com/office/drawing/2014/chart" uri="{C3380CC4-5D6E-409C-BE32-E72D297353CC}">
                <c16:uniqueId val="{00000002-4A57-4258-A256-BBAF76CB7EC6}"/>
              </c:ext>
            </c:extLst>
          </c:dPt>
          <c:cat>
            <c:strRef>
              <c:f>'Formulae for the dashboard'!$W$6:$W$7</c:f>
              <c:strCache>
                <c:ptCount val="2"/>
                <c:pt idx="0">
                  <c:v>Complete</c:v>
                </c:pt>
                <c:pt idx="1">
                  <c:v>Remaining</c:v>
                </c:pt>
              </c:strCache>
            </c:strRef>
          </c:cat>
          <c:val>
            <c:numRef>
              <c:f>'Formulae for the dashboard'!$X$6:$X$7</c:f>
              <c:numCache>
                <c:formatCode>0%</c:formatCode>
                <c:ptCount val="2"/>
                <c:pt idx="0">
                  <c:v>0.1111111111111111</c:v>
                </c:pt>
                <c:pt idx="1">
                  <c:v>0.88888888888888884</c:v>
                </c:pt>
              </c:numCache>
            </c:numRef>
          </c:val>
          <c:extLst>
            <c:ext xmlns:c16="http://schemas.microsoft.com/office/drawing/2014/chart" uri="{C3380CC4-5D6E-409C-BE32-E72D297353CC}">
              <c16:uniqueId val="{00000003-4A57-4258-A256-BBAF76CB7EC6}"/>
            </c:ext>
          </c:extLst>
        </c:ser>
        <c:dLbls>
          <c:showLegendKey val="0"/>
          <c:showVal val="0"/>
          <c:showCatName val="0"/>
          <c:showSerName val="0"/>
          <c:showPercent val="0"/>
          <c:showBubbleSize val="0"/>
          <c:showLeaderLines val="0"/>
        </c:dLbls>
        <c:firstSliceAng val="270"/>
        <c:holeSize val="55"/>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Formulae for the dashboard'!$M$2" horiz="1" max="500" noThreeD="1" page="0" val="353"/>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elp!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Settings!A1"/><Relationship Id="rId5" Type="http://schemas.openxmlformats.org/officeDocument/2006/relationships/chart" Target="../charts/chart4.xml"/><Relationship Id="rId4" Type="http://schemas.openxmlformats.org/officeDocument/2006/relationships/hyperlink" Target="#'Project Table'!A1"/></Relationships>
</file>

<file path=xl/drawings/_rels/drawing2.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Settings!A1"/><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Project Table'!A1"/><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2</xdr:col>
      <xdr:colOff>553731</xdr:colOff>
      <xdr:row>1</xdr:row>
      <xdr:rowOff>31297</xdr:rowOff>
    </xdr:from>
    <xdr:to>
      <xdr:col>13</xdr:col>
      <xdr:colOff>657066</xdr:colOff>
      <xdr:row>2</xdr:row>
      <xdr:rowOff>1368041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132143" y="591591"/>
          <a:ext cx="11779864" cy="1740156"/>
          <a:chOff x="5312148" y="581025"/>
          <a:chExt cx="10798549" cy="2162175"/>
        </a:xfrm>
      </xdr:grpSpPr>
      <xdr:graphicFrame macro="">
        <xdr:nvGraphicFramePr>
          <xdr:cNvPr id="2" name="StatusBar">
            <a:extLst>
              <a:ext uri="{FF2B5EF4-FFF2-40B4-BE49-F238E27FC236}">
                <a16:creationId xmlns:a16="http://schemas.microsoft.com/office/drawing/2014/main" id="{00000000-0008-0000-0000-000002000000}"/>
              </a:ext>
            </a:extLst>
          </xdr:cNvPr>
          <xdr:cNvGraphicFramePr>
            <a:graphicFrameLocks/>
          </xdr:cNvGraphicFramePr>
        </xdr:nvGraphicFramePr>
        <xdr:xfrm>
          <a:off x="5312148" y="590550"/>
          <a:ext cx="4573680" cy="2152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oup 9">
            <a:extLst>
              <a:ext uri="{FF2B5EF4-FFF2-40B4-BE49-F238E27FC236}">
                <a16:creationId xmlns:a16="http://schemas.microsoft.com/office/drawing/2014/main" id="{00000000-0008-0000-0000-00000A000000}"/>
              </a:ext>
            </a:extLst>
          </xdr:cNvPr>
          <xdr:cNvGrpSpPr/>
        </xdr:nvGrpSpPr>
        <xdr:grpSpPr>
          <a:xfrm>
            <a:off x="10211765" y="581025"/>
            <a:ext cx="5898932" cy="2162175"/>
            <a:chOff x="9756460" y="590550"/>
            <a:chExt cx="5992287" cy="266746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9756460" y="590550"/>
              <a:ext cx="2021543" cy="2667466"/>
              <a:chOff x="11417340" y="9525"/>
              <a:chExt cx="2024344" cy="2668157"/>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11417340" y="9525"/>
              <a:ext cx="2024344" cy="2668157"/>
            </xdr:xfrm>
            <a:graphic>
              <a:graphicData uri="http://schemas.openxmlformats.org/drawingml/2006/chart">
                <c:chart xmlns:c="http://schemas.openxmlformats.org/drawingml/2006/chart" xmlns:r="http://schemas.openxmlformats.org/officeDocument/2006/relationships" r:id="rId2"/>
              </a:graphicData>
            </a:graphic>
          </xdr:graphicFrame>
          <xdr:sp macro="" textlink="'Formulae for the dashboard'!$G$3">
            <xdr:nvSpPr>
              <xdr:cNvPr id="4" name="TextBox 3">
                <a:extLst>
                  <a:ext uri="{FF2B5EF4-FFF2-40B4-BE49-F238E27FC236}">
                    <a16:creationId xmlns:a16="http://schemas.microsoft.com/office/drawing/2014/main" id="{00000000-0008-0000-0000-000004000000}"/>
                  </a:ext>
                </a:extLst>
              </xdr:cNvPr>
              <xdr:cNvSpPr txBox="1"/>
            </xdr:nvSpPr>
            <xdr:spPr>
              <a:xfrm>
                <a:off x="12049212" y="1079641"/>
                <a:ext cx="818479" cy="76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7194306-468C-4CD5-B49A-9F64EDF19749}" type="TxLink">
                  <a:rPr lang="en-GB" sz="2400" b="1">
                    <a:solidFill>
                      <a:schemeClr val="bg1">
                        <a:lumMod val="95000"/>
                      </a:schemeClr>
                    </a:solidFill>
                    <a:latin typeface="Roboto" pitchFamily="2" charset="0"/>
                    <a:ea typeface="Roboto" pitchFamily="2" charset="0"/>
                  </a:rPr>
                  <a:pPr algn="ctr"/>
                  <a:t>86%</a:t>
                </a:fld>
                <a:endParaRPr lang="en-GB" sz="2400" b="1">
                  <a:solidFill>
                    <a:schemeClr val="bg1">
                      <a:lumMod val="95000"/>
                    </a:schemeClr>
                  </a:solidFill>
                  <a:latin typeface="Roboto" pitchFamily="2" charset="0"/>
                  <a:ea typeface="Roboto" pitchFamily="2" charset="0"/>
                </a:endParaRPr>
              </a:p>
            </xdr:txBody>
          </xdr:sp>
        </xdr:grpSp>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11479866" y="590550"/>
            <a:ext cx="4268881" cy="266746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xdr:twoCellAnchor editAs="oneCell">
    <xdr:from>
      <xdr:col>8</xdr:col>
      <xdr:colOff>1075765</xdr:colOff>
      <xdr:row>0</xdr:row>
      <xdr:rowOff>115741</xdr:rowOff>
    </xdr:from>
    <xdr:to>
      <xdr:col>10</xdr:col>
      <xdr:colOff>414617</xdr:colOff>
      <xdr:row>0</xdr:row>
      <xdr:rowOff>469527</xdr:rowOff>
    </xdr:to>
    <xdr:sp macro="[0]!switch_to_project_table"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10735236" y="115741"/>
          <a:ext cx="1154205" cy="353786"/>
        </a:xfrm>
        <a:prstGeom prst="roundRect">
          <a:avLst/>
        </a:prstGeom>
        <a:noFill/>
        <a:ln w="19050">
          <a:solidFill>
            <a:srgbClr val="00857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rgbClr val="00857C"/>
              </a:solidFill>
              <a:latin typeface="Roboto" pitchFamily="2" charset="0"/>
              <a:ea typeface="Roboto" pitchFamily="2" charset="0"/>
            </a:rPr>
            <a:t>Go</a:t>
          </a:r>
          <a:r>
            <a:rPr lang="en-GB" sz="1200" baseline="0">
              <a:solidFill>
                <a:srgbClr val="00857C"/>
              </a:solidFill>
              <a:latin typeface="Roboto" pitchFamily="2" charset="0"/>
              <a:ea typeface="Roboto" pitchFamily="2" charset="0"/>
            </a:rPr>
            <a:t> to Project</a:t>
          </a:r>
          <a:endParaRPr lang="en-GB" sz="1200">
            <a:solidFill>
              <a:srgbClr val="00857C"/>
            </a:solidFill>
            <a:latin typeface="Roboto" pitchFamily="2" charset="0"/>
            <a:ea typeface="Roboto" pitchFamily="2" charset="0"/>
          </a:endParaRPr>
        </a:p>
      </xdr:txBody>
    </xdr:sp>
    <xdr:clientData/>
  </xdr:twoCellAnchor>
  <xdr:twoCellAnchor>
    <xdr:from>
      <xdr:col>1</xdr:col>
      <xdr:colOff>64036</xdr:colOff>
      <xdr:row>1</xdr:row>
      <xdr:rowOff>18410</xdr:rowOff>
    </xdr:from>
    <xdr:to>
      <xdr:col>2</xdr:col>
      <xdr:colOff>509870</xdr:colOff>
      <xdr:row>2</xdr:row>
      <xdr:rowOff>1405538</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696606</xdr:colOff>
      <xdr:row>2</xdr:row>
      <xdr:rowOff>360590</xdr:rowOff>
    </xdr:from>
    <xdr:to>
      <xdr:col>1</xdr:col>
      <xdr:colOff>1521091</xdr:colOff>
      <xdr:row>2</xdr:row>
      <xdr:rowOff>860593</xdr:rowOff>
    </xdr:to>
    <xdr:sp macro="" textlink="'Formulae for the dashboard'!$X$6">
      <xdr:nvSpPr>
        <xdr:cNvPr id="25" name="TextBox 24">
          <a:extLst>
            <a:ext uri="{FF2B5EF4-FFF2-40B4-BE49-F238E27FC236}">
              <a16:creationId xmlns:a16="http://schemas.microsoft.com/office/drawing/2014/main" id="{00000000-0008-0000-0000-000019000000}"/>
            </a:ext>
          </a:extLst>
        </xdr:cNvPr>
        <xdr:cNvSpPr txBox="1"/>
      </xdr:nvSpPr>
      <xdr:spPr>
        <a:xfrm>
          <a:off x="2928177" y="1313090"/>
          <a:ext cx="824485" cy="50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606DEB-F65C-44FC-9648-102BF305F3CB}" type="TxLink">
            <a:rPr lang="en-GB" sz="2400" b="1">
              <a:solidFill>
                <a:schemeClr val="bg1">
                  <a:lumMod val="95000"/>
                </a:schemeClr>
              </a:solidFill>
              <a:latin typeface="Roboto" pitchFamily="2" charset="0"/>
              <a:ea typeface="Roboto" pitchFamily="2" charset="0"/>
            </a:rPr>
            <a:pPr algn="ctr"/>
            <a:t>11%</a:t>
          </a:fld>
          <a:endParaRPr lang="en-GB" sz="2400" b="1">
            <a:solidFill>
              <a:schemeClr val="bg1">
                <a:lumMod val="95000"/>
              </a:schemeClr>
            </a:solidFill>
            <a:latin typeface="Roboto" pitchFamily="2" charset="0"/>
            <a:ea typeface="Roboto"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15</xdr:col>
          <xdr:colOff>133350</xdr:colOff>
          <xdr:row>0</xdr:row>
          <xdr:rowOff>152400</xdr:rowOff>
        </xdr:from>
        <xdr:to>
          <xdr:col>43</xdr:col>
          <xdr:colOff>247650</xdr:colOff>
          <xdr:row>0</xdr:row>
          <xdr:rowOff>419100</xdr:rowOff>
        </xdr:to>
        <xdr:sp macro="" textlink="">
          <xdr:nvSpPr>
            <xdr:cNvPr id="3075" name="Scroll Bar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10</xdr:col>
      <xdr:colOff>503145</xdr:colOff>
      <xdr:row>0</xdr:row>
      <xdr:rowOff>115741</xdr:rowOff>
    </xdr:from>
    <xdr:to>
      <xdr:col>11</xdr:col>
      <xdr:colOff>317126</xdr:colOff>
      <xdr:row>0</xdr:row>
      <xdr:rowOff>469527</xdr:rowOff>
    </xdr:to>
    <xdr:sp macro="[0]!switch_to_project_table" textlink="">
      <xdr:nvSpPr>
        <xdr:cNvPr id="26" name="Rounded Rectangle 25">
          <a:hlinkClick xmlns:r="http://schemas.openxmlformats.org/officeDocument/2006/relationships" r:id="rId6"/>
          <a:extLst>
            <a:ext uri="{FF2B5EF4-FFF2-40B4-BE49-F238E27FC236}">
              <a16:creationId xmlns:a16="http://schemas.microsoft.com/office/drawing/2014/main" id="{00000000-0008-0000-0000-00001A000000}"/>
            </a:ext>
          </a:extLst>
        </xdr:cNvPr>
        <xdr:cNvSpPr/>
      </xdr:nvSpPr>
      <xdr:spPr>
        <a:xfrm>
          <a:off x="11977969" y="115741"/>
          <a:ext cx="822510" cy="353786"/>
        </a:xfrm>
        <a:prstGeom prst="roundRect">
          <a:avLst/>
        </a:prstGeom>
        <a:noFill/>
        <a:ln w="19050">
          <a:solidFill>
            <a:srgbClr val="00857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rgbClr val="00857C"/>
              </a:solidFill>
              <a:latin typeface="Roboto" pitchFamily="2" charset="0"/>
              <a:ea typeface="Roboto" pitchFamily="2" charset="0"/>
            </a:rPr>
            <a:t>Settings</a:t>
          </a:r>
        </a:p>
      </xdr:txBody>
    </xdr:sp>
    <xdr:clientData/>
  </xdr:twoCellAnchor>
  <xdr:twoCellAnchor editAs="oneCell">
    <xdr:from>
      <xdr:col>11</xdr:col>
      <xdr:colOff>405654</xdr:colOff>
      <xdr:row>0</xdr:row>
      <xdr:rowOff>115741</xdr:rowOff>
    </xdr:from>
    <xdr:to>
      <xdr:col>12</xdr:col>
      <xdr:colOff>11206</xdr:colOff>
      <xdr:row>0</xdr:row>
      <xdr:rowOff>469527</xdr:rowOff>
    </xdr:to>
    <xdr:sp macro="[0]!switch_to_project_table" textlink="">
      <xdr:nvSpPr>
        <xdr:cNvPr id="27" name="Rounded Rectangle 26">
          <a:hlinkClick xmlns:r="http://schemas.openxmlformats.org/officeDocument/2006/relationships" r:id="rId7"/>
          <a:extLst>
            <a:ext uri="{FF2B5EF4-FFF2-40B4-BE49-F238E27FC236}">
              <a16:creationId xmlns:a16="http://schemas.microsoft.com/office/drawing/2014/main" id="{00000000-0008-0000-0000-00001B000000}"/>
            </a:ext>
          </a:extLst>
        </xdr:cNvPr>
        <xdr:cNvSpPr/>
      </xdr:nvSpPr>
      <xdr:spPr>
        <a:xfrm>
          <a:off x="12889007" y="115741"/>
          <a:ext cx="670111" cy="353786"/>
        </a:xfrm>
        <a:prstGeom prst="roundRect">
          <a:avLst/>
        </a:prstGeom>
        <a:noFill/>
        <a:ln w="19050">
          <a:solidFill>
            <a:srgbClr val="00857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rgbClr val="00857C"/>
              </a:solidFill>
              <a:latin typeface="Roboto" pitchFamily="2" charset="0"/>
              <a:ea typeface="Roboto" pitchFamily="2" charset="0"/>
            </a:rPr>
            <a:t>Help</a:t>
          </a:r>
        </a:p>
      </xdr:txBody>
    </xdr:sp>
    <xdr:clientData/>
  </xdr:twoCellAnchor>
  <xdr:twoCellAnchor editAs="oneCell">
    <xdr:from>
      <xdr:col>0</xdr:col>
      <xdr:colOff>125226</xdr:colOff>
      <xdr:row>5</xdr:row>
      <xdr:rowOff>156883</xdr:rowOff>
    </xdr:from>
    <xdr:to>
      <xdr:col>0</xdr:col>
      <xdr:colOff>1798067</xdr:colOff>
      <xdr:row>15</xdr:row>
      <xdr:rowOff>14942</xdr:rowOff>
    </xdr:to>
    <mc:AlternateContent xmlns:mc="http://schemas.openxmlformats.org/markup-compatibility/2006" xmlns:a14="http://schemas.microsoft.com/office/drawing/2010/main">
      <mc:Choice Requires="a14">
        <xdr:graphicFrame macro="">
          <xdr:nvGraphicFramePr>
            <xdr:cNvPr id="9" name="Project">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125226" y="3395383"/>
              <a:ext cx="1672841" cy="1692088"/>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147639</xdr:colOff>
      <xdr:row>14</xdr:row>
      <xdr:rowOff>179295</xdr:rowOff>
    </xdr:from>
    <xdr:to>
      <xdr:col>0</xdr:col>
      <xdr:colOff>1820480</xdr:colOff>
      <xdr:row>23</xdr:row>
      <xdr:rowOff>18677</xdr:rowOff>
    </xdr:to>
    <mc:AlternateContent xmlns:mc="http://schemas.openxmlformats.org/markup-compatibility/2006" xmlns:a14="http://schemas.microsoft.com/office/drawing/2010/main">
      <mc:Choice Requires="a14">
        <xdr:graphicFrame macro="">
          <xdr:nvGraphicFramePr>
            <xdr:cNvPr id="17" name="Department">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7639" y="5132295"/>
              <a:ext cx="1672841" cy="1546411"/>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125226</xdr:colOff>
      <xdr:row>23</xdr:row>
      <xdr:rowOff>89648</xdr:rowOff>
    </xdr:from>
    <xdr:to>
      <xdr:col>0</xdr:col>
      <xdr:colOff>1798067</xdr:colOff>
      <xdr:row>33</xdr:row>
      <xdr:rowOff>156882</xdr:rowOff>
    </xdr:to>
    <mc:AlternateContent xmlns:mc="http://schemas.openxmlformats.org/markup-compatibility/2006" xmlns:a14="http://schemas.microsoft.com/office/drawing/2010/main">
      <mc:Choice Requires="a14">
        <xdr:graphicFrame macro="">
          <xdr:nvGraphicFramePr>
            <xdr:cNvPr id="18" name="Status">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25226" y="6757148"/>
              <a:ext cx="1672841" cy="1972234"/>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100853</xdr:colOff>
      <xdr:row>0</xdr:row>
      <xdr:rowOff>112058</xdr:rowOff>
    </xdr:from>
    <xdr:to>
      <xdr:col>0</xdr:col>
      <xdr:colOff>1867925</xdr:colOff>
      <xdr:row>1</xdr:row>
      <xdr:rowOff>323723</xdr:rowOff>
    </xdr:to>
    <xdr:pic>
      <xdr:nvPicPr>
        <xdr:cNvPr id="5" name="Grafik 4">
          <a:extLst>
            <a:ext uri="{FF2B5EF4-FFF2-40B4-BE49-F238E27FC236}">
              <a16:creationId xmlns:a16="http://schemas.microsoft.com/office/drawing/2014/main" id="{6D2EAE7E-276C-45D2-B43F-0BEA2AF1CFC5}"/>
            </a:ext>
          </a:extLst>
        </xdr:cNvPr>
        <xdr:cNvPicPr>
          <a:picLocks noChangeAspect="1"/>
        </xdr:cNvPicPr>
      </xdr:nvPicPr>
      <xdr:blipFill>
        <a:blip xmlns:r="http://schemas.openxmlformats.org/officeDocument/2006/relationships" r:embed="rId8"/>
        <a:stretch>
          <a:fillRect/>
        </a:stretch>
      </xdr:blipFill>
      <xdr:spPr>
        <a:xfrm>
          <a:off x="100853" y="112058"/>
          <a:ext cx="1767072" cy="771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314325</xdr:colOff>
      <xdr:row>0</xdr:row>
      <xdr:rowOff>135841</xdr:rowOff>
    </xdr:from>
    <xdr:to>
      <xdr:col>10</xdr:col>
      <xdr:colOff>493619</xdr:colOff>
      <xdr:row>0</xdr:row>
      <xdr:rowOff>484645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525250" y="135841"/>
          <a:ext cx="1074644"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10</xdr:col>
      <xdr:colOff>595313</xdr:colOff>
      <xdr:row>0</xdr:row>
      <xdr:rowOff>133350</xdr:rowOff>
    </xdr:from>
    <xdr:to>
      <xdr:col>11</xdr:col>
      <xdr:colOff>208148</xdr:colOff>
      <xdr:row>0</xdr:row>
      <xdr:rowOff>487136</xdr:rowOff>
    </xdr:to>
    <xdr:sp macro="[0]!switch_to_project_table" textlink="">
      <xdr:nvSpPr>
        <xdr:cNvPr id="5" name="Rounded 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2701588" y="133350"/>
          <a:ext cx="82251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309842</xdr:colOff>
      <xdr:row>0</xdr:row>
      <xdr:rowOff>133350</xdr:rowOff>
    </xdr:from>
    <xdr:to>
      <xdr:col>11</xdr:col>
      <xdr:colOff>979953</xdr:colOff>
      <xdr:row>0</xdr:row>
      <xdr:rowOff>487136</xdr:rowOff>
    </xdr:to>
    <xdr:sp macro="[0]!switch_to_project_table" textlink="">
      <xdr:nvSpPr>
        <xdr:cNvPr id="6" name="Rounded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3625792" y="133350"/>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857248</xdr:colOff>
      <xdr:row>0</xdr:row>
      <xdr:rowOff>163886</xdr:rowOff>
    </xdr:from>
    <xdr:to>
      <xdr:col>14</xdr:col>
      <xdr:colOff>38099</xdr:colOff>
      <xdr:row>0</xdr:row>
      <xdr:rowOff>502863</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544298" y="163886"/>
          <a:ext cx="1409701"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14</xdr:col>
      <xdr:colOff>142595</xdr:colOff>
      <xdr:row>0</xdr:row>
      <xdr:rowOff>156481</xdr:rowOff>
    </xdr:from>
    <xdr:to>
      <xdr:col>16</xdr:col>
      <xdr:colOff>115700</xdr:colOff>
      <xdr:row>0</xdr:row>
      <xdr:rowOff>510267</xdr:rowOff>
    </xdr:to>
    <xdr:sp macro="[0]!switch_to_project_table" textlink="">
      <xdr:nvSpPr>
        <xdr:cNvPr id="7" name="Rounded Rectangle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13058495" y="156481"/>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16</xdr:col>
      <xdr:colOff>220196</xdr:colOff>
      <xdr:row>0</xdr:row>
      <xdr:rowOff>156481</xdr:rowOff>
    </xdr:from>
    <xdr:to>
      <xdr:col>17</xdr:col>
      <xdr:colOff>299757</xdr:colOff>
      <xdr:row>0</xdr:row>
      <xdr:rowOff>510267</xdr:rowOff>
    </xdr:to>
    <xdr:sp macro="[0]!switch_to_project_table" textlink="">
      <xdr:nvSpPr>
        <xdr:cNvPr id="8" name="Rounded Rectangle 7">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14317196" y="156481"/>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drive.merck.com/personal/assmannp_merck_com/Documents/03_PMO/01_Vorlagen/TO_DO_PMO.xlsm" TargetMode="External"/><Relationship Id="rId1" Type="http://schemas.openxmlformats.org/officeDocument/2006/relationships/externalLinkPath" Target="/personal/assmannp_merck_com/Documents/03_PMO/01_Vorlagen/TO_DO_PM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ject Table"/>
      <sheetName val="Settings"/>
      <sheetName val="Formulae for the dashboard"/>
      <sheetName val="Help"/>
      <sheetName val="AnnexI Capas"/>
      <sheetName val="Annex1"/>
      <sheetName val="Tabelle1"/>
    </sheetNames>
    <sheetDataSet>
      <sheetData sheetId="0">
        <row r="5">
          <cell r="C5" t="str">
            <v>Tasks</v>
          </cell>
          <cell r="D5" t="str">
            <v>Priority</v>
          </cell>
          <cell r="E5" t="str">
            <v>Department</v>
          </cell>
          <cell r="F5" t="str">
            <v>Assignee</v>
          </cell>
          <cell r="G5" t="str">
            <v>Manager</v>
          </cell>
          <cell r="H5" t="str">
            <v>Status</v>
          </cell>
          <cell r="I5" t="str">
            <v>Start date</v>
          </cell>
          <cell r="J5" t="str">
            <v>Duration</v>
          </cell>
          <cell r="K5" t="str">
            <v>Due date</v>
          </cell>
          <cell r="L5" t="str">
            <v>Days left</v>
          </cell>
          <cell r="M5" t="str">
            <v xml:space="preserve">Progress </v>
          </cell>
        </row>
        <row r="6">
          <cell r="C6" t="str">
            <v xml:space="preserve">IT - Handscanner </v>
          </cell>
          <cell r="D6" t="str">
            <v>Low</v>
          </cell>
          <cell r="E6" t="str">
            <v>(Leer)</v>
          </cell>
          <cell r="F6" t="str">
            <v>Peter Aßmann</v>
          </cell>
          <cell r="G6" t="str">
            <v>(Leer)</v>
          </cell>
          <cell r="H6" t="str">
            <v>Not started</v>
          </cell>
          <cell r="I6" t="str">
            <v>(Leer)</v>
          </cell>
          <cell r="J6" t="str">
            <v>(Leer)</v>
          </cell>
          <cell r="L6" t="str">
            <v>-</v>
          </cell>
        </row>
        <row r="8">
          <cell r="C8" t="str">
            <v xml:space="preserve">Otics bottle change 
P3 - Projekt </v>
          </cell>
          <cell r="D8" t="str">
            <v>High</v>
          </cell>
          <cell r="E8" t="str">
            <v xml:space="preserve">Operations </v>
          </cell>
          <cell r="F8" t="str">
            <v>Peter Aßmann</v>
          </cell>
          <cell r="G8" t="str">
            <v>(Leer)</v>
          </cell>
          <cell r="H8" t="str">
            <v>Waiting</v>
          </cell>
          <cell r="I8">
            <v>45604</v>
          </cell>
          <cell r="J8" t="str">
            <v>(Leer)</v>
          </cell>
          <cell r="K8">
            <v>45625</v>
          </cell>
          <cell r="L8">
            <v>-15</v>
          </cell>
          <cell r="M8">
            <v>0.25</v>
          </cell>
        </row>
        <row r="9">
          <cell r="C9" t="str">
            <v xml:space="preserve">Dosing bottles change </v>
          </cell>
          <cell r="D9" t="str">
            <v>High</v>
          </cell>
          <cell r="E9" t="str">
            <v xml:space="preserve">Operations </v>
          </cell>
          <cell r="F9" t="str">
            <v>Peter Aßmann</v>
          </cell>
          <cell r="G9" t="str">
            <v>(Leer)</v>
          </cell>
          <cell r="H9" t="str">
            <v>Waiting</v>
          </cell>
          <cell r="I9">
            <v>45604</v>
          </cell>
          <cell r="J9" t="str">
            <v>(Leer)</v>
          </cell>
          <cell r="K9">
            <v>45625</v>
          </cell>
          <cell r="L9">
            <v>-15</v>
          </cell>
          <cell r="M9">
            <v>0.25</v>
          </cell>
        </row>
        <row r="10">
          <cell r="M10">
            <v>0.25</v>
          </cell>
        </row>
        <row r="11">
          <cell r="C11" t="str">
            <v>Implementation of LIMS V8</v>
          </cell>
          <cell r="D11" t="str">
            <v>High</v>
          </cell>
          <cell r="E11" t="str">
            <v>QA OPS</v>
          </cell>
          <cell r="F11" t="str">
            <v>Peter Aßmann</v>
          </cell>
          <cell r="G11" t="str">
            <v>(Leer)</v>
          </cell>
          <cell r="H11" t="str">
            <v>Complete</v>
          </cell>
          <cell r="I11">
            <v>45607</v>
          </cell>
          <cell r="J11" t="str">
            <v>(Leer)</v>
          </cell>
          <cell r="K11">
            <v>45625</v>
          </cell>
          <cell r="L11" t="str">
            <v>-</v>
          </cell>
          <cell r="M11">
            <v>0.25</v>
          </cell>
        </row>
        <row r="12">
          <cell r="M12">
            <v>0.25</v>
          </cell>
        </row>
        <row r="13">
          <cell r="C13" t="str">
            <v xml:space="preserve">Update der Projektplans von Frank Wertenbroek anfragen </v>
          </cell>
          <cell r="D13" t="str">
            <v>High</v>
          </cell>
          <cell r="E13" t="str">
            <v>Engineering</v>
          </cell>
          <cell r="F13" t="str">
            <v>Peter Aßmann</v>
          </cell>
          <cell r="G13" t="str">
            <v>(Leer)</v>
          </cell>
          <cell r="H13" t="str">
            <v>Complete</v>
          </cell>
          <cell r="I13">
            <v>45600</v>
          </cell>
          <cell r="J13">
            <v>3</v>
          </cell>
          <cell r="K13">
            <v>45602</v>
          </cell>
          <cell r="L13" t="str">
            <v>-</v>
          </cell>
          <cell r="M13">
            <v>1</v>
          </cell>
        </row>
        <row r="14">
          <cell r="C14" t="str">
            <v xml:space="preserve">Ist Projekt Abgeschlossen </v>
          </cell>
          <cell r="D14" t="str">
            <v>High</v>
          </cell>
          <cell r="E14" t="str">
            <v>(Leer)</v>
          </cell>
          <cell r="F14" t="str">
            <v>Peter Aßmann</v>
          </cell>
          <cell r="G14" t="str">
            <v>(Leer)</v>
          </cell>
          <cell r="H14" t="str">
            <v>Not started</v>
          </cell>
          <cell r="I14">
            <v>45600</v>
          </cell>
          <cell r="J14" t="str">
            <v>(Leer)</v>
          </cell>
          <cell r="L14" t="str">
            <v>-</v>
          </cell>
        </row>
        <row r="15">
          <cell r="C15" t="str">
            <v xml:space="preserve">Nick Liste schicken mit IID Projekten </v>
          </cell>
          <cell r="D15" t="str">
            <v>Medium</v>
          </cell>
          <cell r="E15" t="str">
            <v>IID</v>
          </cell>
          <cell r="F15" t="str">
            <v>Nicholas Chute</v>
          </cell>
          <cell r="G15" t="str">
            <v>(Leer)</v>
          </cell>
          <cell r="H15" t="str">
            <v>Complete</v>
          </cell>
          <cell r="I15" t="str">
            <v>(Leer)</v>
          </cell>
          <cell r="J15" t="str">
            <v>(Leer)</v>
          </cell>
          <cell r="L15" t="str">
            <v>-</v>
          </cell>
          <cell r="M15">
            <v>1</v>
          </cell>
        </row>
        <row r="16">
          <cell r="C16" t="str">
            <v>Termin IID Projekte Nick und CB</v>
          </cell>
          <cell r="D16" t="str">
            <v>High</v>
          </cell>
          <cell r="E16" t="str">
            <v>IID</v>
          </cell>
          <cell r="F16" t="str">
            <v>Peter Aßmann</v>
          </cell>
          <cell r="G16" t="str">
            <v>(Leer)</v>
          </cell>
          <cell r="H16" t="str">
            <v>Complete</v>
          </cell>
          <cell r="I16">
            <v>45603</v>
          </cell>
          <cell r="J16" t="str">
            <v>(Leer)</v>
          </cell>
          <cell r="K16">
            <v>45615</v>
          </cell>
          <cell r="L16" t="str">
            <v>-</v>
          </cell>
          <cell r="M16">
            <v>1</v>
          </cell>
        </row>
        <row r="17">
          <cell r="C17" t="str">
            <v xml:space="preserve">Info von Sonja bzgl. Termine </v>
          </cell>
          <cell r="D17" t="str">
            <v>Low</v>
          </cell>
          <cell r="E17" t="str">
            <v xml:space="preserve">Operations </v>
          </cell>
          <cell r="F17" t="str">
            <v>Peter Aßmann</v>
          </cell>
          <cell r="G17" t="str">
            <v>(Leer)</v>
          </cell>
          <cell r="H17" t="str">
            <v>Complete</v>
          </cell>
          <cell r="I17">
            <v>45603</v>
          </cell>
          <cell r="J17" t="str">
            <v>(Leer)</v>
          </cell>
          <cell r="K17">
            <v>45609</v>
          </cell>
          <cell r="L17" t="str">
            <v>-</v>
          </cell>
          <cell r="M17">
            <v>1</v>
          </cell>
        </row>
        <row r="18">
          <cell r="C18" t="str">
            <v xml:space="preserve">Way Forward A5 / A3 Vorstellung der Projekte </v>
          </cell>
          <cell r="D18" t="str">
            <v>High</v>
          </cell>
          <cell r="E18" t="str">
            <v xml:space="preserve">Operations </v>
          </cell>
          <cell r="F18" t="str">
            <v>Peter Aßmann</v>
          </cell>
          <cell r="G18" t="str">
            <v>(Leer)</v>
          </cell>
          <cell r="H18" t="str">
            <v>Complete</v>
          </cell>
          <cell r="I18" t="str">
            <v>(Leer)</v>
          </cell>
          <cell r="J18" t="str">
            <v>(Leer)</v>
          </cell>
          <cell r="L18" t="str">
            <v>-</v>
          </cell>
          <cell r="M18">
            <v>0.5</v>
          </cell>
        </row>
        <row r="19">
          <cell r="C19" t="str">
            <v>IID Diluent normal vials PM vor PTS notwendig</v>
          </cell>
          <cell r="D19" t="str">
            <v>High</v>
          </cell>
          <cell r="E19" t="str">
            <v>PTS</v>
          </cell>
          <cell r="F19" t="str">
            <v>(Leer)</v>
          </cell>
          <cell r="G19" t="str">
            <v>(Leer)</v>
          </cell>
          <cell r="H19" t="str">
            <v>Complete</v>
          </cell>
          <cell r="I19" t="str">
            <v>(Leer)</v>
          </cell>
          <cell r="J19" t="str">
            <v>(Leer)</v>
          </cell>
          <cell r="L19" t="str">
            <v>-</v>
          </cell>
          <cell r="M19">
            <v>0.5</v>
          </cell>
        </row>
        <row r="20">
          <cell r="C20" t="str">
            <v xml:space="preserve">Line 7 pre FDA update </v>
          </cell>
          <cell r="D20" t="str">
            <v>Low</v>
          </cell>
          <cell r="E20" t="str">
            <v>IID</v>
          </cell>
          <cell r="F20" t="str">
            <v>Peter Aßmann</v>
          </cell>
          <cell r="G20" t="str">
            <v>(Leer)</v>
          </cell>
          <cell r="H20" t="str">
            <v>Complete</v>
          </cell>
          <cell r="I20" t="str">
            <v>(Leer)</v>
          </cell>
          <cell r="J20" t="str">
            <v>(Leer)</v>
          </cell>
          <cell r="L20" t="str">
            <v>-</v>
          </cell>
          <cell r="M20">
            <v>1</v>
          </cell>
        </row>
        <row r="21">
          <cell r="C21" t="str">
            <v xml:space="preserve">Info bei Frank Wertenbroek angefragt </v>
          </cell>
          <cell r="D21" t="str">
            <v>Low</v>
          </cell>
          <cell r="E21" t="str">
            <v>Engineering</v>
          </cell>
          <cell r="F21" t="str">
            <v>Peter Aßmann</v>
          </cell>
          <cell r="G21" t="str">
            <v>(Leer)</v>
          </cell>
          <cell r="H21" t="str">
            <v>Complete</v>
          </cell>
          <cell r="I21" t="str">
            <v>(Leer)</v>
          </cell>
          <cell r="J21" t="str">
            <v>(Leer)</v>
          </cell>
          <cell r="L21" t="str">
            <v>-</v>
          </cell>
          <cell r="M21">
            <v>1</v>
          </cell>
        </row>
        <row r="22">
          <cell r="M22">
            <v>0.875</v>
          </cell>
        </row>
        <row r="23">
          <cell r="C23" t="str">
            <v xml:space="preserve">Infrasturktur erstellne von Projekten mit Infra Zusammenhang </v>
          </cell>
          <cell r="D23" t="str">
            <v>Medium</v>
          </cell>
          <cell r="E23" t="str">
            <v>(Leer)</v>
          </cell>
          <cell r="F23" t="str">
            <v>Peter Aßmann</v>
          </cell>
          <cell r="G23" t="str">
            <v>(Leer)</v>
          </cell>
          <cell r="H23" t="str">
            <v>Not started</v>
          </cell>
          <cell r="I23" t="str">
            <v>(Leer)</v>
          </cell>
          <cell r="J23" t="str">
            <v>(Leer)</v>
          </cell>
          <cell r="L23" t="str">
            <v>-</v>
          </cell>
          <cell r="M23">
            <v>0</v>
          </cell>
        </row>
        <row r="24">
          <cell r="C24" t="str">
            <v xml:space="preserve">Excel Vorlage erstellen wie in den 8 Streams der Projektablauf getrackt werden kann </v>
          </cell>
          <cell r="D24" t="str">
            <v>Medium</v>
          </cell>
          <cell r="E24" t="str">
            <v>(Leer)</v>
          </cell>
          <cell r="F24" t="str">
            <v>Peter Aßmann</v>
          </cell>
          <cell r="G24" t="str">
            <v>(Leer)</v>
          </cell>
          <cell r="H24" t="str">
            <v>In Progress</v>
          </cell>
          <cell r="I24">
            <v>45643</v>
          </cell>
          <cell r="J24" t="str">
            <v>(Leer)</v>
          </cell>
          <cell r="K24">
            <v>45664</v>
          </cell>
          <cell r="L24">
            <v>13</v>
          </cell>
          <cell r="M24">
            <v>0.05</v>
          </cell>
        </row>
        <row r="25">
          <cell r="M25">
            <v>2.5000000000000001E-2</v>
          </cell>
        </row>
        <row r="26">
          <cell r="C26" t="str">
            <v xml:space="preserve">Connection SQL Server </v>
          </cell>
          <cell r="D26" t="str">
            <v>Medium</v>
          </cell>
          <cell r="E26" t="str">
            <v xml:space="preserve">Operations </v>
          </cell>
          <cell r="F26" t="str">
            <v>Lars Henrik Lühning</v>
          </cell>
          <cell r="G26" t="str">
            <v>(Leer)</v>
          </cell>
          <cell r="H26" t="str">
            <v>Complete</v>
          </cell>
          <cell r="I26" t="str">
            <v>(Leer)</v>
          </cell>
          <cell r="J26" t="str">
            <v>(Leer)</v>
          </cell>
          <cell r="L26" t="str">
            <v>-</v>
          </cell>
          <cell r="M26">
            <v>1</v>
          </cell>
        </row>
        <row r="27">
          <cell r="C27" t="str">
            <v xml:space="preserve">Interfaces SAP </v>
          </cell>
          <cell r="D27" t="str">
            <v>Medium</v>
          </cell>
          <cell r="E27" t="str">
            <v xml:space="preserve">Operations </v>
          </cell>
          <cell r="F27" t="str">
            <v>Lars Henrik Lühning</v>
          </cell>
          <cell r="G27" t="str">
            <v>(Leer)</v>
          </cell>
          <cell r="H27" t="str">
            <v>Complete</v>
          </cell>
          <cell r="I27" t="str">
            <v>(Leer)</v>
          </cell>
          <cell r="J27" t="str">
            <v>(Leer)</v>
          </cell>
          <cell r="L27" t="str">
            <v>-</v>
          </cell>
          <cell r="M27">
            <v>1</v>
          </cell>
        </row>
        <row r="28">
          <cell r="C28" t="str">
            <v xml:space="preserve">IT Validation </v>
          </cell>
          <cell r="D28" t="str">
            <v>Medium</v>
          </cell>
          <cell r="E28" t="str">
            <v xml:space="preserve">Operations </v>
          </cell>
          <cell r="F28" t="str">
            <v>Elke Freese-Willms</v>
          </cell>
          <cell r="G28" t="str">
            <v>(Leer)</v>
          </cell>
          <cell r="H28" t="str">
            <v>Complete</v>
          </cell>
          <cell r="I28" t="str">
            <v>(Leer)</v>
          </cell>
          <cell r="J28" t="str">
            <v>(Leer)</v>
          </cell>
          <cell r="L28" t="str">
            <v>-</v>
          </cell>
          <cell r="M28">
            <v>1</v>
          </cell>
        </row>
        <row r="29">
          <cell r="C29" t="str">
            <v xml:space="preserve">RFC provide </v>
          </cell>
          <cell r="D29" t="str">
            <v>Medium</v>
          </cell>
          <cell r="E29" t="str">
            <v xml:space="preserve">Operations </v>
          </cell>
          <cell r="F29" t="str">
            <v>Lars Henrik Lühning</v>
          </cell>
          <cell r="G29" t="str">
            <v>(Leer)</v>
          </cell>
          <cell r="H29" t="str">
            <v>Complete</v>
          </cell>
          <cell r="I29" t="str">
            <v>(Leer)</v>
          </cell>
          <cell r="J29" t="str">
            <v>(Leer)</v>
          </cell>
          <cell r="L29" t="str">
            <v>-</v>
          </cell>
          <cell r="M29">
            <v>1</v>
          </cell>
        </row>
        <row r="30">
          <cell r="C30" t="str">
            <v>Rooms need special network con</v>
          </cell>
          <cell r="D30" t="str">
            <v>Medium</v>
          </cell>
          <cell r="E30" t="str">
            <v xml:space="preserve">Operations </v>
          </cell>
          <cell r="F30" t="str">
            <v>Lars Henrik Lühning</v>
          </cell>
          <cell r="G30" t="str">
            <v>(Leer)</v>
          </cell>
          <cell r="H30" t="str">
            <v>Complete</v>
          </cell>
          <cell r="I30" t="str">
            <v>(Leer)</v>
          </cell>
          <cell r="J30" t="str">
            <v>(Leer)</v>
          </cell>
          <cell r="L30" t="str">
            <v>-</v>
          </cell>
          <cell r="M30">
            <v>1</v>
          </cell>
        </row>
        <row r="31">
          <cell r="C31" t="str">
            <v xml:space="preserve">Problem Beschreibung + Risk Assessment </v>
          </cell>
          <cell r="D31" t="str">
            <v>Medium</v>
          </cell>
          <cell r="E31" t="str">
            <v>PTS</v>
          </cell>
          <cell r="F31" t="str">
            <v>Robert Strobel</v>
          </cell>
          <cell r="G31" t="str">
            <v>(Leer)</v>
          </cell>
          <cell r="H31" t="str">
            <v>Not started</v>
          </cell>
          <cell r="I31" t="str">
            <v>(Leer)</v>
          </cell>
          <cell r="J31" t="str">
            <v>(Leer)</v>
          </cell>
          <cell r="L31" t="str">
            <v>-</v>
          </cell>
          <cell r="M31">
            <v>0.5</v>
          </cell>
        </row>
        <row r="32">
          <cell r="C32" t="str">
            <v>Mehraufwände für Kosten prüfen</v>
          </cell>
          <cell r="D32" t="str">
            <v>Medium</v>
          </cell>
          <cell r="E32" t="str">
            <v>PTS</v>
          </cell>
          <cell r="F32" t="str">
            <v>Richard Moch</v>
          </cell>
          <cell r="G32" t="str">
            <v>(Leer)</v>
          </cell>
          <cell r="H32" t="str">
            <v>In Progress</v>
          </cell>
          <cell r="I32" t="str">
            <v>(Leer)</v>
          </cell>
          <cell r="J32" t="str">
            <v>(Leer)</v>
          </cell>
          <cell r="L32" t="str">
            <v>-</v>
          </cell>
          <cell r="M32">
            <v>0.5</v>
          </cell>
        </row>
        <row r="33">
          <cell r="C33" t="str">
            <v xml:space="preserve">Konzepte erstellen </v>
          </cell>
          <cell r="D33" t="str">
            <v>Medium</v>
          </cell>
          <cell r="E33" t="str">
            <v>PTS</v>
          </cell>
          <cell r="F33" t="str">
            <v>Richard Moch</v>
          </cell>
          <cell r="G33" t="str">
            <v>(Leer)</v>
          </cell>
          <cell r="H33" t="str">
            <v>In Progress</v>
          </cell>
          <cell r="I33" t="str">
            <v>(Leer)</v>
          </cell>
          <cell r="J33" t="str">
            <v>(Leer)</v>
          </cell>
          <cell r="L33" t="str">
            <v>-</v>
          </cell>
          <cell r="M33">
            <v>0.25</v>
          </cell>
        </row>
        <row r="34">
          <cell r="C34" t="str">
            <v xml:space="preserve">Klärung Umklassifizierung </v>
          </cell>
          <cell r="D34" t="str">
            <v>Low</v>
          </cell>
          <cell r="E34" t="str">
            <v xml:space="preserve">Operations </v>
          </cell>
          <cell r="F34" t="str">
            <v>Sonja Bernemann</v>
          </cell>
          <cell r="G34" t="str">
            <v>(Leer)</v>
          </cell>
          <cell r="H34" t="str">
            <v>Complete</v>
          </cell>
          <cell r="I34" t="str">
            <v>(Leer)</v>
          </cell>
          <cell r="J34" t="str">
            <v>(Leer)</v>
          </cell>
          <cell r="L34" t="str">
            <v>-</v>
          </cell>
          <cell r="M34">
            <v>0.1</v>
          </cell>
        </row>
        <row r="35">
          <cell r="M35">
            <v>0.70555555555555549</v>
          </cell>
        </row>
        <row r="36">
          <cell r="C36" t="str">
            <v xml:space="preserve">SAP ZUGANG </v>
          </cell>
          <cell r="D36" t="str">
            <v>High</v>
          </cell>
          <cell r="E36" t="str">
            <v>(Leer)</v>
          </cell>
          <cell r="F36" t="str">
            <v>Peter Aßmann</v>
          </cell>
          <cell r="G36" t="str">
            <v>(Leer)</v>
          </cell>
          <cell r="H36" t="str">
            <v>Complete</v>
          </cell>
          <cell r="I36" t="str">
            <v>(Leer)</v>
          </cell>
          <cell r="J36" t="str">
            <v>(Leer)</v>
          </cell>
          <cell r="K36">
            <v>45607</v>
          </cell>
          <cell r="L36" t="str">
            <v>-</v>
          </cell>
          <cell r="M36">
            <v>1</v>
          </cell>
        </row>
        <row r="37">
          <cell r="C37" t="str">
            <v>IID Workstream hosten für Nick am 27/11</v>
          </cell>
          <cell r="D37" t="str">
            <v>Low</v>
          </cell>
          <cell r="E37" t="str">
            <v>(Leer)</v>
          </cell>
          <cell r="F37" t="str">
            <v>Peter Aßmann</v>
          </cell>
          <cell r="G37" t="str">
            <v>(Leer)</v>
          </cell>
          <cell r="H37" t="str">
            <v>Complete</v>
          </cell>
          <cell r="I37" t="str">
            <v>(Leer)</v>
          </cell>
          <cell r="J37" t="str">
            <v>(Leer)</v>
          </cell>
          <cell r="K37">
            <v>45623</v>
          </cell>
          <cell r="L37" t="str">
            <v>-</v>
          </cell>
        </row>
        <row r="38">
          <cell r="C38" t="str">
            <v xml:space="preserve">Stefan fragen wie Stautus zur Erst. Akt. Status ist </v>
          </cell>
          <cell r="D38" t="str">
            <v>Medium</v>
          </cell>
          <cell r="E38" t="str">
            <v>(Leer)</v>
          </cell>
          <cell r="F38" t="str">
            <v>Peter Aßmann</v>
          </cell>
          <cell r="G38" t="str">
            <v>(Leer)</v>
          </cell>
          <cell r="H38" t="str">
            <v>On Hold</v>
          </cell>
          <cell r="I38">
            <v>45625</v>
          </cell>
          <cell r="J38">
            <v>1</v>
          </cell>
          <cell r="K38">
            <v>45625</v>
          </cell>
          <cell r="L38">
            <v>-15</v>
          </cell>
        </row>
        <row r="39">
          <cell r="C39" t="str">
            <v xml:space="preserve">Toon fragen nach Übersicht was für welches Projekt für den Forecast freigegeben wurden </v>
          </cell>
          <cell r="D39" t="str">
            <v>Critical!</v>
          </cell>
          <cell r="E39" t="str">
            <v>(Leer)</v>
          </cell>
          <cell r="F39" t="str">
            <v>Peter Aßmann</v>
          </cell>
          <cell r="G39" t="str">
            <v>(Leer)</v>
          </cell>
          <cell r="H39" t="str">
            <v>In Progress</v>
          </cell>
          <cell r="I39" t="str">
            <v>(Leer)</v>
          </cell>
          <cell r="J39" t="str">
            <v>(Leer)</v>
          </cell>
          <cell r="L39" t="str">
            <v>-</v>
          </cell>
          <cell r="M39">
            <v>0</v>
          </cell>
        </row>
        <row r="40">
          <cell r="C40" t="str">
            <v xml:space="preserve">Liste Projekte in Powerbi darstellen </v>
          </cell>
          <cell r="D40" t="str">
            <v>Critical!</v>
          </cell>
          <cell r="E40" t="str">
            <v>(Leer)</v>
          </cell>
          <cell r="F40" t="str">
            <v>Peter Aßmann</v>
          </cell>
          <cell r="G40" t="str">
            <v>(Leer)</v>
          </cell>
          <cell r="H40" t="str">
            <v>Complete</v>
          </cell>
          <cell r="I40" t="str">
            <v>(Leer)</v>
          </cell>
          <cell r="J40" t="str">
            <v>(Leer)</v>
          </cell>
          <cell r="L40" t="str">
            <v>-</v>
          </cell>
          <cell r="M40">
            <v>1</v>
          </cell>
        </row>
        <row r="41">
          <cell r="C41" t="str">
            <v xml:space="preserve">Dok Ablage 2 Testabteilung mit Elke klären </v>
          </cell>
          <cell r="D41" t="str">
            <v>Low</v>
          </cell>
          <cell r="E41" t="str">
            <v>(Leer)</v>
          </cell>
          <cell r="F41" t="str">
            <v>Peter Aßmann</v>
          </cell>
          <cell r="G41" t="str">
            <v>(Leer)</v>
          </cell>
          <cell r="H41" t="str">
            <v>Not started</v>
          </cell>
          <cell r="I41" t="str">
            <v>(Leer)</v>
          </cell>
          <cell r="J41" t="str">
            <v>(Leer)</v>
          </cell>
          <cell r="L41" t="str">
            <v>-</v>
          </cell>
          <cell r="M41">
            <v>0.05</v>
          </cell>
        </row>
        <row r="42">
          <cell r="C42" t="str">
            <v xml:space="preserve">Lars Termin zw. SAP Einrichten </v>
          </cell>
          <cell r="D42" t="str">
            <v>Medium</v>
          </cell>
          <cell r="E42" t="str">
            <v>(Leer)</v>
          </cell>
          <cell r="F42" t="str">
            <v>Peter Aßmann</v>
          </cell>
          <cell r="G42" t="str">
            <v>(Leer)</v>
          </cell>
          <cell r="H42" t="str">
            <v>Complete</v>
          </cell>
          <cell r="I42" t="str">
            <v>(Leer)</v>
          </cell>
          <cell r="J42" t="str">
            <v>(Leer)</v>
          </cell>
          <cell r="L42" t="str">
            <v>-</v>
          </cell>
        </row>
        <row r="43">
          <cell r="C43" t="str">
            <v xml:space="preserve">Lars info ob wir alle Waagen noch dieses Jahr bestellen können </v>
          </cell>
          <cell r="D43" t="str">
            <v>High</v>
          </cell>
          <cell r="E43" t="str">
            <v>(Leer)</v>
          </cell>
          <cell r="F43" t="str">
            <v>Peter Aßmann</v>
          </cell>
          <cell r="G43" t="str">
            <v>(Leer)</v>
          </cell>
          <cell r="H43" t="str">
            <v>Complete</v>
          </cell>
          <cell r="I43" t="str">
            <v>(Leer)</v>
          </cell>
          <cell r="J43" t="str">
            <v>(Leer)</v>
          </cell>
          <cell r="L43" t="str">
            <v>-</v>
          </cell>
          <cell r="M43">
            <v>0.5</v>
          </cell>
        </row>
        <row r="44">
          <cell r="C44" t="str">
            <v xml:space="preserve">Ellab Report Infos </v>
          </cell>
          <cell r="D44" t="str">
            <v>Medium</v>
          </cell>
          <cell r="E44" t="str">
            <v>(Leer)</v>
          </cell>
          <cell r="F44" t="str">
            <v>Peter Aßmann</v>
          </cell>
          <cell r="G44" t="str">
            <v>(Leer)</v>
          </cell>
          <cell r="H44" t="str">
            <v>Complete</v>
          </cell>
          <cell r="I44" t="str">
            <v>(Leer)</v>
          </cell>
          <cell r="J44" t="str">
            <v>(Leer)</v>
          </cell>
          <cell r="L44" t="str">
            <v>-</v>
          </cell>
          <cell r="M44">
            <v>1</v>
          </cell>
        </row>
        <row r="45">
          <cell r="C45" t="str">
            <v xml:space="preserve">FIN Termin mit Toon SAP </v>
          </cell>
          <cell r="D45" t="str">
            <v>High</v>
          </cell>
          <cell r="E45" t="str">
            <v>(Leer)</v>
          </cell>
          <cell r="F45" t="str">
            <v>Peter Aßmann</v>
          </cell>
          <cell r="G45" t="str">
            <v>(Leer)</v>
          </cell>
          <cell r="H45" t="str">
            <v>In Progress</v>
          </cell>
          <cell r="I45" t="str">
            <v>(Leer)</v>
          </cell>
          <cell r="J45" t="str">
            <v>(Leer)</v>
          </cell>
          <cell r="L45" t="str">
            <v>-</v>
          </cell>
          <cell r="M45">
            <v>0.5</v>
          </cell>
        </row>
        <row r="46">
          <cell r="C46" t="str">
            <v xml:space="preserve">Info Teresa L . Ob Vorhänge Fa. Grale - geliefert wurden - Seidenader </v>
          </cell>
          <cell r="D46" t="str">
            <v>Medium</v>
          </cell>
          <cell r="E46" t="str">
            <v>(Leer)</v>
          </cell>
          <cell r="F46" t="str">
            <v>Peter Aßmann</v>
          </cell>
          <cell r="G46" t="str">
            <v>(Leer)</v>
          </cell>
          <cell r="H46" t="str">
            <v>Complete</v>
          </cell>
          <cell r="I46" t="str">
            <v>(Leer)</v>
          </cell>
          <cell r="J46" t="str">
            <v>(Leer)</v>
          </cell>
          <cell r="L46" t="str">
            <v>-</v>
          </cell>
          <cell r="M46">
            <v>0</v>
          </cell>
        </row>
        <row r="47">
          <cell r="C47" t="str">
            <v xml:space="preserve">Raum 127.2 Stand v. Carsten Krug </v>
          </cell>
          <cell r="D47" t="str">
            <v>High</v>
          </cell>
          <cell r="E47" t="str">
            <v>(Leer)</v>
          </cell>
          <cell r="F47" t="str">
            <v>Peter Aßmann</v>
          </cell>
          <cell r="G47" t="str">
            <v>(Leer)</v>
          </cell>
          <cell r="H47" t="str">
            <v>Complete</v>
          </cell>
          <cell r="I47" t="str">
            <v>(Leer)</v>
          </cell>
          <cell r="J47" t="str">
            <v>(Leer)</v>
          </cell>
          <cell r="L47" t="str">
            <v>-</v>
          </cell>
          <cell r="M47">
            <v>1</v>
          </cell>
        </row>
        <row r="48">
          <cell r="C48" t="str">
            <v xml:space="preserve">Estraumate S - Proj raus suchen liste an Tim entscheidung ob wir dieese auf den Parkplatz packen </v>
          </cell>
          <cell r="D48" t="str">
            <v>Low</v>
          </cell>
          <cell r="E48" t="str">
            <v>(Leer)</v>
          </cell>
          <cell r="F48" t="str">
            <v>Peter Aßmann</v>
          </cell>
          <cell r="G48" t="str">
            <v>(Leer)</v>
          </cell>
          <cell r="H48" t="str">
            <v>Complete</v>
          </cell>
          <cell r="I48" t="str">
            <v>(Leer)</v>
          </cell>
          <cell r="J48" t="str">
            <v>(Leer)</v>
          </cell>
          <cell r="L48" t="str">
            <v>-</v>
          </cell>
        </row>
        <row r="49">
          <cell r="C49" t="str">
            <v xml:space="preserve">1 KW warten wenn keine Infos auf Parkplatz </v>
          </cell>
          <cell r="D49" t="str">
            <v>Low</v>
          </cell>
          <cell r="E49" t="str">
            <v>(Leer)</v>
          </cell>
          <cell r="F49" t="str">
            <v>Peter Aßmann</v>
          </cell>
          <cell r="G49" t="str">
            <v>(Leer)</v>
          </cell>
          <cell r="H49" t="str">
            <v>Complete</v>
          </cell>
          <cell r="I49" t="str">
            <v>(Leer)</v>
          </cell>
          <cell r="J49" t="str">
            <v>(Leer)</v>
          </cell>
          <cell r="L49" t="str">
            <v>-</v>
          </cell>
          <cell r="M49">
            <v>1</v>
          </cell>
        </row>
        <row r="50">
          <cell r="C50" t="str">
            <v xml:space="preserve">Termn mit C Kirchoff machen </v>
          </cell>
          <cell r="D50" t="str">
            <v>Medium</v>
          </cell>
          <cell r="E50" t="str">
            <v>(Leer)</v>
          </cell>
          <cell r="F50" t="str">
            <v>Peter Aßmann</v>
          </cell>
          <cell r="G50" t="str">
            <v>(Leer)</v>
          </cell>
          <cell r="H50" t="str">
            <v>Complete</v>
          </cell>
          <cell r="I50" t="str">
            <v>(Leer)</v>
          </cell>
          <cell r="J50" t="str">
            <v>(Leer)</v>
          </cell>
          <cell r="L50" t="str">
            <v>-</v>
          </cell>
          <cell r="M50">
            <v>0</v>
          </cell>
        </row>
        <row r="51">
          <cell r="C51" t="str">
            <v xml:space="preserve">Prüfen ob Eintragunge Projekte zu Produkten Prio Neu -- ELKE UND TIM </v>
          </cell>
          <cell r="D51" t="str">
            <v>Low</v>
          </cell>
          <cell r="E51" t="str">
            <v>(Leer)</v>
          </cell>
          <cell r="F51" t="str">
            <v>Peter Aßmann</v>
          </cell>
          <cell r="G51" t="str">
            <v>(Leer)</v>
          </cell>
          <cell r="H51" t="str">
            <v>Not started</v>
          </cell>
          <cell r="I51" t="str">
            <v>(Leer)</v>
          </cell>
          <cell r="J51" t="str">
            <v>(Leer)</v>
          </cell>
          <cell r="L51" t="str">
            <v>-</v>
          </cell>
        </row>
        <row r="52">
          <cell r="M52">
            <v>0.54999999999999993</v>
          </cell>
        </row>
        <row r="53">
          <cell r="C53" t="str">
            <v>Fertigstellen Vorlage A5::3….</v>
          </cell>
          <cell r="D53" t="str">
            <v>High</v>
          </cell>
          <cell r="E53" t="str">
            <v>(Leer)</v>
          </cell>
          <cell r="F53" t="str">
            <v>Peter Aßmann</v>
          </cell>
          <cell r="G53" t="str">
            <v>(Leer)</v>
          </cell>
          <cell r="H53" t="str">
            <v>In Progress</v>
          </cell>
          <cell r="I53" t="str">
            <v>(Leer)</v>
          </cell>
          <cell r="J53" t="str">
            <v>(Leer)</v>
          </cell>
          <cell r="K53">
            <v>45609</v>
          </cell>
          <cell r="L53">
            <v>-27</v>
          </cell>
          <cell r="M53">
            <v>0.75</v>
          </cell>
        </row>
        <row r="54">
          <cell r="M54">
            <v>0.75</v>
          </cell>
        </row>
        <row r="55">
          <cell r="M55">
            <v>0.61617647058823533</v>
          </cell>
        </row>
      </sheetData>
      <sheetData sheetId="1"/>
      <sheetData sheetId="2"/>
      <sheetData sheetId="3"/>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645.697598379629" createdVersion="4" refreshedVersion="8" minRefreshableVersion="3" recordCount="9" xr:uid="{00000000-000A-0000-FFFF-FFFF00000000}">
  <cacheSource type="worksheet">
    <worksheetSource name="ProjectTable"/>
  </cacheSource>
  <cacheFields count="17">
    <cacheField name="Project" numFmtId="0">
      <sharedItems count="16">
        <s v="Organisationsstruktur"/>
        <s v="Personal / Know - how"/>
        <s v="Kultur"/>
        <s v="Infrastruktur"/>
        <s v="Prozesse &amp; Effiziens"/>
        <s v="Stakeholder "/>
        <s v="Digitalisierung"/>
        <s v="Compliance"/>
        <s v="Meilenstein "/>
        <s v="Lean " u="1"/>
        <s v="MPS " u="1"/>
        <s v="BETA" u="1"/>
        <s v="GAMMA" u="1"/>
        <s v="OMEGA" u="1"/>
        <s v="DELTA" u="1"/>
        <s v="ALPHA" u="1"/>
      </sharedItems>
    </cacheField>
    <cacheField name="!" numFmtId="0">
      <sharedItems/>
    </cacheField>
    <cacheField name="Tasks" numFmtId="0">
      <sharedItems count="62">
        <s v="Lean Administaration "/>
        <s v="Lean Line 7 "/>
        <s v="Line 1"/>
        <s v="MPS L7"/>
        <s v="mps L1"/>
        <s v="Task6"/>
        <s v="Task7"/>
        <s v="Task8"/>
        <s v="Meilenstein Kick Off "/>
        <s v="Task9" u="1"/>
        <s v="Task10" u="1"/>
        <s v="Task11" u="1"/>
        <s v="Task12" u="1"/>
        <s v="Task13" u="1"/>
        <s v="Task14" u="1"/>
        <s v="Task15" u="1"/>
        <s v="Task16" u="1"/>
        <s v="Task17" u="1"/>
        <s v="Task18" u="1"/>
        <s v="Task19" u="1"/>
        <s v="Task20" u="1"/>
        <s v="Task21" u="1"/>
        <s v="Task22" u="1"/>
        <s v="Task23" u="1"/>
        <s v="Task24" u="1"/>
        <s v="Task25" u="1"/>
        <s v="Task26" u="1"/>
        <s v="Task27" u="1"/>
        <s v="Task28" u="1"/>
        <s v="Task1" u="1"/>
        <s v="Task2" u="1"/>
        <s v="Task3" u="1"/>
        <s v="Task4" u="1"/>
        <s v="Task5" u="1"/>
        <s v="To-do4" u="1"/>
        <s v="To-do23" u="1"/>
        <s v="To-do14" u="1"/>
        <s v="To-do5" u="1"/>
        <s v="To-do24" u="1"/>
        <s v="To-do15" u="1"/>
        <s v="To-do6" u="1"/>
        <s v="To-do25" u="1"/>
        <s v="To-do7" u="1"/>
        <s v="To-do16" u="1"/>
        <s v="To-do8" u="1"/>
        <s v="To-do26" u="1"/>
        <s v="To-do17" u="1"/>
        <s v="To-do9" u="1"/>
        <s v="To-do27" u="1"/>
        <s v="To-do18" u="1"/>
        <s v="To-do28" u="1"/>
        <s v="To-do19" u="1"/>
        <s v="To-do10" u="1"/>
        <s v="To-do20" u="1"/>
        <s v="To-do11" u="1"/>
        <s v="To-do1" u="1"/>
        <s v="To-do21" u="1"/>
        <s v="To-do12" u="1"/>
        <s v="To-do2" u="1"/>
        <s v="To-do22" u="1"/>
        <s v="To-do3" u="1"/>
        <s v="To-do13" u="1"/>
      </sharedItems>
    </cacheField>
    <cacheField name="Priority" numFmtId="0">
      <sharedItems count="4">
        <s v="Medium"/>
        <s v="Critical!"/>
        <s v="High"/>
        <s v="Low"/>
      </sharedItems>
    </cacheField>
    <cacheField name="Description" numFmtId="0">
      <sharedItems containsBlank="1"/>
    </cacheField>
    <cacheField name="Department" numFmtId="0">
      <sharedItems containsBlank="1" count="7">
        <s v="MPS "/>
        <s v="Marketing"/>
        <s v="Security"/>
        <s v="Design"/>
        <s v="Content"/>
        <s v="Development"/>
        <m/>
      </sharedItems>
    </cacheField>
    <cacheField name="Assignee" numFmtId="0">
      <sharedItems containsBlank="1" count="11">
        <s v="Max Mustermann"/>
        <s v="Tom D."/>
        <s v="Jenna A."/>
        <s v="Samantha F."/>
        <s v="George H."/>
        <s v="David E."/>
        <s v="Davina B."/>
        <m/>
        <s v="Jasmine C." u="1"/>
        <s v="Alexander G." u="1"/>
        <s v="Peter I." u="1"/>
      </sharedItems>
    </cacheField>
    <cacheField name="Manager" numFmtId="0">
      <sharedItems containsBlank="1" count="6">
        <s v="Kevin J."/>
        <s v="Prudence P."/>
        <s v="Sasha H."/>
        <s v="Jason B."/>
        <s v="Helen C."/>
        <m/>
      </sharedItems>
    </cacheField>
    <cacheField name="Status" numFmtId="0">
      <sharedItems containsBlank="1" count="8">
        <s v="In Progress"/>
        <s v="On Hold"/>
        <s v="Overdue"/>
        <s v="Complete"/>
        <m/>
        <s v="In Review" u="1"/>
        <s v="Not started" u="1"/>
        <s v="Blocked" u="1"/>
      </sharedItems>
    </cacheField>
    <cacheField name="Progress" numFmtId="9">
      <sharedItems containsString="0" containsBlank="1" containsNumber="1" minValue="0.05" maxValue="1"/>
    </cacheField>
    <cacheField name="Start date" numFmtId="176">
      <sharedItems containsSemiMixedTypes="0" containsNonDate="0" containsDate="1" containsString="0" minDate="2023-02-26T00:00:00" maxDate="2025-01-02T00:00:00" count="44">
        <d v="2024-01-11T00:00:00"/>
        <d v="2024-01-06T00:00:00"/>
        <d v="2024-02-27T00:00:00"/>
        <d v="2024-02-14T00:00:00"/>
        <d v="2024-02-02T00:00:00"/>
        <d v="2024-02-20T00:00:00"/>
        <d v="2024-01-28T00:00:00"/>
        <d v="2024-11-30T00:00:00"/>
        <d v="2025-01-01T00:00:00"/>
        <d v="2024-01-05T00:00:00" u="1"/>
        <d v="2024-01-10T00:00:00" u="1"/>
        <d v="2024-02-12T00:00:00" u="1"/>
        <d v="2024-10-16T00:00:00" u="1"/>
        <d v="2024-01-03T00:00:00" u="1"/>
        <d v="2024-01-07T00:00:00" u="1"/>
        <d v="2024-01-08T00:00:00" u="1"/>
        <d v="2024-01-23T00:00:00" u="1"/>
        <d v="2024-01-18T00:00:00" u="1"/>
        <d v="2024-01-21T00:00:00" u="1"/>
        <d v="2024-01-12T00:00:00" u="1"/>
        <d v="2024-04-16T00:00:00" u="1"/>
        <d v="2024-02-06T00:00:00" u="1"/>
        <d v="2024-01-14T00:00:00" u="1"/>
        <d v="2023-06-05T00:00:00" u="1"/>
        <d v="2023-05-12T00:00:00" u="1"/>
        <d v="2023-07-20T00:00:00" u="1"/>
        <d v="2023-10-16T00:00:00" u="1"/>
        <d v="2023-02-26T00:00:00" u="1"/>
        <d v="2023-11-21T00:00:00" u="1"/>
        <d v="2023-06-06T00:00:00" u="1"/>
        <d v="2023-09-28T00:00:00" u="1"/>
        <d v="2023-04-08T00:00:00" u="1"/>
        <d v="2023-08-02T00:00:00" u="1"/>
        <d v="2023-09-07T00:00:00" u="1"/>
        <d v="2023-05-18T00:00:00" u="1"/>
        <d v="2023-08-14T00:00:00" u="1"/>
        <d v="2023-04-06T00:00:00" u="1"/>
        <d v="2023-11-03T00:00:00" u="1"/>
        <d v="2023-02-27T00:00:00" u="1"/>
        <d v="2023-05-23T00:00:00" u="1"/>
        <d v="2023-10-10T00:00:00" u="1"/>
        <d v="2023-03-11T00:00:00" u="1"/>
        <d v="2023-03-30T00:00:00" u="1"/>
        <d v="2023-12-11T00:00:00" u="1"/>
      </sharedItems>
    </cacheField>
    <cacheField name="Duration" numFmtId="1">
      <sharedItems containsSemiMixedTypes="0" containsString="0" containsNumber="1" containsInteger="1" minValue="1" maxValue="320" count="21">
        <n v="3"/>
        <n v="50"/>
        <n v="30"/>
        <n v="10"/>
        <n v="65"/>
        <n v="20"/>
        <n v="1"/>
        <n v="11" u="1"/>
        <n v="300" u="1"/>
        <n v="43" u="1"/>
        <n v="185" u="1"/>
        <n v="320" u="1"/>
        <n v="220" u="1"/>
        <n v="173" u="1"/>
        <n v="25" u="1"/>
        <n v="200" u="1"/>
        <n v="260" u="1"/>
        <n v="176" u="1"/>
        <n v="100" u="1"/>
        <n v="130" u="1"/>
        <n v="70" u="1"/>
      </sharedItems>
    </cacheField>
    <cacheField name="Due date" numFmtId="176">
      <sharedItems containsSemiMixedTypes="0" containsNonDate="0" containsDate="1" containsString="0" minDate="2023-03-13T00:00:00" maxDate="2025-04-24T00:00:00" count="89">
        <d v="2024-01-15T00:00:00"/>
        <d v="2024-03-15T00:00:00"/>
        <d v="2024-04-08T00:00:00"/>
        <d v="2024-02-27T00:00:00"/>
        <d v="2024-02-15T00:00:00"/>
        <d v="2024-05-20T00:00:00"/>
        <d v="2024-02-23T00:00:00"/>
        <d v="2024-12-31T00:00:00"/>
        <d v="2025-01-01T00:00:00"/>
        <d v="2024-04-10T00:00:00" u="1"/>
        <d v="2024-01-19T00:00:00" u="1"/>
        <d v="2024-02-20T00:00:00" u="1"/>
        <d v="2024-03-20T00:00:00" u="1"/>
        <d v="2025-04-09T00:00:00" u="1"/>
        <d v="2024-03-01T00:00:00" u="1"/>
        <d v="2024-09-23T00:00:00" u="1"/>
        <d v="2025-04-23T00:00:00" u="1"/>
        <d v="2024-11-11T00:00:00" u="1"/>
        <d v="2024-09-05T00:00:00" u="1"/>
        <d v="2024-02-26T00:00:00" u="1"/>
        <d v="2024-10-24T00:00:00" u="1"/>
        <d v="2024-02-16T00:00:00" u="1"/>
        <d v="2025-01-14T00:00:00" u="1"/>
        <d v="2024-06-24T00:00:00" u="1"/>
        <d v="2024-07-29T00:00:00" u="1"/>
        <d v="2024-04-19T00:00:00" u="1"/>
        <d v="2025-04-08T00:00:00" u="1"/>
        <d v="2025-04-22T00:00:00" u="1"/>
        <d v="2025-01-13T00:00:00" u="1"/>
        <d v="2023-10-06T00:00:00" u="1"/>
        <d v="2024-07-10T00:00:00" u="1"/>
        <d v="2024-09-20T00:00:00" u="1"/>
        <d v="2024-01-30T00:00:00" u="1"/>
        <d v="2023-10-18T00:00:00" u="1"/>
        <d v="2024-03-14T00:00:00" u="1"/>
        <d v="2024-02-28T00:00:00" u="1"/>
        <d v="2024-02-21T00:00:00" u="1"/>
        <d v="2023-10-23T00:00:00" u="1"/>
        <d v="2025-01-09T00:00:00" u="1"/>
        <d v="2024-03-19T00:00:00" u="1"/>
        <d v="2024-10-23T00:00:00" u="1"/>
        <d v="2024-01-02T00:00:00" u="1"/>
        <d v="2024-09-04T00:00:00" u="1"/>
        <d v="2025-04-17T00:00:00" u="1"/>
        <d v="2024-02-19T00:00:00" u="1"/>
        <d v="2023-04-03T00:00:00" u="1"/>
        <d v="2024-02-12T00:00:00" u="1"/>
        <d v="2024-04-03T00:00:00" u="1"/>
        <d v="2024-07-25T00:00:00" u="1"/>
        <d v="2024-11-07T00:00:00" u="1"/>
        <d v="2024-03-17T00:00:00" u="1"/>
        <d v="2024-05-08T00:00:00" u="1"/>
        <d v="2024-08-04T00:00:00" u="1"/>
        <d v="2023-12-05T00:00:00" u="1"/>
        <d v="2024-03-10T00:00:00" u="1"/>
        <d v="2024-01-12T00:00:00" u="1"/>
        <d v="2024-05-13T00:00:00" u="1"/>
        <d v="2024-07-04T00:00:00" u="1"/>
        <d v="2023-04-01T00:00:00" u="1"/>
        <d v="2024-08-28T00:00:00" u="1"/>
        <d v="2023-11-17T00:00:00" u="1"/>
        <d v="2023-12-22T00:00:00" u="1"/>
        <d v="2024-02-22T00:00:00" u="1"/>
        <d v="2024-03-27T00:00:00" u="1"/>
        <d v="2024-05-18T00:00:00" u="1"/>
        <d v="2023-04-06T00:00:00" u="1"/>
        <d v="2023-03-20T00:00:00" u="1"/>
        <d v="2024-09-19T00:00:00" u="1"/>
        <d v="2023-03-13T00:00:00" u="1"/>
        <d v="2024-04-18T00:00:00" u="1"/>
        <d v="2023-10-10T00:00:00" u="1"/>
        <d v="2024-07-14T00:00:00" u="1"/>
        <d v="2025-04-18T00:00:00" u="1"/>
        <d v="2024-03-06T00:00:00" u="1"/>
        <d v="2024-04-11T00:00:00" u="1"/>
        <d v="2023-11-08T00:00:00" u="1"/>
        <d v="2024-07-26T00:00:00" u="1"/>
        <d v="2024-11-08T00:00:00" u="1"/>
        <d v="2024-05-09T00:00:00" u="1"/>
        <d v="2025-04-04T00:00:00" u="1"/>
        <d v="2024-07-19T00:00:00" u="1"/>
        <d v="2023-11-20T00:00:00" u="1"/>
        <d v="2024-03-04T00:00:00" u="1"/>
        <d v="2024-02-18T00:00:00" u="1"/>
        <d v="2023-08-10T00:00:00" u="1"/>
        <d v="2024-07-05T00:00:00" u="1"/>
        <d v="2024-12-18T00:00:00" u="1"/>
        <d v="2024-04-28T00:00:00" u="1"/>
        <d v="2024-03-16T00:00:00" u="1"/>
      </sharedItems>
    </cacheField>
    <cacheField name="Days left" numFmtId="0">
      <sharedItems containsMixedTypes="1" containsNumber="1" containsInteger="1" minValue="-255" maxValue="293" count="103">
        <n v="-243"/>
        <n v="-199"/>
        <n v="-183"/>
        <n v="-212"/>
        <n v="-220"/>
        <s v="-"/>
        <n v="-214"/>
        <n v="7"/>
        <n v="8"/>
        <n v="-181" u="1"/>
        <n v="-239" u="1"/>
        <n v="-241" u="1"/>
        <n v="-197" u="1"/>
        <n v="-210" u="1"/>
        <n v="-218" u="1"/>
        <n v="-179" u="1"/>
        <n v="-237" u="1"/>
        <n v="80" u="1"/>
        <n v="-62" u="1"/>
        <n v="90" u="1"/>
        <n v="-27" u="1"/>
        <n v="-74" u="1"/>
        <n v="-211" u="1"/>
        <n v="-39" u="1"/>
        <n v="-217" u="1"/>
        <n v="-126" u="1"/>
        <n v="-41" u="1"/>
        <n v="5" u="1"/>
        <n v="21" u="1"/>
        <n v="-10" u="1"/>
        <n v="-18" u="1"/>
        <n v="-12" u="1"/>
        <n v="23" u="1"/>
        <n v="-37" u="1"/>
        <n v="280" u="1"/>
        <n v="140" u="1"/>
        <n v="290" u="1"/>
        <n v="175" u="1"/>
        <n v="128" u="1"/>
        <n v="-11" u="1"/>
        <n v="163" u="1"/>
        <n v="-17" u="1"/>
        <n v="76" u="1"/>
        <n v="-7" u="1"/>
        <n v="143" u="1"/>
        <n v="13" u="1"/>
        <n v="-33" u="1"/>
        <n v="-35" u="1"/>
        <n v="-147" u="1"/>
        <n v="40" u="1"/>
        <n v="-106" u="1"/>
        <n v="167" u="1"/>
        <n v="-3" u="1"/>
        <n v="-255" u="1"/>
        <n v="-8" u="1"/>
        <n v="-64" u="1"/>
        <n v="-9" u="1"/>
        <n v="99" u="1"/>
        <n v="-250" u="1"/>
        <n v="48" u="1"/>
        <n v="178" u="1"/>
        <n v="207" u="1"/>
        <n v="144" u="1"/>
        <n v="-51" u="1"/>
        <n v="94" u="1"/>
        <n v="131" u="1"/>
        <n v="-240" u="1"/>
        <n v="-31" u="1"/>
        <n v="-4" u="1"/>
        <n v="-32" u="1"/>
        <n v="293" u="1"/>
        <n v="127" u="1"/>
        <n v="81" u="1"/>
        <n v="1" u="1"/>
        <n v="-13" u="1"/>
        <n v="3" u="1"/>
        <n v="-36" u="1"/>
        <n v="-104" u="1"/>
        <n v="283" u="1"/>
        <n v="-83" u="1"/>
        <n v="89" u="1"/>
        <n v="-5" u="1"/>
        <n v="25" u="1"/>
        <n v="-14" u="1"/>
        <n v="9" u="1"/>
        <n v="26" u="1"/>
        <n v="179" u="1"/>
        <n v="27" u="1"/>
        <n v="-15" u="1"/>
        <n v="166" u="1"/>
        <n v="-95" u="1"/>
        <n v="10" u="1"/>
        <n v="28" u="1"/>
        <n v="105" u="1"/>
        <n v="-6" u="1"/>
        <n v="132" u="1"/>
        <n v="292" u="1"/>
        <n v="51" u="1"/>
        <n v="88" u="1"/>
        <n v="92" u="1"/>
        <n v="282" u="1"/>
        <n v="12" u="1"/>
        <n v="55" u="1"/>
      </sharedItems>
    </cacheField>
    <cacheField name="Budget" numFmtId="177">
      <sharedItems containsString="0" containsBlank="1" containsNumber="1" containsInteger="1" minValue="1000" maxValue="43000"/>
    </cacheField>
    <cacheField name="Actual cost" numFmtId="177">
      <sharedItems containsString="0" containsBlank="1" containsNumber="1" containsInteger="1" minValue="999" maxValue="40000"/>
    </cacheField>
    <cacheField name="Notes"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s v="r"/>
    <x v="0"/>
    <x v="0"/>
    <s v="Einführen von Lean Adm "/>
    <x v="0"/>
    <x v="0"/>
    <x v="0"/>
    <x v="0"/>
    <n v="0.65"/>
    <x v="0"/>
    <x v="0"/>
    <x v="0"/>
    <x v="0"/>
    <n v="1000"/>
    <n v="999"/>
    <m/>
  </r>
  <r>
    <x v="1"/>
    <s v="r"/>
    <x v="1"/>
    <x v="0"/>
    <m/>
    <x v="1"/>
    <x v="1"/>
    <x v="1"/>
    <x v="0"/>
    <n v="0.95"/>
    <x v="1"/>
    <x v="1"/>
    <x v="1"/>
    <x v="1"/>
    <n v="1000"/>
    <n v="1000"/>
    <m/>
  </r>
  <r>
    <x v="2"/>
    <s v="r"/>
    <x v="2"/>
    <x v="1"/>
    <m/>
    <x v="1"/>
    <x v="2"/>
    <x v="1"/>
    <x v="1"/>
    <n v="0.3"/>
    <x v="2"/>
    <x v="2"/>
    <x v="2"/>
    <x v="2"/>
    <n v="1000"/>
    <n v="1001"/>
    <m/>
  </r>
  <r>
    <x v="3"/>
    <s v="r"/>
    <x v="3"/>
    <x v="2"/>
    <m/>
    <x v="2"/>
    <x v="3"/>
    <x v="2"/>
    <x v="2"/>
    <n v="0.05"/>
    <x v="3"/>
    <x v="3"/>
    <x v="3"/>
    <x v="3"/>
    <n v="5000"/>
    <n v="4500"/>
    <m/>
  </r>
  <r>
    <x v="4"/>
    <s v="r"/>
    <x v="4"/>
    <x v="0"/>
    <m/>
    <x v="3"/>
    <x v="4"/>
    <x v="3"/>
    <x v="1"/>
    <n v="0.15"/>
    <x v="4"/>
    <x v="3"/>
    <x v="4"/>
    <x v="4"/>
    <n v="23000"/>
    <n v="12000"/>
    <m/>
  </r>
  <r>
    <x v="5"/>
    <s v="a"/>
    <x v="5"/>
    <x v="2"/>
    <m/>
    <x v="4"/>
    <x v="5"/>
    <x v="4"/>
    <x v="3"/>
    <n v="1"/>
    <x v="5"/>
    <x v="4"/>
    <x v="5"/>
    <x v="5"/>
    <n v="43000"/>
    <n v="40000"/>
    <m/>
  </r>
  <r>
    <x v="6"/>
    <s v="r"/>
    <x v="6"/>
    <x v="0"/>
    <m/>
    <x v="5"/>
    <x v="6"/>
    <x v="0"/>
    <x v="2"/>
    <n v="0.5"/>
    <x v="6"/>
    <x v="5"/>
    <x v="6"/>
    <x v="6"/>
    <n v="6000"/>
    <n v="6600"/>
    <m/>
  </r>
  <r>
    <x v="7"/>
    <s v=""/>
    <x v="7"/>
    <x v="3"/>
    <m/>
    <x v="5"/>
    <x v="6"/>
    <x v="0"/>
    <x v="0"/>
    <n v="0.3"/>
    <x v="7"/>
    <x v="5"/>
    <x v="7"/>
    <x v="7"/>
    <n v="16000"/>
    <n v="16200"/>
    <m/>
  </r>
  <r>
    <x v="8"/>
    <s v=""/>
    <x v="8"/>
    <x v="1"/>
    <m/>
    <x v="6"/>
    <x v="7"/>
    <x v="5"/>
    <x v="4"/>
    <m/>
    <x v="8"/>
    <x v="6"/>
    <x v="8"/>
    <x v="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rojectPivotTable" cacheId="224" applyNumberFormats="0" applyBorderFormats="0" applyFontFormats="0" applyPatternFormats="0" applyAlignmentFormats="0" applyWidthHeightFormats="1" dataCaption="Values" updatedVersion="8" minRefreshableVersion="3" showDrill="0" itemPrintTitles="1" createdVersion="4" indent="0" compact="0" compactData="0" multipleFieldFilters="0" chartFormat="1">
  <location ref="B5:O15" firstHeaderRow="0" firstDataRow="1" firstDataCol="11"/>
  <pivotFields count="17">
    <pivotField axis="axisRow" compact="0" outline="0" showAll="0" defaultSubtotal="0">
      <items count="16">
        <item m="1" x="15"/>
        <item m="1" x="11"/>
        <item x="7"/>
        <item m="1" x="14"/>
        <item x="6"/>
        <item m="1" x="12"/>
        <item x="3"/>
        <item x="2"/>
        <item m="1" x="9"/>
        <item m="1" x="10"/>
        <item m="1" x="13"/>
        <item x="0"/>
        <item x="1"/>
        <item x="4"/>
        <item x="5"/>
        <item x="8"/>
      </items>
    </pivotField>
    <pivotField compact="0" outline="0" showAll="0" defaultSubtotal="0"/>
    <pivotField axis="axisRow" compact="0" outline="0" showAll="0" defaultSubtotal="0">
      <items count="62">
        <item m="1" x="55"/>
        <item m="1" x="52"/>
        <item m="1" x="54"/>
        <item m="1" x="57"/>
        <item m="1" x="61"/>
        <item m="1" x="36"/>
        <item m="1" x="39"/>
        <item m="1" x="43"/>
        <item m="1" x="46"/>
        <item m="1" x="49"/>
        <item m="1" x="51"/>
        <item m="1" x="58"/>
        <item m="1" x="53"/>
        <item m="1" x="56"/>
        <item m="1" x="59"/>
        <item m="1" x="35"/>
        <item m="1" x="38"/>
        <item m="1" x="41"/>
        <item m="1" x="45"/>
        <item m="1" x="48"/>
        <item m="1" x="50"/>
        <item m="1" x="60"/>
        <item m="1" x="34"/>
        <item m="1" x="37"/>
        <item m="1" x="40"/>
        <item m="1" x="42"/>
        <item m="1" x="44"/>
        <item m="1" x="47"/>
        <item m="1" x="29"/>
        <item m="1" x="30"/>
        <item m="1" x="31"/>
        <item m="1" x="32"/>
        <item m="1" x="33"/>
        <item x="5"/>
        <item x="6"/>
        <item x="7"/>
        <item m="1" x="9"/>
        <item m="1" x="10"/>
        <item m="1" x="11"/>
        <item m="1" x="12"/>
        <item m="1" x="13"/>
        <item m="1" x="14"/>
        <item m="1" x="15"/>
        <item m="1" x="16"/>
        <item m="1" x="17"/>
        <item m="1" x="18"/>
        <item m="1" x="19"/>
        <item m="1" x="20"/>
        <item m="1" x="21"/>
        <item m="1" x="22"/>
        <item m="1" x="23"/>
        <item m="1" x="24"/>
        <item m="1" x="25"/>
        <item m="1" x="26"/>
        <item m="1" x="27"/>
        <item m="1" x="28"/>
        <item x="0"/>
        <item x="1"/>
        <item x="2"/>
        <item x="3"/>
        <item x="4"/>
        <item x="8"/>
      </items>
    </pivotField>
    <pivotField axis="axisRow" compact="0" outline="0" showAll="0" defaultSubtotal="0">
      <items count="4">
        <item x="1"/>
        <item x="2"/>
        <item x="3"/>
        <item x="0"/>
      </items>
    </pivotField>
    <pivotField compact="0" outline="0" showAll="0" defaultSubtotal="0"/>
    <pivotField axis="axisRow" compact="0" outline="0" showAll="0" defaultSubtotal="0">
      <items count="7">
        <item x="4"/>
        <item x="3"/>
        <item x="5"/>
        <item x="1"/>
        <item x="2"/>
        <item x="0"/>
        <item x="6"/>
      </items>
    </pivotField>
    <pivotField axis="axisRow" compact="0" outline="0" showAll="0" defaultSubtotal="0">
      <items count="11">
        <item m="1" x="9"/>
        <item x="5"/>
        <item x="6"/>
        <item x="4"/>
        <item m="1" x="8"/>
        <item x="2"/>
        <item m="1" x="10"/>
        <item x="3"/>
        <item x="1"/>
        <item x="0"/>
        <item x="7"/>
      </items>
    </pivotField>
    <pivotField axis="axisRow" compact="0" outline="0" showAll="0" defaultSubtotal="0">
      <items count="6">
        <item x="4"/>
        <item x="3"/>
        <item x="0"/>
        <item x="1"/>
        <item x="2"/>
        <item x="5"/>
      </items>
    </pivotField>
    <pivotField axis="axisRow" compact="0" outline="0" showAll="0" defaultSubtotal="0">
      <items count="8">
        <item m="1" x="7"/>
        <item x="3"/>
        <item x="0"/>
        <item m="1" x="5"/>
        <item x="1"/>
        <item x="2"/>
        <item m="1" x="6"/>
        <item x="4"/>
      </items>
    </pivotField>
    <pivotField dataField="1" compact="0" numFmtId="9" outline="0" showAll="0" defaultSubtotal="0"/>
    <pivotField axis="axisRow" compact="0" numFmtId="165" outline="0" showAll="0" defaultSubtotal="0">
      <items count="44">
        <item m="1" x="27"/>
        <item m="1" x="41"/>
        <item m="1" x="42"/>
        <item m="1" x="36"/>
        <item m="1" x="31"/>
        <item m="1" x="24"/>
        <item m="1" x="34"/>
        <item m="1" x="39"/>
        <item m="1" x="23"/>
        <item m="1" x="29"/>
        <item m="1" x="25"/>
        <item m="1" x="32"/>
        <item m="1" x="35"/>
        <item m="1" x="33"/>
        <item m="1" x="30"/>
        <item m="1" x="40"/>
        <item m="1" x="26"/>
        <item m="1" x="37"/>
        <item m="1" x="28"/>
        <item m="1" x="43"/>
        <item m="1" x="38"/>
        <item m="1" x="12"/>
        <item x="0"/>
        <item x="1"/>
        <item x="2"/>
        <item x="3"/>
        <item x="4"/>
        <item x="5"/>
        <item x="6"/>
        <item m="1" x="9"/>
        <item m="1" x="10"/>
        <item m="1" x="11"/>
        <item m="1" x="13"/>
        <item m="1" x="14"/>
        <item m="1" x="15"/>
        <item m="1" x="16"/>
        <item m="1" x="17"/>
        <item m="1" x="18"/>
        <item m="1" x="19"/>
        <item m="1" x="20"/>
        <item m="1" x="21"/>
        <item m="1" x="22"/>
        <item x="7"/>
        <item x="8"/>
      </items>
    </pivotField>
    <pivotField axis="axisRow" compact="0" outline="0" showAll="0" defaultSubtotal="0">
      <items count="21">
        <item x="0"/>
        <item x="3"/>
        <item m="1" x="7"/>
        <item x="5"/>
        <item m="1" x="14"/>
        <item x="2"/>
        <item m="1" x="9"/>
        <item x="1"/>
        <item x="4"/>
        <item m="1" x="20"/>
        <item m="1" x="18"/>
        <item m="1" x="19"/>
        <item m="1" x="13"/>
        <item m="1" x="17"/>
        <item m="1" x="10"/>
        <item m="1" x="15"/>
        <item m="1" x="12"/>
        <item m="1" x="16"/>
        <item m="1" x="8"/>
        <item m="1" x="11"/>
        <item x="6"/>
      </items>
    </pivotField>
    <pivotField axis="axisRow" compact="0" numFmtId="165" outline="0" showAll="0" defaultSubtotal="0">
      <items count="89">
        <item m="1" x="10"/>
        <item m="1" x="32"/>
        <item m="1" x="46"/>
        <item x="4"/>
        <item m="1" x="83"/>
        <item m="1" x="11"/>
        <item m="1" x="62"/>
        <item m="1" x="19"/>
        <item m="1" x="35"/>
        <item m="1" x="82"/>
        <item m="1" x="73"/>
        <item m="1" x="54"/>
        <item m="1" x="88"/>
        <item m="1" x="50"/>
        <item m="1" x="39"/>
        <item m="1" x="12"/>
        <item m="1" x="47"/>
        <item m="1" x="74"/>
        <item m="1" x="87"/>
        <item m="1" x="51"/>
        <item m="1" x="56"/>
        <item m="1" x="64"/>
        <item m="1" x="71"/>
        <item m="1" x="24"/>
        <item m="1" x="52"/>
        <item m="1" x="59"/>
        <item m="1" x="80"/>
        <item m="1" x="29"/>
        <item m="1" x="70"/>
        <item m="1" x="33"/>
        <item m="1" x="75"/>
        <item m="1" x="67"/>
        <item m="1" x="61"/>
        <item m="1" x="81"/>
        <item m="1" x="21"/>
        <item m="1" x="57"/>
        <item m="1" x="41"/>
        <item m="1" x="44"/>
        <item m="1" x="86"/>
        <item m="1" x="30"/>
        <item m="1" x="53"/>
        <item m="1" x="84"/>
        <item m="1" x="36"/>
        <item m="1" x="78"/>
        <item m="1" x="85"/>
        <item m="1" x="37"/>
        <item m="1" x="63"/>
        <item m="1" x="60"/>
        <item m="1" x="65"/>
        <item m="1" x="68"/>
        <item m="1" x="66"/>
        <item m="1" x="58"/>
        <item m="1" x="45"/>
        <item m="1" x="55"/>
        <item m="1" x="34"/>
        <item x="2"/>
        <item x="3"/>
        <item x="5"/>
        <item m="1" x="9"/>
        <item m="1" x="79"/>
        <item m="1" x="14"/>
        <item m="1" x="43"/>
        <item m="1" x="49"/>
        <item m="1" x="42"/>
        <item m="1" x="40"/>
        <item m="1" x="38"/>
        <item m="1" x="23"/>
        <item m="1" x="48"/>
        <item m="1" x="69"/>
        <item x="0"/>
        <item x="1"/>
        <item x="6"/>
        <item m="1" x="31"/>
        <item m="1" x="72"/>
        <item m="1" x="77"/>
        <item m="1" x="76"/>
        <item m="1" x="25"/>
        <item m="1" x="26"/>
        <item m="1" x="15"/>
        <item m="1" x="27"/>
        <item m="1" x="17"/>
        <item m="1" x="18"/>
        <item m="1" x="20"/>
        <item m="1" x="28"/>
        <item m="1" x="13"/>
        <item m="1" x="16"/>
        <item m="1" x="22"/>
        <item x="7"/>
        <item x="8"/>
      </items>
    </pivotField>
    <pivotField axis="axisRow" compact="0" outline="0" showAll="0" defaultSubtotal="0">
      <items count="103">
        <item m="1" x="67"/>
        <item m="1" x="31"/>
        <item m="1" x="29"/>
        <item m="1" x="56"/>
        <item m="1" x="43"/>
        <item m="1" x="81"/>
        <item m="1" x="52"/>
        <item m="1" x="73"/>
        <item m="1" x="75"/>
        <item m="1" x="27"/>
        <item m="1" x="101"/>
        <item m="1" x="45"/>
        <item m="1" x="32"/>
        <item m="1" x="49"/>
        <item m="1" x="59"/>
        <item m="1" x="97"/>
        <item m="1" x="102"/>
        <item m="1" x="64"/>
        <item m="1" x="93"/>
        <item m="1" x="71"/>
        <item x="5"/>
        <item m="1" x="57"/>
        <item m="1" x="50"/>
        <item m="1" x="77"/>
        <item m="1" x="79"/>
        <item m="1" x="44"/>
        <item m="1" x="63"/>
        <item m="1" x="98"/>
        <item m="1" x="61"/>
        <item m="1" x="99"/>
        <item m="1" x="55"/>
        <item m="1" x="48"/>
        <item m="1" x="54"/>
        <item m="1" x="88"/>
        <item m="1" x="80"/>
        <item m="1" x="90"/>
        <item m="1" x="16"/>
        <item m="1" x="53"/>
        <item m="1" x="58"/>
        <item m="1" x="66"/>
        <item m="1" x="76"/>
        <item m="1" x="84"/>
        <item m="1" x="85"/>
        <item m="1" x="68"/>
        <item m="1" x="92"/>
        <item m="1" x="78"/>
        <item m="1" x="96"/>
        <item m="1" x="60"/>
        <item m="1" x="95"/>
        <item m="1" x="51"/>
        <item m="1" x="72"/>
        <item m="1" x="47"/>
        <item m="1" x="91"/>
        <item m="1" x="74"/>
        <item m="1" x="69"/>
        <item m="1" x="62"/>
        <item m="1" x="70"/>
        <item m="1" x="86"/>
        <item m="1" x="94"/>
        <item m="1" x="33"/>
        <item m="1" x="82"/>
        <item m="1" x="83"/>
        <item m="1" x="87"/>
        <item m="1" x="46"/>
        <item m="1" x="100"/>
        <item m="1" x="65"/>
        <item m="1" x="89"/>
        <item m="1" x="17"/>
        <item m="1" x="26"/>
        <item m="1" x="28"/>
        <item m="1" x="30"/>
        <item m="1" x="34"/>
        <item m="1" x="35"/>
        <item m="1" x="36"/>
        <item m="1" x="37"/>
        <item m="1" x="38"/>
        <item m="1" x="39"/>
        <item m="1" x="40"/>
        <item m="1" x="41"/>
        <item m="1" x="42"/>
        <item m="1" x="11"/>
        <item m="1" x="12"/>
        <item m="1" x="9"/>
        <item m="1" x="13"/>
        <item m="1" x="14"/>
        <item x="3"/>
        <item m="1" x="15"/>
        <item m="1" x="18"/>
        <item m="1" x="19"/>
        <item m="1" x="20"/>
        <item m="1" x="21"/>
        <item m="1" x="22"/>
        <item m="1" x="23"/>
        <item m="1" x="24"/>
        <item m="1" x="25"/>
        <item x="0"/>
        <item x="1"/>
        <item x="2"/>
        <item x="4"/>
        <item x="6"/>
        <item m="1" x="10"/>
        <item x="7"/>
        <item x="8"/>
      </items>
    </pivotField>
    <pivotField dataField="1" compact="0" numFmtId="164" outline="0" showAll="0" defaultSubtotal="0"/>
    <pivotField dataField="1" compact="0" numFmtId="164" outline="0" showAll="0" defaultSubtotal="0"/>
    <pivotField compact="0" outline="0" showAll="0" defaultSubtotal="0"/>
  </pivotFields>
  <rowFields count="11">
    <field x="0"/>
    <field x="2"/>
    <field x="3"/>
    <field x="5"/>
    <field x="6"/>
    <field x="7"/>
    <field x="8"/>
    <field x="10"/>
    <field x="11"/>
    <field x="12"/>
    <field x="13"/>
  </rowFields>
  <rowItems count="10">
    <i>
      <x v="2"/>
      <x v="35"/>
      <x v="2"/>
      <x v="2"/>
      <x v="2"/>
      <x v="2"/>
      <x v="2"/>
      <x v="42"/>
      <x v="3"/>
      <x v="87"/>
      <x v="101"/>
    </i>
    <i>
      <x v="4"/>
      <x v="34"/>
      <x v="3"/>
      <x v="2"/>
      <x v="2"/>
      <x v="2"/>
      <x v="5"/>
      <x v="28"/>
      <x v="3"/>
      <x v="71"/>
      <x v="99"/>
    </i>
    <i>
      <x v="6"/>
      <x v="59"/>
      <x v="1"/>
      <x v="4"/>
      <x v="7"/>
      <x v="4"/>
      <x v="5"/>
      <x v="25"/>
      <x v="1"/>
      <x v="56"/>
      <x v="85"/>
    </i>
    <i>
      <x v="7"/>
      <x v="58"/>
      <x/>
      <x v="3"/>
      <x v="5"/>
      <x v="3"/>
      <x v="4"/>
      <x v="24"/>
      <x v="5"/>
      <x v="55"/>
      <x v="97"/>
    </i>
    <i>
      <x v="11"/>
      <x v="56"/>
      <x v="3"/>
      <x v="5"/>
      <x v="9"/>
      <x v="2"/>
      <x v="2"/>
      <x v="22"/>
      <x/>
      <x v="69"/>
      <x v="95"/>
    </i>
    <i>
      <x v="12"/>
      <x v="57"/>
      <x v="3"/>
      <x v="3"/>
      <x v="8"/>
      <x v="3"/>
      <x v="2"/>
      <x v="23"/>
      <x v="7"/>
      <x v="70"/>
      <x v="96"/>
    </i>
    <i>
      <x v="13"/>
      <x v="60"/>
      <x v="3"/>
      <x v="1"/>
      <x v="3"/>
      <x v="1"/>
      <x v="4"/>
      <x v="26"/>
      <x v="1"/>
      <x v="3"/>
      <x v="98"/>
    </i>
    <i>
      <x v="14"/>
      <x v="33"/>
      <x v="1"/>
      <x/>
      <x v="1"/>
      <x/>
      <x v="1"/>
      <x v="27"/>
      <x v="8"/>
      <x v="57"/>
      <x v="20"/>
    </i>
    <i>
      <x v="15"/>
      <x v="61"/>
      <x/>
      <x v="6"/>
      <x v="10"/>
      <x v="5"/>
      <x v="7"/>
      <x v="43"/>
      <x v="20"/>
      <x v="88"/>
      <x v="102"/>
    </i>
    <i t="grand">
      <x/>
    </i>
  </rowItems>
  <colFields count="1">
    <field x="-2"/>
  </colFields>
  <colItems count="3">
    <i>
      <x/>
    </i>
    <i i="1">
      <x v="1"/>
    </i>
    <i i="2">
      <x v="2"/>
    </i>
  </colItems>
  <dataFields count="3">
    <dataField name="Progress " fld="9" subtotal="average" baseField="12" baseItem="6" numFmtId="9"/>
    <dataField name="Budget " fld="14" baseField="12" baseItem="6" numFmtId="3"/>
    <dataField name="Actual cost " fld="15" baseField="12" baseItem="6" numFmtId="3"/>
  </dataFields>
  <formats count="60">
    <format dxfId="163">
      <pivotArea dataOnly="0" labelOnly="1" outline="0" fieldPosition="0">
        <references count="1">
          <reference field="4294967294" count="2">
            <x v="1"/>
            <x v="2"/>
          </reference>
        </references>
      </pivotArea>
    </format>
    <format dxfId="164">
      <pivotArea outline="0" fieldPosition="0">
        <references count="1">
          <reference field="4294967294" count="1">
            <x v="0"/>
          </reference>
        </references>
      </pivotArea>
    </format>
    <format dxfId="165">
      <pivotArea outline="0" fieldPosition="0">
        <references count="1">
          <reference field="4294967294" count="1">
            <x v="1"/>
          </reference>
        </references>
      </pivotArea>
    </format>
    <format dxfId="166">
      <pivotArea outline="0" fieldPosition="0">
        <references count="1">
          <reference field="4294967294" count="1">
            <x v="2"/>
          </reference>
        </references>
      </pivotArea>
    </format>
    <format dxfId="167">
      <pivotArea dataOnly="0" labelOnly="1" outline="0" fieldPosition="0">
        <references count="1">
          <reference field="4294967294" count="1">
            <x v="0"/>
          </reference>
        </references>
      </pivotArea>
    </format>
    <format dxfId="168">
      <pivotArea field="10" type="button" dataOnly="0" labelOnly="1" outline="0" axis="axisRow" fieldPosition="7"/>
    </format>
    <format dxfId="169">
      <pivotArea field="12" type="button" dataOnly="0" labelOnly="1" outline="0" axis="axisRow" fieldPosition="9"/>
    </format>
    <format dxfId="170">
      <pivotArea field="13" type="button" dataOnly="0" labelOnly="1" outline="0" axis="axisRow" fieldPosition="10"/>
    </format>
    <format dxfId="171">
      <pivotArea dataOnly="0" labelOnly="1" grandRow="1" outline="0" fieldPosition="0"/>
    </format>
    <format dxfId="172">
      <pivotArea type="all" dataOnly="0" outline="0" fieldPosition="0"/>
    </format>
    <format dxfId="173">
      <pivotArea type="all" dataOnly="0" outline="0" fieldPosition="0"/>
    </format>
    <format dxfId="174">
      <pivotArea field="3" type="button" dataOnly="0" labelOnly="1" outline="0" axis="axisRow" fieldPosition="2"/>
    </format>
    <format dxfId="175">
      <pivotArea field="5" type="button" dataOnly="0" labelOnly="1" outline="0" axis="axisRow" fieldPosition="3"/>
    </format>
    <format dxfId="176">
      <pivotArea field="6" type="button" dataOnly="0" labelOnly="1" outline="0" axis="axisRow" fieldPosition="4"/>
    </format>
    <format dxfId="177">
      <pivotArea field="7" type="button" dataOnly="0" labelOnly="1" outline="0" axis="axisRow" fieldPosition="5"/>
    </format>
    <format dxfId="178">
      <pivotArea field="8" type="button" dataOnly="0" labelOnly="1" outline="0" axis="axisRow" fieldPosition="6"/>
    </format>
    <format dxfId="179">
      <pivotArea field="10" type="button" dataOnly="0" labelOnly="1" outline="0" axis="axisRow" fieldPosition="7"/>
    </format>
    <format dxfId="180">
      <pivotArea field="12" type="button" dataOnly="0" labelOnly="1" outline="0" axis="axisRow" fieldPosition="9"/>
    </format>
    <format dxfId="181">
      <pivotArea field="13" type="button" dataOnly="0" labelOnly="1" outline="0" axis="axisRow" fieldPosition="10"/>
    </format>
    <format dxfId="182">
      <pivotArea dataOnly="0" labelOnly="1" outline="0" fieldPosition="0">
        <references count="1">
          <reference field="4294967294" count="3">
            <x v="0"/>
            <x v="1"/>
            <x v="2"/>
          </reference>
        </references>
      </pivotArea>
    </format>
    <format dxfId="183">
      <pivotArea field="3" type="button" dataOnly="0" labelOnly="1" outline="0" axis="axisRow" fieldPosition="2"/>
    </format>
    <format dxfId="184">
      <pivotArea field="5" type="button" dataOnly="0" labelOnly="1" outline="0" axis="axisRow" fieldPosition="3"/>
    </format>
    <format dxfId="185">
      <pivotArea field="6" type="button" dataOnly="0" labelOnly="1" outline="0" axis="axisRow" fieldPosition="4"/>
    </format>
    <format dxfId="186">
      <pivotArea field="7" type="button" dataOnly="0" labelOnly="1" outline="0" axis="axisRow" fieldPosition="5"/>
    </format>
    <format dxfId="187">
      <pivotArea field="8" type="button" dataOnly="0" labelOnly="1" outline="0" axis="axisRow" fieldPosition="6"/>
    </format>
    <format dxfId="188">
      <pivotArea field="10" type="button" dataOnly="0" labelOnly="1" outline="0" axis="axisRow" fieldPosition="7"/>
    </format>
    <format dxfId="189">
      <pivotArea field="12" type="button" dataOnly="0" labelOnly="1" outline="0" axis="axisRow" fieldPosition="9"/>
    </format>
    <format dxfId="190">
      <pivotArea field="13" type="button" dataOnly="0" labelOnly="1" outline="0" axis="axisRow" fieldPosition="10"/>
    </format>
    <format dxfId="191">
      <pivotArea dataOnly="0" labelOnly="1" outline="0" fieldPosition="0">
        <references count="1">
          <reference field="4294967294" count="3">
            <x v="0"/>
            <x v="1"/>
            <x v="2"/>
          </reference>
        </references>
      </pivotArea>
    </format>
    <format dxfId="192">
      <pivotArea outline="0" collapsedLevelsAreSubtotals="1" fieldPosition="0"/>
    </format>
    <format dxfId="193">
      <pivotArea dataOnly="0" labelOnly="1" grandRow="1" outline="0" fieldPosition="0"/>
    </format>
    <format dxfId="194">
      <pivotArea type="all" dataOnly="0" outline="0" fieldPosition="0"/>
    </format>
    <format dxfId="195">
      <pivotArea dataOnly="0" labelOnly="1" outline="0" fieldPosition="0">
        <references count="1">
          <reference field="0" count="1">
            <x v="0"/>
          </reference>
        </references>
      </pivotArea>
    </format>
    <format dxfId="196">
      <pivotArea dataOnly="0" labelOnly="1" outline="0" fieldPosition="0">
        <references count="11">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0"/>
          </reference>
          <reference field="12" count="1" selected="0">
            <x v="69"/>
          </reference>
          <reference field="13" count="1">
            <x v="68"/>
          </reference>
        </references>
      </pivotArea>
    </format>
    <format dxfId="197">
      <pivotArea dataOnly="0" labelOnly="1" outline="0" fieldPosition="0">
        <references count="11">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7"/>
          </reference>
          <reference field="12" count="1" selected="0">
            <x v="70"/>
          </reference>
          <reference field="13" count="1">
            <x v="9"/>
          </reference>
        </references>
      </pivotArea>
    </format>
    <format dxfId="198">
      <pivotArea dataOnly="0" labelOnly="1" outline="0" fieldPosition="0">
        <references count="11">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1"/>
          </reference>
          <reference field="12" count="1" selected="0">
            <x v="3"/>
          </reference>
          <reference field="13" count="1">
            <x v="70"/>
          </reference>
        </references>
      </pivotArea>
    </format>
    <format dxfId="199">
      <pivotArea dataOnly="0" labelOnly="1" outline="0" fieldPosition="0">
        <references count="11">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81"/>
          </reference>
          <reference field="13" count="1">
            <x v="75"/>
          </reference>
        </references>
      </pivotArea>
    </format>
    <format dxfId="200">
      <pivotArea dataOnly="0" labelOnly="1" outline="0" fieldPosition="0">
        <references count="11">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5"/>
          </reference>
          <reference field="12" count="1" selected="0">
            <x v="55"/>
          </reference>
          <reference field="13" count="1">
            <x v="69"/>
          </reference>
        </references>
      </pivotArea>
    </format>
    <format dxfId="201">
      <pivotArea dataOnly="0" labelOnly="1" outline="0" fieldPosition="0">
        <references count="11">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8"/>
          </reference>
          <reference field="12" count="1" selected="0">
            <x v="57"/>
          </reference>
          <reference field="13" count="1">
            <x v="20"/>
          </reference>
        </references>
      </pivotArea>
    </format>
    <format dxfId="202">
      <pivotArea dataOnly="0" labelOnly="1" outline="0" fieldPosition="0">
        <references count="11">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3"/>
          </reference>
          <reference field="12" count="1" selected="0">
            <x v="71"/>
          </reference>
          <reference field="13" count="1">
            <x v="1"/>
          </reference>
        </references>
      </pivotArea>
    </format>
    <format dxfId="203">
      <pivotArea dataOnly="0" labelOnly="1" outline="0" fieldPosition="0">
        <references count="11">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6"/>
          </reference>
          <reference field="12" count="1" selected="0">
            <x v="60"/>
          </reference>
          <reference field="13" count="1">
            <x v="20"/>
          </reference>
        </references>
      </pivotArea>
    </format>
    <format dxfId="204">
      <pivotArea dataOnly="0" labelOnly="1" outline="0" fieldPosition="0">
        <references count="11">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8"/>
          </reference>
          <reference field="13" count="1">
            <x v="72"/>
          </reference>
        </references>
      </pivotArea>
    </format>
    <format dxfId="205">
      <pivotArea dataOnly="0" labelOnly="1" outline="0" fieldPosition="0">
        <references count="11">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11"/>
          </reference>
          <reference field="12" count="1" selected="0">
            <x v="23"/>
          </reference>
          <reference field="13" count="1">
            <x v="20"/>
          </reference>
        </references>
      </pivotArea>
    </format>
    <format dxfId="206">
      <pivotArea dataOnly="0" labelOnly="1" outline="0" fieldPosition="0">
        <references count="11">
          <reference field="0" count="1" selected="0">
            <x v="3"/>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7"/>
          </reference>
          <reference field="12" count="1" selected="0">
            <x v="15"/>
          </reference>
          <reference field="13" count="1">
            <x v="20"/>
          </reference>
        </references>
      </pivotArea>
    </format>
    <format dxfId="207">
      <pivotArea dataOnly="0" labelOnly="1" outline="0" fieldPosition="0">
        <references count="11">
          <reference field="0" count="1" selected="0">
            <x v="3"/>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8"/>
          </reference>
          <reference field="12" count="1" selected="0">
            <x v="77"/>
          </reference>
          <reference field="13" count="1">
            <x v="71"/>
          </reference>
        </references>
      </pivotArea>
    </format>
    <format dxfId="208">
      <pivotArea dataOnly="0" labelOnly="1" outline="0" fieldPosition="0">
        <references count="11">
          <reference field="0" count="1" selected="0">
            <x v="3"/>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19"/>
          </reference>
          <reference field="12" count="1" selected="0">
            <x v="79"/>
          </reference>
          <reference field="13" count="1">
            <x v="73"/>
          </reference>
        </references>
      </pivotArea>
    </format>
    <format dxfId="209">
      <pivotArea dataOnly="0" labelOnly="1" outline="0" fieldPosition="0">
        <references count="11">
          <reference field="0" count="1" selected="0">
            <x v="3"/>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80"/>
          </reference>
          <reference field="13" count="1">
            <x v="74"/>
          </reference>
        </references>
      </pivotArea>
    </format>
    <format dxfId="210">
      <pivotArea dataOnly="0" labelOnly="1" outline="0" fieldPosition="0">
        <references count="11">
          <reference field="0" count="1" selected="0">
            <x v="3"/>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81"/>
          </reference>
          <reference field="13" count="1">
            <x v="75"/>
          </reference>
        </references>
      </pivotArea>
    </format>
    <format dxfId="211">
      <pivotArea dataOnly="0" labelOnly="1" outline="0" fieldPosition="0">
        <references count="11">
          <reference field="0" count="1" selected="0">
            <x v="3"/>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10"/>
          </reference>
          <reference field="12" count="1" selected="0">
            <x v="66"/>
          </reference>
          <reference field="13" count="1">
            <x v="79"/>
          </reference>
        </references>
      </pivotArea>
    </format>
    <format dxfId="212">
      <pivotArea dataOnly="0" labelOnly="1" outline="0" fieldPosition="0">
        <references count="11">
          <reference field="0" count="1" selected="0">
            <x v="5"/>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8"/>
          </reference>
          <reference field="12" count="1" selected="0">
            <x v="58"/>
          </reference>
          <reference field="13" count="1">
            <x v="12"/>
          </reference>
        </references>
      </pivotArea>
    </format>
    <format dxfId="213">
      <pivotArea dataOnly="0" labelOnly="1" outline="0" fieldPosition="0">
        <references count="11">
          <reference field="0" count="1" selected="0">
            <x v="5"/>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82"/>
          </reference>
          <reference field="13" count="1">
            <x v="77"/>
          </reference>
        </references>
      </pivotArea>
    </format>
    <format dxfId="214">
      <pivotArea dataOnly="0" labelOnly="1" outline="0" fieldPosition="0">
        <references count="11">
          <reference field="0" count="1" selected="0">
            <x v="5"/>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9"/>
          </reference>
          <reference field="12" count="1" selected="0">
            <x v="76"/>
          </reference>
          <reference field="13" count="1">
            <x v="20"/>
          </reference>
        </references>
      </pivotArea>
    </format>
    <format dxfId="215">
      <pivotArea dataOnly="0" labelOnly="1" outline="0" fieldPosition="0">
        <references count="11">
          <reference field="0" count="1" selected="0">
            <x v="10"/>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1"/>
          </reference>
          <reference field="12" count="1" selected="0">
            <x v="56"/>
          </reference>
          <reference field="13" count="1">
            <x v="2"/>
          </reference>
        </references>
      </pivotArea>
    </format>
    <format dxfId="216">
      <pivotArea dataOnly="0" labelOnly="1" outline="0" fieldPosition="0">
        <references count="11">
          <reference field="0" count="1" selected="0">
            <x v="10"/>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
          </reference>
          <reference field="12" count="1" selected="0">
            <x v="0"/>
          </reference>
          <reference field="13" count="1">
            <x v="59"/>
          </reference>
        </references>
      </pivotArea>
    </format>
    <format dxfId="217">
      <pivotArea dataOnly="0" labelOnly="1" outline="0" fieldPosition="0">
        <references count="11">
          <reference field="0" count="1" selected="0">
            <x v="10"/>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5"/>
          </reference>
          <reference field="12" count="1" selected="0">
            <x v="5"/>
          </reference>
          <reference field="13" count="1">
            <x v="20"/>
          </reference>
        </references>
      </pivotArea>
    </format>
    <format dxfId="218">
      <pivotArea dataOnly="0" labelOnly="1" outline="0" fieldPosition="0">
        <references count="11">
          <reference field="0" count="1" selected="0">
            <x v="10"/>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4"/>
          </reference>
          <reference field="12" count="1" selected="0">
            <x v="7"/>
          </reference>
          <reference field="13" count="1">
            <x v="76"/>
          </reference>
        </references>
      </pivotArea>
    </format>
    <format dxfId="219">
      <pivotArea dataOnly="0" labelOnly="1" outline="0" fieldPosition="0">
        <references count="11">
          <reference field="0" count="1" selected="0">
            <x v="10"/>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
          </reference>
          <reference field="12" count="1" selected="0">
            <x v="34"/>
          </reference>
          <reference field="13" count="1">
            <x v="78"/>
          </reference>
        </references>
      </pivotArea>
    </format>
    <format dxfId="220">
      <pivotArea dataOnly="0" labelOnly="1" outline="0" fieldPosition="0">
        <references count="11">
          <reference field="0" count="1" selected="0">
            <x v="10"/>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7"/>
          </reference>
          <reference field="12" count="1" selected="0">
            <x v="83"/>
          </reference>
          <reference field="13" count="1">
            <x v="20"/>
          </reference>
        </references>
      </pivotArea>
    </format>
    <format dxfId="63">
      <pivotArea dataOnly="0" labelOnly="1" outline="0" fieldPosition="0">
        <references count="1">
          <reference field="10" count="0"/>
        </references>
      </pivotArea>
    </format>
    <format dxfId="62">
      <pivotArea dataOnly="0" labelOnly="1" outline="0" fieldPosition="0">
        <references count="1">
          <reference field="12" count="0"/>
        </references>
      </pivotArea>
    </format>
  </formats>
  <conditionalFormats count="1">
    <conditionalFormat scope="data" priority="23">
      <pivotAreas count="1">
        <pivotArea outline="0"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2" cacheId="224" applyNumberFormats="0" applyBorderFormats="0" applyFontFormats="0" applyPatternFormats="0" applyAlignmentFormats="0" applyWidthHeightFormats="1" dataCaption="Values" updatedVersion="8" minRefreshableVersion="3" showDrill="0" useAutoFormatting="1" itemPrintTitles="1" createdVersion="4" indent="0" compact="0" compactData="0" multipleFieldFilters="0">
  <location ref="R2:T12" firstHeaderRow="1" firstDataRow="1" firstDataCol="3"/>
  <pivotFields count="17">
    <pivotField axis="axisRow" compact="0" outline="0" showAll="0" defaultSubtotal="0">
      <items count="16">
        <item m="1" x="15"/>
        <item m="1" x="11"/>
        <item m="1" x="14"/>
        <item m="1" x="12"/>
        <item m="1" x="13"/>
        <item m="1" x="9"/>
        <item m="1" x="10"/>
        <item x="0"/>
        <item x="1"/>
        <item x="2"/>
        <item x="3"/>
        <item x="4"/>
        <item x="5"/>
        <item x="6"/>
        <item x="7"/>
        <item x="8"/>
      </items>
    </pivotField>
    <pivotField compact="0" outline="0" showAll="0"/>
    <pivotField axis="axisRow" compact="0" outline="0" showAll="0" defaultSubtotal="0">
      <items count="62">
        <item m="1" x="55"/>
        <item m="1" x="52"/>
        <item m="1" x="54"/>
        <item m="1" x="57"/>
        <item m="1" x="61"/>
        <item m="1" x="36"/>
        <item m="1" x="39"/>
        <item m="1" x="43"/>
        <item m="1" x="46"/>
        <item m="1" x="49"/>
        <item m="1" x="51"/>
        <item m="1" x="58"/>
        <item m="1" x="53"/>
        <item m="1" x="56"/>
        <item m="1" x="59"/>
        <item m="1" x="35"/>
        <item m="1" x="38"/>
        <item m="1" x="41"/>
        <item m="1" x="45"/>
        <item m="1" x="48"/>
        <item m="1" x="50"/>
        <item m="1" x="60"/>
        <item m="1" x="34"/>
        <item m="1" x="37"/>
        <item m="1" x="40"/>
        <item m="1" x="42"/>
        <item m="1" x="44"/>
        <item m="1" x="47"/>
        <item m="1" x="29"/>
        <item m="1" x="30"/>
        <item m="1" x="31"/>
        <item m="1" x="32"/>
        <item m="1" x="33"/>
        <item x="5"/>
        <item x="6"/>
        <item x="7"/>
        <item m="1" x="9"/>
        <item m="1" x="10"/>
        <item m="1" x="11"/>
        <item m="1" x="12"/>
        <item m="1" x="13"/>
        <item m="1" x="14"/>
        <item m="1" x="15"/>
        <item m="1" x="16"/>
        <item m="1" x="17"/>
        <item m="1" x="18"/>
        <item m="1" x="19"/>
        <item m="1" x="20"/>
        <item m="1" x="21"/>
        <item m="1" x="22"/>
        <item m="1" x="23"/>
        <item m="1" x="24"/>
        <item m="1" x="25"/>
        <item m="1" x="26"/>
        <item m="1" x="27"/>
        <item m="1" x="28"/>
        <item x="0"/>
        <item x="1"/>
        <item x="2"/>
        <item x="3"/>
        <item x="4"/>
        <item x="8"/>
      </items>
    </pivotField>
    <pivotField compact="0" outline="0" showAll="0"/>
    <pivotField compact="0" outline="0" showAll="0"/>
    <pivotField compact="0" outline="0" showAll="0"/>
    <pivotField compact="0" outline="0" showAll="0"/>
    <pivotField compact="0" outline="0" showAll="0"/>
    <pivotField axis="axisRow" compact="0" outline="0" showAll="0">
      <items count="9">
        <item m="1" x="7"/>
        <item x="3"/>
        <item x="0"/>
        <item m="1" x="5"/>
        <item m="1" x="6"/>
        <item x="1"/>
        <item x="2"/>
        <item x="4"/>
        <item t="default"/>
      </items>
    </pivotField>
    <pivotField compact="0" numFmtId="9" outline="0" showAll="0"/>
    <pivotField compact="0" numFmtId="165" outline="0" showAll="0"/>
    <pivotField compact="0" outline="0" showAll="0" defaultSubtotal="0"/>
    <pivotField compact="0" outline="0" showAll="0"/>
    <pivotField compact="0" outline="0" showAll="0"/>
    <pivotField compact="0" numFmtId="164" outline="0" showAll="0"/>
    <pivotField compact="0" numFmtId="164" outline="0" showAll="0"/>
    <pivotField compact="0" outline="0" showAll="0"/>
  </pivotFields>
  <rowFields count="3">
    <field x="0"/>
    <field x="2"/>
    <field x="8"/>
  </rowFields>
  <rowItems count="10">
    <i>
      <x v="7"/>
      <x v="56"/>
      <x v="2"/>
    </i>
    <i>
      <x v="8"/>
      <x v="57"/>
      <x v="2"/>
    </i>
    <i>
      <x v="9"/>
      <x v="58"/>
      <x v="5"/>
    </i>
    <i>
      <x v="10"/>
      <x v="59"/>
      <x v="6"/>
    </i>
    <i>
      <x v="11"/>
      <x v="60"/>
      <x v="5"/>
    </i>
    <i>
      <x v="12"/>
      <x v="33"/>
      <x v="1"/>
    </i>
    <i>
      <x v="13"/>
      <x v="34"/>
      <x v="6"/>
    </i>
    <i>
      <x v="14"/>
      <x v="35"/>
      <x v="2"/>
    </i>
    <i>
      <x v="15"/>
      <x v="61"/>
      <x v="7"/>
    </i>
    <i t="grand">
      <x/>
    </i>
  </rowItems>
  <colItems count="1">
    <i/>
  </colItems>
  <formats count="1">
    <format dxfId="221">
      <pivotArea type="all" dataOnly="0"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5" cacheId="224"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chartFormat="3">
  <location ref="G1:H2" firstHeaderRow="0" firstDataRow="1" firstDataCol="0"/>
  <pivotFields count="17">
    <pivotField showAll="0" defaultSubtotal="0"/>
    <pivotField showAll="0"/>
    <pivotField showAll="0" defaultSubtotal="0"/>
    <pivotField showAll="0"/>
    <pivotField showAll="0"/>
    <pivotField showAll="0"/>
    <pivotField showAll="0"/>
    <pivotField showAll="0"/>
    <pivotField showAll="0"/>
    <pivotField numFmtId="9" showAll="0"/>
    <pivotField numFmtId="165" showAll="0"/>
    <pivotField showAll="0" defaultSubtotal="0"/>
    <pivotField numFmtId="165" showAll="0"/>
    <pivotField showAll="0"/>
    <pivotField dataField="1" numFmtId="164" showAll="0"/>
    <pivotField dataField="1" numFmtId="164" showAll="0"/>
    <pivotField showAll="0"/>
  </pivotFields>
  <rowItems count="1">
    <i/>
  </rowItems>
  <colFields count="1">
    <field x="-2"/>
  </colFields>
  <colItems count="2">
    <i>
      <x/>
    </i>
    <i i="1">
      <x v="1"/>
    </i>
  </colItems>
  <dataFields count="2">
    <dataField name="Actual cost " fld="15" baseField="0" baseItem="1" numFmtId="167"/>
    <dataField name="Budget " fld="14" baseField="0" baseItem="1" numFmtId="167"/>
  </dataFields>
  <formats count="1">
    <format dxfId="222">
      <pivotArea type="all" dataOnly="0" outline="0" fieldPosition="0"/>
    </format>
  </formats>
  <chartFormats count="4">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2" format="6">
      <pivotArea type="data" outline="0" fieldPosition="0">
        <references count="1">
          <reference field="4294967294" count="1" selected="0">
            <x v="1"/>
          </reference>
        </references>
      </pivotArea>
    </chartFormat>
    <chartFormat chart="2" format="7">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1" xr10:uid="{00000000-0013-0000-FFFF-FFFF01000000}" sourceName="Project">
  <pivotTables>
    <pivotTable tabId="3" name="ProjectPivotTable"/>
  </pivotTables>
  <data>
    <tabular pivotCacheId="1">
      <items count="16">
        <i x="7" s="1"/>
        <i x="6" s="1"/>
        <i x="3" s="1"/>
        <i x="2" s="1"/>
        <i x="0" s="1"/>
        <i x="1" s="1"/>
        <i x="4" s="1"/>
        <i x="5" s="1"/>
        <i x="15" s="1" nd="1"/>
        <i x="11" s="1" nd="1"/>
        <i x="14" s="1" nd="1"/>
        <i x="12" s="1" nd="1"/>
        <i x="9" s="1" nd="1"/>
        <i x="8" s="1" nd="1"/>
        <i x="1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00000000-0013-0000-FFFF-FFFF02000000}" sourceName="Department">
  <pivotTables>
    <pivotTable tabId="3" name="ProjectPivotTable"/>
  </pivotTables>
  <data>
    <tabular pivotCacheId="1">
      <items count="7">
        <i x="4" s="1"/>
        <i x="3" s="1"/>
        <i x="5" s="1"/>
        <i x="1" s="1"/>
        <i x="0" s="1"/>
        <i x="2" s="1"/>
        <i x="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pivotTables>
    <pivotTable tabId="3" name="ProjectPivotTable"/>
  </pivotTables>
  <data>
    <tabular pivotCacheId="1">
      <items count="8">
        <i x="3" s="1"/>
        <i x="0" s="1"/>
        <i x="1" s="1"/>
        <i x="2" s="1"/>
        <i x="7" s="1" nd="1"/>
        <i x="5" s="1" nd="1"/>
        <i x="6"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xr10:uid="{00000000-0014-0000-FFFF-FFFF01000000}" cache="Slicer_Project1" caption="Project" startItem="2" rowHeight="304800"/>
  <slicer name="Department" xr10:uid="{00000000-0014-0000-FFFF-FFFF02000000}" cache="Slicer_Department1" caption="Department" startItem="2" rowHeight="304800"/>
  <slicer name="Status" xr10:uid="{00000000-0014-0000-FFFF-FFFF03000000}" cache="Slicer_Status" caption="Status" rowHeight="304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Table" displayName="ProjectTable" ref="B6:R15" totalsRowShown="0" headerRowDxfId="251" dataDxfId="250">
  <autoFilter ref="B6:R15" xr:uid="{00000000-0009-0000-0100-000002000000}"/>
  <tableColumns count="17">
    <tableColumn id="1" xr3:uid="{00000000-0010-0000-0000-000001000000}" name="Project" dataDxfId="249" totalsRowDxfId="248"/>
    <tableColumn id="2" xr3:uid="{00000000-0010-0000-0000-000002000000}" name="!" dataDxfId="247" totalsRowDxfId="246">
      <calculatedColumnFormula>IF('Project Table'!$O7&lt;0,"r",IF(AND('Project Table'!$O7&gt;0,'Project Table'!$O7&lt;=Settings!$L$4),"i",IF('Project Table'!$J7="Complete","a","")))</calculatedColumnFormula>
    </tableColumn>
    <tableColumn id="3" xr3:uid="{00000000-0010-0000-0000-000003000000}" name="Tasks" dataDxfId="245" totalsRowDxfId="244"/>
    <tableColumn id="4" xr3:uid="{00000000-0010-0000-0000-000004000000}" name="Priority" dataDxfId="243" totalsRowDxfId="242"/>
    <tableColumn id="5" xr3:uid="{00000000-0010-0000-0000-000005000000}" name="Description" dataDxfId="241" totalsRowDxfId="240"/>
    <tableColumn id="6" xr3:uid="{00000000-0010-0000-0000-000006000000}" name="Department" dataDxfId="239" totalsRowDxfId="238"/>
    <tableColumn id="7" xr3:uid="{00000000-0010-0000-0000-000007000000}" name="Assignee" dataDxfId="237" totalsRowDxfId="236"/>
    <tableColumn id="8" xr3:uid="{00000000-0010-0000-0000-000008000000}" name="Manager" dataDxfId="235" totalsRowDxfId="234"/>
    <tableColumn id="9" xr3:uid="{00000000-0010-0000-0000-000009000000}" name="Status" dataDxfId="233" totalsRowDxfId="232"/>
    <tableColumn id="10" xr3:uid="{00000000-0010-0000-0000-00000A000000}" name="Progress" dataDxfId="231" totalsRowDxfId="230"/>
    <tableColumn id="11" xr3:uid="{00000000-0010-0000-0000-00000B000000}" name="Start date" dataDxfId="136" totalsRowDxfId="229"/>
    <tableColumn id="18" xr3:uid="{00000000-0010-0000-0000-000012000000}" name="Duration" dataDxfId="228"/>
    <tableColumn id="12" xr3:uid="{00000000-0010-0000-0000-00000C000000}" name="Due date" dataDxfId="135" totalsRowDxfId="227">
      <calculatedColumnFormula>IF(AND(ProjectTable[[#This Row],[Start date]]&lt;&gt;"",$M7&lt;&gt;""),WORKDAY.INTL(ProjectTable[[#This Row],[Start date]]-1,$M7,1,Settings!$G$4:$G$52),"")</calculatedColumnFormula>
    </tableColumn>
    <tableColumn id="13" xr3:uid="{00000000-0010-0000-0000-00000D000000}" name="Days left" dataDxfId="134" totalsRowDxfId="226">
      <calculatedColumnFormula>IF(OR('Project Table'!$J7="Complete",ProjectTable[[#This Row],[Due date]]=""),"-",NETWORKDAYS.INTL(TODAY(),'Project Table'!$N7,1,Settings!$G$4:$G$42))</calculatedColumnFormula>
    </tableColumn>
    <tableColumn id="14" xr3:uid="{00000000-0010-0000-0000-00000E000000}" name="Budget" dataDxfId="133" totalsRowDxfId="225"/>
    <tableColumn id="15" xr3:uid="{00000000-0010-0000-0000-00000F000000}" name="Actual cost" dataDxfId="131" totalsRowDxfId="224"/>
    <tableColumn id="16" xr3:uid="{00000000-0010-0000-0000-000010000000}" name="Notes" dataDxfId="132" totalsRowDxfId="223"/>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CQ1072"/>
  <sheetViews>
    <sheetView showGridLines="0" tabSelected="1" topLeftCell="B1" zoomScale="85" zoomScaleNormal="85" workbookViewId="0">
      <pane ySplit="5" topLeftCell="A6" activePane="bottomLeft" state="frozen"/>
      <selection pane="bottomLeft" activeCell="E8" sqref="E8"/>
    </sheetView>
  </sheetViews>
  <sheetFormatPr baseColWidth="10" defaultColWidth="9.1796875" defaultRowHeight="14.5" outlineLevelRow="1"/>
  <cols>
    <col min="1" max="1" width="28.453125" style="4" customWidth="1"/>
    <col min="2" max="2" width="22.81640625" style="1" customWidth="1"/>
    <col min="3" max="3" width="19.81640625" style="1" customWidth="1"/>
    <col min="4" max="4" width="12.453125" style="1" customWidth="1"/>
    <col min="5" max="5" width="17.453125" style="1" customWidth="1"/>
    <col min="6" max="6" width="14.7265625" style="1" customWidth="1"/>
    <col min="7" max="7" width="16" style="1" customWidth="1"/>
    <col min="8" max="8" width="13.1796875" style="1" customWidth="1"/>
    <col min="9" max="9" width="16.453125" style="1" customWidth="1"/>
    <col min="10" max="10" width="10.7265625" style="1" customWidth="1"/>
    <col min="11" max="11" width="15.1796875" style="1" customWidth="1"/>
    <col min="12" max="12" width="16" style="1" customWidth="1"/>
    <col min="13" max="13" width="15.1796875" style="1" customWidth="1"/>
    <col min="14" max="14" width="13.81640625" style="1" customWidth="1"/>
    <col min="15" max="15" width="13.7265625" style="7" customWidth="1"/>
    <col min="16" max="16" width="2.7265625" style="7" customWidth="1"/>
    <col min="17" max="38" width="4.7265625" style="7" customWidth="1"/>
    <col min="39" max="93" width="4.7265625" style="1" customWidth="1"/>
    <col min="94" max="16384" width="9.1796875" style="1"/>
  </cols>
  <sheetData>
    <row r="1" spans="1:95" s="4" customFormat="1" ht="44.25" customHeight="1">
      <c r="A1" s="13"/>
      <c r="B1" s="108" t="s">
        <v>57</v>
      </c>
      <c r="C1" s="80"/>
      <c r="D1" s="80"/>
      <c r="E1" s="80"/>
      <c r="F1" s="80"/>
      <c r="G1" s="109" t="str">
        <f>TEXT(MIN(H6:I1048576),"MMM D, YYYY")&amp;" — "&amp;TEXT(MAX(I6:J1048576),"MMM D, YYYY")</f>
        <v>Jan D, YYYY — Jan D, YYYY</v>
      </c>
      <c r="H1" s="13"/>
      <c r="I1" s="13"/>
      <c r="J1" s="13"/>
      <c r="K1" s="13"/>
      <c r="L1" s="13"/>
      <c r="M1" s="144">
        <f ca="1">TODAY()</f>
        <v>45645</v>
      </c>
      <c r="N1" s="144"/>
      <c r="O1" s="129"/>
      <c r="P1" s="14"/>
      <c r="Q1" s="14"/>
      <c r="R1" s="14"/>
      <c r="S1" s="14"/>
      <c r="T1" s="14"/>
      <c r="U1" s="14"/>
      <c r="V1" s="14"/>
      <c r="W1" s="14"/>
      <c r="X1" s="14"/>
      <c r="Y1" s="14"/>
      <c r="Z1" s="14"/>
      <c r="AA1" s="14"/>
      <c r="AB1" s="14"/>
      <c r="AC1" s="14"/>
      <c r="AD1" s="14"/>
      <c r="AE1" s="14"/>
      <c r="AF1" s="14"/>
      <c r="AG1" s="14"/>
      <c r="AH1" s="14"/>
      <c r="AI1" s="14"/>
      <c r="AJ1" s="14"/>
      <c r="AK1" s="14"/>
      <c r="AL1" s="14"/>
      <c r="AM1" s="13"/>
      <c r="AN1" s="13"/>
      <c r="AO1" s="13"/>
      <c r="AP1" s="13"/>
      <c r="AQ1" s="13"/>
      <c r="AR1" s="13"/>
      <c r="AS1" s="13"/>
    </row>
    <row r="2" spans="1:95" s="5" customFormat="1" ht="31.5" customHeight="1" outlineLevel="1">
      <c r="A2" s="15"/>
      <c r="B2" s="16"/>
      <c r="C2" s="16"/>
      <c r="D2" s="16"/>
      <c r="E2" s="16"/>
      <c r="F2" s="16"/>
      <c r="G2" s="16"/>
      <c r="H2" s="16"/>
      <c r="I2" s="16"/>
      <c r="J2" s="16"/>
      <c r="K2" s="16"/>
      <c r="L2" s="16"/>
      <c r="M2" s="16"/>
      <c r="N2" s="16"/>
      <c r="O2" s="17"/>
      <c r="P2" s="17"/>
      <c r="Q2" s="17"/>
      <c r="R2" s="17"/>
      <c r="S2" s="17"/>
      <c r="T2" s="17"/>
      <c r="U2" s="18"/>
      <c r="V2" s="17"/>
      <c r="W2" s="17"/>
      <c r="X2" s="17"/>
      <c r="Y2" s="17"/>
      <c r="Z2" s="17"/>
      <c r="AA2" s="17"/>
      <c r="AB2" s="17"/>
      <c r="AC2" s="17"/>
      <c r="AD2" s="17"/>
      <c r="AE2" s="17"/>
      <c r="AF2" s="17"/>
      <c r="AG2" s="17"/>
      <c r="AH2" s="17"/>
      <c r="AI2" s="17"/>
      <c r="AJ2" s="17"/>
      <c r="AK2" s="17"/>
      <c r="AL2" s="17"/>
      <c r="AM2" s="16"/>
      <c r="AN2" s="16"/>
      <c r="AO2" s="16"/>
      <c r="AP2" s="16"/>
      <c r="AQ2" s="16"/>
      <c r="AR2" s="16"/>
      <c r="AS2" s="16"/>
    </row>
    <row r="3" spans="1:95" s="5" customFormat="1" ht="114" customHeight="1" outlineLevel="1">
      <c r="A3" s="107"/>
      <c r="B3" s="16"/>
      <c r="C3" s="16"/>
      <c r="D3" s="16"/>
      <c r="E3" s="16"/>
      <c r="F3" s="16"/>
      <c r="G3" s="16"/>
      <c r="H3" s="16"/>
      <c r="I3" s="16"/>
      <c r="J3" s="16"/>
      <c r="K3" s="16"/>
      <c r="L3" s="16"/>
      <c r="M3" s="16"/>
      <c r="N3" s="16"/>
      <c r="O3" s="17"/>
      <c r="P3" s="17"/>
      <c r="Q3" s="17"/>
      <c r="R3" s="17"/>
      <c r="S3" s="17"/>
      <c r="T3" s="17"/>
      <c r="U3" s="17"/>
      <c r="V3" s="17"/>
      <c r="W3" s="17"/>
      <c r="X3" s="17"/>
      <c r="Y3" s="17"/>
      <c r="Z3" s="17"/>
      <c r="AA3" s="17"/>
      <c r="AB3" s="17"/>
      <c r="AC3" s="17"/>
      <c r="AD3" s="17"/>
      <c r="AE3" s="17"/>
      <c r="AF3" s="17"/>
      <c r="AG3" s="17"/>
      <c r="AH3" s="17"/>
      <c r="AI3" s="17"/>
      <c r="AJ3" s="17"/>
      <c r="AK3" s="17"/>
      <c r="AL3" s="17"/>
      <c r="AM3" s="16"/>
      <c r="AN3" s="16"/>
      <c r="AO3" s="16"/>
      <c r="AP3" s="16"/>
      <c r="AQ3" s="16"/>
      <c r="AR3" s="16"/>
      <c r="AS3" s="16"/>
    </row>
    <row r="4" spans="1:95" s="8" customFormat="1" ht="50.25" customHeight="1">
      <c r="A4" s="81"/>
      <c r="B4" s="110" t="s">
        <v>59</v>
      </c>
      <c r="C4" s="111">
        <f>'Project Table'!$D$3</f>
        <v>45292</v>
      </c>
      <c r="D4" s="112"/>
      <c r="E4" s="113" t="s">
        <v>66</v>
      </c>
      <c r="F4" s="112"/>
      <c r="G4" s="114" t="str">
        <f>'Project Table'!$D$2</f>
        <v>Peter Maxwell</v>
      </c>
      <c r="H4" s="20"/>
      <c r="I4" s="20"/>
      <c r="J4" s="20"/>
      <c r="K4" s="20"/>
      <c r="L4" s="20"/>
      <c r="M4" s="20"/>
      <c r="N4" s="19"/>
      <c r="O4" s="19"/>
      <c r="P4" s="19"/>
      <c r="Q4" s="83">
        <f>$C$4+'Formulae for the dashboard'!$M$2</f>
        <v>45645</v>
      </c>
      <c r="R4" s="83">
        <f>Q4+1+'Formulae for the dashboard'!$M$21</f>
        <v>45646</v>
      </c>
      <c r="S4" s="83">
        <f>R4+1+'Formulae for the dashboard'!$M$21</f>
        <v>45647</v>
      </c>
      <c r="T4" s="83">
        <f>S4+1+'Formulae for the dashboard'!$M$21</f>
        <v>45648</v>
      </c>
      <c r="U4" s="83">
        <f>T4+1+'Formulae for the dashboard'!$M$21</f>
        <v>45649</v>
      </c>
      <c r="V4" s="83">
        <f>U4+1+'Formulae for the dashboard'!$M$21</f>
        <v>45650</v>
      </c>
      <c r="W4" s="83">
        <f>V4+1+'Formulae for the dashboard'!$M$21</f>
        <v>45651</v>
      </c>
      <c r="X4" s="83">
        <f>W4+1+'Formulae for the dashboard'!$M$21</f>
        <v>45652</v>
      </c>
      <c r="Y4" s="83">
        <f>X4+1+'Formulae for the dashboard'!$M$21</f>
        <v>45653</v>
      </c>
      <c r="Z4" s="83">
        <f>Y4+1+'Formulae for the dashboard'!$M$21</f>
        <v>45654</v>
      </c>
      <c r="AA4" s="83">
        <f>Z4+1+'Formulae for the dashboard'!$M$21</f>
        <v>45655</v>
      </c>
      <c r="AB4" s="83">
        <f>AA4+1+'Formulae for the dashboard'!$M$21</f>
        <v>45656</v>
      </c>
      <c r="AC4" s="83">
        <f>AB4+1+'Formulae for the dashboard'!$M$21</f>
        <v>45657</v>
      </c>
      <c r="AD4" s="83">
        <f>AC4+1+'Formulae for the dashboard'!$M$21</f>
        <v>45658</v>
      </c>
      <c r="AE4" s="83">
        <f>AD4+1+'Formulae for the dashboard'!$M$21</f>
        <v>45659</v>
      </c>
      <c r="AF4" s="83">
        <f>AE4+1+'Formulae for the dashboard'!$M$21</f>
        <v>45660</v>
      </c>
      <c r="AG4" s="83">
        <f>AF4+1+'Formulae for the dashboard'!$M$21</f>
        <v>45661</v>
      </c>
      <c r="AH4" s="83">
        <f>AG4+1+'Formulae for the dashboard'!$M$21</f>
        <v>45662</v>
      </c>
      <c r="AI4" s="83">
        <f>AH4+1+'Formulae for the dashboard'!$M$21</f>
        <v>45663</v>
      </c>
      <c r="AJ4" s="83">
        <f>AI4+1+'Formulae for the dashboard'!$M$21</f>
        <v>45664</v>
      </c>
      <c r="AK4" s="83">
        <f>AJ4+1+'Formulae for the dashboard'!$M$21</f>
        <v>45665</v>
      </c>
      <c r="AL4" s="83">
        <f>AK4+1+'Formulae for the dashboard'!$M$21</f>
        <v>45666</v>
      </c>
      <c r="AM4" s="83">
        <f>AL4+1+'Formulae for the dashboard'!$M$21</f>
        <v>45667</v>
      </c>
      <c r="AN4" s="83">
        <f>AM4+1+'Formulae for the dashboard'!$M$21</f>
        <v>45668</v>
      </c>
      <c r="AO4" s="83">
        <f>AN4+1+'Formulae for the dashboard'!$M$21</f>
        <v>45669</v>
      </c>
      <c r="AP4" s="83">
        <f>AO4+1+'Formulae for the dashboard'!$M$21</f>
        <v>45670</v>
      </c>
      <c r="AQ4" s="83">
        <f>AP4+1+'Formulae for the dashboard'!$M$21</f>
        <v>45671</v>
      </c>
      <c r="AR4" s="83">
        <f>AQ4+1+'Formulae for the dashboard'!$M$21</f>
        <v>45672</v>
      </c>
      <c r="AS4" s="2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row>
    <row r="5" spans="1:95" s="6" customFormat="1" ht="15.5">
      <c r="A5" s="22"/>
      <c r="B5" s="23" t="s">
        <v>77</v>
      </c>
      <c r="C5" s="23" t="s">
        <v>76</v>
      </c>
      <c r="D5" s="24" t="s">
        <v>1</v>
      </c>
      <c r="E5" s="24" t="s">
        <v>51</v>
      </c>
      <c r="F5" s="24" t="s">
        <v>3</v>
      </c>
      <c r="G5" s="24" t="s">
        <v>27</v>
      </c>
      <c r="H5" s="24" t="s">
        <v>4</v>
      </c>
      <c r="I5" s="25" t="s">
        <v>6</v>
      </c>
      <c r="J5" s="23" t="s">
        <v>79</v>
      </c>
      <c r="K5" s="25" t="s">
        <v>7</v>
      </c>
      <c r="L5" s="25" t="s">
        <v>8</v>
      </c>
      <c r="M5" s="26" t="s">
        <v>49</v>
      </c>
      <c r="N5" s="26" t="s">
        <v>48</v>
      </c>
      <c r="O5" s="26" t="s">
        <v>50</v>
      </c>
      <c r="P5" s="27"/>
      <c r="Q5" s="28" t="str">
        <f>LEFT(TEXT(Q4,"ddd"),1)</f>
        <v>d</v>
      </c>
      <c r="R5" s="28" t="str">
        <f t="shared" ref="R5:W5" si="0">LEFT(TEXT(R4,"ddd"),1)</f>
        <v>d</v>
      </c>
      <c r="S5" s="28" t="str">
        <f t="shared" si="0"/>
        <v>d</v>
      </c>
      <c r="T5" s="28" t="str">
        <f t="shared" si="0"/>
        <v>d</v>
      </c>
      <c r="U5" s="28" t="str">
        <f t="shared" si="0"/>
        <v>d</v>
      </c>
      <c r="V5" s="28" t="str">
        <f t="shared" si="0"/>
        <v>d</v>
      </c>
      <c r="W5" s="28" t="str">
        <f t="shared" si="0"/>
        <v>d</v>
      </c>
      <c r="X5" s="28" t="str">
        <f t="shared" ref="X5:AR5" si="1">LEFT(TEXT(X4,"ddd"),1)</f>
        <v>d</v>
      </c>
      <c r="Y5" s="28" t="str">
        <f t="shared" si="1"/>
        <v>d</v>
      </c>
      <c r="Z5" s="28" t="str">
        <f t="shared" si="1"/>
        <v>d</v>
      </c>
      <c r="AA5" s="28" t="str">
        <f t="shared" si="1"/>
        <v>d</v>
      </c>
      <c r="AB5" s="28" t="str">
        <f t="shared" si="1"/>
        <v>d</v>
      </c>
      <c r="AC5" s="28" t="str">
        <f t="shared" si="1"/>
        <v>d</v>
      </c>
      <c r="AD5" s="28" t="str">
        <f t="shared" si="1"/>
        <v>d</v>
      </c>
      <c r="AE5" s="28" t="str">
        <f t="shared" si="1"/>
        <v>d</v>
      </c>
      <c r="AF5" s="28" t="str">
        <f t="shared" si="1"/>
        <v>d</v>
      </c>
      <c r="AG5" s="28" t="str">
        <f t="shared" si="1"/>
        <v>d</v>
      </c>
      <c r="AH5" s="28" t="str">
        <f t="shared" si="1"/>
        <v>d</v>
      </c>
      <c r="AI5" s="28" t="str">
        <f t="shared" si="1"/>
        <v>d</v>
      </c>
      <c r="AJ5" s="28" t="str">
        <f t="shared" si="1"/>
        <v>d</v>
      </c>
      <c r="AK5" s="28" t="str">
        <f t="shared" si="1"/>
        <v>d</v>
      </c>
      <c r="AL5" s="28" t="str">
        <f t="shared" si="1"/>
        <v>d</v>
      </c>
      <c r="AM5" s="28" t="str">
        <f t="shared" si="1"/>
        <v>d</v>
      </c>
      <c r="AN5" s="28" t="str">
        <f t="shared" si="1"/>
        <v>d</v>
      </c>
      <c r="AO5" s="28" t="str">
        <f t="shared" si="1"/>
        <v>d</v>
      </c>
      <c r="AP5" s="28" t="str">
        <f t="shared" si="1"/>
        <v>d</v>
      </c>
      <c r="AQ5" s="28" t="str">
        <f t="shared" si="1"/>
        <v>d</v>
      </c>
      <c r="AR5" s="28" t="str">
        <f t="shared" si="1"/>
        <v>d</v>
      </c>
      <c r="AS5" s="29"/>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row>
    <row r="6" spans="1:95">
      <c r="A6" s="13"/>
      <c r="B6" s="30" t="s">
        <v>108</v>
      </c>
      <c r="C6" s="30" t="s">
        <v>78</v>
      </c>
      <c r="D6" s="30" t="s">
        <v>18</v>
      </c>
      <c r="E6" s="30" t="s">
        <v>28</v>
      </c>
      <c r="F6" s="30" t="s">
        <v>34</v>
      </c>
      <c r="G6" s="30" t="s">
        <v>39</v>
      </c>
      <c r="H6" s="30" t="s">
        <v>11</v>
      </c>
      <c r="I6" s="130">
        <v>45626</v>
      </c>
      <c r="J6" s="30">
        <v>20</v>
      </c>
      <c r="K6" s="130">
        <v>45657</v>
      </c>
      <c r="L6" s="30">
        <v>7</v>
      </c>
      <c r="M6" s="31">
        <v>0.3</v>
      </c>
      <c r="N6" s="32">
        <v>16000</v>
      </c>
      <c r="O6" s="32">
        <v>16200</v>
      </c>
      <c r="P6" s="33"/>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5"/>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2"/>
      <c r="CQ6" s="2"/>
    </row>
    <row r="7" spans="1:95">
      <c r="A7" s="82"/>
      <c r="B7" s="30" t="s">
        <v>107</v>
      </c>
      <c r="C7" s="30" t="s">
        <v>22</v>
      </c>
      <c r="D7" s="30" t="s">
        <v>12</v>
      </c>
      <c r="E7" s="30" t="s">
        <v>28</v>
      </c>
      <c r="F7" s="30" t="s">
        <v>34</v>
      </c>
      <c r="G7" s="30" t="s">
        <v>39</v>
      </c>
      <c r="H7" s="30" t="s">
        <v>16</v>
      </c>
      <c r="I7" s="130">
        <v>45319</v>
      </c>
      <c r="J7" s="30">
        <v>20</v>
      </c>
      <c r="K7" s="130">
        <v>45345</v>
      </c>
      <c r="L7" s="30">
        <v>-214</v>
      </c>
      <c r="M7" s="31">
        <v>0.5</v>
      </c>
      <c r="N7" s="32">
        <v>6000</v>
      </c>
      <c r="O7" s="32">
        <v>6600</v>
      </c>
      <c r="P7" s="33"/>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5"/>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2"/>
      <c r="CQ7" s="2"/>
    </row>
    <row r="8" spans="1:95">
      <c r="A8" s="13"/>
      <c r="B8" s="30" t="s">
        <v>104</v>
      </c>
      <c r="C8" s="30" t="s">
        <v>91</v>
      </c>
      <c r="D8" s="30" t="s">
        <v>10</v>
      </c>
      <c r="E8" s="30" t="s">
        <v>30</v>
      </c>
      <c r="F8" s="30" t="s">
        <v>37</v>
      </c>
      <c r="G8" s="30" t="s">
        <v>41</v>
      </c>
      <c r="H8" s="30" t="s">
        <v>16</v>
      </c>
      <c r="I8" s="130">
        <v>45336</v>
      </c>
      <c r="J8" s="30">
        <v>10</v>
      </c>
      <c r="K8" s="130">
        <v>45349</v>
      </c>
      <c r="L8" s="30">
        <v>-212</v>
      </c>
      <c r="M8" s="31">
        <v>0.05</v>
      </c>
      <c r="N8" s="32">
        <v>5000</v>
      </c>
      <c r="O8" s="32">
        <v>4500</v>
      </c>
      <c r="P8" s="33"/>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5"/>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2"/>
      <c r="CQ8" s="2"/>
    </row>
    <row r="9" spans="1:95">
      <c r="A9" s="13"/>
      <c r="B9" s="30" t="s">
        <v>103</v>
      </c>
      <c r="C9" s="30" t="s">
        <v>90</v>
      </c>
      <c r="D9" s="30" t="s">
        <v>15</v>
      </c>
      <c r="E9" s="30" t="s">
        <v>29</v>
      </c>
      <c r="F9" s="30" t="s">
        <v>33</v>
      </c>
      <c r="G9" s="30" t="s">
        <v>42</v>
      </c>
      <c r="H9" s="30" t="s">
        <v>14</v>
      </c>
      <c r="I9" s="130">
        <v>45349</v>
      </c>
      <c r="J9" s="30">
        <v>30</v>
      </c>
      <c r="K9" s="130">
        <v>45390</v>
      </c>
      <c r="L9" s="30">
        <v>-183</v>
      </c>
      <c r="M9" s="31">
        <v>0.3</v>
      </c>
      <c r="N9" s="32">
        <v>1000</v>
      </c>
      <c r="O9" s="32">
        <v>1001</v>
      </c>
      <c r="P9" s="33"/>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5"/>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2"/>
      <c r="CQ9" s="2"/>
    </row>
    <row r="10" spans="1:95">
      <c r="A10" s="13"/>
      <c r="B10" s="30" t="s">
        <v>101</v>
      </c>
      <c r="C10" s="30" t="s">
        <v>87</v>
      </c>
      <c r="D10" s="30" t="s">
        <v>12</v>
      </c>
      <c r="E10" s="30" t="s">
        <v>84</v>
      </c>
      <c r="F10" s="30" t="s">
        <v>85</v>
      </c>
      <c r="G10" s="30" t="s">
        <v>39</v>
      </c>
      <c r="H10" s="30" t="s">
        <v>11</v>
      </c>
      <c r="I10" s="130">
        <v>45302</v>
      </c>
      <c r="J10" s="30">
        <v>3</v>
      </c>
      <c r="K10" s="130">
        <v>45306</v>
      </c>
      <c r="L10" s="30">
        <v>-243</v>
      </c>
      <c r="M10" s="31">
        <v>0.65</v>
      </c>
      <c r="N10" s="32">
        <v>1000</v>
      </c>
      <c r="O10" s="32">
        <v>999</v>
      </c>
      <c r="P10" s="33"/>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5"/>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2"/>
      <c r="CQ10" s="2"/>
    </row>
    <row r="11" spans="1:95">
      <c r="A11" s="13"/>
      <c r="B11" s="30" t="s">
        <v>102</v>
      </c>
      <c r="C11" s="30" t="s">
        <v>89</v>
      </c>
      <c r="D11" s="30" t="s">
        <v>12</v>
      </c>
      <c r="E11" s="30" t="s">
        <v>29</v>
      </c>
      <c r="F11" s="30" t="s">
        <v>35</v>
      </c>
      <c r="G11" s="30" t="s">
        <v>42</v>
      </c>
      <c r="H11" s="30" t="s">
        <v>11</v>
      </c>
      <c r="I11" s="130">
        <v>45297</v>
      </c>
      <c r="J11" s="30">
        <v>50</v>
      </c>
      <c r="K11" s="130">
        <v>45366</v>
      </c>
      <c r="L11" s="30">
        <v>-199</v>
      </c>
      <c r="M11" s="31">
        <v>0.95</v>
      </c>
      <c r="N11" s="32">
        <v>1000</v>
      </c>
      <c r="O11" s="32">
        <v>1000</v>
      </c>
      <c r="P11" s="33"/>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5"/>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2"/>
      <c r="CQ11" s="2"/>
    </row>
    <row r="12" spans="1:95">
      <c r="A12" s="13"/>
      <c r="B12" s="30" t="s">
        <v>105</v>
      </c>
      <c r="C12" s="30" t="s">
        <v>92</v>
      </c>
      <c r="D12" s="30" t="s">
        <v>12</v>
      </c>
      <c r="E12" s="30" t="s">
        <v>31</v>
      </c>
      <c r="F12" s="30" t="s">
        <v>38</v>
      </c>
      <c r="G12" s="30" t="s">
        <v>43</v>
      </c>
      <c r="H12" s="30" t="s">
        <v>14</v>
      </c>
      <c r="I12" s="130">
        <v>45324</v>
      </c>
      <c r="J12" s="30">
        <v>10</v>
      </c>
      <c r="K12" s="130">
        <v>45337</v>
      </c>
      <c r="L12" s="30">
        <v>-220</v>
      </c>
      <c r="M12" s="31">
        <v>0.15</v>
      </c>
      <c r="N12" s="32">
        <v>23000</v>
      </c>
      <c r="O12" s="32">
        <v>12000</v>
      </c>
      <c r="P12" s="33"/>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5"/>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2"/>
      <c r="CQ12" s="2"/>
    </row>
    <row r="13" spans="1:95">
      <c r="A13" s="13"/>
      <c r="B13" s="30" t="s">
        <v>106</v>
      </c>
      <c r="C13" s="30" t="s">
        <v>21</v>
      </c>
      <c r="D13" s="30" t="s">
        <v>10</v>
      </c>
      <c r="E13" s="30" t="s">
        <v>32</v>
      </c>
      <c r="F13" s="30" t="s">
        <v>36</v>
      </c>
      <c r="G13" s="30" t="s">
        <v>40</v>
      </c>
      <c r="H13" s="30" t="s">
        <v>13</v>
      </c>
      <c r="I13" s="130">
        <v>45342</v>
      </c>
      <c r="J13" s="30">
        <v>65</v>
      </c>
      <c r="K13" s="130">
        <v>45432</v>
      </c>
      <c r="L13" s="30" t="s">
        <v>47</v>
      </c>
      <c r="M13" s="31">
        <v>1</v>
      </c>
      <c r="N13" s="32">
        <v>43000</v>
      </c>
      <c r="O13" s="32">
        <v>40000</v>
      </c>
      <c r="P13" s="33"/>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5"/>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2"/>
      <c r="CQ13" s="2"/>
    </row>
    <row r="14" spans="1:95">
      <c r="A14" s="13"/>
      <c r="B14" s="30" t="s">
        <v>109</v>
      </c>
      <c r="C14" s="30" t="s">
        <v>110</v>
      </c>
      <c r="D14" s="30" t="s">
        <v>15</v>
      </c>
      <c r="E14" s="30" t="s">
        <v>82</v>
      </c>
      <c r="F14" s="30" t="s">
        <v>82</v>
      </c>
      <c r="G14" s="30" t="s">
        <v>82</v>
      </c>
      <c r="H14" s="30" t="s">
        <v>82</v>
      </c>
      <c r="I14" s="130">
        <v>45658</v>
      </c>
      <c r="J14" s="30">
        <v>1</v>
      </c>
      <c r="K14" s="130">
        <v>45658</v>
      </c>
      <c r="L14" s="30">
        <v>8</v>
      </c>
      <c r="M14" s="31"/>
      <c r="N14" s="32"/>
      <c r="O14" s="32"/>
      <c r="P14" s="33"/>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5"/>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2"/>
      <c r="CQ14" s="2"/>
    </row>
    <row r="15" spans="1:95">
      <c r="A15" s="13"/>
      <c r="B15" s="36" t="s">
        <v>83</v>
      </c>
      <c r="C15" s="36"/>
      <c r="D15" s="36"/>
      <c r="E15" s="36"/>
      <c r="F15" s="36"/>
      <c r="G15" s="36"/>
      <c r="H15" s="36"/>
      <c r="I15" s="36"/>
      <c r="J15" s="36"/>
      <c r="K15" s="36"/>
      <c r="L15" s="36"/>
      <c r="M15" s="31">
        <v>0.48749999999999999</v>
      </c>
      <c r="N15" s="32">
        <v>96000</v>
      </c>
      <c r="O15" s="32">
        <v>82300</v>
      </c>
      <c r="P15" s="33"/>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5"/>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2"/>
      <c r="CQ15" s="2"/>
    </row>
    <row r="16" spans="1:95" ht="15" customHeight="1">
      <c r="A16" s="13"/>
      <c r="B16"/>
      <c r="C16"/>
      <c r="D16"/>
      <c r="E16"/>
      <c r="F16"/>
      <c r="G16"/>
      <c r="H16"/>
      <c r="I16"/>
      <c r="J16"/>
      <c r="K16"/>
      <c r="L16"/>
      <c r="M16"/>
      <c r="N16"/>
      <c r="O16"/>
      <c r="P16" s="33"/>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5"/>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2"/>
      <c r="CQ16" s="2"/>
    </row>
    <row r="17" spans="1:95" ht="15" customHeight="1">
      <c r="A17" s="13"/>
      <c r="B17"/>
      <c r="C17"/>
      <c r="D17"/>
      <c r="E17"/>
      <c r="F17"/>
      <c r="G17"/>
      <c r="H17"/>
      <c r="I17"/>
      <c r="J17"/>
      <c r="K17"/>
      <c r="L17"/>
      <c r="M17"/>
      <c r="N17"/>
      <c r="O17"/>
      <c r="P17" s="33"/>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5"/>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2"/>
      <c r="CQ17" s="2"/>
    </row>
    <row r="18" spans="1:95" ht="15" customHeight="1">
      <c r="A18" s="13"/>
      <c r="B18"/>
      <c r="C18"/>
      <c r="D18"/>
      <c r="E18"/>
      <c r="F18"/>
      <c r="G18"/>
      <c r="H18"/>
      <c r="I18"/>
      <c r="J18"/>
      <c r="K18"/>
      <c r="L18"/>
      <c r="M18"/>
      <c r="N18"/>
      <c r="O18"/>
      <c r="P18" s="33"/>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5"/>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2"/>
      <c r="CQ18" s="2"/>
    </row>
    <row r="19" spans="1:95" ht="15" customHeight="1">
      <c r="A19" s="13"/>
      <c r="B19"/>
      <c r="C19"/>
      <c r="D19"/>
      <c r="E19"/>
      <c r="F19"/>
      <c r="G19"/>
      <c r="H19"/>
      <c r="I19"/>
      <c r="J19"/>
      <c r="K19"/>
      <c r="L19"/>
      <c r="M19"/>
      <c r="N19"/>
      <c r="O19"/>
      <c r="P19" s="33"/>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5"/>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2"/>
      <c r="CQ19" s="2"/>
    </row>
    <row r="20" spans="1:95" ht="15" customHeight="1">
      <c r="A20" s="13"/>
      <c r="B20"/>
      <c r="C20"/>
      <c r="D20"/>
      <c r="E20"/>
      <c r="F20"/>
      <c r="G20"/>
      <c r="H20"/>
      <c r="I20"/>
      <c r="J20"/>
      <c r="K20"/>
      <c r="L20"/>
      <c r="M20"/>
      <c r="N20"/>
      <c r="O20"/>
      <c r="P20" s="33"/>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5"/>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2"/>
      <c r="CQ20" s="2"/>
    </row>
    <row r="21" spans="1:95" ht="15" customHeight="1">
      <c r="A21" s="13"/>
      <c r="B21"/>
      <c r="C21"/>
      <c r="D21"/>
      <c r="E21"/>
      <c r="F21"/>
      <c r="G21"/>
      <c r="H21"/>
      <c r="I21"/>
      <c r="J21"/>
      <c r="K21"/>
      <c r="L21"/>
      <c r="M21"/>
      <c r="N21"/>
      <c r="O21"/>
      <c r="P21" s="33"/>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5"/>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2"/>
      <c r="CQ21" s="2"/>
    </row>
    <row r="22" spans="1:95" ht="15" customHeight="1">
      <c r="A22" s="13"/>
      <c r="B22"/>
      <c r="C22"/>
      <c r="D22"/>
      <c r="E22"/>
      <c r="F22"/>
      <c r="G22"/>
      <c r="H22"/>
      <c r="I22"/>
      <c r="J22"/>
      <c r="K22"/>
      <c r="L22"/>
      <c r="M22"/>
      <c r="N22"/>
      <c r="O22"/>
      <c r="P22" s="33"/>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5"/>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2"/>
      <c r="CQ22" s="2"/>
    </row>
    <row r="23" spans="1:95" ht="15" customHeight="1">
      <c r="A23" s="13"/>
      <c r="B23"/>
      <c r="C23"/>
      <c r="D23"/>
      <c r="E23"/>
      <c r="F23"/>
      <c r="G23"/>
      <c r="H23"/>
      <c r="I23"/>
      <c r="J23"/>
      <c r="K23"/>
      <c r="L23"/>
      <c r="M23"/>
      <c r="N23"/>
      <c r="O23"/>
      <c r="P23" s="33"/>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5"/>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2"/>
      <c r="CQ23" s="2"/>
    </row>
    <row r="24" spans="1:95" ht="15" customHeight="1">
      <c r="A24" s="13"/>
      <c r="B24"/>
      <c r="C24"/>
      <c r="D24"/>
      <c r="E24"/>
      <c r="F24"/>
      <c r="G24"/>
      <c r="H24"/>
      <c r="I24"/>
      <c r="J24"/>
      <c r="K24"/>
      <c r="L24"/>
      <c r="M24"/>
      <c r="N24"/>
      <c r="O24"/>
      <c r="P24" s="33"/>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5"/>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2"/>
      <c r="CQ24" s="2"/>
    </row>
    <row r="25" spans="1:95" ht="15" customHeight="1">
      <c r="A25" s="13"/>
      <c r="B25"/>
      <c r="C25"/>
      <c r="D25"/>
      <c r="E25"/>
      <c r="F25"/>
      <c r="G25"/>
      <c r="H25"/>
      <c r="I25"/>
      <c r="J25"/>
      <c r="K25"/>
      <c r="L25"/>
      <c r="M25"/>
      <c r="N25"/>
      <c r="O25"/>
      <c r="P25" s="33"/>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5"/>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2"/>
      <c r="CQ25" s="2"/>
    </row>
    <row r="26" spans="1:95" ht="15" customHeight="1">
      <c r="A26" s="13"/>
      <c r="B26"/>
      <c r="C26"/>
      <c r="D26"/>
      <c r="E26"/>
      <c r="F26"/>
      <c r="G26"/>
      <c r="H26"/>
      <c r="I26"/>
      <c r="J26"/>
      <c r="K26"/>
      <c r="L26"/>
      <c r="M26"/>
      <c r="N26"/>
      <c r="O26"/>
      <c r="P26" s="33"/>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5"/>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2"/>
      <c r="CQ26" s="2"/>
    </row>
    <row r="27" spans="1:95" ht="15" customHeight="1">
      <c r="A27" s="13"/>
      <c r="B27"/>
      <c r="C27"/>
      <c r="D27"/>
      <c r="E27"/>
      <c r="F27"/>
      <c r="G27"/>
      <c r="H27"/>
      <c r="I27"/>
      <c r="J27"/>
      <c r="K27"/>
      <c r="L27"/>
      <c r="M27"/>
      <c r="N27"/>
      <c r="O27"/>
      <c r="P27" s="33"/>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5"/>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2"/>
      <c r="CQ27" s="2"/>
    </row>
    <row r="28" spans="1:95" ht="15" customHeight="1">
      <c r="A28" s="13"/>
      <c r="B28"/>
      <c r="C28"/>
      <c r="D28"/>
      <c r="E28"/>
      <c r="F28"/>
      <c r="G28"/>
      <c r="H28"/>
      <c r="I28"/>
      <c r="J28"/>
      <c r="K28"/>
      <c r="L28"/>
      <c r="M28"/>
      <c r="N28"/>
      <c r="O28"/>
      <c r="P28" s="33"/>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5"/>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2"/>
      <c r="CQ28" s="2"/>
    </row>
    <row r="29" spans="1:95" ht="15" customHeight="1">
      <c r="A29" s="13"/>
      <c r="B29"/>
      <c r="C29"/>
      <c r="D29"/>
      <c r="E29"/>
      <c r="F29"/>
      <c r="G29"/>
      <c r="H29"/>
      <c r="I29"/>
      <c r="J29"/>
      <c r="K29"/>
      <c r="L29"/>
      <c r="M29"/>
      <c r="N29"/>
      <c r="O29"/>
      <c r="P29" s="33"/>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5"/>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2"/>
      <c r="CQ29" s="2"/>
    </row>
    <row r="30" spans="1:95" ht="15" customHeight="1">
      <c r="A30" s="13"/>
      <c r="B30"/>
      <c r="C30"/>
      <c r="D30"/>
      <c r="E30"/>
      <c r="F30"/>
      <c r="G30"/>
      <c r="H30"/>
      <c r="I30"/>
      <c r="J30"/>
      <c r="K30"/>
      <c r="L30"/>
      <c r="M30"/>
      <c r="N30"/>
      <c r="O30"/>
      <c r="P30" s="33"/>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5"/>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2"/>
      <c r="CQ30" s="2"/>
    </row>
    <row r="31" spans="1:95" ht="15" customHeight="1">
      <c r="A31" s="13"/>
      <c r="B31"/>
      <c r="C31"/>
      <c r="D31"/>
      <c r="E31"/>
      <c r="F31"/>
      <c r="G31"/>
      <c r="H31"/>
      <c r="I31"/>
      <c r="J31"/>
      <c r="K31"/>
      <c r="L31"/>
      <c r="M31"/>
      <c r="N31"/>
      <c r="O31"/>
      <c r="P31" s="33"/>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5"/>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2"/>
      <c r="CQ31" s="2"/>
    </row>
    <row r="32" spans="1:95" ht="15" customHeight="1">
      <c r="A32" s="13"/>
      <c r="B32"/>
      <c r="C32"/>
      <c r="D32"/>
      <c r="E32"/>
      <c r="F32"/>
      <c r="G32"/>
      <c r="H32"/>
      <c r="I32"/>
      <c r="J32"/>
      <c r="K32"/>
      <c r="L32"/>
      <c r="M32"/>
      <c r="N32"/>
      <c r="O32"/>
      <c r="P32" s="33"/>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5"/>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2"/>
      <c r="CQ32" s="2"/>
    </row>
    <row r="33" spans="1:95" ht="15" customHeight="1">
      <c r="A33" s="13"/>
      <c r="B33"/>
      <c r="C33"/>
      <c r="D33"/>
      <c r="E33"/>
      <c r="F33"/>
      <c r="G33"/>
      <c r="H33"/>
      <c r="I33"/>
      <c r="J33"/>
      <c r="K33"/>
      <c r="L33"/>
      <c r="M33"/>
      <c r="N33"/>
      <c r="O33"/>
      <c r="P33" s="33"/>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5"/>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2"/>
      <c r="CQ33" s="2"/>
    </row>
    <row r="34" spans="1:95" ht="15" customHeight="1">
      <c r="A34" s="13"/>
      <c r="B34"/>
      <c r="C34"/>
      <c r="D34"/>
      <c r="E34"/>
      <c r="F34"/>
      <c r="G34"/>
      <c r="H34"/>
      <c r="I34"/>
      <c r="J34"/>
      <c r="K34"/>
      <c r="L34"/>
      <c r="M34"/>
      <c r="N34"/>
      <c r="O34"/>
      <c r="P34" s="33"/>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5"/>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2"/>
      <c r="CQ34" s="2"/>
    </row>
    <row r="35" spans="1:95" ht="15" customHeight="1">
      <c r="A35" s="13"/>
      <c r="B35" s="37"/>
      <c r="C35" s="37"/>
      <c r="D35" s="37"/>
      <c r="E35" s="37"/>
      <c r="F35" s="37"/>
      <c r="G35" s="37"/>
      <c r="H35" s="37"/>
      <c r="I35" s="37"/>
      <c r="J35" s="37"/>
      <c r="K35" s="37"/>
      <c r="L35" s="37"/>
      <c r="M35" s="37"/>
      <c r="N35" s="37"/>
      <c r="O35" s="37"/>
      <c r="P35" s="33"/>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5"/>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2"/>
      <c r="CQ35" s="2"/>
    </row>
    <row r="36" spans="1:95" ht="15" customHeight="1">
      <c r="A36" s="13"/>
      <c r="B36" s="37"/>
      <c r="C36" s="37"/>
      <c r="D36" s="37"/>
      <c r="E36" s="37"/>
      <c r="F36" s="37"/>
      <c r="G36" s="37"/>
      <c r="H36" s="37"/>
      <c r="I36" s="37"/>
      <c r="J36" s="37"/>
      <c r="K36" s="37"/>
      <c r="L36" s="37"/>
      <c r="M36" s="37"/>
      <c r="N36" s="37"/>
      <c r="O36" s="37"/>
      <c r="P36" s="33"/>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5"/>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2"/>
      <c r="CQ36" s="2"/>
    </row>
    <row r="37" spans="1:95" ht="15" customHeight="1">
      <c r="A37" s="13"/>
      <c r="B37" s="37"/>
      <c r="C37" s="37"/>
      <c r="D37" s="37"/>
      <c r="E37" s="37"/>
      <c r="F37" s="37"/>
      <c r="G37" s="37"/>
      <c r="H37" s="37"/>
      <c r="I37" s="37"/>
      <c r="J37" s="37"/>
      <c r="K37" s="37"/>
      <c r="L37" s="37"/>
      <c r="M37" s="37"/>
      <c r="N37" s="37"/>
      <c r="O37" s="37"/>
      <c r="P37" s="33"/>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5"/>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2"/>
      <c r="CQ37" s="2"/>
    </row>
    <row r="38" spans="1:95" ht="15" customHeight="1">
      <c r="A38" s="13"/>
      <c r="B38" s="37"/>
      <c r="C38" s="37"/>
      <c r="D38" s="37"/>
      <c r="E38" s="37"/>
      <c r="F38" s="37"/>
      <c r="G38" s="37"/>
      <c r="H38" s="37"/>
      <c r="I38" s="37"/>
      <c r="J38" s="37"/>
      <c r="K38" s="37"/>
      <c r="L38" s="37"/>
      <c r="M38" s="37"/>
      <c r="N38" s="37"/>
      <c r="O38" s="37"/>
      <c r="P38" s="33"/>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5"/>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2"/>
      <c r="CQ38" s="2"/>
    </row>
    <row r="39" spans="1:95" ht="15" customHeight="1">
      <c r="A39" s="13"/>
      <c r="B39" s="37"/>
      <c r="C39" s="37"/>
      <c r="D39" s="37"/>
      <c r="E39" s="37"/>
      <c r="F39" s="37"/>
      <c r="G39" s="37"/>
      <c r="H39" s="37"/>
      <c r="I39" s="37"/>
      <c r="J39" s="37"/>
      <c r="K39" s="37"/>
      <c r="L39" s="37"/>
      <c r="M39" s="37"/>
      <c r="N39" s="37"/>
      <c r="O39" s="37"/>
      <c r="P39" s="33"/>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5"/>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2"/>
      <c r="CQ39" s="2"/>
    </row>
    <row r="40" spans="1:95" ht="15" customHeight="1">
      <c r="A40" s="13"/>
      <c r="B40" s="37"/>
      <c r="C40" s="37"/>
      <c r="D40" s="37"/>
      <c r="E40" s="37"/>
      <c r="F40" s="37"/>
      <c r="G40" s="37"/>
      <c r="H40" s="37"/>
      <c r="I40" s="37"/>
      <c r="J40" s="37"/>
      <c r="K40" s="37"/>
      <c r="L40" s="37"/>
      <c r="M40" s="37"/>
      <c r="N40" s="37"/>
      <c r="O40" s="37"/>
      <c r="P40" s="33"/>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5"/>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2"/>
      <c r="CQ40" s="2"/>
    </row>
    <row r="41" spans="1:95" ht="15" customHeight="1">
      <c r="A41" s="13"/>
      <c r="B41" s="37"/>
      <c r="C41" s="37"/>
      <c r="D41" s="37"/>
      <c r="E41" s="37"/>
      <c r="F41" s="37"/>
      <c r="G41" s="37"/>
      <c r="H41" s="37"/>
      <c r="I41" s="37"/>
      <c r="J41" s="37"/>
      <c r="K41" s="37"/>
      <c r="L41" s="37"/>
      <c r="M41" s="37"/>
      <c r="N41" s="37"/>
      <c r="O41" s="37"/>
      <c r="P41" s="33"/>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5"/>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2"/>
      <c r="CQ41" s="2"/>
    </row>
    <row r="42" spans="1:95">
      <c r="A42" s="13"/>
      <c r="B42" s="37"/>
      <c r="C42" s="37"/>
      <c r="D42" s="37"/>
      <c r="E42" s="37"/>
      <c r="F42" s="37"/>
      <c r="G42" s="37"/>
      <c r="H42" s="37"/>
      <c r="I42" s="37"/>
      <c r="J42" s="37"/>
      <c r="K42" s="37"/>
      <c r="L42" s="37"/>
      <c r="M42" s="37"/>
      <c r="N42" s="37"/>
      <c r="O42" s="38"/>
      <c r="P42" s="38"/>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2"/>
      <c r="CQ42" s="2"/>
    </row>
    <row r="43" spans="1:95">
      <c r="A43" s="13"/>
      <c r="B43" s="37"/>
      <c r="C43" s="37"/>
      <c r="D43" s="37"/>
      <c r="E43" s="37"/>
      <c r="F43" s="37"/>
      <c r="G43" s="37"/>
      <c r="H43" s="37"/>
      <c r="I43" s="37"/>
      <c r="J43" s="37"/>
      <c r="K43" s="37"/>
      <c r="L43" s="37"/>
      <c r="M43" s="37"/>
      <c r="N43" s="37"/>
      <c r="O43" s="38"/>
      <c r="P43" s="38"/>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2"/>
      <c r="CQ43" s="2"/>
    </row>
    <row r="44" spans="1:95">
      <c r="A44" s="13"/>
      <c r="B44" s="37"/>
      <c r="C44" s="37"/>
      <c r="D44" s="37"/>
      <c r="E44" s="37"/>
      <c r="F44" s="37"/>
      <c r="G44" s="37"/>
      <c r="H44" s="37"/>
      <c r="I44" s="37"/>
      <c r="J44" s="37"/>
      <c r="K44" s="37"/>
      <c r="L44" s="37"/>
      <c r="M44" s="37"/>
      <c r="N44" s="37"/>
      <c r="O44" s="38"/>
      <c r="P44" s="38"/>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2"/>
      <c r="CQ44" s="2"/>
    </row>
    <row r="45" spans="1:95">
      <c r="A45" s="13"/>
      <c r="B45" s="37"/>
      <c r="C45" s="37"/>
      <c r="D45" s="37"/>
      <c r="E45" s="37"/>
      <c r="F45" s="37"/>
      <c r="G45" s="37"/>
      <c r="H45" s="37"/>
      <c r="I45" s="37"/>
      <c r="J45" s="37"/>
      <c r="K45" s="37"/>
      <c r="L45" s="37"/>
      <c r="M45" s="37"/>
      <c r="N45" s="37"/>
      <c r="O45" s="38"/>
      <c r="P45" s="38"/>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2"/>
      <c r="CQ45" s="2"/>
    </row>
    <row r="46" spans="1:95">
      <c r="A46" s="13"/>
      <c r="B46" s="37"/>
      <c r="C46" s="37"/>
      <c r="D46" s="37"/>
      <c r="E46" s="37"/>
      <c r="F46" s="37"/>
      <c r="G46" s="37"/>
      <c r="H46" s="37"/>
      <c r="I46" s="37"/>
      <c r="J46" s="37"/>
      <c r="K46" s="37"/>
      <c r="L46" s="37"/>
      <c r="M46" s="37"/>
      <c r="N46" s="37"/>
      <c r="O46" s="38"/>
      <c r="P46" s="38"/>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row>
    <row r="47" spans="1:95">
      <c r="A47" s="13"/>
      <c r="B47" s="37"/>
      <c r="C47" s="37"/>
      <c r="D47" s="37"/>
      <c r="E47" s="37"/>
      <c r="F47" s="37"/>
      <c r="G47" s="37"/>
      <c r="H47" s="37"/>
      <c r="I47" s="37"/>
      <c r="J47" s="37"/>
      <c r="K47" s="37"/>
      <c r="L47" s="37"/>
      <c r="M47" s="37"/>
      <c r="N47" s="37"/>
      <c r="O47" s="38"/>
      <c r="P47" s="38"/>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row>
    <row r="48" spans="1:95">
      <c r="A48" s="13"/>
      <c r="B48" s="37"/>
      <c r="C48" s="37"/>
      <c r="D48" s="37"/>
      <c r="E48" s="37"/>
      <c r="F48" s="37"/>
      <c r="G48" s="37"/>
      <c r="H48" s="37"/>
      <c r="I48" s="37"/>
      <c r="J48" s="37"/>
      <c r="K48" s="37"/>
      <c r="L48" s="37"/>
      <c r="M48" s="37"/>
      <c r="N48" s="37"/>
      <c r="O48" s="38"/>
      <c r="P48" s="38"/>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row>
    <row r="49" spans="1:93">
      <c r="A49" s="13"/>
      <c r="B49" s="37"/>
      <c r="C49" s="37"/>
      <c r="D49" s="37"/>
      <c r="E49" s="37"/>
      <c r="F49" s="37"/>
      <c r="G49" s="37"/>
      <c r="H49" s="37"/>
      <c r="I49" s="37"/>
      <c r="J49" s="37"/>
      <c r="K49" s="37"/>
      <c r="L49" s="37"/>
      <c r="M49" s="37"/>
      <c r="N49" s="37"/>
      <c r="O49" s="38"/>
      <c r="P49" s="38"/>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row>
    <row r="50" spans="1:93">
      <c r="A50" s="13"/>
      <c r="B50" s="37"/>
      <c r="C50" s="37"/>
      <c r="D50" s="37"/>
      <c r="E50" s="37"/>
      <c r="F50" s="37"/>
      <c r="G50" s="37"/>
      <c r="H50" s="37"/>
      <c r="I50" s="37"/>
      <c r="J50" s="37"/>
      <c r="K50" s="37"/>
      <c r="L50" s="37"/>
      <c r="M50" s="37"/>
      <c r="N50" s="37"/>
      <c r="O50" s="38"/>
      <c r="P50" s="38"/>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row>
    <row r="51" spans="1:93">
      <c r="A51" s="13"/>
      <c r="B51" s="37"/>
      <c r="C51" s="37"/>
      <c r="D51" s="37"/>
      <c r="E51" s="37"/>
      <c r="F51" s="37"/>
      <c r="G51" s="37"/>
      <c r="H51" s="37"/>
      <c r="I51" s="37"/>
      <c r="J51" s="37"/>
      <c r="K51" s="37"/>
      <c r="L51" s="37"/>
      <c r="M51" s="37"/>
      <c r="N51" s="37"/>
      <c r="O51" s="38"/>
      <c r="P51" s="38"/>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row>
    <row r="52" spans="1:93">
      <c r="A52" s="13"/>
      <c r="B52" s="37"/>
      <c r="C52" s="37"/>
      <c r="D52" s="37"/>
      <c r="E52" s="37"/>
      <c r="F52" s="37"/>
      <c r="G52" s="37"/>
      <c r="H52" s="37"/>
      <c r="I52" s="37"/>
      <c r="J52" s="37"/>
      <c r="K52" s="37"/>
      <c r="L52" s="37"/>
      <c r="M52" s="37"/>
      <c r="N52" s="37"/>
      <c r="O52" s="38"/>
      <c r="P52" s="38"/>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row>
    <row r="53" spans="1:93">
      <c r="A53" s="13"/>
      <c r="B53" s="37"/>
      <c r="C53" s="37"/>
      <c r="D53" s="37"/>
      <c r="E53" s="37"/>
      <c r="F53" s="37"/>
      <c r="G53" s="37"/>
      <c r="H53" s="37"/>
      <c r="I53" s="37"/>
      <c r="J53" s="37"/>
      <c r="K53" s="37"/>
      <c r="L53" s="37"/>
      <c r="M53" s="37"/>
      <c r="N53" s="37"/>
      <c r="O53" s="38"/>
      <c r="P53" s="38"/>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row>
    <row r="54" spans="1:93">
      <c r="A54" s="13"/>
      <c r="B54" s="37"/>
      <c r="C54" s="37"/>
      <c r="D54" s="37"/>
      <c r="E54" s="37"/>
      <c r="F54" s="37"/>
      <c r="G54" s="37"/>
      <c r="H54" s="37"/>
      <c r="I54" s="37"/>
      <c r="J54" s="37"/>
      <c r="K54" s="37"/>
      <c r="L54" s="37"/>
      <c r="M54" s="37"/>
      <c r="N54" s="37"/>
      <c r="O54" s="38"/>
      <c r="P54" s="38"/>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row>
    <row r="55" spans="1:93">
      <c r="A55" s="13"/>
      <c r="B55" s="37"/>
      <c r="C55" s="37"/>
      <c r="D55" s="37"/>
      <c r="E55" s="37"/>
      <c r="F55" s="37"/>
      <c r="G55" s="37"/>
      <c r="H55" s="37"/>
      <c r="I55" s="37"/>
      <c r="J55" s="37"/>
      <c r="K55" s="37"/>
      <c r="L55" s="37"/>
      <c r="M55" s="37"/>
      <c r="N55" s="37"/>
      <c r="O55" s="38"/>
      <c r="P55" s="38"/>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row>
    <row r="56" spans="1:93">
      <c r="A56" s="13"/>
      <c r="B56" s="37"/>
      <c r="C56" s="37"/>
      <c r="D56" s="37"/>
      <c r="E56" s="37"/>
      <c r="F56" s="37"/>
      <c r="G56" s="37"/>
      <c r="H56" s="37"/>
      <c r="I56" s="37"/>
      <c r="J56" s="37"/>
      <c r="K56" s="37"/>
      <c r="L56" s="37"/>
      <c r="M56" s="37"/>
      <c r="N56" s="37"/>
      <c r="O56" s="38"/>
      <c r="P56" s="38"/>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row>
    <row r="57" spans="1:93">
      <c r="A57" s="13"/>
      <c r="B57" s="37"/>
      <c r="C57" s="37"/>
      <c r="D57" s="37"/>
      <c r="E57" s="37"/>
      <c r="F57" s="37"/>
      <c r="G57" s="37"/>
      <c r="H57" s="37"/>
      <c r="I57" s="37"/>
      <c r="J57" s="37"/>
      <c r="K57" s="37"/>
      <c r="L57" s="37"/>
      <c r="M57" s="37"/>
      <c r="N57" s="37"/>
      <c r="O57" s="38"/>
      <c r="P57" s="38"/>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row>
    <row r="58" spans="1:93">
      <c r="A58" s="13"/>
      <c r="B58" s="37"/>
      <c r="C58" s="37"/>
      <c r="D58" s="37"/>
      <c r="E58" s="37"/>
      <c r="F58" s="37"/>
      <c r="G58" s="37"/>
      <c r="H58" s="37"/>
      <c r="I58" s="37"/>
      <c r="J58" s="37"/>
      <c r="K58" s="37"/>
      <c r="L58" s="37"/>
      <c r="M58" s="37"/>
      <c r="N58" s="37"/>
      <c r="O58" s="38"/>
      <c r="P58" s="38"/>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row>
    <row r="59" spans="1:93">
      <c r="A59" s="13"/>
      <c r="B59" s="37"/>
      <c r="C59" s="37"/>
      <c r="D59" s="37"/>
      <c r="E59" s="37"/>
      <c r="F59" s="37"/>
      <c r="G59" s="37"/>
      <c r="H59" s="37"/>
      <c r="I59" s="37"/>
      <c r="J59" s="37"/>
      <c r="K59" s="37"/>
      <c r="L59" s="37"/>
      <c r="M59" s="37"/>
      <c r="N59" s="37"/>
      <c r="O59" s="38"/>
      <c r="P59" s="38"/>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row>
    <row r="60" spans="1:93">
      <c r="A60" s="13"/>
      <c r="B60" s="37"/>
      <c r="C60" s="37"/>
      <c r="D60" s="37"/>
      <c r="E60" s="37"/>
      <c r="F60" s="37"/>
      <c r="G60" s="37"/>
      <c r="H60" s="37"/>
      <c r="I60" s="37"/>
      <c r="J60" s="37"/>
      <c r="K60" s="37"/>
      <c r="L60" s="37"/>
      <c r="M60" s="37"/>
      <c r="N60" s="37"/>
      <c r="O60" s="38"/>
      <c r="P60" s="38"/>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row>
    <row r="61" spans="1:93">
      <c r="A61" s="13"/>
      <c r="B61" s="37"/>
      <c r="C61" s="37"/>
      <c r="D61" s="37"/>
      <c r="E61" s="37"/>
      <c r="F61" s="37"/>
      <c r="G61" s="37"/>
      <c r="H61" s="37"/>
      <c r="I61" s="37"/>
      <c r="J61" s="37"/>
      <c r="K61" s="37"/>
      <c r="L61" s="37"/>
      <c r="M61" s="37"/>
      <c r="N61" s="37"/>
      <c r="O61" s="38"/>
      <c r="P61" s="38"/>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row>
    <row r="62" spans="1:93">
      <c r="A62" s="13"/>
      <c r="B62" s="37"/>
      <c r="C62" s="37"/>
      <c r="D62" s="37"/>
      <c r="E62" s="37"/>
      <c r="F62" s="37"/>
      <c r="G62" s="37"/>
      <c r="H62" s="37"/>
      <c r="I62" s="37"/>
      <c r="J62" s="37"/>
      <c r="K62" s="37"/>
      <c r="L62" s="37"/>
      <c r="M62" s="37"/>
      <c r="N62" s="37"/>
      <c r="O62" s="38"/>
      <c r="P62" s="38"/>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row>
    <row r="63" spans="1:93">
      <c r="A63" s="13"/>
      <c r="B63" s="37"/>
      <c r="C63" s="37"/>
      <c r="D63" s="37"/>
      <c r="E63" s="37"/>
      <c r="F63" s="37"/>
      <c r="G63" s="37"/>
      <c r="H63" s="37"/>
      <c r="I63" s="37"/>
      <c r="J63" s="37"/>
      <c r="K63" s="37"/>
      <c r="L63" s="37"/>
      <c r="M63" s="37"/>
      <c r="N63" s="37"/>
      <c r="O63" s="38"/>
      <c r="P63" s="38"/>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row>
    <row r="64" spans="1:93">
      <c r="A64" s="13"/>
      <c r="B64" s="37"/>
      <c r="C64" s="37"/>
      <c r="D64" s="37"/>
      <c r="E64" s="37"/>
      <c r="F64" s="37"/>
      <c r="G64" s="37"/>
      <c r="H64" s="37"/>
      <c r="I64" s="37"/>
      <c r="J64" s="37"/>
      <c r="K64" s="37"/>
      <c r="L64" s="37"/>
      <c r="M64" s="37"/>
      <c r="N64" s="37"/>
      <c r="O64" s="38"/>
      <c r="P64" s="38"/>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row>
    <row r="65" spans="1:93">
      <c r="A65" s="13"/>
      <c r="B65" s="37"/>
      <c r="C65" s="37"/>
      <c r="D65" s="37"/>
      <c r="E65" s="37"/>
      <c r="F65" s="37"/>
      <c r="G65" s="37"/>
      <c r="H65" s="37"/>
      <c r="I65" s="37"/>
      <c r="J65" s="37"/>
      <c r="K65" s="37"/>
      <c r="L65" s="37"/>
      <c r="M65" s="37"/>
      <c r="N65" s="37"/>
      <c r="O65" s="38"/>
      <c r="P65" s="38"/>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row>
    <row r="66" spans="1:93">
      <c r="A66" s="13"/>
      <c r="B66" s="37"/>
      <c r="C66" s="37"/>
      <c r="D66" s="37"/>
      <c r="E66" s="37"/>
      <c r="F66" s="37"/>
      <c r="G66" s="37"/>
      <c r="H66" s="37"/>
      <c r="I66" s="37"/>
      <c r="J66" s="37"/>
      <c r="K66" s="37"/>
      <c r="L66" s="37"/>
      <c r="M66" s="37"/>
      <c r="N66" s="37"/>
      <c r="O66" s="38"/>
      <c r="P66" s="38"/>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row>
    <row r="67" spans="1:93">
      <c r="A67" s="13"/>
      <c r="B67" s="37"/>
      <c r="C67" s="37"/>
      <c r="D67" s="37"/>
      <c r="E67" s="37"/>
      <c r="F67" s="37"/>
      <c r="G67" s="37"/>
      <c r="H67" s="37"/>
      <c r="I67" s="37"/>
      <c r="J67" s="37"/>
      <c r="K67" s="37"/>
      <c r="L67" s="37"/>
      <c r="M67" s="37"/>
      <c r="N67" s="37"/>
      <c r="O67" s="38"/>
      <c r="P67" s="38"/>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row>
    <row r="68" spans="1:93">
      <c r="A68" s="13"/>
      <c r="B68" s="37"/>
      <c r="C68" s="37"/>
      <c r="D68" s="37"/>
      <c r="E68" s="37"/>
      <c r="F68" s="37"/>
      <c r="G68" s="37"/>
      <c r="H68" s="37"/>
      <c r="I68" s="37"/>
      <c r="J68" s="37"/>
      <c r="K68" s="37"/>
      <c r="L68" s="37"/>
      <c r="M68" s="37"/>
      <c r="N68" s="37"/>
      <c r="O68" s="38"/>
      <c r="P68" s="38"/>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row>
    <row r="69" spans="1:93">
      <c r="A69" s="13"/>
      <c r="B69" s="37"/>
      <c r="C69" s="37"/>
      <c r="D69" s="37"/>
      <c r="E69" s="37"/>
      <c r="F69" s="37"/>
      <c r="G69" s="37"/>
      <c r="H69" s="37"/>
      <c r="I69" s="37"/>
      <c r="J69" s="37"/>
      <c r="K69" s="37"/>
      <c r="L69" s="37"/>
      <c r="M69" s="37"/>
      <c r="N69" s="37"/>
      <c r="O69" s="38"/>
      <c r="P69" s="38"/>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row>
    <row r="70" spans="1:93">
      <c r="A70" s="13"/>
      <c r="B70" s="37"/>
      <c r="C70" s="37"/>
      <c r="D70" s="37"/>
      <c r="E70" s="37"/>
      <c r="F70" s="37"/>
      <c r="G70" s="37"/>
      <c r="H70" s="37"/>
      <c r="I70" s="37"/>
      <c r="J70" s="37"/>
      <c r="K70" s="37"/>
      <c r="L70" s="37"/>
      <c r="M70" s="37"/>
      <c r="N70" s="37"/>
      <c r="O70" s="38"/>
      <c r="P70" s="38"/>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row>
    <row r="71" spans="1:93">
      <c r="A71" s="13"/>
      <c r="B71" s="37"/>
      <c r="C71" s="37"/>
      <c r="D71" s="37"/>
      <c r="E71" s="37"/>
      <c r="F71" s="37"/>
      <c r="G71" s="37"/>
      <c r="H71" s="37"/>
      <c r="I71" s="37"/>
      <c r="J71" s="37"/>
      <c r="K71" s="37"/>
      <c r="L71" s="37"/>
      <c r="M71" s="37"/>
      <c r="N71" s="37"/>
      <c r="O71" s="38"/>
      <c r="P71" s="38"/>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row>
    <row r="72" spans="1:93">
      <c r="A72" s="13"/>
      <c r="B72" s="37"/>
      <c r="C72" s="37"/>
      <c r="D72" s="37"/>
      <c r="E72" s="37"/>
      <c r="F72" s="37"/>
      <c r="G72" s="37"/>
      <c r="H72" s="37"/>
      <c r="I72" s="37"/>
      <c r="J72" s="37"/>
      <c r="K72" s="37"/>
      <c r="L72" s="37"/>
      <c r="M72" s="37"/>
      <c r="N72" s="37"/>
      <c r="O72" s="38"/>
      <c r="P72" s="38"/>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row>
    <row r="73" spans="1:93">
      <c r="A73" s="13"/>
      <c r="B73" s="37"/>
      <c r="C73" s="37"/>
      <c r="D73" s="37"/>
      <c r="E73" s="37"/>
      <c r="F73" s="37"/>
      <c r="G73" s="37"/>
      <c r="H73" s="37"/>
      <c r="I73" s="37"/>
      <c r="J73" s="37"/>
      <c r="K73" s="37"/>
      <c r="L73" s="37"/>
      <c r="M73" s="37"/>
      <c r="N73" s="37"/>
      <c r="O73" s="38"/>
      <c r="P73" s="38"/>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row>
    <row r="74" spans="1:93">
      <c r="A74" s="13"/>
      <c r="B74" s="37"/>
      <c r="C74" s="37"/>
      <c r="D74" s="37"/>
      <c r="E74" s="37"/>
      <c r="F74" s="37"/>
      <c r="G74" s="37"/>
      <c r="H74" s="37"/>
      <c r="I74" s="37"/>
      <c r="J74" s="37"/>
      <c r="K74" s="37"/>
      <c r="L74" s="37"/>
      <c r="M74" s="37"/>
      <c r="N74" s="37"/>
      <c r="O74" s="38"/>
      <c r="P74" s="38"/>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row>
    <row r="75" spans="1:93">
      <c r="A75" s="13"/>
      <c r="B75" s="37"/>
      <c r="C75" s="37"/>
      <c r="D75" s="37"/>
      <c r="E75" s="37"/>
      <c r="F75" s="37"/>
      <c r="G75" s="37"/>
      <c r="H75" s="37"/>
      <c r="I75" s="37"/>
      <c r="J75" s="37"/>
      <c r="K75" s="37"/>
      <c r="L75" s="37"/>
      <c r="M75" s="37"/>
      <c r="N75" s="37"/>
      <c r="O75" s="38"/>
      <c r="P75" s="38"/>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row>
    <row r="76" spans="1:93">
      <c r="A76" s="13"/>
      <c r="B76" s="37"/>
      <c r="C76" s="37"/>
      <c r="D76" s="37"/>
      <c r="E76" s="37"/>
      <c r="F76" s="37"/>
      <c r="G76" s="37"/>
      <c r="H76" s="37"/>
      <c r="I76" s="37"/>
      <c r="J76" s="37"/>
      <c r="K76" s="37"/>
      <c r="L76" s="37"/>
      <c r="M76" s="37"/>
      <c r="N76" s="37"/>
      <c r="O76" s="38"/>
      <c r="P76" s="38"/>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row>
    <row r="77" spans="1:93">
      <c r="A77" s="13"/>
      <c r="B77" s="37"/>
      <c r="C77" s="37"/>
      <c r="D77" s="37"/>
      <c r="E77" s="37"/>
      <c r="F77" s="37"/>
      <c r="G77" s="37"/>
      <c r="H77" s="37"/>
      <c r="I77" s="37"/>
      <c r="J77" s="37"/>
      <c r="K77" s="37"/>
      <c r="L77" s="37"/>
      <c r="M77" s="37"/>
      <c r="N77" s="37"/>
      <c r="O77" s="38"/>
      <c r="P77" s="38"/>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row>
    <row r="78" spans="1:93">
      <c r="A78" s="13"/>
      <c r="B78" s="37"/>
      <c r="C78" s="37"/>
      <c r="D78" s="37"/>
      <c r="E78" s="37"/>
      <c r="F78" s="37"/>
      <c r="G78" s="37"/>
      <c r="H78" s="37"/>
      <c r="I78" s="37"/>
      <c r="J78" s="37"/>
      <c r="K78" s="37"/>
      <c r="L78" s="37"/>
      <c r="M78" s="37"/>
      <c r="N78" s="37"/>
      <c r="O78" s="38"/>
      <c r="P78" s="38"/>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row>
    <row r="79" spans="1:93">
      <c r="A79" s="13"/>
      <c r="B79" s="37"/>
      <c r="C79" s="37"/>
      <c r="D79" s="37"/>
      <c r="E79" s="37"/>
      <c r="F79" s="37"/>
      <c r="G79" s="37"/>
      <c r="H79" s="37"/>
      <c r="I79" s="37"/>
      <c r="J79" s="37"/>
      <c r="K79" s="37"/>
      <c r="L79" s="37"/>
      <c r="M79" s="37"/>
      <c r="N79" s="37"/>
      <c r="O79" s="38"/>
      <c r="P79" s="38"/>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row>
    <row r="80" spans="1:93">
      <c r="A80" s="13"/>
      <c r="B80" s="37"/>
      <c r="C80" s="37"/>
      <c r="D80" s="37"/>
      <c r="E80" s="37"/>
      <c r="F80" s="37"/>
      <c r="G80" s="37"/>
      <c r="H80" s="37"/>
      <c r="I80" s="37"/>
      <c r="J80" s="37"/>
      <c r="K80" s="37"/>
      <c r="L80" s="37"/>
      <c r="M80" s="37"/>
      <c r="N80" s="37"/>
      <c r="O80" s="38"/>
      <c r="P80" s="38"/>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row>
    <row r="81" spans="1:93">
      <c r="A81" s="13"/>
      <c r="B81" s="37"/>
      <c r="C81" s="37"/>
      <c r="D81" s="37"/>
      <c r="E81" s="37"/>
      <c r="F81" s="37"/>
      <c r="G81" s="37"/>
      <c r="H81" s="37"/>
      <c r="I81" s="37"/>
      <c r="J81" s="37"/>
      <c r="K81" s="37"/>
      <c r="L81" s="37"/>
      <c r="M81" s="37"/>
      <c r="N81" s="37"/>
      <c r="O81" s="38"/>
      <c r="P81" s="38"/>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row>
    <row r="82" spans="1:93">
      <c r="A82" s="13"/>
      <c r="B82" s="37"/>
      <c r="C82" s="37"/>
      <c r="D82" s="37"/>
      <c r="E82" s="37"/>
      <c r="F82" s="37"/>
      <c r="G82" s="37"/>
      <c r="H82" s="37"/>
      <c r="I82" s="37"/>
      <c r="J82" s="37"/>
      <c r="K82" s="37"/>
      <c r="L82" s="37"/>
      <c r="M82" s="37"/>
      <c r="N82" s="37"/>
      <c r="O82" s="38"/>
      <c r="P82" s="38"/>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row>
    <row r="83" spans="1:93">
      <c r="A83" s="13"/>
      <c r="B83" s="37"/>
      <c r="C83" s="37"/>
      <c r="D83" s="37"/>
      <c r="E83" s="37"/>
      <c r="F83" s="37"/>
      <c r="G83" s="37"/>
      <c r="H83" s="37"/>
      <c r="I83" s="37"/>
      <c r="J83" s="37"/>
      <c r="K83" s="37"/>
      <c r="L83" s="37"/>
      <c r="M83" s="37"/>
      <c r="N83" s="37"/>
      <c r="O83" s="38"/>
      <c r="P83" s="38"/>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row>
    <row r="84" spans="1:93">
      <c r="A84" s="13"/>
      <c r="B84" s="37"/>
      <c r="C84" s="37"/>
      <c r="D84" s="37"/>
      <c r="E84" s="37"/>
      <c r="F84" s="37"/>
      <c r="G84" s="37"/>
      <c r="H84" s="37"/>
      <c r="I84" s="37"/>
      <c r="J84" s="37"/>
      <c r="K84" s="37"/>
      <c r="L84" s="37"/>
      <c r="M84" s="37"/>
      <c r="N84" s="37"/>
      <c r="O84" s="38"/>
      <c r="P84" s="38"/>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row>
    <row r="85" spans="1:93">
      <c r="A85" s="13"/>
      <c r="B85" s="37"/>
      <c r="C85" s="37"/>
      <c r="D85" s="37"/>
      <c r="E85" s="37"/>
      <c r="F85" s="37"/>
      <c r="G85" s="37"/>
      <c r="H85" s="37"/>
      <c r="I85" s="37"/>
      <c r="J85" s="37"/>
      <c r="K85" s="37"/>
      <c r="L85" s="37"/>
      <c r="M85" s="37"/>
      <c r="N85" s="37"/>
      <c r="O85" s="38"/>
      <c r="P85" s="38"/>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row>
    <row r="86" spans="1:93">
      <c r="A86" s="13"/>
      <c r="B86" s="37"/>
      <c r="C86" s="37"/>
      <c r="D86" s="37"/>
      <c r="E86" s="37"/>
      <c r="F86" s="37"/>
      <c r="G86" s="37"/>
      <c r="H86" s="37"/>
      <c r="I86" s="37"/>
      <c r="J86" s="37"/>
      <c r="K86" s="37"/>
      <c r="L86" s="37"/>
      <c r="M86" s="37"/>
      <c r="N86" s="37"/>
      <c r="O86" s="38"/>
      <c r="P86" s="38"/>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row>
    <row r="87" spans="1:93">
      <c r="A87" s="13"/>
      <c r="B87" s="37"/>
      <c r="C87" s="37"/>
      <c r="D87" s="37"/>
      <c r="E87" s="37"/>
      <c r="F87" s="37"/>
      <c r="G87" s="37"/>
      <c r="H87" s="37"/>
      <c r="I87" s="37"/>
      <c r="J87" s="37"/>
      <c r="K87" s="37"/>
      <c r="L87" s="37"/>
      <c r="M87" s="37"/>
      <c r="N87" s="37"/>
      <c r="O87" s="38"/>
      <c r="P87" s="38"/>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row>
    <row r="88" spans="1:93">
      <c r="A88" s="13"/>
      <c r="B88" s="37"/>
      <c r="C88" s="37"/>
      <c r="D88" s="37"/>
      <c r="E88" s="37"/>
      <c r="F88" s="37"/>
      <c r="G88" s="37"/>
      <c r="H88" s="37"/>
      <c r="I88" s="37"/>
      <c r="J88" s="37"/>
      <c r="K88" s="37"/>
      <c r="L88" s="37"/>
      <c r="M88" s="37"/>
      <c r="N88" s="37"/>
      <c r="O88" s="38"/>
      <c r="P88" s="38"/>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row>
    <row r="89" spans="1:93">
      <c r="A89" s="13"/>
      <c r="B89" s="37"/>
      <c r="C89" s="37"/>
      <c r="D89" s="37"/>
      <c r="E89" s="37"/>
      <c r="F89" s="37"/>
      <c r="G89" s="37"/>
      <c r="H89" s="37"/>
      <c r="I89" s="37"/>
      <c r="J89" s="37"/>
      <c r="K89" s="37"/>
      <c r="L89" s="37"/>
      <c r="M89" s="37"/>
      <c r="N89" s="37"/>
      <c r="O89" s="38"/>
      <c r="P89" s="38"/>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row>
    <row r="90" spans="1:93">
      <c r="A90" s="13"/>
      <c r="B90" s="37"/>
      <c r="C90" s="37"/>
      <c r="D90" s="37"/>
      <c r="E90" s="37"/>
      <c r="F90" s="37"/>
      <c r="G90" s="37"/>
      <c r="H90" s="37"/>
      <c r="I90" s="37"/>
      <c r="J90" s="37"/>
      <c r="K90" s="37"/>
      <c r="L90" s="37"/>
      <c r="M90" s="37"/>
      <c r="N90" s="37"/>
      <c r="O90" s="38"/>
      <c r="P90" s="38"/>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row>
    <row r="91" spans="1:93">
      <c r="A91" s="13"/>
      <c r="B91" s="37"/>
      <c r="C91" s="37"/>
      <c r="D91" s="37"/>
      <c r="E91" s="37"/>
      <c r="F91" s="37"/>
      <c r="G91" s="37"/>
      <c r="H91" s="37"/>
      <c r="I91" s="37"/>
      <c r="J91" s="37"/>
      <c r="K91" s="37"/>
      <c r="L91" s="37"/>
      <c r="M91" s="37"/>
      <c r="N91" s="37"/>
      <c r="O91" s="38"/>
      <c r="P91" s="38"/>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row>
    <row r="92" spans="1:93">
      <c r="A92" s="13"/>
      <c r="B92" s="37"/>
      <c r="C92" s="37"/>
      <c r="D92" s="37"/>
      <c r="E92" s="37"/>
      <c r="F92" s="37"/>
      <c r="G92" s="37"/>
      <c r="H92" s="37"/>
      <c r="I92" s="37"/>
      <c r="J92" s="37"/>
      <c r="K92" s="37"/>
      <c r="L92" s="37"/>
      <c r="M92" s="37"/>
      <c r="N92" s="37"/>
      <c r="O92" s="38"/>
      <c r="P92" s="38"/>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row>
    <row r="93" spans="1:93">
      <c r="A93" s="13"/>
      <c r="B93" s="37"/>
      <c r="C93" s="37"/>
      <c r="D93" s="37"/>
      <c r="E93" s="37"/>
      <c r="F93" s="37"/>
      <c r="G93" s="37"/>
      <c r="H93" s="37"/>
      <c r="I93" s="37"/>
      <c r="J93" s="37"/>
      <c r="K93" s="37"/>
      <c r="L93" s="37"/>
      <c r="M93" s="37"/>
      <c r="N93" s="37"/>
      <c r="O93" s="38"/>
      <c r="P93" s="38"/>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row>
    <row r="94" spans="1:93">
      <c r="A94" s="13"/>
      <c r="B94" s="37"/>
      <c r="C94" s="37"/>
      <c r="D94" s="37"/>
      <c r="E94" s="37"/>
      <c r="F94" s="37"/>
      <c r="G94" s="37"/>
      <c r="H94" s="37"/>
      <c r="I94" s="37"/>
      <c r="J94" s="37"/>
      <c r="K94" s="37"/>
      <c r="L94" s="37"/>
      <c r="M94" s="37"/>
      <c r="N94" s="37"/>
      <c r="O94" s="38"/>
      <c r="P94" s="38"/>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row>
    <row r="95" spans="1:93">
      <c r="A95" s="13"/>
      <c r="B95" s="37"/>
      <c r="C95" s="37"/>
      <c r="D95" s="37"/>
      <c r="E95" s="37"/>
      <c r="F95" s="37"/>
      <c r="G95" s="37"/>
      <c r="H95" s="37"/>
      <c r="I95" s="37"/>
      <c r="J95" s="37"/>
      <c r="K95" s="37"/>
      <c r="L95" s="37"/>
      <c r="M95" s="37"/>
      <c r="N95" s="37"/>
      <c r="O95" s="38"/>
      <c r="P95" s="38"/>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row>
    <row r="96" spans="1:93">
      <c r="A96" s="13"/>
      <c r="B96" s="37"/>
      <c r="C96" s="37"/>
      <c r="D96" s="37"/>
      <c r="E96" s="37"/>
      <c r="F96" s="37"/>
      <c r="G96" s="37"/>
      <c r="H96" s="37"/>
      <c r="I96" s="37"/>
      <c r="J96" s="37"/>
      <c r="K96" s="37"/>
      <c r="L96" s="37"/>
      <c r="M96" s="37"/>
      <c r="N96" s="37"/>
      <c r="O96" s="38"/>
      <c r="P96" s="38"/>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row>
    <row r="97" spans="1:93">
      <c r="A97" s="13"/>
      <c r="B97" s="37"/>
      <c r="C97" s="37"/>
      <c r="D97" s="37"/>
      <c r="E97" s="37"/>
      <c r="F97" s="37"/>
      <c r="G97" s="37"/>
      <c r="H97" s="37"/>
      <c r="I97" s="37"/>
      <c r="J97" s="37"/>
      <c r="K97" s="37"/>
      <c r="L97" s="37"/>
      <c r="M97" s="37"/>
      <c r="N97" s="37"/>
      <c r="O97" s="38"/>
      <c r="P97" s="38"/>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row>
    <row r="98" spans="1:93">
      <c r="A98" s="13"/>
      <c r="B98" s="37"/>
      <c r="C98" s="37"/>
      <c r="D98" s="37"/>
      <c r="E98" s="37"/>
      <c r="F98" s="37"/>
      <c r="G98" s="37"/>
      <c r="H98" s="37"/>
      <c r="I98" s="37"/>
      <c r="J98" s="37"/>
      <c r="K98" s="37"/>
      <c r="L98" s="37"/>
      <c r="M98" s="37"/>
      <c r="N98" s="37"/>
      <c r="O98" s="38"/>
      <c r="P98" s="38"/>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row>
    <row r="99" spans="1:93">
      <c r="A99" s="13"/>
      <c r="B99" s="37"/>
      <c r="C99" s="37"/>
      <c r="D99" s="37"/>
      <c r="E99" s="37"/>
      <c r="F99" s="37"/>
      <c r="G99" s="37"/>
      <c r="H99" s="37"/>
      <c r="I99" s="37"/>
      <c r="J99" s="37"/>
      <c r="K99" s="37"/>
      <c r="L99" s="37"/>
      <c r="M99" s="37"/>
      <c r="N99" s="37"/>
      <c r="O99" s="38"/>
      <c r="P99" s="38"/>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row>
    <row r="100" spans="1:93">
      <c r="A100" s="13"/>
      <c r="B100" s="37"/>
      <c r="C100" s="37"/>
      <c r="D100" s="37"/>
      <c r="E100" s="37"/>
      <c r="F100" s="37"/>
      <c r="G100" s="37"/>
      <c r="H100" s="37"/>
      <c r="I100" s="37"/>
      <c r="J100" s="37"/>
      <c r="K100" s="37"/>
      <c r="L100" s="37"/>
      <c r="M100" s="37"/>
      <c r="N100" s="37"/>
      <c r="O100" s="38"/>
      <c r="P100" s="38"/>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row>
    <row r="101" spans="1:93">
      <c r="A101" s="13"/>
      <c r="B101" s="37"/>
      <c r="C101" s="37"/>
      <c r="D101" s="37"/>
      <c r="E101" s="37"/>
      <c r="F101" s="37"/>
      <c r="G101" s="37"/>
      <c r="H101" s="37"/>
      <c r="I101" s="37"/>
      <c r="J101" s="37"/>
      <c r="K101" s="37"/>
      <c r="L101" s="37"/>
      <c r="M101" s="37"/>
      <c r="N101" s="37"/>
      <c r="O101" s="38"/>
      <c r="P101" s="38"/>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row>
    <row r="102" spans="1:93">
      <c r="A102" s="13"/>
      <c r="B102" s="37"/>
      <c r="C102" s="37"/>
      <c r="D102" s="37"/>
      <c r="E102" s="37"/>
      <c r="F102" s="37"/>
      <c r="G102" s="37"/>
      <c r="H102" s="37"/>
      <c r="I102" s="37"/>
      <c r="J102" s="37"/>
      <c r="K102" s="37"/>
      <c r="L102" s="37"/>
      <c r="M102" s="37"/>
      <c r="N102" s="37"/>
      <c r="O102" s="38"/>
      <c r="P102" s="38"/>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row>
    <row r="103" spans="1:93">
      <c r="A103" s="13"/>
      <c r="B103" s="37"/>
      <c r="C103" s="37"/>
      <c r="D103" s="37"/>
      <c r="E103" s="37"/>
      <c r="F103" s="37"/>
      <c r="G103" s="37"/>
      <c r="H103" s="37"/>
      <c r="I103" s="37"/>
      <c r="J103" s="37"/>
      <c r="K103" s="37"/>
      <c r="L103" s="37"/>
      <c r="M103" s="37"/>
      <c r="N103" s="37"/>
      <c r="O103" s="38"/>
      <c r="P103" s="38"/>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row>
    <row r="104" spans="1:93">
      <c r="A104" s="13"/>
      <c r="B104" s="37"/>
      <c r="C104" s="37"/>
      <c r="D104" s="37"/>
      <c r="E104" s="37"/>
      <c r="F104" s="37"/>
      <c r="G104" s="37"/>
      <c r="H104" s="37"/>
      <c r="I104" s="37"/>
      <c r="J104" s="37"/>
      <c r="K104" s="37"/>
      <c r="L104" s="37"/>
      <c r="M104" s="37"/>
      <c r="N104" s="37"/>
      <c r="O104" s="38"/>
      <c r="P104" s="38"/>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row>
    <row r="105" spans="1:93">
      <c r="A105" s="13"/>
      <c r="B105" s="37"/>
      <c r="C105" s="37"/>
      <c r="D105" s="37"/>
      <c r="E105" s="37"/>
      <c r="F105" s="37"/>
      <c r="G105" s="37"/>
      <c r="H105" s="37"/>
      <c r="I105" s="37"/>
      <c r="J105" s="37"/>
      <c r="K105" s="37"/>
      <c r="L105" s="37"/>
      <c r="M105" s="37"/>
      <c r="N105" s="37"/>
      <c r="O105" s="38"/>
      <c r="P105" s="38"/>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row>
    <row r="106" spans="1:93">
      <c r="A106" s="13"/>
      <c r="B106" s="37"/>
      <c r="C106" s="37"/>
      <c r="D106" s="37"/>
      <c r="E106" s="37"/>
      <c r="F106" s="37"/>
      <c r="G106" s="37"/>
      <c r="H106" s="37"/>
      <c r="I106" s="37"/>
      <c r="J106" s="37"/>
      <c r="K106" s="37"/>
      <c r="L106" s="37"/>
      <c r="M106" s="37"/>
      <c r="N106" s="37"/>
      <c r="O106" s="38"/>
      <c r="P106" s="38"/>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row>
    <row r="107" spans="1:93">
      <c r="A107" s="13"/>
      <c r="B107" s="37"/>
      <c r="C107" s="37"/>
      <c r="D107" s="37"/>
      <c r="E107" s="37"/>
      <c r="F107" s="37"/>
      <c r="G107" s="37"/>
      <c r="H107" s="37"/>
      <c r="I107" s="37"/>
      <c r="J107" s="37"/>
      <c r="K107" s="37"/>
      <c r="L107" s="37"/>
      <c r="M107" s="37"/>
      <c r="N107" s="37"/>
      <c r="O107" s="38"/>
      <c r="P107" s="38"/>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row>
    <row r="108" spans="1:93">
      <c r="A108" s="13"/>
      <c r="B108" s="37"/>
      <c r="C108" s="37"/>
      <c r="D108" s="37"/>
      <c r="E108" s="37"/>
      <c r="F108" s="37"/>
      <c r="G108" s="37"/>
      <c r="H108" s="37"/>
      <c r="I108" s="37"/>
      <c r="J108" s="37"/>
      <c r="K108" s="37"/>
      <c r="L108" s="37"/>
      <c r="M108" s="37"/>
      <c r="N108" s="37"/>
      <c r="O108" s="38"/>
      <c r="P108" s="38"/>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row>
    <row r="109" spans="1:93">
      <c r="A109" s="13"/>
      <c r="B109" s="37"/>
      <c r="C109" s="37"/>
      <c r="D109" s="37"/>
      <c r="E109" s="37"/>
      <c r="F109" s="37"/>
      <c r="G109" s="37"/>
      <c r="H109" s="37"/>
      <c r="I109" s="37"/>
      <c r="J109" s="37"/>
      <c r="K109" s="37"/>
      <c r="L109" s="37"/>
      <c r="M109" s="37"/>
      <c r="N109" s="37"/>
      <c r="O109" s="38"/>
      <c r="P109" s="38"/>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row>
    <row r="110" spans="1:93">
      <c r="A110" s="13"/>
      <c r="B110" s="37"/>
      <c r="C110" s="37"/>
      <c r="D110" s="37"/>
      <c r="E110" s="37"/>
      <c r="F110" s="37"/>
      <c r="G110" s="37"/>
      <c r="H110" s="37"/>
      <c r="I110" s="37"/>
      <c r="J110" s="37"/>
      <c r="K110" s="37"/>
      <c r="L110" s="37"/>
      <c r="M110" s="37"/>
      <c r="N110" s="37"/>
      <c r="O110" s="38"/>
      <c r="P110" s="38"/>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row>
    <row r="111" spans="1:93">
      <c r="A111" s="13"/>
      <c r="B111" s="37"/>
      <c r="C111" s="37"/>
      <c r="D111" s="37"/>
      <c r="E111" s="37"/>
      <c r="F111" s="37"/>
      <c r="G111" s="37"/>
      <c r="H111" s="37"/>
      <c r="I111" s="37"/>
      <c r="J111" s="37"/>
      <c r="K111" s="37"/>
      <c r="L111" s="37"/>
      <c r="M111" s="37"/>
      <c r="N111" s="37"/>
      <c r="O111" s="38"/>
      <c r="P111" s="38"/>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row>
    <row r="112" spans="1:93">
      <c r="A112" s="13"/>
      <c r="B112" s="37"/>
      <c r="C112" s="37"/>
      <c r="D112" s="37"/>
      <c r="E112" s="37"/>
      <c r="F112" s="37"/>
      <c r="G112" s="37"/>
      <c r="H112" s="37"/>
      <c r="I112" s="37"/>
      <c r="J112" s="37"/>
      <c r="K112" s="37"/>
      <c r="L112" s="37"/>
      <c r="M112" s="37"/>
      <c r="N112" s="37"/>
      <c r="O112" s="38"/>
      <c r="P112" s="38"/>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row>
    <row r="113" spans="1:93">
      <c r="A113" s="13"/>
      <c r="B113" s="37"/>
      <c r="C113" s="37"/>
      <c r="D113" s="37"/>
      <c r="E113" s="37"/>
      <c r="F113" s="37"/>
      <c r="G113" s="37"/>
      <c r="H113" s="37"/>
      <c r="I113" s="37"/>
      <c r="J113" s="37"/>
      <c r="K113" s="37"/>
      <c r="L113" s="37"/>
      <c r="M113" s="37"/>
      <c r="N113" s="37"/>
      <c r="O113" s="38"/>
      <c r="P113" s="38"/>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row>
    <row r="114" spans="1:93">
      <c r="A114" s="13"/>
      <c r="B114" s="37"/>
      <c r="C114" s="37"/>
      <c r="D114" s="37"/>
      <c r="E114" s="37"/>
      <c r="F114" s="37"/>
      <c r="G114" s="37"/>
      <c r="H114" s="37"/>
      <c r="I114" s="37"/>
      <c r="J114" s="37"/>
      <c r="K114" s="37"/>
      <c r="L114" s="37"/>
      <c r="M114" s="37"/>
      <c r="N114" s="37"/>
      <c r="O114" s="38"/>
      <c r="P114" s="38"/>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row>
    <row r="115" spans="1:93">
      <c r="A115" s="13"/>
      <c r="B115" s="37"/>
      <c r="C115" s="37"/>
      <c r="D115" s="37"/>
      <c r="E115" s="37"/>
      <c r="F115" s="37"/>
      <c r="G115" s="37"/>
      <c r="H115" s="37"/>
      <c r="I115" s="37"/>
      <c r="J115" s="37"/>
      <c r="K115" s="37"/>
      <c r="L115" s="37"/>
      <c r="M115" s="37"/>
      <c r="N115" s="37"/>
      <c r="O115" s="38"/>
      <c r="P115" s="38"/>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row>
    <row r="116" spans="1:93">
      <c r="A116" s="13"/>
      <c r="B116" s="37"/>
      <c r="C116" s="37"/>
      <c r="D116" s="37"/>
      <c r="E116" s="37"/>
      <c r="F116" s="37"/>
      <c r="G116" s="37"/>
      <c r="H116" s="37"/>
      <c r="I116" s="37"/>
      <c r="J116" s="37"/>
      <c r="K116" s="37"/>
      <c r="L116" s="37"/>
      <c r="M116" s="37"/>
      <c r="N116" s="37"/>
      <c r="O116" s="38"/>
      <c r="P116" s="38"/>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row>
    <row r="117" spans="1:93">
      <c r="A117" s="13"/>
      <c r="B117" s="37"/>
      <c r="C117" s="37"/>
      <c r="D117" s="37"/>
      <c r="E117" s="37"/>
      <c r="F117" s="37"/>
      <c r="G117" s="37"/>
      <c r="H117" s="37"/>
      <c r="I117" s="37"/>
      <c r="J117" s="37"/>
      <c r="K117" s="37"/>
      <c r="L117" s="37"/>
      <c r="M117" s="37"/>
      <c r="N117" s="37"/>
      <c r="O117" s="38"/>
      <c r="P117" s="38"/>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row>
    <row r="118" spans="1:93">
      <c r="A118" s="13"/>
      <c r="B118" s="37"/>
      <c r="C118" s="37"/>
      <c r="D118" s="37"/>
      <c r="E118" s="37"/>
      <c r="F118" s="37"/>
      <c r="G118" s="37"/>
      <c r="H118" s="37"/>
      <c r="I118" s="37"/>
      <c r="J118" s="37"/>
      <c r="K118" s="37"/>
      <c r="L118" s="37"/>
      <c r="M118" s="37"/>
      <c r="N118" s="37"/>
      <c r="O118" s="38"/>
      <c r="P118" s="38"/>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row>
    <row r="119" spans="1:93">
      <c r="A119" s="13"/>
      <c r="B119" s="37"/>
      <c r="C119" s="37"/>
      <c r="D119" s="37"/>
      <c r="E119" s="37"/>
      <c r="F119" s="37"/>
      <c r="G119" s="37"/>
      <c r="H119" s="37"/>
      <c r="I119" s="37"/>
      <c r="J119" s="37"/>
      <c r="K119" s="37"/>
      <c r="L119" s="37"/>
      <c r="M119" s="37"/>
      <c r="N119" s="37"/>
      <c r="O119" s="38"/>
      <c r="P119" s="38"/>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row>
    <row r="120" spans="1:93">
      <c r="A120" s="13"/>
      <c r="B120" s="37"/>
      <c r="C120" s="37"/>
      <c r="D120" s="37"/>
      <c r="E120" s="37"/>
      <c r="F120" s="37"/>
      <c r="G120" s="37"/>
      <c r="H120" s="37"/>
      <c r="I120" s="37"/>
      <c r="J120" s="37"/>
      <c r="K120" s="37"/>
      <c r="L120" s="37"/>
      <c r="M120" s="37"/>
      <c r="N120" s="37"/>
      <c r="O120" s="38"/>
      <c r="P120" s="38"/>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row>
    <row r="121" spans="1:93">
      <c r="A121" s="13"/>
      <c r="B121" s="37"/>
      <c r="C121" s="37"/>
      <c r="D121" s="37"/>
      <c r="E121" s="37"/>
      <c r="F121" s="37"/>
      <c r="G121" s="37"/>
      <c r="H121" s="37"/>
      <c r="I121" s="37"/>
      <c r="J121" s="37"/>
      <c r="K121" s="37"/>
      <c r="L121" s="37"/>
      <c r="M121" s="37"/>
      <c r="N121" s="37"/>
      <c r="O121" s="38"/>
      <c r="P121" s="38"/>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row>
    <row r="122" spans="1:93">
      <c r="A122" s="13"/>
      <c r="B122" s="37"/>
      <c r="C122" s="37"/>
      <c r="D122" s="37"/>
      <c r="E122" s="37"/>
      <c r="F122" s="37"/>
      <c r="G122" s="37"/>
      <c r="H122" s="37"/>
      <c r="I122" s="37"/>
      <c r="J122" s="37"/>
      <c r="K122" s="37"/>
      <c r="L122" s="37"/>
      <c r="M122" s="37"/>
      <c r="N122" s="37"/>
      <c r="O122" s="38"/>
      <c r="P122" s="38"/>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row>
    <row r="123" spans="1:93">
      <c r="A123" s="13"/>
      <c r="B123" s="37"/>
      <c r="C123" s="37"/>
      <c r="D123" s="37"/>
      <c r="E123" s="37"/>
      <c r="F123" s="37"/>
      <c r="G123" s="37"/>
      <c r="H123" s="37"/>
      <c r="I123" s="37"/>
      <c r="J123" s="37"/>
      <c r="K123" s="37"/>
      <c r="L123" s="37"/>
      <c r="M123" s="37"/>
      <c r="N123" s="37"/>
      <c r="O123" s="38"/>
      <c r="P123" s="38"/>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row>
    <row r="124" spans="1:93">
      <c r="A124" s="13"/>
      <c r="B124" s="37"/>
      <c r="C124" s="37"/>
      <c r="D124" s="37"/>
      <c r="E124" s="37"/>
      <c r="F124" s="37"/>
      <c r="G124" s="37"/>
      <c r="H124" s="37"/>
      <c r="I124" s="37"/>
      <c r="J124" s="37"/>
      <c r="K124" s="37"/>
      <c r="L124" s="37"/>
      <c r="M124" s="37"/>
      <c r="N124" s="37"/>
      <c r="O124" s="38"/>
      <c r="P124" s="38"/>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row>
    <row r="125" spans="1:93">
      <c r="A125" s="13"/>
      <c r="B125" s="37"/>
      <c r="C125" s="37"/>
      <c r="D125" s="37"/>
      <c r="E125" s="37"/>
      <c r="F125" s="37"/>
      <c r="G125" s="37"/>
      <c r="H125" s="37"/>
      <c r="I125" s="37"/>
      <c r="J125" s="37"/>
      <c r="K125" s="37"/>
      <c r="L125" s="37"/>
      <c r="M125" s="37"/>
      <c r="N125" s="37"/>
      <c r="O125" s="38"/>
      <c r="P125" s="38"/>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row>
    <row r="126" spans="1:93">
      <c r="A126" s="13"/>
      <c r="B126" s="37"/>
      <c r="C126" s="37"/>
      <c r="D126" s="37"/>
      <c r="E126" s="37"/>
      <c r="F126" s="37"/>
      <c r="G126" s="37"/>
      <c r="H126" s="37"/>
      <c r="I126" s="37"/>
      <c r="J126" s="37"/>
      <c r="K126" s="37"/>
      <c r="L126" s="37"/>
      <c r="M126" s="37"/>
      <c r="N126" s="37"/>
      <c r="O126" s="38"/>
      <c r="P126" s="38"/>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row>
    <row r="127" spans="1:93">
      <c r="A127" s="13"/>
      <c r="B127" s="37"/>
      <c r="C127" s="37"/>
      <c r="D127" s="37"/>
      <c r="E127" s="37"/>
      <c r="F127" s="37"/>
      <c r="G127" s="37"/>
      <c r="H127" s="37"/>
      <c r="I127" s="37"/>
      <c r="J127" s="37"/>
      <c r="K127" s="37"/>
      <c r="L127" s="37"/>
      <c r="M127" s="37"/>
      <c r="N127" s="37"/>
      <c r="O127" s="38"/>
      <c r="P127" s="38"/>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row>
    <row r="128" spans="1:93">
      <c r="A128" s="13"/>
      <c r="B128" s="37"/>
      <c r="C128" s="37"/>
      <c r="D128" s="37"/>
      <c r="E128" s="37"/>
      <c r="F128" s="37"/>
      <c r="G128" s="37"/>
      <c r="H128" s="37"/>
      <c r="I128" s="37"/>
      <c r="J128" s="37"/>
      <c r="K128" s="37"/>
      <c r="L128" s="37"/>
      <c r="M128" s="37"/>
      <c r="N128" s="37"/>
      <c r="O128" s="38"/>
      <c r="P128" s="38"/>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row>
    <row r="129" spans="1:93">
      <c r="A129" s="13"/>
      <c r="B129" s="37"/>
      <c r="C129" s="37"/>
      <c r="D129" s="37"/>
      <c r="E129" s="37"/>
      <c r="F129" s="37"/>
      <c r="G129" s="37"/>
      <c r="H129" s="37"/>
      <c r="I129" s="37"/>
      <c r="J129" s="37"/>
      <c r="K129" s="37"/>
      <c r="L129" s="37"/>
      <c r="M129" s="37"/>
      <c r="N129" s="37"/>
      <c r="O129" s="38"/>
      <c r="P129" s="38"/>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row>
    <row r="130" spans="1:93">
      <c r="A130" s="13"/>
      <c r="B130" s="37"/>
      <c r="C130" s="37"/>
      <c r="D130" s="37"/>
      <c r="E130" s="37"/>
      <c r="F130" s="37"/>
      <c r="G130" s="37"/>
      <c r="H130" s="37"/>
      <c r="I130" s="37"/>
      <c r="J130" s="37"/>
      <c r="K130" s="37"/>
      <c r="L130" s="37"/>
      <c r="M130" s="37"/>
      <c r="N130" s="37"/>
      <c r="O130" s="38"/>
      <c r="P130" s="38"/>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row>
    <row r="131" spans="1:93">
      <c r="A131" s="13"/>
      <c r="B131" s="37"/>
      <c r="C131" s="37"/>
      <c r="D131" s="37"/>
      <c r="E131" s="37"/>
      <c r="F131" s="37"/>
      <c r="G131" s="37"/>
      <c r="H131" s="37"/>
      <c r="I131" s="37"/>
      <c r="J131" s="37"/>
      <c r="K131" s="37"/>
      <c r="L131" s="37"/>
      <c r="M131" s="37"/>
      <c r="N131" s="37"/>
      <c r="O131" s="38"/>
      <c r="P131" s="38"/>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row>
    <row r="132" spans="1:93">
      <c r="A132" s="13"/>
      <c r="B132" s="37"/>
      <c r="C132" s="37"/>
      <c r="D132" s="37"/>
      <c r="E132" s="37"/>
      <c r="F132" s="37"/>
      <c r="G132" s="37"/>
      <c r="H132" s="37"/>
      <c r="I132" s="37"/>
      <c r="J132" s="37"/>
      <c r="K132" s="37"/>
      <c r="L132" s="37"/>
      <c r="M132" s="37"/>
      <c r="N132" s="37"/>
      <c r="O132" s="38"/>
      <c r="P132" s="38"/>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row>
    <row r="133" spans="1:93">
      <c r="A133" s="13"/>
      <c r="B133" s="37"/>
      <c r="C133" s="37"/>
      <c r="D133" s="37"/>
      <c r="E133" s="37"/>
      <c r="F133" s="37"/>
      <c r="G133" s="37"/>
      <c r="H133" s="37"/>
      <c r="I133" s="37"/>
      <c r="J133" s="37"/>
      <c r="K133" s="37"/>
      <c r="L133" s="37"/>
      <c r="M133" s="37"/>
      <c r="N133" s="37"/>
      <c r="O133" s="38"/>
      <c r="P133" s="38"/>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row>
    <row r="134" spans="1:93">
      <c r="A134" s="13"/>
      <c r="B134" s="37"/>
      <c r="C134" s="37"/>
      <c r="D134" s="37"/>
      <c r="E134" s="37"/>
      <c r="F134" s="37"/>
      <c r="G134" s="37"/>
      <c r="H134" s="37"/>
      <c r="I134" s="37"/>
      <c r="J134" s="37"/>
      <c r="K134" s="37"/>
      <c r="L134" s="37"/>
      <c r="M134" s="37"/>
      <c r="N134" s="37"/>
      <c r="O134" s="38"/>
      <c r="P134" s="38"/>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row>
    <row r="135" spans="1:93">
      <c r="A135" s="13"/>
      <c r="B135" s="37"/>
      <c r="C135" s="37"/>
      <c r="D135" s="37"/>
      <c r="E135" s="37"/>
      <c r="F135" s="37"/>
      <c r="G135" s="37"/>
      <c r="H135" s="37"/>
      <c r="I135" s="37"/>
      <c r="J135" s="37"/>
      <c r="K135" s="37"/>
      <c r="L135" s="37"/>
      <c r="M135" s="37"/>
      <c r="N135" s="37"/>
      <c r="O135" s="38"/>
      <c r="P135" s="38"/>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row>
    <row r="136" spans="1:93">
      <c r="A136" s="13"/>
      <c r="B136" s="37"/>
      <c r="C136" s="37"/>
      <c r="D136" s="37"/>
      <c r="E136" s="37"/>
      <c r="F136" s="37"/>
      <c r="G136" s="37"/>
      <c r="H136" s="37"/>
      <c r="I136" s="37"/>
      <c r="J136" s="37"/>
      <c r="K136" s="37"/>
      <c r="L136" s="37"/>
      <c r="M136" s="37"/>
      <c r="N136" s="37"/>
      <c r="O136" s="38"/>
      <c r="P136" s="38"/>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row>
    <row r="137" spans="1:93">
      <c r="A137" s="13"/>
      <c r="B137" s="37"/>
      <c r="C137" s="37"/>
      <c r="D137" s="37"/>
      <c r="E137" s="37"/>
      <c r="F137" s="37"/>
      <c r="G137" s="37"/>
      <c r="H137" s="37"/>
      <c r="I137" s="37"/>
      <c r="J137" s="37"/>
      <c r="K137" s="37"/>
      <c r="L137" s="37"/>
      <c r="M137" s="37"/>
      <c r="N137" s="37"/>
      <c r="O137" s="38"/>
      <c r="P137" s="38"/>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row>
    <row r="138" spans="1:93">
      <c r="A138" s="13"/>
      <c r="B138" s="37"/>
      <c r="C138" s="37"/>
      <c r="D138" s="37"/>
      <c r="E138" s="37"/>
      <c r="F138" s="37"/>
      <c r="G138" s="37"/>
      <c r="H138" s="37"/>
      <c r="I138" s="37"/>
      <c r="J138" s="37"/>
      <c r="K138" s="37"/>
      <c r="L138" s="37"/>
      <c r="M138" s="37"/>
      <c r="N138" s="37"/>
      <c r="O138" s="38"/>
      <c r="P138" s="38"/>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row>
    <row r="139" spans="1:93">
      <c r="A139" s="13"/>
      <c r="B139" s="37"/>
      <c r="C139" s="37"/>
      <c r="D139" s="37"/>
      <c r="E139" s="37"/>
      <c r="F139" s="37"/>
      <c r="G139" s="37"/>
      <c r="H139" s="37"/>
      <c r="I139" s="37"/>
      <c r="J139" s="37"/>
      <c r="K139" s="37"/>
      <c r="L139" s="37"/>
      <c r="M139" s="37"/>
      <c r="N139" s="37"/>
      <c r="O139" s="38"/>
      <c r="P139" s="38"/>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row>
    <row r="140" spans="1:93">
      <c r="A140" s="13"/>
      <c r="B140" s="37"/>
      <c r="C140" s="37"/>
      <c r="D140" s="37"/>
      <c r="E140" s="37"/>
      <c r="F140" s="37"/>
      <c r="G140" s="37"/>
      <c r="H140" s="37"/>
      <c r="I140" s="37"/>
      <c r="J140" s="37"/>
      <c r="K140" s="37"/>
      <c r="L140" s="37"/>
      <c r="M140" s="37"/>
      <c r="N140" s="37"/>
      <c r="O140" s="38"/>
      <c r="P140" s="38"/>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row>
    <row r="141" spans="1:93">
      <c r="A141" s="13"/>
      <c r="B141" s="37"/>
      <c r="C141" s="37"/>
      <c r="D141" s="37"/>
      <c r="E141" s="37"/>
      <c r="F141" s="37"/>
      <c r="G141" s="37"/>
      <c r="H141" s="37"/>
      <c r="I141" s="37"/>
      <c r="J141" s="37"/>
      <c r="K141" s="37"/>
      <c r="L141" s="37"/>
      <c r="M141" s="37"/>
      <c r="N141" s="37"/>
      <c r="O141" s="38"/>
      <c r="P141" s="38"/>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row>
    <row r="142" spans="1:93">
      <c r="A142" s="13"/>
      <c r="B142" s="37"/>
      <c r="C142" s="37"/>
      <c r="D142" s="37"/>
      <c r="E142" s="37"/>
      <c r="F142" s="37"/>
      <c r="G142" s="37"/>
      <c r="H142" s="37"/>
      <c r="I142" s="37"/>
      <c r="J142" s="37"/>
      <c r="K142" s="37"/>
      <c r="L142" s="37"/>
      <c r="M142" s="37"/>
      <c r="N142" s="37"/>
      <c r="O142" s="38"/>
      <c r="P142" s="38"/>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row>
    <row r="143" spans="1:93">
      <c r="A143" s="13"/>
      <c r="B143" s="37"/>
      <c r="C143" s="37"/>
      <c r="D143" s="37"/>
      <c r="E143" s="37"/>
      <c r="F143" s="37"/>
      <c r="G143" s="37"/>
      <c r="H143" s="37"/>
      <c r="I143" s="37"/>
      <c r="J143" s="37"/>
      <c r="K143" s="37"/>
      <c r="L143" s="37"/>
      <c r="M143" s="37"/>
      <c r="N143" s="37"/>
      <c r="O143" s="38"/>
      <c r="P143" s="38"/>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row>
    <row r="144" spans="1:93">
      <c r="A144" s="13"/>
      <c r="B144" s="37"/>
      <c r="C144" s="37"/>
      <c r="D144" s="37"/>
      <c r="E144" s="37"/>
      <c r="F144" s="37"/>
      <c r="G144" s="37"/>
      <c r="H144" s="37"/>
      <c r="I144" s="37"/>
      <c r="J144" s="37"/>
      <c r="K144" s="37"/>
      <c r="L144" s="37"/>
      <c r="M144" s="37"/>
      <c r="N144" s="37"/>
      <c r="O144" s="38"/>
      <c r="P144" s="38"/>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row>
    <row r="145" spans="1:93">
      <c r="A145" s="13"/>
      <c r="B145" s="37"/>
      <c r="C145" s="37"/>
      <c r="D145" s="37"/>
      <c r="E145" s="37"/>
      <c r="F145" s="37"/>
      <c r="G145" s="37"/>
      <c r="H145" s="37"/>
      <c r="I145" s="37"/>
      <c r="J145" s="37"/>
      <c r="K145" s="37"/>
      <c r="L145" s="37"/>
      <c r="M145" s="37"/>
      <c r="N145" s="37"/>
      <c r="O145" s="38"/>
      <c r="P145" s="38"/>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row>
    <row r="146" spans="1:93">
      <c r="A146" s="13"/>
      <c r="B146" s="37"/>
      <c r="C146" s="37"/>
      <c r="D146" s="37"/>
      <c r="E146" s="37"/>
      <c r="F146" s="37"/>
      <c r="G146" s="37"/>
      <c r="H146" s="37"/>
      <c r="I146" s="37"/>
      <c r="J146" s="37"/>
      <c r="K146" s="37"/>
      <c r="L146" s="37"/>
      <c r="M146" s="37"/>
      <c r="N146" s="37"/>
      <c r="O146" s="38"/>
      <c r="P146" s="38"/>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row>
    <row r="147" spans="1:93">
      <c r="A147" s="13"/>
      <c r="B147" s="37"/>
      <c r="C147" s="37"/>
      <c r="D147" s="37"/>
      <c r="E147" s="37"/>
      <c r="F147" s="37"/>
      <c r="G147" s="37"/>
      <c r="H147" s="37"/>
      <c r="I147" s="37"/>
      <c r="J147" s="37"/>
      <c r="K147" s="37"/>
      <c r="L147" s="37"/>
      <c r="M147" s="37"/>
      <c r="N147" s="37"/>
      <c r="O147" s="38"/>
      <c r="P147" s="38"/>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row>
    <row r="148" spans="1:93">
      <c r="A148" s="13"/>
      <c r="B148" s="37"/>
      <c r="C148" s="37"/>
      <c r="D148" s="37"/>
      <c r="E148" s="37"/>
      <c r="F148" s="37"/>
      <c r="G148" s="37"/>
      <c r="H148" s="37"/>
      <c r="I148" s="37"/>
      <c r="J148" s="37"/>
      <c r="K148" s="37"/>
      <c r="L148" s="37"/>
      <c r="M148" s="37"/>
      <c r="N148" s="37"/>
      <c r="O148" s="38"/>
      <c r="P148" s="38"/>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row>
    <row r="149" spans="1:93">
      <c r="A149" s="13"/>
      <c r="B149" s="37"/>
      <c r="C149" s="37"/>
      <c r="D149" s="37"/>
      <c r="E149" s="37"/>
      <c r="F149" s="37"/>
      <c r="G149" s="37"/>
      <c r="H149" s="37"/>
      <c r="I149" s="37"/>
      <c r="J149" s="37"/>
      <c r="K149" s="37"/>
      <c r="L149" s="37"/>
      <c r="M149" s="37"/>
      <c r="N149" s="37"/>
      <c r="O149" s="38"/>
      <c r="P149" s="38"/>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row>
    <row r="150" spans="1:93">
      <c r="A150" s="13"/>
      <c r="B150" s="37"/>
      <c r="C150" s="37"/>
      <c r="D150" s="37"/>
      <c r="E150" s="37"/>
      <c r="F150" s="37"/>
      <c r="G150" s="37"/>
      <c r="H150" s="37"/>
      <c r="I150" s="37"/>
      <c r="J150" s="37"/>
      <c r="K150" s="37"/>
      <c r="L150" s="37"/>
      <c r="M150" s="37"/>
      <c r="N150" s="37"/>
      <c r="O150" s="38"/>
      <c r="P150" s="38"/>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row>
    <row r="151" spans="1:93">
      <c r="A151" s="13"/>
      <c r="B151" s="37"/>
      <c r="C151" s="37"/>
      <c r="D151" s="37"/>
      <c r="E151" s="37"/>
      <c r="F151" s="37"/>
      <c r="G151" s="37"/>
      <c r="H151" s="37"/>
      <c r="I151" s="37"/>
      <c r="J151" s="37"/>
      <c r="K151" s="37"/>
      <c r="L151" s="37"/>
      <c r="M151" s="37"/>
      <c r="N151" s="37"/>
      <c r="O151" s="38"/>
      <c r="P151" s="38"/>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row>
    <row r="152" spans="1:93">
      <c r="A152" s="13"/>
      <c r="B152" s="37"/>
      <c r="C152" s="37"/>
      <c r="D152" s="37"/>
      <c r="E152" s="37"/>
      <c r="F152" s="37"/>
      <c r="G152" s="37"/>
      <c r="H152" s="37"/>
      <c r="I152" s="37"/>
      <c r="J152" s="37"/>
      <c r="K152" s="37"/>
      <c r="L152" s="37"/>
      <c r="M152" s="37"/>
      <c r="N152" s="37"/>
      <c r="O152" s="38"/>
      <c r="P152" s="38"/>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row>
    <row r="153" spans="1:93">
      <c r="A153" s="13"/>
      <c r="B153" s="37"/>
      <c r="C153" s="37"/>
      <c r="D153" s="37"/>
      <c r="E153" s="37"/>
      <c r="F153" s="37"/>
      <c r="G153" s="37"/>
      <c r="H153" s="37"/>
      <c r="I153" s="37"/>
      <c r="J153" s="37"/>
      <c r="K153" s="37"/>
      <c r="L153" s="37"/>
      <c r="M153" s="37"/>
      <c r="N153" s="37"/>
      <c r="O153" s="38"/>
      <c r="P153" s="38"/>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row>
    <row r="154" spans="1:93">
      <c r="A154" s="13"/>
      <c r="B154" s="37"/>
      <c r="C154" s="37"/>
      <c r="D154" s="37"/>
      <c r="E154" s="37"/>
      <c r="F154" s="37"/>
      <c r="G154" s="37"/>
      <c r="H154" s="37"/>
      <c r="I154" s="37"/>
      <c r="J154" s="37"/>
      <c r="K154" s="37"/>
      <c r="L154" s="37"/>
      <c r="M154" s="37"/>
      <c r="N154" s="37"/>
      <c r="O154" s="38"/>
      <c r="P154" s="38"/>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row>
    <row r="155" spans="1:93">
      <c r="A155" s="13"/>
      <c r="B155" s="37"/>
      <c r="C155" s="37"/>
      <c r="D155" s="37"/>
      <c r="E155" s="37"/>
      <c r="F155" s="37"/>
      <c r="G155" s="37"/>
      <c r="H155" s="37"/>
      <c r="I155" s="37"/>
      <c r="J155" s="37"/>
      <c r="K155" s="37"/>
      <c r="L155" s="37"/>
      <c r="M155" s="37"/>
      <c r="N155" s="37"/>
      <c r="O155" s="38"/>
      <c r="P155" s="38"/>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row>
    <row r="156" spans="1:93">
      <c r="A156" s="13"/>
      <c r="B156" s="37"/>
      <c r="C156" s="37"/>
      <c r="D156" s="37"/>
      <c r="E156" s="37"/>
      <c r="F156" s="37"/>
      <c r="G156" s="37"/>
      <c r="H156" s="37"/>
      <c r="I156" s="37"/>
      <c r="J156" s="37"/>
      <c r="K156" s="37"/>
      <c r="L156" s="37"/>
      <c r="M156" s="37"/>
      <c r="N156" s="37"/>
      <c r="O156" s="38"/>
      <c r="P156" s="38"/>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row>
    <row r="157" spans="1:93">
      <c r="A157" s="13"/>
      <c r="B157" s="37"/>
      <c r="C157" s="37"/>
      <c r="D157" s="37"/>
      <c r="E157" s="37"/>
      <c r="F157" s="37"/>
      <c r="G157" s="37"/>
      <c r="H157" s="37"/>
      <c r="I157" s="37"/>
      <c r="J157" s="37"/>
      <c r="K157" s="37"/>
      <c r="L157" s="37"/>
      <c r="M157" s="37"/>
      <c r="N157" s="37"/>
      <c r="O157" s="38"/>
      <c r="P157" s="38"/>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row>
    <row r="158" spans="1:93">
      <c r="A158" s="13"/>
      <c r="B158" s="37"/>
      <c r="C158" s="37"/>
      <c r="D158" s="37"/>
      <c r="E158" s="37"/>
      <c r="F158" s="37"/>
      <c r="G158" s="37"/>
      <c r="H158" s="37"/>
      <c r="I158" s="37"/>
      <c r="J158" s="37"/>
      <c r="K158" s="37"/>
      <c r="L158" s="37"/>
      <c r="M158" s="37"/>
      <c r="N158" s="37"/>
      <c r="O158" s="38"/>
      <c r="P158" s="38"/>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row>
    <row r="159" spans="1:93">
      <c r="A159" s="13"/>
      <c r="B159" s="37"/>
      <c r="C159" s="37"/>
      <c r="D159" s="37"/>
      <c r="E159" s="37"/>
      <c r="F159" s="37"/>
      <c r="G159" s="37"/>
      <c r="H159" s="37"/>
      <c r="I159" s="37"/>
      <c r="J159" s="37"/>
      <c r="K159" s="37"/>
      <c r="L159" s="37"/>
      <c r="M159" s="37"/>
      <c r="N159" s="37"/>
      <c r="O159" s="38"/>
      <c r="P159" s="38"/>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row>
    <row r="160" spans="1:93">
      <c r="A160" s="13"/>
      <c r="B160" s="37"/>
      <c r="C160" s="37"/>
      <c r="D160" s="37"/>
      <c r="E160" s="37"/>
      <c r="F160" s="37"/>
      <c r="G160" s="37"/>
      <c r="H160" s="37"/>
      <c r="I160" s="37"/>
      <c r="J160" s="37"/>
      <c r="K160" s="37"/>
      <c r="L160" s="37"/>
      <c r="M160" s="37"/>
      <c r="N160" s="37"/>
      <c r="O160" s="38"/>
      <c r="P160" s="38"/>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row>
    <row r="161" spans="1:93">
      <c r="A161" s="13"/>
      <c r="B161" s="37"/>
      <c r="C161" s="37"/>
      <c r="D161" s="37"/>
      <c r="E161" s="37"/>
      <c r="F161" s="37"/>
      <c r="G161" s="37"/>
      <c r="H161" s="37"/>
      <c r="I161" s="37"/>
      <c r="J161" s="37"/>
      <c r="K161" s="37"/>
      <c r="L161" s="37"/>
      <c r="M161" s="37"/>
      <c r="N161" s="37"/>
      <c r="O161" s="38"/>
      <c r="P161" s="38"/>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row>
    <row r="162" spans="1:93">
      <c r="A162" s="13"/>
      <c r="B162" s="37"/>
      <c r="C162" s="37"/>
      <c r="D162" s="37"/>
      <c r="E162" s="37"/>
      <c r="F162" s="37"/>
      <c r="G162" s="37"/>
      <c r="H162" s="37"/>
      <c r="I162" s="37"/>
      <c r="J162" s="37"/>
      <c r="K162" s="37"/>
      <c r="L162" s="37"/>
      <c r="M162" s="37"/>
      <c r="N162" s="37"/>
      <c r="O162" s="38"/>
      <c r="P162" s="38"/>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row>
    <row r="163" spans="1:93">
      <c r="A163" s="13"/>
      <c r="B163" s="37"/>
      <c r="C163" s="37"/>
      <c r="D163" s="37"/>
      <c r="E163" s="37"/>
      <c r="F163" s="37"/>
      <c r="G163" s="37"/>
      <c r="H163" s="37"/>
      <c r="I163" s="37"/>
      <c r="J163" s="37"/>
      <c r="K163" s="37"/>
      <c r="L163" s="37"/>
      <c r="M163" s="37"/>
      <c r="N163" s="37"/>
      <c r="O163" s="38"/>
      <c r="P163" s="38"/>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row>
    <row r="164" spans="1:93">
      <c r="A164" s="13"/>
      <c r="B164" s="37"/>
      <c r="C164" s="37"/>
      <c r="D164" s="37"/>
      <c r="E164" s="37"/>
      <c r="F164" s="37"/>
      <c r="G164" s="37"/>
      <c r="H164" s="37"/>
      <c r="I164" s="37"/>
      <c r="J164" s="37"/>
      <c r="K164" s="37"/>
      <c r="L164" s="37"/>
      <c r="M164" s="37"/>
      <c r="N164" s="37"/>
      <c r="O164" s="38"/>
      <c r="P164" s="38"/>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row>
    <row r="165" spans="1:93">
      <c r="A165" s="13"/>
      <c r="B165" s="37"/>
      <c r="C165" s="37"/>
      <c r="D165" s="37"/>
      <c r="E165" s="37"/>
      <c r="F165" s="37"/>
      <c r="G165" s="37"/>
      <c r="H165" s="37"/>
      <c r="I165" s="37"/>
      <c r="J165" s="37"/>
      <c r="K165" s="37"/>
      <c r="L165" s="37"/>
      <c r="M165" s="37"/>
      <c r="N165" s="37"/>
      <c r="O165" s="38"/>
      <c r="P165" s="38"/>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row>
    <row r="166" spans="1:93">
      <c r="A166" s="13"/>
      <c r="B166" s="37"/>
      <c r="C166" s="37"/>
      <c r="D166" s="37"/>
      <c r="E166" s="37"/>
      <c r="F166" s="37"/>
      <c r="G166" s="37"/>
      <c r="H166" s="37"/>
      <c r="I166" s="37"/>
      <c r="J166" s="37"/>
      <c r="K166" s="37"/>
      <c r="L166" s="37"/>
      <c r="M166" s="37"/>
      <c r="N166" s="37"/>
      <c r="O166" s="38"/>
      <c r="P166" s="38"/>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row>
    <row r="167" spans="1:93">
      <c r="A167" s="13"/>
      <c r="B167" s="37"/>
      <c r="C167" s="37"/>
      <c r="D167" s="37"/>
      <c r="E167" s="37"/>
      <c r="F167" s="37"/>
      <c r="G167" s="37"/>
      <c r="H167" s="37"/>
      <c r="I167" s="37"/>
      <c r="J167" s="37"/>
      <c r="K167" s="37"/>
      <c r="L167" s="37"/>
      <c r="M167" s="37"/>
      <c r="N167" s="37"/>
      <c r="O167" s="38"/>
      <c r="P167" s="38"/>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row>
    <row r="168" spans="1:93">
      <c r="A168" s="13"/>
      <c r="B168" s="37"/>
      <c r="C168" s="37"/>
      <c r="D168" s="37"/>
      <c r="E168" s="37"/>
      <c r="F168" s="37"/>
      <c r="G168" s="37"/>
      <c r="H168" s="37"/>
      <c r="I168" s="37"/>
      <c r="J168" s="37"/>
      <c r="K168" s="37"/>
      <c r="L168" s="37"/>
      <c r="M168" s="37"/>
      <c r="N168" s="37"/>
      <c r="O168" s="38"/>
      <c r="P168" s="38"/>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row>
    <row r="169" spans="1:93">
      <c r="A169" s="13"/>
      <c r="B169" s="37"/>
      <c r="C169" s="37"/>
      <c r="D169" s="37"/>
      <c r="E169" s="37"/>
      <c r="F169" s="37"/>
      <c r="G169" s="37"/>
      <c r="H169" s="37"/>
      <c r="I169" s="37"/>
      <c r="J169" s="37"/>
      <c r="K169" s="37"/>
      <c r="L169" s="37"/>
      <c r="M169" s="37"/>
      <c r="N169" s="37"/>
      <c r="O169" s="38"/>
      <c r="P169" s="38"/>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row>
    <row r="170" spans="1:93">
      <c r="A170" s="13"/>
      <c r="B170" s="37"/>
      <c r="C170" s="37"/>
      <c r="D170" s="37"/>
      <c r="E170" s="37"/>
      <c r="F170" s="37"/>
      <c r="G170" s="37"/>
      <c r="H170" s="37"/>
      <c r="I170" s="37"/>
      <c r="J170" s="37"/>
      <c r="K170" s="37"/>
      <c r="L170" s="37"/>
      <c r="M170" s="37"/>
      <c r="N170" s="37"/>
      <c r="O170" s="38"/>
      <c r="P170" s="38"/>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row>
    <row r="171" spans="1:93">
      <c r="A171" s="13"/>
      <c r="B171" s="37"/>
      <c r="C171" s="37"/>
      <c r="D171" s="37"/>
      <c r="E171" s="37"/>
      <c r="F171" s="37"/>
      <c r="G171" s="37"/>
      <c r="H171" s="37"/>
      <c r="I171" s="37"/>
      <c r="J171" s="37"/>
      <c r="K171" s="37"/>
      <c r="L171" s="37"/>
      <c r="M171" s="37"/>
      <c r="N171" s="37"/>
      <c r="O171" s="38"/>
      <c r="P171" s="38"/>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row>
    <row r="172" spans="1:93">
      <c r="A172" s="13"/>
      <c r="B172" s="37"/>
      <c r="C172" s="37"/>
      <c r="D172" s="37"/>
      <c r="E172" s="37"/>
      <c r="F172" s="37"/>
      <c r="G172" s="37"/>
      <c r="H172" s="37"/>
      <c r="I172" s="37"/>
      <c r="J172" s="37"/>
      <c r="K172" s="37"/>
      <c r="L172" s="37"/>
      <c r="M172" s="37"/>
      <c r="N172" s="37"/>
      <c r="O172" s="38"/>
      <c r="P172" s="38"/>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row>
    <row r="173" spans="1:93">
      <c r="A173" s="13"/>
      <c r="B173" s="37"/>
      <c r="C173" s="37"/>
      <c r="D173" s="37"/>
      <c r="E173" s="37"/>
      <c r="F173" s="37"/>
      <c r="G173" s="37"/>
      <c r="H173" s="37"/>
      <c r="I173" s="37"/>
      <c r="J173" s="37"/>
      <c r="K173" s="37"/>
      <c r="L173" s="37"/>
      <c r="M173" s="37"/>
      <c r="N173" s="37"/>
      <c r="O173" s="38"/>
      <c r="P173" s="38"/>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row>
    <row r="174" spans="1:93">
      <c r="A174" s="13"/>
      <c r="B174" s="37"/>
      <c r="C174" s="37"/>
      <c r="D174" s="37"/>
      <c r="E174" s="37"/>
      <c r="F174" s="37"/>
      <c r="G174" s="37"/>
      <c r="H174" s="37"/>
      <c r="I174" s="37"/>
      <c r="J174" s="37"/>
      <c r="K174" s="37"/>
      <c r="L174" s="37"/>
      <c r="M174" s="37"/>
      <c r="N174" s="37"/>
      <c r="O174" s="38"/>
      <c r="P174" s="38"/>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row>
    <row r="175" spans="1:93">
      <c r="A175" s="13"/>
      <c r="B175" s="37"/>
      <c r="C175" s="37"/>
      <c r="D175" s="37"/>
      <c r="E175" s="37"/>
      <c r="F175" s="37"/>
      <c r="G175" s="37"/>
      <c r="H175" s="37"/>
      <c r="I175" s="37"/>
      <c r="J175" s="37"/>
      <c r="K175" s="37"/>
      <c r="L175" s="37"/>
      <c r="M175" s="37"/>
      <c r="N175" s="37"/>
      <c r="O175" s="38"/>
      <c r="P175" s="38"/>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row>
    <row r="176" spans="1:93">
      <c r="A176" s="13"/>
      <c r="B176" s="37"/>
      <c r="C176" s="37"/>
      <c r="D176" s="37"/>
      <c r="E176" s="37"/>
      <c r="F176" s="37"/>
      <c r="G176" s="37"/>
      <c r="H176" s="37"/>
      <c r="I176" s="37"/>
      <c r="J176" s="37"/>
      <c r="K176" s="37"/>
      <c r="L176" s="37"/>
      <c r="M176" s="37"/>
      <c r="N176" s="37"/>
      <c r="O176" s="38"/>
      <c r="P176" s="38"/>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row>
    <row r="177" spans="1:93">
      <c r="A177" s="13"/>
      <c r="B177" s="37"/>
      <c r="C177" s="37"/>
      <c r="D177" s="37"/>
      <c r="E177" s="37"/>
      <c r="F177" s="37"/>
      <c r="G177" s="37"/>
      <c r="H177" s="37"/>
      <c r="I177" s="37"/>
      <c r="J177" s="37"/>
      <c r="K177" s="37"/>
      <c r="L177" s="37"/>
      <c r="M177" s="37"/>
      <c r="N177" s="37"/>
      <c r="O177" s="38"/>
      <c r="P177" s="38"/>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row>
    <row r="178" spans="1:93">
      <c r="A178" s="13"/>
      <c r="B178" s="37"/>
      <c r="C178" s="37"/>
      <c r="D178" s="37"/>
      <c r="E178" s="37"/>
      <c r="F178" s="37"/>
      <c r="G178" s="37"/>
      <c r="H178" s="37"/>
      <c r="I178" s="37"/>
      <c r="J178" s="37"/>
      <c r="K178" s="37"/>
      <c r="L178" s="37"/>
      <c r="M178" s="37"/>
      <c r="N178" s="37"/>
      <c r="O178" s="38"/>
      <c r="P178" s="38"/>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row>
    <row r="179" spans="1:93">
      <c r="A179" s="13"/>
      <c r="B179" s="37"/>
      <c r="C179" s="37"/>
      <c r="D179" s="37"/>
      <c r="E179" s="37"/>
      <c r="F179" s="37"/>
      <c r="G179" s="37"/>
      <c r="H179" s="37"/>
      <c r="I179" s="37"/>
      <c r="J179" s="37"/>
      <c r="K179" s="37"/>
      <c r="L179" s="37"/>
      <c r="M179" s="37"/>
      <c r="N179" s="37"/>
      <c r="O179" s="38"/>
      <c r="P179" s="38"/>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row>
    <row r="180" spans="1:93">
      <c r="A180" s="13"/>
      <c r="B180" s="37"/>
      <c r="C180" s="37"/>
      <c r="D180" s="37"/>
      <c r="E180" s="37"/>
      <c r="F180" s="37"/>
      <c r="G180" s="37"/>
      <c r="H180" s="37"/>
      <c r="I180" s="37"/>
      <c r="J180" s="37"/>
      <c r="K180" s="37"/>
      <c r="L180" s="37"/>
      <c r="M180" s="37"/>
      <c r="N180" s="37"/>
      <c r="O180" s="38"/>
      <c r="P180" s="38"/>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row>
    <row r="181" spans="1:93">
      <c r="A181" s="13"/>
      <c r="B181" s="37"/>
      <c r="C181" s="37"/>
      <c r="D181" s="37"/>
      <c r="E181" s="37"/>
      <c r="F181" s="37"/>
      <c r="G181" s="37"/>
      <c r="H181" s="37"/>
      <c r="I181" s="37"/>
      <c r="J181" s="37"/>
      <c r="K181" s="37"/>
      <c r="L181" s="37"/>
      <c r="M181" s="37"/>
      <c r="N181" s="37"/>
      <c r="O181" s="38"/>
      <c r="P181" s="38"/>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row>
    <row r="182" spans="1:93">
      <c r="A182" s="13"/>
      <c r="B182" s="37"/>
      <c r="C182" s="37"/>
      <c r="D182" s="37"/>
      <c r="E182" s="37"/>
      <c r="F182" s="37"/>
      <c r="G182" s="37"/>
      <c r="H182" s="37"/>
      <c r="I182" s="37"/>
      <c r="J182" s="37"/>
      <c r="K182" s="37"/>
      <c r="L182" s="37"/>
      <c r="M182" s="37"/>
      <c r="N182" s="37"/>
      <c r="O182" s="38"/>
      <c r="P182" s="38"/>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row>
    <row r="183" spans="1:93">
      <c r="A183" s="13"/>
      <c r="B183" s="37"/>
      <c r="C183" s="37"/>
      <c r="D183" s="37"/>
      <c r="E183" s="37"/>
      <c r="F183" s="37"/>
      <c r="G183" s="37"/>
      <c r="H183" s="37"/>
      <c r="I183" s="37"/>
      <c r="J183" s="37"/>
      <c r="K183" s="37"/>
      <c r="L183" s="37"/>
      <c r="M183" s="37"/>
      <c r="N183" s="37"/>
      <c r="O183" s="38"/>
      <c r="P183" s="38"/>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row>
    <row r="184" spans="1:93">
      <c r="A184" s="13"/>
      <c r="B184" s="37"/>
      <c r="C184" s="37"/>
      <c r="D184" s="37"/>
      <c r="E184" s="37"/>
      <c r="F184" s="37"/>
      <c r="G184" s="37"/>
      <c r="H184" s="37"/>
      <c r="I184" s="37"/>
      <c r="J184" s="37"/>
      <c r="K184" s="37"/>
      <c r="L184" s="37"/>
      <c r="M184" s="37"/>
      <c r="N184" s="37"/>
      <c r="O184" s="38"/>
      <c r="P184" s="38"/>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row>
    <row r="185" spans="1:93">
      <c r="A185" s="13"/>
      <c r="B185" s="37"/>
      <c r="C185" s="37"/>
      <c r="D185" s="37"/>
      <c r="E185" s="37"/>
      <c r="F185" s="37"/>
      <c r="G185" s="37"/>
      <c r="H185" s="37"/>
      <c r="I185" s="37"/>
      <c r="J185" s="37"/>
      <c r="K185" s="37"/>
      <c r="L185" s="37"/>
      <c r="M185" s="37"/>
      <c r="N185" s="37"/>
      <c r="O185" s="38"/>
      <c r="P185" s="38"/>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row>
    <row r="186" spans="1:93">
      <c r="A186" s="13"/>
      <c r="B186" s="37"/>
      <c r="C186" s="37"/>
      <c r="D186" s="37"/>
      <c r="E186" s="37"/>
      <c r="F186" s="37"/>
      <c r="G186" s="37"/>
      <c r="H186" s="37"/>
      <c r="I186" s="37"/>
      <c r="J186" s="37"/>
      <c r="K186" s="37"/>
      <c r="L186" s="37"/>
      <c r="M186" s="37"/>
      <c r="N186" s="37"/>
      <c r="O186" s="38"/>
      <c r="P186" s="38"/>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row>
    <row r="187" spans="1:93">
      <c r="A187" s="13"/>
      <c r="B187" s="37"/>
      <c r="C187" s="37"/>
      <c r="D187" s="37"/>
      <c r="E187" s="37"/>
      <c r="F187" s="37"/>
      <c r="G187" s="37"/>
      <c r="H187" s="37"/>
      <c r="I187" s="37"/>
      <c r="J187" s="37"/>
      <c r="K187" s="37"/>
      <c r="L187" s="37"/>
      <c r="M187" s="37"/>
      <c r="N187" s="37"/>
      <c r="O187" s="38"/>
      <c r="P187" s="38"/>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row>
    <row r="188" spans="1:93">
      <c r="A188" s="13"/>
      <c r="B188" s="37"/>
      <c r="C188" s="37"/>
      <c r="D188" s="37"/>
      <c r="E188" s="37"/>
      <c r="F188" s="37"/>
      <c r="G188" s="37"/>
      <c r="H188" s="37"/>
      <c r="I188" s="37"/>
      <c r="J188" s="37"/>
      <c r="K188" s="37"/>
      <c r="L188" s="37"/>
      <c r="M188" s="37"/>
      <c r="N188" s="37"/>
      <c r="O188" s="38"/>
      <c r="P188" s="38"/>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row>
    <row r="189" spans="1:93">
      <c r="A189" s="13"/>
      <c r="B189" s="37"/>
      <c r="C189" s="37"/>
      <c r="D189" s="37"/>
      <c r="E189" s="37"/>
      <c r="F189" s="37"/>
      <c r="G189" s="37"/>
      <c r="H189" s="37"/>
      <c r="I189" s="37"/>
      <c r="J189" s="37"/>
      <c r="K189" s="37"/>
      <c r="L189" s="37"/>
      <c r="M189" s="37"/>
      <c r="N189" s="37"/>
      <c r="O189" s="38"/>
      <c r="P189" s="38"/>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row>
    <row r="190" spans="1:93">
      <c r="A190" s="13"/>
      <c r="B190" s="37"/>
      <c r="C190" s="37"/>
      <c r="D190" s="37"/>
      <c r="E190" s="37"/>
      <c r="F190" s="37"/>
      <c r="G190" s="37"/>
      <c r="H190" s="37"/>
      <c r="I190" s="37"/>
      <c r="J190" s="37"/>
      <c r="K190" s="37"/>
      <c r="L190" s="37"/>
      <c r="M190" s="37"/>
      <c r="N190" s="37"/>
      <c r="O190" s="38"/>
      <c r="P190" s="38"/>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row>
    <row r="191" spans="1:93">
      <c r="A191" s="13"/>
      <c r="B191" s="37"/>
      <c r="C191" s="37"/>
      <c r="D191" s="37"/>
      <c r="E191" s="37"/>
      <c r="F191" s="37"/>
      <c r="G191" s="37"/>
      <c r="H191" s="37"/>
      <c r="I191" s="37"/>
      <c r="J191" s="37"/>
      <c r="K191" s="37"/>
      <c r="L191" s="37"/>
      <c r="M191" s="37"/>
      <c r="N191" s="37"/>
      <c r="O191" s="38"/>
      <c r="P191" s="38"/>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row>
    <row r="192" spans="1:93">
      <c r="A192" s="13"/>
      <c r="B192" s="37"/>
      <c r="C192" s="37"/>
      <c r="D192" s="37"/>
      <c r="E192" s="37"/>
      <c r="F192" s="37"/>
      <c r="G192" s="37"/>
      <c r="H192" s="37"/>
      <c r="I192" s="37"/>
      <c r="J192" s="37"/>
      <c r="K192" s="37"/>
      <c r="L192" s="37"/>
      <c r="M192" s="37"/>
      <c r="N192" s="37"/>
      <c r="O192" s="38"/>
      <c r="P192" s="38"/>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row>
    <row r="193" spans="1:93">
      <c r="A193" s="13"/>
      <c r="B193" s="37"/>
      <c r="C193" s="37"/>
      <c r="D193" s="37"/>
      <c r="E193" s="37"/>
      <c r="F193" s="37"/>
      <c r="G193" s="37"/>
      <c r="H193" s="37"/>
      <c r="I193" s="37"/>
      <c r="J193" s="37"/>
      <c r="K193" s="37"/>
      <c r="L193" s="37"/>
      <c r="M193" s="37"/>
      <c r="N193" s="37"/>
      <c r="O193" s="38"/>
      <c r="P193" s="38"/>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row>
    <row r="194" spans="1:93">
      <c r="A194" s="13"/>
      <c r="B194" s="37"/>
      <c r="C194" s="37"/>
      <c r="D194" s="37"/>
      <c r="E194" s="37"/>
      <c r="F194" s="37"/>
      <c r="G194" s="37"/>
      <c r="H194" s="37"/>
      <c r="I194" s="37"/>
      <c r="J194" s="37"/>
      <c r="K194" s="37"/>
      <c r="L194" s="37"/>
      <c r="M194" s="37"/>
      <c r="N194" s="37"/>
      <c r="O194" s="38"/>
      <c r="P194" s="38"/>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row>
    <row r="195" spans="1:93">
      <c r="A195" s="13"/>
      <c r="B195" s="37"/>
      <c r="C195" s="37"/>
      <c r="D195" s="37"/>
      <c r="E195" s="37"/>
      <c r="F195" s="37"/>
      <c r="G195" s="37"/>
      <c r="H195" s="37"/>
      <c r="I195" s="37"/>
      <c r="J195" s="37"/>
      <c r="K195" s="37"/>
      <c r="L195" s="37"/>
      <c r="M195" s="37"/>
      <c r="N195" s="37"/>
      <c r="O195" s="38"/>
      <c r="P195" s="38"/>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row>
    <row r="196" spans="1:93">
      <c r="A196" s="13"/>
      <c r="B196" s="37"/>
      <c r="C196" s="37"/>
      <c r="D196" s="37"/>
      <c r="E196" s="37"/>
      <c r="F196" s="37"/>
      <c r="G196" s="37"/>
      <c r="H196" s="37"/>
      <c r="I196" s="37"/>
      <c r="J196" s="37"/>
      <c r="K196" s="37"/>
      <c r="L196" s="37"/>
      <c r="M196" s="37"/>
      <c r="N196" s="37"/>
      <c r="O196" s="38"/>
      <c r="P196" s="38"/>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row>
    <row r="197" spans="1:93">
      <c r="A197" s="13"/>
      <c r="B197" s="37"/>
      <c r="C197" s="37"/>
      <c r="D197" s="37"/>
      <c r="E197" s="37"/>
      <c r="F197" s="37"/>
      <c r="G197" s="37"/>
      <c r="H197" s="37"/>
      <c r="I197" s="37"/>
      <c r="J197" s="37"/>
      <c r="K197" s="37"/>
      <c r="L197" s="37"/>
      <c r="M197" s="37"/>
      <c r="N197" s="37"/>
      <c r="O197" s="38"/>
      <c r="P197" s="38"/>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row>
    <row r="198" spans="1:93">
      <c r="A198" s="13"/>
      <c r="B198" s="37"/>
      <c r="C198" s="37"/>
      <c r="D198" s="37"/>
      <c r="E198" s="37"/>
      <c r="F198" s="37"/>
      <c r="G198" s="37"/>
      <c r="H198" s="37"/>
      <c r="I198" s="37"/>
      <c r="J198" s="37"/>
      <c r="K198" s="37"/>
      <c r="L198" s="37"/>
      <c r="M198" s="37"/>
      <c r="N198" s="37"/>
      <c r="O198" s="38"/>
      <c r="P198" s="38"/>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row>
    <row r="199" spans="1:93">
      <c r="A199" s="13"/>
      <c r="B199" s="37"/>
      <c r="C199" s="37"/>
      <c r="D199" s="37"/>
      <c r="E199" s="37"/>
      <c r="F199" s="37"/>
      <c r="G199" s="37"/>
      <c r="H199" s="37"/>
      <c r="I199" s="37"/>
      <c r="J199" s="37"/>
      <c r="K199" s="37"/>
      <c r="L199" s="37"/>
      <c r="M199" s="37"/>
      <c r="N199" s="37"/>
      <c r="O199" s="38"/>
      <c r="P199" s="38"/>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row>
    <row r="200" spans="1:93">
      <c r="A200" s="13"/>
      <c r="B200" s="37"/>
      <c r="C200" s="37"/>
      <c r="D200" s="37"/>
      <c r="E200" s="37"/>
      <c r="F200" s="37"/>
      <c r="G200" s="37"/>
      <c r="H200" s="37"/>
      <c r="I200" s="37"/>
      <c r="J200" s="37"/>
      <c r="K200" s="37"/>
      <c r="L200" s="37"/>
      <c r="M200" s="37"/>
      <c r="N200" s="37"/>
      <c r="O200" s="38"/>
      <c r="P200" s="38"/>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row>
    <row r="201" spans="1:93">
      <c r="A201" s="13"/>
      <c r="B201" s="37"/>
      <c r="C201" s="37"/>
      <c r="D201" s="37"/>
      <c r="E201" s="37"/>
      <c r="F201" s="37"/>
      <c r="G201" s="37"/>
      <c r="H201" s="37"/>
      <c r="I201" s="37"/>
      <c r="J201" s="37"/>
      <c r="K201" s="37"/>
      <c r="L201" s="37"/>
      <c r="M201" s="37"/>
      <c r="N201" s="37"/>
      <c r="O201" s="38"/>
      <c r="P201" s="38"/>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row>
    <row r="202" spans="1:93">
      <c r="A202" s="13"/>
      <c r="B202" s="37"/>
      <c r="C202" s="37"/>
      <c r="D202" s="37"/>
      <c r="E202" s="37"/>
      <c r="F202" s="37"/>
      <c r="G202" s="37"/>
      <c r="H202" s="37"/>
      <c r="I202" s="37"/>
      <c r="J202" s="37"/>
      <c r="K202" s="37"/>
      <c r="L202" s="37"/>
      <c r="M202" s="37"/>
      <c r="N202" s="37"/>
      <c r="O202" s="38"/>
      <c r="P202" s="38"/>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row>
    <row r="203" spans="1:93">
      <c r="A203" s="13"/>
      <c r="B203" s="37"/>
      <c r="C203" s="37"/>
      <c r="D203" s="37"/>
      <c r="E203" s="37"/>
      <c r="F203" s="37"/>
      <c r="G203" s="37"/>
      <c r="H203" s="37"/>
      <c r="I203" s="37"/>
      <c r="J203" s="37"/>
      <c r="K203" s="37"/>
      <c r="L203" s="37"/>
      <c r="M203" s="37"/>
      <c r="N203" s="37"/>
      <c r="O203" s="38"/>
      <c r="P203" s="38"/>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row>
    <row r="204" spans="1:93">
      <c r="A204" s="13"/>
      <c r="B204" s="37"/>
      <c r="C204" s="37"/>
      <c r="D204" s="37"/>
      <c r="E204" s="37"/>
      <c r="F204" s="37"/>
      <c r="G204" s="37"/>
      <c r="H204" s="37"/>
      <c r="I204" s="37"/>
      <c r="J204" s="37"/>
      <c r="K204" s="37"/>
      <c r="L204" s="37"/>
      <c r="M204" s="37"/>
      <c r="N204" s="37"/>
      <c r="O204" s="38"/>
      <c r="P204" s="38"/>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row>
    <row r="205" spans="1:93">
      <c r="A205" s="13"/>
      <c r="B205" s="37"/>
      <c r="C205" s="37"/>
      <c r="D205" s="37"/>
      <c r="E205" s="37"/>
      <c r="F205" s="37"/>
      <c r="G205" s="37"/>
      <c r="H205" s="37"/>
      <c r="I205" s="37"/>
      <c r="J205" s="37"/>
      <c r="K205" s="37"/>
      <c r="L205" s="37"/>
      <c r="M205" s="37"/>
      <c r="N205" s="37"/>
      <c r="O205" s="38"/>
      <c r="P205" s="38"/>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row>
    <row r="206" spans="1:93">
      <c r="A206" s="13"/>
      <c r="B206" s="37"/>
      <c r="C206" s="37"/>
      <c r="D206" s="37"/>
      <c r="E206" s="37"/>
      <c r="F206" s="37"/>
      <c r="G206" s="37"/>
      <c r="H206" s="37"/>
      <c r="I206" s="37"/>
      <c r="J206" s="37"/>
      <c r="K206" s="37"/>
      <c r="L206" s="37"/>
      <c r="M206" s="37"/>
      <c r="N206" s="37"/>
      <c r="O206" s="38"/>
      <c r="P206" s="38"/>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row>
    <row r="207" spans="1:93">
      <c r="A207" s="13"/>
      <c r="B207" s="37"/>
      <c r="C207" s="37"/>
      <c r="D207" s="37"/>
      <c r="E207" s="37"/>
      <c r="F207" s="37"/>
      <c r="G207" s="37"/>
      <c r="H207" s="37"/>
      <c r="I207" s="37"/>
      <c r="J207" s="37"/>
      <c r="K207" s="37"/>
      <c r="L207" s="37"/>
      <c r="M207" s="37"/>
      <c r="N207" s="37"/>
      <c r="O207" s="38"/>
      <c r="P207" s="38"/>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row>
    <row r="208" spans="1:93">
      <c r="A208" s="13"/>
      <c r="B208" s="37"/>
      <c r="C208" s="37"/>
      <c r="D208" s="37"/>
      <c r="E208" s="37"/>
      <c r="F208" s="37"/>
      <c r="G208" s="37"/>
      <c r="H208" s="37"/>
      <c r="I208" s="37"/>
      <c r="J208" s="37"/>
      <c r="K208" s="37"/>
      <c r="L208" s="37"/>
      <c r="M208" s="37"/>
      <c r="N208" s="37"/>
      <c r="O208" s="38"/>
      <c r="P208" s="38"/>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row>
    <row r="209" spans="1:45">
      <c r="A209" s="13"/>
      <c r="B209" s="37"/>
      <c r="C209" s="37"/>
      <c r="D209" s="37"/>
      <c r="E209" s="37"/>
      <c r="F209" s="37"/>
      <c r="G209" s="37"/>
      <c r="H209" s="37"/>
      <c r="I209" s="37"/>
      <c r="J209" s="37"/>
      <c r="K209" s="37"/>
      <c r="L209" s="37"/>
      <c r="M209" s="37"/>
      <c r="N209" s="37"/>
      <c r="O209" s="38"/>
      <c r="P209" s="38"/>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row>
    <row r="210" spans="1:45">
      <c r="A210" s="13"/>
      <c r="B210" s="37"/>
      <c r="C210" s="37"/>
      <c r="D210" s="37"/>
      <c r="E210" s="37"/>
      <c r="F210" s="37"/>
      <c r="G210" s="37"/>
      <c r="H210" s="37"/>
      <c r="I210" s="37"/>
      <c r="J210" s="37"/>
      <c r="K210" s="37"/>
      <c r="L210" s="37"/>
      <c r="M210" s="37"/>
      <c r="N210" s="37"/>
      <c r="O210" s="38"/>
      <c r="P210" s="38"/>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row>
    <row r="211" spans="1:45">
      <c r="A211" s="13"/>
      <c r="B211" s="37"/>
      <c r="C211" s="37"/>
      <c r="D211" s="37"/>
      <c r="E211" s="37"/>
      <c r="F211" s="37"/>
      <c r="G211" s="37"/>
      <c r="H211" s="37"/>
      <c r="I211" s="37"/>
      <c r="J211" s="37"/>
      <c r="K211" s="37"/>
      <c r="L211" s="37"/>
      <c r="M211" s="37"/>
      <c r="N211" s="37"/>
      <c r="O211" s="38"/>
      <c r="P211" s="38"/>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row>
    <row r="212" spans="1:45">
      <c r="A212" s="13"/>
      <c r="B212" s="37"/>
      <c r="C212" s="37"/>
      <c r="D212" s="37"/>
      <c r="E212" s="37"/>
      <c r="F212" s="37"/>
      <c r="G212" s="37"/>
      <c r="H212" s="37"/>
      <c r="I212" s="37"/>
      <c r="J212" s="37"/>
      <c r="K212" s="37"/>
      <c r="L212" s="37"/>
      <c r="M212" s="37"/>
      <c r="N212" s="37"/>
      <c r="O212" s="38"/>
      <c r="P212" s="38"/>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row>
    <row r="213" spans="1:45">
      <c r="A213" s="13"/>
      <c r="B213" s="37"/>
      <c r="C213" s="37"/>
      <c r="D213" s="37"/>
      <c r="E213" s="37"/>
      <c r="F213" s="37"/>
      <c r="G213" s="37"/>
      <c r="H213" s="37"/>
      <c r="I213" s="37"/>
      <c r="J213" s="37"/>
      <c r="K213" s="37"/>
      <c r="L213" s="37"/>
      <c r="M213" s="37"/>
      <c r="N213" s="37"/>
      <c r="O213" s="38"/>
      <c r="P213" s="38"/>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row>
    <row r="214" spans="1:45">
      <c r="A214" s="13"/>
      <c r="B214" s="37"/>
      <c r="C214" s="37"/>
      <c r="D214" s="37"/>
      <c r="E214" s="37"/>
      <c r="F214" s="37"/>
      <c r="G214" s="37"/>
      <c r="H214" s="37"/>
      <c r="I214" s="37"/>
      <c r="J214" s="37"/>
      <c r="K214" s="37"/>
      <c r="L214" s="37"/>
      <c r="M214" s="37"/>
      <c r="N214" s="37"/>
      <c r="O214" s="38"/>
      <c r="P214" s="38"/>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row>
    <row r="215" spans="1:45">
      <c r="A215" s="13"/>
      <c r="B215" s="37"/>
      <c r="C215" s="37"/>
      <c r="D215" s="37"/>
      <c r="E215" s="37"/>
      <c r="F215" s="37"/>
      <c r="G215" s="37"/>
      <c r="H215" s="37"/>
      <c r="I215" s="37"/>
      <c r="J215" s="37"/>
      <c r="K215" s="37"/>
      <c r="L215" s="37"/>
      <c r="M215" s="37"/>
      <c r="N215" s="37"/>
      <c r="O215" s="38"/>
      <c r="P215" s="38"/>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row>
    <row r="216" spans="1:45">
      <c r="A216" s="13"/>
      <c r="B216" s="37"/>
      <c r="C216" s="37"/>
      <c r="D216" s="37"/>
      <c r="E216" s="37"/>
      <c r="F216" s="37"/>
      <c r="G216" s="37"/>
      <c r="H216" s="37"/>
      <c r="I216" s="37"/>
      <c r="J216" s="37"/>
      <c r="K216" s="37"/>
      <c r="L216" s="37"/>
      <c r="M216" s="37"/>
      <c r="N216" s="37"/>
      <c r="O216" s="38"/>
      <c r="P216" s="38"/>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row>
    <row r="217" spans="1:45">
      <c r="A217" s="13"/>
      <c r="B217" s="37"/>
      <c r="C217" s="37"/>
      <c r="D217" s="37"/>
      <c r="E217" s="37"/>
      <c r="F217" s="37"/>
      <c r="G217" s="37"/>
      <c r="H217" s="37"/>
      <c r="I217" s="37"/>
      <c r="J217" s="37"/>
      <c r="K217" s="37"/>
      <c r="L217" s="37"/>
      <c r="M217" s="37"/>
      <c r="N217" s="37"/>
      <c r="O217" s="38"/>
      <c r="P217" s="38"/>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row>
    <row r="218" spans="1:45">
      <c r="A218" s="13"/>
      <c r="B218" s="37"/>
      <c r="C218" s="37"/>
      <c r="D218" s="37"/>
      <c r="E218" s="37"/>
      <c r="F218" s="37"/>
      <c r="G218" s="37"/>
      <c r="H218" s="37"/>
      <c r="I218" s="37"/>
      <c r="J218" s="37"/>
      <c r="K218" s="37"/>
      <c r="L218" s="37"/>
      <c r="M218" s="37"/>
      <c r="N218" s="37"/>
      <c r="O218" s="38"/>
      <c r="P218" s="38"/>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row>
    <row r="219" spans="1:45">
      <c r="A219" s="13"/>
      <c r="B219" s="37"/>
      <c r="C219" s="37"/>
      <c r="D219" s="37"/>
      <c r="E219" s="37"/>
      <c r="F219" s="37"/>
      <c r="G219" s="37"/>
      <c r="H219" s="37"/>
      <c r="I219" s="37"/>
      <c r="J219" s="37"/>
      <c r="K219" s="37"/>
      <c r="L219" s="37"/>
      <c r="M219" s="37"/>
      <c r="N219" s="37"/>
      <c r="O219" s="38"/>
      <c r="P219" s="38"/>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row>
    <row r="220" spans="1:45">
      <c r="A220" s="13"/>
      <c r="B220" s="37"/>
      <c r="C220" s="37"/>
      <c r="D220" s="37"/>
      <c r="E220" s="37"/>
      <c r="F220" s="37"/>
      <c r="G220" s="37"/>
      <c r="H220" s="37"/>
      <c r="I220" s="37"/>
      <c r="J220" s="37"/>
      <c r="K220" s="37"/>
      <c r="L220" s="37"/>
      <c r="M220" s="37"/>
      <c r="N220" s="37"/>
      <c r="O220" s="38"/>
      <c r="P220" s="38"/>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row>
    <row r="221" spans="1:45">
      <c r="A221" s="13"/>
      <c r="B221" s="37"/>
      <c r="C221" s="37"/>
      <c r="D221" s="37"/>
      <c r="E221" s="37"/>
      <c r="F221" s="37"/>
      <c r="G221" s="37"/>
      <c r="H221" s="37"/>
      <c r="I221" s="37"/>
      <c r="J221" s="37"/>
      <c r="K221" s="37"/>
      <c r="L221" s="37"/>
      <c r="M221" s="37"/>
      <c r="N221" s="37"/>
      <c r="O221" s="38"/>
      <c r="P221" s="38"/>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row>
    <row r="222" spans="1:45">
      <c r="A222" s="13"/>
      <c r="B222" s="37"/>
      <c r="C222" s="37"/>
      <c r="D222" s="37"/>
      <c r="E222" s="37"/>
      <c r="F222" s="37"/>
      <c r="G222" s="37"/>
      <c r="H222" s="37"/>
      <c r="I222" s="37"/>
      <c r="J222" s="37"/>
      <c r="K222" s="37"/>
      <c r="L222" s="37"/>
      <c r="M222" s="37"/>
      <c r="N222" s="37"/>
      <c r="O222" s="38"/>
      <c r="P222" s="38"/>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row>
    <row r="223" spans="1:45">
      <c r="A223" s="13"/>
      <c r="B223" s="37"/>
      <c r="C223" s="37"/>
      <c r="D223" s="37"/>
      <c r="E223" s="37"/>
      <c r="F223" s="37"/>
      <c r="G223" s="37"/>
      <c r="H223" s="37"/>
      <c r="I223" s="37"/>
      <c r="J223" s="37"/>
      <c r="K223" s="37"/>
      <c r="L223" s="37"/>
      <c r="M223" s="37"/>
      <c r="N223" s="37"/>
      <c r="O223" s="38"/>
      <c r="P223" s="38"/>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row>
    <row r="224" spans="1:45">
      <c r="A224" s="13"/>
      <c r="B224" s="37"/>
      <c r="C224" s="37"/>
      <c r="D224" s="37"/>
      <c r="E224" s="37"/>
      <c r="F224" s="37"/>
      <c r="G224" s="37"/>
      <c r="H224" s="37"/>
      <c r="I224" s="37"/>
      <c r="J224" s="37"/>
      <c r="K224" s="37"/>
      <c r="L224" s="37"/>
      <c r="M224" s="37"/>
      <c r="N224" s="37"/>
      <c r="O224" s="38"/>
      <c r="P224" s="38"/>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row>
    <row r="225" spans="1:45">
      <c r="A225" s="13"/>
      <c r="B225" s="37"/>
      <c r="C225" s="37"/>
      <c r="D225" s="37"/>
      <c r="E225" s="37"/>
      <c r="F225" s="37"/>
      <c r="G225" s="37"/>
      <c r="H225" s="37"/>
      <c r="I225" s="37"/>
      <c r="J225" s="37"/>
      <c r="K225" s="37"/>
      <c r="L225" s="37"/>
      <c r="M225" s="37"/>
      <c r="N225" s="37"/>
      <c r="O225" s="38"/>
      <c r="P225" s="38"/>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row>
    <row r="226" spans="1:45">
      <c r="A226" s="13"/>
      <c r="B226" s="37"/>
      <c r="C226" s="37"/>
      <c r="D226" s="37"/>
      <c r="E226" s="37"/>
      <c r="F226" s="37"/>
      <c r="G226" s="37"/>
      <c r="H226" s="37"/>
      <c r="I226" s="37"/>
      <c r="J226" s="37"/>
      <c r="K226" s="37"/>
      <c r="L226" s="37"/>
      <c r="M226" s="37"/>
      <c r="N226" s="37"/>
      <c r="O226" s="38"/>
      <c r="P226" s="38"/>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row>
    <row r="227" spans="1:45">
      <c r="A227" s="13"/>
      <c r="B227" s="37"/>
      <c r="C227" s="37"/>
      <c r="D227" s="37"/>
      <c r="E227" s="37"/>
      <c r="F227" s="37"/>
      <c r="G227" s="37"/>
      <c r="H227" s="37"/>
      <c r="I227" s="37"/>
      <c r="J227" s="37"/>
      <c r="K227" s="37"/>
      <c r="L227" s="37"/>
      <c r="M227" s="37"/>
      <c r="N227" s="37"/>
      <c r="O227" s="38"/>
      <c r="P227" s="38"/>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row>
    <row r="228" spans="1:45">
      <c r="A228" s="13"/>
      <c r="B228" s="37"/>
      <c r="C228" s="37"/>
      <c r="D228" s="37"/>
      <c r="E228" s="37"/>
      <c r="F228" s="37"/>
      <c r="G228" s="37"/>
      <c r="H228" s="37"/>
      <c r="I228" s="37"/>
      <c r="J228" s="37"/>
      <c r="K228" s="37"/>
      <c r="L228" s="37"/>
      <c r="M228" s="37"/>
      <c r="N228" s="37"/>
      <c r="O228" s="38"/>
      <c r="P228" s="38"/>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row>
    <row r="229" spans="1:45">
      <c r="A229" s="13"/>
      <c r="B229" s="37"/>
      <c r="C229" s="37"/>
      <c r="D229" s="37"/>
      <c r="E229" s="37"/>
      <c r="F229" s="37"/>
      <c r="G229" s="37"/>
      <c r="H229" s="37"/>
      <c r="I229" s="37"/>
      <c r="J229" s="37"/>
      <c r="K229" s="37"/>
      <c r="L229" s="37"/>
      <c r="M229" s="37"/>
      <c r="N229" s="37"/>
      <c r="O229" s="38"/>
      <c r="P229" s="38"/>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row>
    <row r="230" spans="1:45">
      <c r="A230" s="13"/>
      <c r="B230" s="37"/>
      <c r="C230" s="37"/>
      <c r="D230" s="37"/>
      <c r="E230" s="37"/>
      <c r="F230" s="37"/>
      <c r="G230" s="37"/>
      <c r="H230" s="37"/>
      <c r="I230" s="37"/>
      <c r="J230" s="37"/>
      <c r="K230" s="37"/>
      <c r="L230" s="37"/>
      <c r="M230" s="37"/>
      <c r="N230" s="37"/>
      <c r="O230" s="38"/>
      <c r="P230" s="38"/>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row>
    <row r="231" spans="1:45">
      <c r="A231" s="13"/>
      <c r="B231" s="37"/>
      <c r="C231" s="37"/>
      <c r="D231" s="37"/>
      <c r="E231" s="37"/>
      <c r="F231" s="37"/>
      <c r="G231" s="37"/>
      <c r="H231" s="37"/>
      <c r="I231" s="37"/>
      <c r="J231" s="37"/>
      <c r="K231" s="37"/>
      <c r="L231" s="37"/>
      <c r="M231" s="37"/>
      <c r="N231" s="37"/>
      <c r="O231" s="38"/>
      <c r="P231" s="38"/>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row>
    <row r="232" spans="1:45">
      <c r="A232" s="13"/>
      <c r="B232" s="37"/>
      <c r="C232" s="37"/>
      <c r="D232" s="37"/>
      <c r="E232" s="37"/>
      <c r="F232" s="37"/>
      <c r="G232" s="37"/>
      <c r="H232" s="37"/>
      <c r="I232" s="37"/>
      <c r="J232" s="37"/>
      <c r="K232" s="37"/>
      <c r="L232" s="37"/>
      <c r="M232" s="37"/>
      <c r="N232" s="37"/>
      <c r="O232" s="38"/>
      <c r="P232" s="38"/>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row>
    <row r="233" spans="1:45">
      <c r="A233" s="13"/>
      <c r="B233" s="37"/>
      <c r="C233" s="37"/>
      <c r="D233" s="37"/>
      <c r="E233" s="37"/>
      <c r="F233" s="37"/>
      <c r="G233" s="37"/>
      <c r="H233" s="37"/>
      <c r="I233" s="37"/>
      <c r="J233" s="37"/>
      <c r="K233" s="37"/>
      <c r="L233" s="37"/>
      <c r="M233" s="37"/>
      <c r="N233" s="37"/>
      <c r="O233" s="38"/>
      <c r="P233" s="38"/>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row>
    <row r="234" spans="1:45">
      <c r="A234" s="13"/>
      <c r="B234" s="37"/>
      <c r="C234" s="37"/>
      <c r="D234" s="37"/>
      <c r="E234" s="37"/>
      <c r="F234" s="37"/>
      <c r="G234" s="37"/>
      <c r="H234" s="37"/>
      <c r="I234" s="37"/>
      <c r="J234" s="37"/>
      <c r="K234" s="37"/>
      <c r="L234" s="37"/>
      <c r="M234" s="37"/>
      <c r="N234" s="37"/>
      <c r="O234" s="38"/>
      <c r="P234" s="38"/>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row>
    <row r="235" spans="1:45">
      <c r="A235" s="13"/>
      <c r="B235" s="37"/>
      <c r="C235" s="37"/>
      <c r="D235" s="37"/>
      <c r="E235" s="37"/>
      <c r="F235" s="37"/>
      <c r="G235" s="37"/>
      <c r="H235" s="37"/>
      <c r="I235" s="37"/>
      <c r="J235" s="37"/>
      <c r="K235" s="37"/>
      <c r="L235" s="37"/>
      <c r="M235" s="37"/>
      <c r="N235" s="37"/>
      <c r="O235" s="38"/>
      <c r="P235" s="38"/>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row>
    <row r="236" spans="1:45">
      <c r="A236" s="13"/>
      <c r="B236" s="37"/>
      <c r="C236" s="37"/>
      <c r="D236" s="37"/>
      <c r="E236" s="37"/>
      <c r="F236" s="37"/>
      <c r="G236" s="37"/>
      <c r="H236" s="37"/>
      <c r="I236" s="37"/>
      <c r="J236" s="37"/>
      <c r="K236" s="37"/>
      <c r="L236" s="37"/>
      <c r="M236" s="37"/>
      <c r="N236" s="37"/>
      <c r="O236" s="38"/>
      <c r="P236" s="38"/>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row>
    <row r="237" spans="1:45">
      <c r="A237" s="13"/>
      <c r="B237" s="37"/>
      <c r="C237" s="37"/>
      <c r="D237" s="37"/>
      <c r="E237" s="37"/>
      <c r="F237" s="37"/>
      <c r="G237" s="37"/>
      <c r="H237" s="37"/>
      <c r="I237" s="37"/>
      <c r="J237" s="37"/>
      <c r="K237" s="37"/>
      <c r="L237" s="37"/>
      <c r="M237" s="37"/>
      <c r="N237" s="37"/>
      <c r="O237" s="38"/>
      <c r="P237" s="38"/>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row>
    <row r="238" spans="1:45">
      <c r="A238" s="13"/>
      <c r="B238" s="37"/>
      <c r="C238" s="37"/>
      <c r="D238" s="37"/>
      <c r="E238" s="37"/>
      <c r="F238" s="37"/>
      <c r="G238" s="37"/>
      <c r="H238" s="37"/>
      <c r="I238" s="37"/>
      <c r="J238" s="37"/>
      <c r="K238" s="37"/>
      <c r="L238" s="37"/>
      <c r="M238" s="37"/>
      <c r="N238" s="37"/>
      <c r="O238" s="38"/>
      <c r="P238" s="38"/>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row>
    <row r="239" spans="1:45">
      <c r="A239" s="13"/>
      <c r="B239" s="37"/>
      <c r="C239" s="37"/>
      <c r="D239" s="37"/>
      <c r="E239" s="37"/>
      <c r="F239" s="37"/>
      <c r="G239" s="37"/>
      <c r="H239" s="37"/>
      <c r="I239" s="37"/>
      <c r="J239" s="37"/>
      <c r="K239" s="37"/>
      <c r="L239" s="37"/>
      <c r="M239" s="37"/>
      <c r="N239" s="37"/>
      <c r="O239" s="38"/>
      <c r="P239" s="38"/>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row>
    <row r="240" spans="1:45">
      <c r="A240" s="13"/>
      <c r="B240" s="37"/>
      <c r="C240" s="37"/>
      <c r="D240" s="37"/>
      <c r="E240" s="37"/>
      <c r="F240" s="37"/>
      <c r="G240" s="37"/>
      <c r="H240" s="37"/>
      <c r="I240" s="37"/>
      <c r="J240" s="37"/>
      <c r="K240" s="37"/>
      <c r="L240" s="37"/>
      <c r="M240" s="37"/>
      <c r="N240" s="37"/>
      <c r="O240" s="38"/>
      <c r="P240" s="38"/>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row>
    <row r="241" spans="1:45">
      <c r="A241" s="13"/>
      <c r="B241" s="37"/>
      <c r="C241" s="37"/>
      <c r="D241" s="37"/>
      <c r="E241" s="37"/>
      <c r="F241" s="37"/>
      <c r="G241" s="37"/>
      <c r="H241" s="37"/>
      <c r="I241" s="37"/>
      <c r="J241" s="37"/>
      <c r="K241" s="37"/>
      <c r="L241" s="37"/>
      <c r="M241" s="37"/>
      <c r="N241" s="37"/>
      <c r="O241" s="38"/>
      <c r="P241" s="38"/>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row>
    <row r="242" spans="1:45">
      <c r="A242" s="13"/>
      <c r="B242" s="37"/>
      <c r="C242" s="37"/>
      <c r="D242" s="37"/>
      <c r="E242" s="37"/>
      <c r="F242" s="37"/>
      <c r="G242" s="37"/>
      <c r="H242" s="37"/>
      <c r="I242" s="37"/>
      <c r="J242" s="37"/>
      <c r="K242" s="37"/>
      <c r="L242" s="37"/>
      <c r="M242" s="37"/>
      <c r="N242" s="37"/>
      <c r="O242" s="38"/>
      <c r="P242" s="38"/>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row>
    <row r="243" spans="1:45">
      <c r="A243" s="13"/>
      <c r="B243" s="37"/>
      <c r="C243" s="37"/>
      <c r="D243" s="37"/>
      <c r="E243" s="37"/>
      <c r="F243" s="37"/>
      <c r="G243" s="37"/>
      <c r="H243" s="37"/>
      <c r="I243" s="37"/>
      <c r="J243" s="37"/>
      <c r="K243" s="37"/>
      <c r="L243" s="37"/>
      <c r="M243" s="37"/>
      <c r="N243" s="37"/>
      <c r="O243" s="38"/>
      <c r="P243" s="38"/>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row>
    <row r="244" spans="1:45">
      <c r="A244" s="13"/>
      <c r="B244" s="37"/>
      <c r="C244" s="37"/>
      <c r="D244" s="37"/>
      <c r="E244" s="37"/>
      <c r="F244" s="37"/>
      <c r="G244" s="37"/>
      <c r="H244" s="37"/>
      <c r="I244" s="37"/>
      <c r="J244" s="37"/>
      <c r="K244" s="37"/>
      <c r="L244" s="37"/>
      <c r="M244" s="37"/>
      <c r="N244" s="37"/>
      <c r="O244" s="38"/>
      <c r="P244" s="38"/>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row>
    <row r="245" spans="1:45">
      <c r="A245" s="13"/>
      <c r="B245" s="37"/>
      <c r="C245" s="37"/>
      <c r="D245" s="37"/>
      <c r="E245" s="37"/>
      <c r="F245" s="37"/>
      <c r="G245" s="37"/>
      <c r="H245" s="37"/>
      <c r="I245" s="37"/>
      <c r="J245" s="37"/>
      <c r="K245" s="37"/>
      <c r="L245" s="37"/>
      <c r="M245" s="37"/>
      <c r="N245" s="37"/>
      <c r="O245" s="38"/>
      <c r="P245" s="38"/>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row>
    <row r="246" spans="1:45">
      <c r="A246" s="13"/>
      <c r="B246" s="37"/>
      <c r="C246" s="37"/>
      <c r="D246" s="37"/>
      <c r="E246" s="37"/>
      <c r="F246" s="37"/>
      <c r="G246" s="37"/>
      <c r="H246" s="37"/>
      <c r="I246" s="37"/>
      <c r="J246" s="37"/>
      <c r="K246" s="37"/>
      <c r="L246" s="37"/>
      <c r="M246" s="37"/>
      <c r="N246" s="37"/>
      <c r="O246" s="38"/>
      <c r="P246" s="38"/>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row>
    <row r="247" spans="1:45">
      <c r="A247" s="13"/>
      <c r="B247" s="37"/>
      <c r="C247" s="37"/>
      <c r="D247" s="37"/>
      <c r="E247" s="37"/>
      <c r="F247" s="37"/>
      <c r="G247" s="37"/>
      <c r="H247" s="37"/>
      <c r="I247" s="37"/>
      <c r="J247" s="37"/>
      <c r="K247" s="37"/>
      <c r="L247" s="37"/>
      <c r="M247" s="37"/>
      <c r="N247" s="37"/>
      <c r="O247" s="38"/>
      <c r="P247" s="38"/>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row>
    <row r="248" spans="1:45">
      <c r="A248" s="13"/>
      <c r="B248" s="37"/>
      <c r="C248" s="37"/>
      <c r="D248" s="37"/>
      <c r="E248" s="37"/>
      <c r="F248" s="37"/>
      <c r="G248" s="37"/>
      <c r="H248" s="37"/>
      <c r="I248" s="37"/>
      <c r="J248" s="37"/>
      <c r="K248" s="37"/>
      <c r="L248" s="37"/>
      <c r="M248" s="37"/>
      <c r="N248" s="37"/>
      <c r="O248" s="38"/>
      <c r="P248" s="38"/>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row>
    <row r="249" spans="1:45">
      <c r="A249" s="13"/>
      <c r="B249" s="37"/>
      <c r="C249" s="37"/>
      <c r="D249" s="37"/>
      <c r="E249" s="37"/>
      <c r="F249" s="37"/>
      <c r="G249" s="37"/>
      <c r="H249" s="37"/>
      <c r="I249" s="37"/>
      <c r="J249" s="37"/>
      <c r="K249" s="37"/>
      <c r="L249" s="37"/>
      <c r="M249" s="37"/>
      <c r="N249" s="37"/>
      <c r="O249" s="38"/>
      <c r="P249" s="38"/>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row>
    <row r="250" spans="1:45">
      <c r="A250" s="13"/>
      <c r="B250" s="37"/>
      <c r="C250" s="37"/>
      <c r="D250" s="37"/>
      <c r="E250" s="37"/>
      <c r="F250" s="37"/>
      <c r="G250" s="37"/>
      <c r="H250" s="37"/>
      <c r="I250" s="37"/>
      <c r="J250" s="37"/>
      <c r="K250" s="37"/>
      <c r="L250" s="37"/>
      <c r="M250" s="37"/>
      <c r="N250" s="37"/>
      <c r="O250" s="38"/>
      <c r="P250" s="38"/>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row>
    <row r="251" spans="1:45">
      <c r="A251" s="13"/>
      <c r="B251" s="37"/>
      <c r="C251" s="37"/>
      <c r="D251" s="37"/>
      <c r="E251" s="37"/>
      <c r="F251" s="37"/>
      <c r="G251" s="37"/>
      <c r="H251" s="37"/>
      <c r="I251" s="37"/>
      <c r="J251" s="37"/>
      <c r="K251" s="37"/>
      <c r="L251" s="37"/>
      <c r="M251" s="37"/>
      <c r="N251" s="37"/>
      <c r="O251" s="38"/>
      <c r="P251" s="38"/>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row>
    <row r="252" spans="1:45">
      <c r="A252" s="13"/>
      <c r="B252" s="37"/>
      <c r="C252" s="37"/>
      <c r="D252" s="37"/>
      <c r="E252" s="37"/>
      <c r="F252" s="37"/>
      <c r="G252" s="37"/>
      <c r="H252" s="37"/>
      <c r="I252" s="37"/>
      <c r="J252" s="37"/>
      <c r="K252" s="37"/>
      <c r="L252" s="37"/>
      <c r="M252" s="37"/>
      <c r="N252" s="37"/>
      <c r="O252" s="38"/>
      <c r="P252" s="38"/>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row>
    <row r="253" spans="1:45">
      <c r="A253" s="13"/>
      <c r="B253" s="37"/>
      <c r="C253" s="37"/>
      <c r="D253" s="37"/>
      <c r="E253" s="37"/>
      <c r="F253" s="37"/>
      <c r="G253" s="37"/>
      <c r="H253" s="37"/>
      <c r="I253" s="37"/>
      <c r="J253" s="37"/>
      <c r="K253" s="37"/>
      <c r="L253" s="37"/>
      <c r="M253" s="37"/>
      <c r="N253" s="37"/>
      <c r="O253" s="38"/>
      <c r="P253" s="38"/>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row>
    <row r="254" spans="1:45">
      <c r="A254" s="13"/>
      <c r="B254" s="37"/>
      <c r="C254" s="37"/>
      <c r="D254" s="37"/>
      <c r="E254" s="37"/>
      <c r="F254" s="37"/>
      <c r="G254" s="37"/>
      <c r="H254" s="37"/>
      <c r="I254" s="37"/>
      <c r="J254" s="37"/>
      <c r="K254" s="37"/>
      <c r="L254" s="37"/>
      <c r="M254" s="37"/>
      <c r="N254" s="37"/>
      <c r="O254" s="38"/>
      <c r="P254" s="38"/>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row>
    <row r="255" spans="1:45">
      <c r="A255" s="13"/>
      <c r="B255" s="37"/>
      <c r="C255" s="37"/>
      <c r="D255" s="37"/>
      <c r="E255" s="37"/>
      <c r="F255" s="37"/>
      <c r="G255" s="37"/>
      <c r="H255" s="37"/>
      <c r="I255" s="37"/>
      <c r="J255" s="37"/>
      <c r="K255" s="37"/>
      <c r="L255" s="37"/>
      <c r="M255" s="37"/>
      <c r="N255" s="37"/>
      <c r="O255" s="38"/>
      <c r="P255" s="38"/>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row>
    <row r="256" spans="1:45">
      <c r="A256" s="13"/>
      <c r="B256" s="37"/>
      <c r="C256" s="37"/>
      <c r="D256" s="37"/>
      <c r="E256" s="37"/>
      <c r="F256" s="37"/>
      <c r="G256" s="37"/>
      <c r="H256" s="37"/>
      <c r="I256" s="37"/>
      <c r="J256" s="37"/>
      <c r="K256" s="37"/>
      <c r="L256" s="37"/>
      <c r="M256" s="37"/>
      <c r="N256" s="37"/>
      <c r="O256" s="38"/>
      <c r="P256" s="38"/>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row>
    <row r="257" spans="1:45">
      <c r="A257" s="13"/>
      <c r="B257" s="37"/>
      <c r="C257" s="37"/>
      <c r="D257" s="37"/>
      <c r="E257" s="37"/>
      <c r="F257" s="37"/>
      <c r="G257" s="37"/>
      <c r="H257" s="37"/>
      <c r="I257" s="37"/>
      <c r="J257" s="37"/>
      <c r="K257" s="37"/>
      <c r="L257" s="37"/>
      <c r="M257" s="37"/>
      <c r="N257" s="37"/>
      <c r="O257" s="38"/>
      <c r="P257" s="38"/>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row>
    <row r="258" spans="1:45">
      <c r="A258" s="13"/>
      <c r="B258" s="37"/>
      <c r="C258" s="37"/>
      <c r="D258" s="37"/>
      <c r="E258" s="37"/>
      <c r="F258" s="37"/>
      <c r="G258" s="37"/>
      <c r="H258" s="37"/>
      <c r="I258" s="37"/>
      <c r="J258" s="37"/>
      <c r="K258" s="37"/>
      <c r="L258" s="37"/>
      <c r="M258" s="37"/>
      <c r="N258" s="37"/>
      <c r="O258" s="38"/>
      <c r="P258" s="38"/>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row>
    <row r="259" spans="1:45">
      <c r="A259" s="13"/>
      <c r="B259" s="37"/>
      <c r="C259" s="37"/>
      <c r="D259" s="37"/>
      <c r="E259" s="37"/>
      <c r="F259" s="37"/>
      <c r="G259" s="37"/>
      <c r="H259" s="37"/>
      <c r="I259" s="37"/>
      <c r="J259" s="37"/>
      <c r="K259" s="37"/>
      <c r="L259" s="37"/>
      <c r="M259" s="37"/>
      <c r="N259" s="37"/>
      <c r="O259" s="38"/>
      <c r="P259" s="38"/>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row>
    <row r="260" spans="1:45">
      <c r="A260" s="13"/>
      <c r="B260" s="37"/>
      <c r="C260" s="37"/>
      <c r="D260" s="37"/>
      <c r="E260" s="37"/>
      <c r="F260" s="37"/>
      <c r="G260" s="37"/>
      <c r="H260" s="37"/>
      <c r="I260" s="37"/>
      <c r="J260" s="37"/>
      <c r="K260" s="37"/>
      <c r="L260" s="37"/>
      <c r="M260" s="37"/>
      <c r="N260" s="37"/>
      <c r="O260" s="38"/>
      <c r="P260" s="38"/>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row>
    <row r="261" spans="1:45">
      <c r="A261" s="13"/>
      <c r="B261" s="37"/>
      <c r="C261" s="37"/>
      <c r="D261" s="37"/>
      <c r="E261" s="37"/>
      <c r="F261" s="37"/>
      <c r="G261" s="37"/>
      <c r="H261" s="37"/>
      <c r="I261" s="37"/>
      <c r="J261" s="37"/>
      <c r="K261" s="37"/>
      <c r="L261" s="37"/>
      <c r="M261" s="37"/>
      <c r="N261" s="37"/>
      <c r="O261" s="38"/>
      <c r="P261" s="38"/>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row>
    <row r="262" spans="1:45">
      <c r="A262" s="13"/>
      <c r="B262" s="37"/>
      <c r="C262" s="37"/>
      <c r="D262" s="37"/>
      <c r="E262" s="37"/>
      <c r="F262" s="37"/>
      <c r="G262" s="37"/>
      <c r="H262" s="37"/>
      <c r="I262" s="37"/>
      <c r="J262" s="37"/>
      <c r="K262" s="37"/>
      <c r="L262" s="37"/>
      <c r="M262" s="37"/>
      <c r="N262" s="37"/>
      <c r="O262" s="38"/>
      <c r="P262" s="38"/>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row>
    <row r="263" spans="1:45">
      <c r="A263" s="13"/>
      <c r="B263" s="37"/>
      <c r="C263" s="37"/>
      <c r="D263" s="37"/>
      <c r="E263" s="37"/>
      <c r="F263" s="37"/>
      <c r="G263" s="37"/>
      <c r="H263" s="37"/>
      <c r="I263" s="37"/>
      <c r="J263" s="37"/>
      <c r="K263" s="37"/>
      <c r="L263" s="37"/>
      <c r="M263" s="37"/>
      <c r="N263" s="37"/>
      <c r="O263" s="38"/>
      <c r="P263" s="38"/>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row>
    <row r="264" spans="1:45">
      <c r="A264" s="13"/>
      <c r="B264" s="37"/>
      <c r="C264" s="37"/>
      <c r="D264" s="37"/>
      <c r="E264" s="37"/>
      <c r="F264" s="37"/>
      <c r="G264" s="37"/>
      <c r="H264" s="37"/>
      <c r="I264" s="37"/>
      <c r="J264" s="37"/>
      <c r="K264" s="37"/>
      <c r="L264" s="37"/>
      <c r="M264" s="37"/>
      <c r="N264" s="37"/>
      <c r="O264" s="38"/>
      <c r="P264" s="38"/>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row>
    <row r="265" spans="1:45">
      <c r="A265" s="13"/>
      <c r="B265" s="37"/>
      <c r="C265" s="37"/>
      <c r="D265" s="37"/>
      <c r="E265" s="37"/>
      <c r="F265" s="37"/>
      <c r="G265" s="37"/>
      <c r="H265" s="37"/>
      <c r="I265" s="37"/>
      <c r="J265" s="37"/>
      <c r="K265" s="37"/>
      <c r="L265" s="37"/>
      <c r="M265" s="37"/>
      <c r="N265" s="37"/>
      <c r="O265" s="38"/>
      <c r="P265" s="38"/>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row>
    <row r="266" spans="1:45">
      <c r="A266" s="13"/>
      <c r="B266" s="37"/>
      <c r="C266" s="37"/>
      <c r="D266" s="37"/>
      <c r="E266" s="37"/>
      <c r="F266" s="37"/>
      <c r="G266" s="37"/>
      <c r="H266" s="37"/>
      <c r="I266" s="37"/>
      <c r="J266" s="37"/>
      <c r="K266" s="37"/>
      <c r="L266" s="37"/>
      <c r="M266" s="37"/>
      <c r="N266" s="37"/>
      <c r="O266" s="38"/>
      <c r="P266" s="38"/>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row>
    <row r="267" spans="1:45">
      <c r="A267" s="13"/>
      <c r="B267" s="37"/>
      <c r="C267" s="37"/>
      <c r="D267" s="37"/>
      <c r="E267" s="37"/>
      <c r="F267" s="37"/>
      <c r="G267" s="37"/>
      <c r="H267" s="37"/>
      <c r="I267" s="37"/>
      <c r="J267" s="37"/>
      <c r="K267" s="37"/>
      <c r="L267" s="37"/>
      <c r="M267" s="37"/>
      <c r="N267" s="37"/>
      <c r="O267" s="38"/>
      <c r="P267" s="38"/>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row>
    <row r="268" spans="1:45">
      <c r="A268" s="13"/>
      <c r="B268" s="37"/>
      <c r="C268" s="37"/>
      <c r="D268" s="37"/>
      <c r="E268" s="37"/>
      <c r="F268" s="37"/>
      <c r="G268" s="37"/>
      <c r="H268" s="37"/>
      <c r="I268" s="37"/>
      <c r="J268" s="37"/>
      <c r="K268" s="37"/>
      <c r="L268" s="37"/>
      <c r="M268" s="37"/>
      <c r="N268" s="37"/>
      <c r="O268" s="38"/>
      <c r="P268" s="38"/>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row>
    <row r="269" spans="1:45">
      <c r="A269" s="13"/>
      <c r="B269" s="37"/>
      <c r="C269" s="37"/>
      <c r="D269" s="37"/>
      <c r="E269" s="37"/>
      <c r="F269" s="37"/>
      <c r="G269" s="37"/>
      <c r="H269" s="37"/>
      <c r="I269" s="37"/>
      <c r="J269" s="37"/>
      <c r="K269" s="37"/>
      <c r="L269" s="37"/>
      <c r="M269" s="37"/>
      <c r="N269" s="37"/>
      <c r="O269" s="38"/>
      <c r="P269" s="38"/>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row>
    <row r="270" spans="1:45">
      <c r="A270" s="13"/>
      <c r="B270" s="37"/>
      <c r="C270" s="37"/>
      <c r="D270" s="37"/>
      <c r="E270" s="37"/>
      <c r="F270" s="37"/>
      <c r="G270" s="37"/>
      <c r="H270" s="37"/>
      <c r="I270" s="37"/>
      <c r="J270" s="37"/>
      <c r="K270" s="37"/>
      <c r="L270" s="37"/>
      <c r="M270" s="37"/>
      <c r="N270" s="37"/>
      <c r="O270" s="38"/>
      <c r="P270" s="38"/>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row>
    <row r="271" spans="1:45">
      <c r="A271" s="13"/>
      <c r="B271" s="37"/>
      <c r="C271" s="37"/>
      <c r="D271" s="37"/>
      <c r="E271" s="37"/>
      <c r="F271" s="37"/>
      <c r="G271" s="37"/>
      <c r="H271" s="37"/>
      <c r="I271" s="37"/>
      <c r="J271" s="37"/>
      <c r="K271" s="37"/>
      <c r="L271" s="37"/>
      <c r="M271" s="37"/>
      <c r="N271" s="37"/>
      <c r="O271" s="38"/>
      <c r="P271" s="38"/>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row>
    <row r="272" spans="1:45">
      <c r="A272" s="13"/>
      <c r="B272" s="37"/>
      <c r="C272" s="37"/>
      <c r="D272" s="37"/>
      <c r="E272" s="37"/>
      <c r="F272" s="37"/>
      <c r="G272" s="37"/>
      <c r="H272" s="37"/>
      <c r="I272" s="37"/>
      <c r="J272" s="37"/>
      <c r="K272" s="37"/>
      <c r="L272" s="37"/>
      <c r="M272" s="37"/>
      <c r="N272" s="37"/>
      <c r="O272" s="38"/>
      <c r="P272" s="38"/>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row>
    <row r="273" spans="1:45">
      <c r="A273" s="13"/>
      <c r="B273" s="37"/>
      <c r="C273" s="37"/>
      <c r="D273" s="37"/>
      <c r="E273" s="37"/>
      <c r="F273" s="37"/>
      <c r="G273" s="37"/>
      <c r="H273" s="37"/>
      <c r="I273" s="37"/>
      <c r="J273" s="37"/>
      <c r="K273" s="37"/>
      <c r="L273" s="37"/>
      <c r="M273" s="37"/>
      <c r="N273" s="37"/>
      <c r="O273" s="38"/>
      <c r="P273" s="38"/>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row>
    <row r="274" spans="1:45">
      <c r="A274" s="13"/>
      <c r="B274" s="37"/>
      <c r="C274" s="37"/>
      <c r="D274" s="37"/>
      <c r="E274" s="37"/>
      <c r="F274" s="37"/>
      <c r="G274" s="37"/>
      <c r="H274" s="37"/>
      <c r="I274" s="37"/>
      <c r="J274" s="37"/>
      <c r="K274" s="37"/>
      <c r="L274" s="37"/>
      <c r="M274" s="37"/>
      <c r="N274" s="37"/>
      <c r="O274" s="38"/>
      <c r="P274" s="38"/>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row>
    <row r="275" spans="1:45">
      <c r="A275" s="13"/>
      <c r="B275" s="37"/>
      <c r="C275" s="37"/>
      <c r="D275" s="37"/>
      <c r="E275" s="37"/>
      <c r="F275" s="37"/>
      <c r="G275" s="37"/>
      <c r="H275" s="37"/>
      <c r="I275" s="37"/>
      <c r="J275" s="37"/>
      <c r="K275" s="37"/>
      <c r="L275" s="37"/>
      <c r="M275" s="37"/>
      <c r="N275" s="37"/>
      <c r="O275" s="38"/>
      <c r="P275" s="38"/>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row>
    <row r="276" spans="1:45">
      <c r="A276" s="13"/>
      <c r="B276" s="37"/>
      <c r="C276" s="37"/>
      <c r="D276" s="37"/>
      <c r="E276" s="37"/>
      <c r="F276" s="37"/>
      <c r="G276" s="37"/>
      <c r="H276" s="37"/>
      <c r="I276" s="37"/>
      <c r="J276" s="37"/>
      <c r="K276" s="37"/>
      <c r="L276" s="37"/>
      <c r="M276" s="37"/>
      <c r="N276" s="37"/>
      <c r="O276" s="38"/>
      <c r="P276" s="38"/>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row>
    <row r="277" spans="1:45">
      <c r="A277" s="13"/>
      <c r="B277" s="37"/>
      <c r="C277" s="37"/>
      <c r="D277" s="37"/>
      <c r="E277" s="37"/>
      <c r="F277" s="37"/>
      <c r="G277" s="37"/>
      <c r="H277" s="37"/>
      <c r="I277" s="37"/>
      <c r="J277" s="37"/>
      <c r="K277" s="37"/>
      <c r="L277" s="37"/>
      <c r="M277" s="37"/>
      <c r="N277" s="37"/>
      <c r="O277" s="38"/>
      <c r="P277" s="38"/>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row>
    <row r="278" spans="1:45">
      <c r="A278" s="13"/>
      <c r="B278" s="37"/>
      <c r="C278" s="37"/>
      <c r="D278" s="37"/>
      <c r="E278" s="37"/>
      <c r="F278" s="37"/>
      <c r="G278" s="37"/>
      <c r="H278" s="37"/>
      <c r="I278" s="37"/>
      <c r="J278" s="37"/>
      <c r="K278" s="37"/>
      <c r="L278" s="37"/>
      <c r="M278" s="37"/>
      <c r="N278" s="37"/>
      <c r="O278" s="38"/>
      <c r="P278" s="38"/>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row>
    <row r="279" spans="1:45">
      <c r="A279" s="13"/>
      <c r="B279" s="37"/>
      <c r="C279" s="37"/>
      <c r="D279" s="37"/>
      <c r="E279" s="37"/>
      <c r="F279" s="37"/>
      <c r="G279" s="37"/>
      <c r="H279" s="37"/>
      <c r="I279" s="37"/>
      <c r="J279" s="37"/>
      <c r="K279" s="37"/>
      <c r="L279" s="37"/>
      <c r="M279" s="37"/>
      <c r="N279" s="37"/>
      <c r="O279" s="38"/>
      <c r="P279" s="38"/>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row>
    <row r="280" spans="1:45">
      <c r="A280" s="13"/>
      <c r="B280" s="37"/>
      <c r="C280" s="37"/>
      <c r="D280" s="37"/>
      <c r="E280" s="37"/>
      <c r="F280" s="37"/>
      <c r="G280" s="37"/>
      <c r="H280" s="37"/>
      <c r="I280" s="37"/>
      <c r="J280" s="37"/>
      <c r="K280" s="37"/>
      <c r="L280" s="37"/>
      <c r="M280" s="37"/>
      <c r="N280" s="37"/>
      <c r="O280" s="38"/>
      <c r="P280" s="38"/>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row>
    <row r="281" spans="1:45">
      <c r="A281" s="13"/>
      <c r="B281" s="37"/>
      <c r="C281" s="37"/>
      <c r="D281" s="37"/>
      <c r="E281" s="37"/>
      <c r="F281" s="37"/>
      <c r="G281" s="37"/>
      <c r="H281" s="37"/>
      <c r="I281" s="37"/>
      <c r="J281" s="37"/>
      <c r="K281" s="37"/>
      <c r="L281" s="37"/>
      <c r="M281" s="37"/>
      <c r="N281" s="37"/>
      <c r="O281" s="38"/>
      <c r="P281" s="38"/>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row>
    <row r="282" spans="1:45">
      <c r="A282" s="13"/>
      <c r="B282" s="37"/>
      <c r="C282" s="37"/>
      <c r="D282" s="37"/>
      <c r="E282" s="37"/>
      <c r="F282" s="37"/>
      <c r="G282" s="37"/>
      <c r="H282" s="37"/>
      <c r="I282" s="37"/>
      <c r="J282" s="37"/>
      <c r="K282" s="37"/>
      <c r="L282" s="37"/>
      <c r="M282" s="37"/>
      <c r="N282" s="37"/>
      <c r="O282" s="38"/>
      <c r="P282" s="38"/>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row>
    <row r="283" spans="1:45">
      <c r="A283" s="13"/>
      <c r="B283" s="37"/>
      <c r="C283" s="37"/>
      <c r="D283" s="37"/>
      <c r="E283" s="37"/>
      <c r="F283" s="37"/>
      <c r="G283" s="37"/>
      <c r="H283" s="37"/>
      <c r="I283" s="37"/>
      <c r="J283" s="37"/>
      <c r="K283" s="37"/>
      <c r="L283" s="37"/>
      <c r="M283" s="37"/>
      <c r="N283" s="37"/>
      <c r="O283" s="38"/>
      <c r="P283" s="38"/>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row>
    <row r="284" spans="1:45">
      <c r="A284" s="13"/>
      <c r="B284" s="37"/>
      <c r="C284" s="37"/>
      <c r="D284" s="37"/>
      <c r="E284" s="37"/>
      <c r="F284" s="37"/>
      <c r="G284" s="37"/>
      <c r="H284" s="37"/>
      <c r="I284" s="37"/>
      <c r="J284" s="37"/>
      <c r="K284" s="37"/>
      <c r="L284" s="37"/>
      <c r="M284" s="37"/>
      <c r="N284" s="37"/>
      <c r="O284" s="38"/>
      <c r="P284" s="38"/>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row>
    <row r="285" spans="1:45">
      <c r="A285" s="13"/>
      <c r="B285" s="37"/>
      <c r="C285" s="37"/>
      <c r="D285" s="37"/>
      <c r="E285" s="37"/>
      <c r="F285" s="37"/>
      <c r="G285" s="37"/>
      <c r="H285" s="37"/>
      <c r="I285" s="37"/>
      <c r="J285" s="37"/>
      <c r="K285" s="37"/>
      <c r="L285" s="37"/>
      <c r="M285" s="37"/>
      <c r="N285" s="37"/>
      <c r="O285" s="38"/>
      <c r="P285" s="38"/>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row>
    <row r="286" spans="1:45">
      <c r="A286" s="13"/>
      <c r="B286" s="37"/>
      <c r="C286" s="37"/>
      <c r="D286" s="37"/>
      <c r="E286" s="37"/>
      <c r="F286" s="37"/>
      <c r="G286" s="37"/>
      <c r="H286" s="37"/>
      <c r="I286" s="37"/>
      <c r="J286" s="37"/>
      <c r="K286" s="37"/>
      <c r="L286" s="37"/>
      <c r="M286" s="37"/>
      <c r="N286" s="37"/>
      <c r="O286" s="38"/>
      <c r="P286" s="38"/>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row>
    <row r="287" spans="1:45">
      <c r="A287" s="13"/>
      <c r="B287" s="37"/>
      <c r="C287" s="37"/>
      <c r="D287" s="37"/>
      <c r="E287" s="37"/>
      <c r="F287" s="37"/>
      <c r="G287" s="37"/>
      <c r="H287" s="37"/>
      <c r="I287" s="37"/>
      <c r="J287" s="37"/>
      <c r="K287" s="37"/>
      <c r="L287" s="37"/>
      <c r="M287" s="37"/>
      <c r="N287" s="37"/>
      <c r="O287" s="38"/>
      <c r="P287" s="38"/>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row>
    <row r="288" spans="1:45">
      <c r="A288" s="13"/>
      <c r="B288" s="37"/>
      <c r="C288" s="37"/>
      <c r="D288" s="37"/>
      <c r="E288" s="37"/>
      <c r="F288" s="37"/>
      <c r="G288" s="37"/>
      <c r="H288" s="37"/>
      <c r="I288" s="37"/>
      <c r="J288" s="37"/>
      <c r="K288" s="37"/>
      <c r="L288" s="37"/>
      <c r="M288" s="37"/>
      <c r="N288" s="37"/>
      <c r="O288" s="38"/>
      <c r="P288" s="38"/>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row>
    <row r="289" spans="1:45">
      <c r="A289" s="13"/>
      <c r="B289" s="37"/>
      <c r="C289" s="37"/>
      <c r="D289" s="37"/>
      <c r="E289" s="37"/>
      <c r="F289" s="37"/>
      <c r="G289" s="37"/>
      <c r="H289" s="37"/>
      <c r="I289" s="37"/>
      <c r="J289" s="37"/>
      <c r="K289" s="37"/>
      <c r="L289" s="37"/>
      <c r="M289" s="37"/>
      <c r="N289" s="37"/>
      <c r="O289" s="38"/>
      <c r="P289" s="38"/>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row>
    <row r="290" spans="1:45">
      <c r="A290" s="13"/>
      <c r="B290" s="37"/>
      <c r="C290" s="37"/>
      <c r="D290" s="37"/>
      <c r="E290" s="37"/>
      <c r="F290" s="37"/>
      <c r="G290" s="37"/>
      <c r="H290" s="37"/>
      <c r="I290" s="37"/>
      <c r="J290" s="37"/>
      <c r="K290" s="37"/>
      <c r="L290" s="37"/>
      <c r="M290" s="37"/>
      <c r="N290" s="37"/>
      <c r="O290" s="38"/>
      <c r="P290" s="38"/>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row>
    <row r="291" spans="1:45">
      <c r="A291" s="13"/>
      <c r="B291" s="37"/>
      <c r="C291" s="37"/>
      <c r="D291" s="37"/>
      <c r="E291" s="37"/>
      <c r="F291" s="37"/>
      <c r="G291" s="37"/>
      <c r="H291" s="37"/>
      <c r="I291" s="37"/>
      <c r="J291" s="37"/>
      <c r="K291" s="37"/>
      <c r="L291" s="37"/>
      <c r="M291" s="37"/>
      <c r="N291" s="37"/>
      <c r="O291" s="38"/>
      <c r="P291" s="38"/>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row>
    <row r="292" spans="1:45">
      <c r="A292" s="13"/>
      <c r="B292" s="37"/>
      <c r="C292" s="37"/>
      <c r="D292" s="37"/>
      <c r="E292" s="37"/>
      <c r="F292" s="37"/>
      <c r="G292" s="37"/>
      <c r="H292" s="37"/>
      <c r="I292" s="37"/>
      <c r="J292" s="37"/>
      <c r="K292" s="37"/>
      <c r="L292" s="37"/>
      <c r="M292" s="37"/>
      <c r="N292" s="37"/>
      <c r="O292" s="38"/>
      <c r="P292" s="38"/>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row>
    <row r="293" spans="1:45">
      <c r="A293" s="13"/>
      <c r="B293" s="37"/>
      <c r="C293" s="37"/>
      <c r="D293" s="37"/>
      <c r="E293" s="37"/>
      <c r="F293" s="37"/>
      <c r="G293" s="37"/>
      <c r="H293" s="37"/>
      <c r="I293" s="37"/>
      <c r="J293" s="37"/>
      <c r="K293" s="37"/>
      <c r="L293" s="37"/>
      <c r="M293" s="37"/>
      <c r="N293" s="37"/>
      <c r="O293" s="38"/>
      <c r="P293" s="38"/>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row>
    <row r="294" spans="1:45">
      <c r="A294" s="13"/>
      <c r="B294" s="37"/>
      <c r="C294" s="37"/>
      <c r="D294" s="37"/>
      <c r="E294" s="37"/>
      <c r="F294" s="37"/>
      <c r="G294" s="37"/>
      <c r="H294" s="37"/>
      <c r="I294" s="37"/>
      <c r="J294" s="37"/>
      <c r="K294" s="37"/>
      <c r="L294" s="37"/>
      <c r="M294" s="37"/>
      <c r="N294" s="37"/>
      <c r="O294" s="38"/>
      <c r="P294" s="38"/>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row>
    <row r="295" spans="1:45">
      <c r="A295" s="13"/>
      <c r="B295" s="37"/>
      <c r="C295" s="37"/>
      <c r="D295" s="37"/>
      <c r="E295" s="37"/>
      <c r="F295" s="37"/>
      <c r="G295" s="37"/>
      <c r="H295" s="37"/>
      <c r="I295" s="37"/>
      <c r="J295" s="37"/>
      <c r="K295" s="37"/>
      <c r="L295" s="37"/>
      <c r="M295" s="37"/>
      <c r="N295" s="37"/>
      <c r="O295" s="38"/>
      <c r="P295" s="38"/>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row>
    <row r="296" spans="1:45">
      <c r="A296" s="13"/>
      <c r="B296" s="37"/>
      <c r="C296" s="37"/>
      <c r="D296" s="37"/>
      <c r="E296" s="37"/>
      <c r="F296" s="37"/>
      <c r="G296" s="37"/>
      <c r="H296" s="37"/>
      <c r="I296" s="37"/>
      <c r="J296" s="37"/>
      <c r="K296" s="37"/>
      <c r="L296" s="37"/>
      <c r="M296" s="37"/>
      <c r="N296" s="37"/>
      <c r="O296" s="38"/>
      <c r="P296" s="38"/>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row>
    <row r="297" spans="1:45">
      <c r="A297" s="13"/>
      <c r="B297" s="37"/>
      <c r="C297" s="37"/>
      <c r="D297" s="37"/>
      <c r="E297" s="37"/>
      <c r="F297" s="37"/>
      <c r="G297" s="37"/>
      <c r="H297" s="37"/>
      <c r="I297" s="37"/>
      <c r="J297" s="37"/>
      <c r="K297" s="37"/>
      <c r="L297" s="37"/>
      <c r="M297" s="37"/>
      <c r="N297" s="37"/>
      <c r="O297" s="38"/>
      <c r="P297" s="38"/>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row>
    <row r="298" spans="1:45">
      <c r="A298" s="13"/>
      <c r="B298" s="37"/>
      <c r="C298" s="37"/>
      <c r="D298" s="37"/>
      <c r="E298" s="37"/>
      <c r="F298" s="37"/>
      <c r="G298" s="37"/>
      <c r="H298" s="37"/>
      <c r="I298" s="37"/>
      <c r="J298" s="37"/>
      <c r="K298" s="37"/>
      <c r="L298" s="37"/>
      <c r="M298" s="37"/>
      <c r="N298" s="37"/>
      <c r="O298" s="38"/>
      <c r="P298" s="38"/>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row>
    <row r="299" spans="1:45">
      <c r="A299" s="13"/>
      <c r="B299" s="37"/>
      <c r="C299" s="37"/>
      <c r="D299" s="37"/>
      <c r="E299" s="37"/>
      <c r="F299" s="37"/>
      <c r="G299" s="37"/>
      <c r="H299" s="37"/>
      <c r="I299" s="37"/>
      <c r="J299" s="37"/>
      <c r="K299" s="37"/>
      <c r="L299" s="37"/>
      <c r="M299" s="37"/>
      <c r="N299" s="37"/>
      <c r="O299" s="38"/>
      <c r="P299" s="38"/>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row>
    <row r="300" spans="1:45">
      <c r="A300" s="13"/>
      <c r="B300" s="37"/>
      <c r="C300" s="37"/>
      <c r="D300" s="37"/>
      <c r="E300" s="37"/>
      <c r="F300" s="37"/>
      <c r="G300" s="37"/>
      <c r="H300" s="37"/>
      <c r="I300" s="37"/>
      <c r="J300" s="37"/>
      <c r="K300" s="37"/>
      <c r="L300" s="37"/>
      <c r="M300" s="37"/>
      <c r="N300" s="37"/>
      <c r="O300" s="38"/>
      <c r="P300" s="38"/>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row>
    <row r="301" spans="1:45">
      <c r="A301" s="13"/>
      <c r="B301" s="37"/>
      <c r="C301" s="37"/>
      <c r="D301" s="37"/>
      <c r="E301" s="37"/>
      <c r="F301" s="37"/>
      <c r="G301" s="37"/>
      <c r="H301" s="37"/>
      <c r="I301" s="37"/>
      <c r="J301" s="37"/>
      <c r="K301" s="37"/>
      <c r="L301" s="37"/>
      <c r="M301" s="37"/>
      <c r="N301" s="37"/>
      <c r="O301" s="38"/>
      <c r="P301" s="38"/>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row>
    <row r="302" spans="1:45">
      <c r="A302" s="13"/>
      <c r="B302" s="37"/>
      <c r="C302" s="37"/>
      <c r="D302" s="37"/>
      <c r="E302" s="37"/>
      <c r="F302" s="37"/>
      <c r="G302" s="37"/>
      <c r="H302" s="37"/>
      <c r="I302" s="37"/>
      <c r="J302" s="37"/>
      <c r="K302" s="37"/>
      <c r="L302" s="37"/>
      <c r="M302" s="37"/>
      <c r="N302" s="37"/>
      <c r="O302" s="38"/>
      <c r="P302" s="38"/>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row>
    <row r="303" spans="1:45">
      <c r="A303" s="13"/>
      <c r="B303" s="37"/>
      <c r="C303" s="37"/>
      <c r="D303" s="37"/>
      <c r="E303" s="37"/>
      <c r="F303" s="37"/>
      <c r="G303" s="37"/>
      <c r="H303" s="37"/>
      <c r="I303" s="37"/>
      <c r="J303" s="37"/>
      <c r="K303" s="37"/>
      <c r="L303" s="37"/>
      <c r="M303" s="37"/>
      <c r="N303" s="37"/>
      <c r="O303" s="38"/>
      <c r="P303" s="38"/>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row>
    <row r="304" spans="1:45">
      <c r="A304" s="13"/>
      <c r="B304" s="37"/>
      <c r="C304" s="37"/>
      <c r="D304" s="37"/>
      <c r="E304" s="37"/>
      <c r="F304" s="37"/>
      <c r="G304" s="37"/>
      <c r="H304" s="37"/>
      <c r="I304" s="37"/>
      <c r="J304" s="37"/>
      <c r="K304" s="37"/>
      <c r="L304" s="37"/>
      <c r="M304" s="37"/>
      <c r="N304" s="37"/>
      <c r="O304" s="38"/>
      <c r="P304" s="38"/>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row>
    <row r="305" spans="1:45">
      <c r="A305" s="13"/>
      <c r="B305" s="37"/>
      <c r="C305" s="37"/>
      <c r="D305" s="37"/>
      <c r="E305" s="37"/>
      <c r="F305" s="37"/>
      <c r="G305" s="37"/>
      <c r="H305" s="37"/>
      <c r="I305" s="37"/>
      <c r="J305" s="37"/>
      <c r="K305" s="37"/>
      <c r="L305" s="37"/>
      <c r="M305" s="37"/>
      <c r="N305" s="37"/>
      <c r="O305" s="38"/>
      <c r="P305" s="38"/>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row>
    <row r="306" spans="1:45">
      <c r="A306" s="13"/>
      <c r="B306" s="37"/>
      <c r="C306" s="37"/>
      <c r="D306" s="37"/>
      <c r="E306" s="37"/>
      <c r="F306" s="37"/>
      <c r="G306" s="37"/>
      <c r="H306" s="37"/>
      <c r="I306" s="37"/>
      <c r="J306" s="37"/>
      <c r="K306" s="37"/>
      <c r="L306" s="37"/>
      <c r="M306" s="37"/>
      <c r="N306" s="37"/>
      <c r="O306" s="38"/>
      <c r="P306" s="38"/>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row>
    <row r="307" spans="1:45">
      <c r="A307" s="13"/>
      <c r="B307" s="37"/>
      <c r="C307" s="37"/>
      <c r="D307" s="37"/>
      <c r="E307" s="37"/>
      <c r="F307" s="37"/>
      <c r="G307" s="37"/>
      <c r="H307" s="37"/>
      <c r="I307" s="37"/>
      <c r="J307" s="37"/>
      <c r="K307" s="37"/>
      <c r="L307" s="37"/>
      <c r="M307" s="37"/>
      <c r="N307" s="37"/>
      <c r="O307" s="38"/>
      <c r="P307" s="38"/>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row>
    <row r="308" spans="1:45">
      <c r="A308" s="13"/>
      <c r="B308" s="37"/>
      <c r="C308" s="37"/>
      <c r="D308" s="37"/>
      <c r="E308" s="37"/>
      <c r="F308" s="37"/>
      <c r="G308" s="37"/>
      <c r="H308" s="37"/>
      <c r="I308" s="37"/>
      <c r="J308" s="37"/>
      <c r="K308" s="37"/>
      <c r="L308" s="37"/>
      <c r="M308" s="37"/>
      <c r="N308" s="37"/>
      <c r="O308" s="38"/>
      <c r="P308" s="38"/>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row>
    <row r="309" spans="1:45">
      <c r="A309" s="13"/>
      <c r="B309" s="37"/>
      <c r="C309" s="37"/>
      <c r="D309" s="37"/>
      <c r="E309" s="37"/>
      <c r="F309" s="37"/>
      <c r="G309" s="37"/>
      <c r="H309" s="37"/>
      <c r="I309" s="37"/>
      <c r="J309" s="37"/>
      <c r="K309" s="37"/>
      <c r="L309" s="37"/>
      <c r="M309" s="37"/>
      <c r="N309" s="37"/>
      <c r="O309" s="38"/>
      <c r="P309" s="38"/>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row>
    <row r="310" spans="1:45">
      <c r="A310" s="13"/>
      <c r="B310" s="37"/>
      <c r="C310" s="37"/>
      <c r="D310" s="37"/>
      <c r="E310" s="37"/>
      <c r="F310" s="37"/>
      <c r="G310" s="37"/>
      <c r="H310" s="37"/>
      <c r="I310" s="37"/>
      <c r="J310" s="37"/>
      <c r="K310" s="37"/>
      <c r="L310" s="37"/>
      <c r="M310" s="37"/>
      <c r="N310" s="37"/>
      <c r="O310" s="38"/>
      <c r="P310" s="38"/>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row>
    <row r="311" spans="1:45">
      <c r="A311" s="13"/>
      <c r="B311" s="37"/>
      <c r="C311" s="37"/>
      <c r="D311" s="37"/>
      <c r="E311" s="37"/>
      <c r="F311" s="37"/>
      <c r="G311" s="37"/>
      <c r="H311" s="37"/>
      <c r="I311" s="37"/>
      <c r="J311" s="37"/>
      <c r="K311" s="37"/>
      <c r="L311" s="37"/>
      <c r="M311" s="37"/>
      <c r="N311" s="37"/>
      <c r="O311" s="38"/>
      <c r="P311" s="38"/>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row>
    <row r="312" spans="1:45">
      <c r="A312" s="13"/>
      <c r="B312" s="37"/>
      <c r="C312" s="37"/>
      <c r="D312" s="37"/>
      <c r="E312" s="37"/>
      <c r="F312" s="37"/>
      <c r="G312" s="37"/>
      <c r="H312" s="37"/>
      <c r="I312" s="37"/>
      <c r="J312" s="37"/>
      <c r="K312" s="37"/>
      <c r="L312" s="37"/>
      <c r="M312" s="37"/>
      <c r="N312" s="37"/>
      <c r="O312" s="38"/>
      <c r="P312" s="38"/>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row>
    <row r="313" spans="1:45">
      <c r="A313" s="13"/>
      <c r="B313" s="37"/>
      <c r="C313" s="37"/>
      <c r="D313" s="37"/>
      <c r="E313" s="37"/>
      <c r="F313" s="37"/>
      <c r="G313" s="37"/>
      <c r="H313" s="37"/>
      <c r="I313" s="37"/>
      <c r="J313" s="37"/>
      <c r="K313" s="37"/>
      <c r="L313" s="37"/>
      <c r="M313" s="37"/>
      <c r="N313" s="37"/>
      <c r="O313" s="38"/>
      <c r="P313" s="38"/>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row>
    <row r="314" spans="1:45">
      <c r="A314" s="13"/>
      <c r="B314" s="37"/>
      <c r="C314" s="37"/>
      <c r="D314" s="37"/>
      <c r="E314" s="37"/>
      <c r="F314" s="37"/>
      <c r="G314" s="37"/>
      <c r="H314" s="37"/>
      <c r="I314" s="37"/>
      <c r="J314" s="37"/>
      <c r="K314" s="37"/>
      <c r="L314" s="37"/>
      <c r="M314" s="37"/>
      <c r="N314" s="37"/>
      <c r="O314" s="38"/>
      <c r="P314" s="38"/>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row>
    <row r="315" spans="1:45">
      <c r="A315" s="13"/>
      <c r="B315" s="37"/>
      <c r="C315" s="37"/>
      <c r="D315" s="37"/>
      <c r="E315" s="37"/>
      <c r="F315" s="37"/>
      <c r="G315" s="37"/>
      <c r="H315" s="37"/>
      <c r="I315" s="37"/>
      <c r="J315" s="37"/>
      <c r="K315" s="37"/>
      <c r="L315" s="37"/>
      <c r="M315" s="37"/>
      <c r="N315" s="37"/>
      <c r="O315" s="38"/>
      <c r="P315" s="38"/>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row>
    <row r="316" spans="1:45">
      <c r="A316" s="13"/>
      <c r="B316" s="37"/>
      <c r="C316" s="37"/>
      <c r="D316" s="37"/>
      <c r="E316" s="37"/>
      <c r="F316" s="37"/>
      <c r="G316" s="37"/>
      <c r="H316" s="37"/>
      <c r="I316" s="37"/>
      <c r="J316" s="37"/>
      <c r="K316" s="37"/>
      <c r="L316" s="37"/>
      <c r="M316" s="37"/>
      <c r="N316" s="37"/>
      <c r="O316" s="38"/>
      <c r="P316" s="38"/>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row>
    <row r="317" spans="1:45">
      <c r="A317" s="13"/>
      <c r="B317" s="37"/>
      <c r="C317" s="37"/>
      <c r="D317" s="37"/>
      <c r="E317" s="37"/>
      <c r="F317" s="37"/>
      <c r="G317" s="37"/>
      <c r="H317" s="37"/>
      <c r="I317" s="37"/>
      <c r="J317" s="37"/>
      <c r="K317" s="37"/>
      <c r="L317" s="37"/>
      <c r="M317" s="37"/>
      <c r="N317" s="37"/>
      <c r="O317" s="38"/>
      <c r="P317" s="38"/>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row>
    <row r="318" spans="1:45">
      <c r="A318" s="13"/>
      <c r="B318" s="37"/>
      <c r="C318" s="37"/>
      <c r="D318" s="37"/>
      <c r="E318" s="37"/>
      <c r="F318" s="37"/>
      <c r="G318" s="37"/>
      <c r="H318" s="37"/>
      <c r="I318" s="37"/>
      <c r="J318" s="37"/>
      <c r="K318" s="37"/>
      <c r="L318" s="37"/>
      <c r="M318" s="37"/>
      <c r="N318" s="37"/>
      <c r="O318" s="38"/>
      <c r="P318" s="38"/>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row>
    <row r="319" spans="1:45">
      <c r="A319" s="13"/>
      <c r="B319" s="37"/>
      <c r="C319" s="37"/>
      <c r="D319" s="37"/>
      <c r="E319" s="37"/>
      <c r="F319" s="37"/>
      <c r="G319" s="37"/>
      <c r="H319" s="37"/>
      <c r="I319" s="37"/>
      <c r="J319" s="37"/>
      <c r="K319" s="37"/>
      <c r="L319" s="37"/>
      <c r="M319" s="37"/>
      <c r="N319" s="37"/>
      <c r="O319" s="38"/>
      <c r="P319" s="38"/>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row>
    <row r="320" spans="1:45">
      <c r="A320" s="13"/>
      <c r="B320" s="37"/>
      <c r="C320" s="37"/>
      <c r="D320" s="37"/>
      <c r="E320" s="37"/>
      <c r="F320" s="37"/>
      <c r="G320" s="37"/>
      <c r="H320" s="37"/>
      <c r="I320" s="37"/>
      <c r="J320" s="37"/>
      <c r="K320" s="37"/>
      <c r="L320" s="37"/>
      <c r="M320" s="37"/>
      <c r="N320" s="37"/>
      <c r="O320" s="38"/>
      <c r="P320" s="38"/>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row>
    <row r="321" spans="1:45">
      <c r="A321" s="13"/>
      <c r="B321" s="37"/>
      <c r="C321" s="37"/>
      <c r="D321" s="37"/>
      <c r="E321" s="37"/>
      <c r="F321" s="37"/>
      <c r="G321" s="37"/>
      <c r="H321" s="37"/>
      <c r="I321" s="37"/>
      <c r="J321" s="37"/>
      <c r="K321" s="37"/>
      <c r="L321" s="37"/>
      <c r="M321" s="37"/>
      <c r="N321" s="37"/>
      <c r="O321" s="38"/>
      <c r="P321" s="38"/>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row>
    <row r="322" spans="1:45">
      <c r="A322" s="13"/>
      <c r="B322" s="37"/>
      <c r="C322" s="37"/>
      <c r="D322" s="37"/>
      <c r="E322" s="37"/>
      <c r="F322" s="37"/>
      <c r="G322" s="37"/>
      <c r="H322" s="37"/>
      <c r="I322" s="37"/>
      <c r="J322" s="37"/>
      <c r="K322" s="37"/>
      <c r="L322" s="37"/>
      <c r="M322" s="37"/>
      <c r="N322" s="37"/>
      <c r="O322" s="38"/>
      <c r="P322" s="38"/>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row>
    <row r="323" spans="1:45">
      <c r="A323" s="13"/>
      <c r="B323" s="37"/>
      <c r="C323" s="37"/>
      <c r="D323" s="37"/>
      <c r="E323" s="37"/>
      <c r="F323" s="37"/>
      <c r="G323" s="37"/>
      <c r="H323" s="37"/>
      <c r="I323" s="37"/>
      <c r="J323" s="37"/>
      <c r="K323" s="37"/>
      <c r="L323" s="37"/>
      <c r="M323" s="37"/>
      <c r="N323" s="37"/>
      <c r="O323" s="38"/>
      <c r="P323" s="38"/>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row>
    <row r="324" spans="1:45">
      <c r="A324" s="13"/>
      <c r="B324" s="37"/>
      <c r="C324" s="37"/>
      <c r="D324" s="37"/>
      <c r="E324" s="37"/>
      <c r="F324" s="37"/>
      <c r="G324" s="37"/>
      <c r="H324" s="37"/>
      <c r="I324" s="37"/>
      <c r="J324" s="37"/>
      <c r="K324" s="37"/>
      <c r="L324" s="37"/>
      <c r="M324" s="37"/>
      <c r="N324" s="37"/>
      <c r="O324" s="38"/>
      <c r="P324" s="38"/>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row>
    <row r="325" spans="1:45">
      <c r="A325" s="13"/>
      <c r="B325" s="37"/>
      <c r="C325" s="37"/>
      <c r="D325" s="37"/>
      <c r="E325" s="37"/>
      <c r="F325" s="37"/>
      <c r="G325" s="37"/>
      <c r="H325" s="37"/>
      <c r="I325" s="37"/>
      <c r="J325" s="37"/>
      <c r="K325" s="37"/>
      <c r="L325" s="37"/>
      <c r="M325" s="37"/>
      <c r="N325" s="37"/>
      <c r="O325" s="38"/>
      <c r="P325" s="38"/>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row>
    <row r="326" spans="1:45">
      <c r="A326" s="13"/>
      <c r="B326" s="37"/>
      <c r="C326" s="37"/>
      <c r="D326" s="37"/>
      <c r="E326" s="37"/>
      <c r="F326" s="37"/>
      <c r="G326" s="37"/>
      <c r="H326" s="37"/>
      <c r="I326" s="37"/>
      <c r="J326" s="37"/>
      <c r="K326" s="37"/>
      <c r="L326" s="37"/>
      <c r="M326" s="37"/>
      <c r="N326" s="37"/>
      <c r="O326" s="38"/>
      <c r="P326" s="38"/>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row>
    <row r="327" spans="1:45">
      <c r="A327" s="13"/>
      <c r="B327" s="37"/>
      <c r="C327" s="37"/>
      <c r="D327" s="37"/>
      <c r="E327" s="37"/>
      <c r="F327" s="37"/>
      <c r="G327" s="37"/>
      <c r="H327" s="37"/>
      <c r="I327" s="37"/>
      <c r="J327" s="37"/>
      <c r="K327" s="37"/>
      <c r="L327" s="37"/>
      <c r="M327" s="37"/>
      <c r="N327" s="37"/>
      <c r="O327" s="38"/>
      <c r="P327" s="38"/>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row>
    <row r="328" spans="1:45">
      <c r="A328" s="13"/>
      <c r="B328" s="37"/>
      <c r="C328" s="37"/>
      <c r="D328" s="37"/>
      <c r="E328" s="37"/>
      <c r="F328" s="37"/>
      <c r="G328" s="37"/>
      <c r="H328" s="37"/>
      <c r="I328" s="37"/>
      <c r="J328" s="37"/>
      <c r="K328" s="37"/>
      <c r="L328" s="37"/>
      <c r="M328" s="37"/>
      <c r="N328" s="37"/>
      <c r="O328" s="38"/>
      <c r="P328" s="38"/>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row>
    <row r="329" spans="1:45">
      <c r="A329" s="13"/>
      <c r="B329" s="37"/>
      <c r="C329" s="37"/>
      <c r="D329" s="37"/>
      <c r="E329" s="37"/>
      <c r="F329" s="37"/>
      <c r="G329" s="37"/>
      <c r="H329" s="37"/>
      <c r="I329" s="37"/>
      <c r="J329" s="37"/>
      <c r="K329" s="37"/>
      <c r="L329" s="37"/>
      <c r="M329" s="37"/>
      <c r="N329" s="37"/>
      <c r="O329" s="38"/>
      <c r="P329" s="38"/>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row>
    <row r="330" spans="1:45">
      <c r="A330" s="13"/>
      <c r="B330" s="37"/>
      <c r="C330" s="37"/>
      <c r="D330" s="37"/>
      <c r="E330" s="37"/>
      <c r="F330" s="37"/>
      <c r="G330" s="37"/>
      <c r="H330" s="37"/>
      <c r="I330" s="37"/>
      <c r="J330" s="37"/>
      <c r="K330" s="37"/>
      <c r="L330" s="37"/>
      <c r="M330" s="37"/>
      <c r="N330" s="37"/>
      <c r="O330" s="38"/>
      <c r="P330" s="38"/>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row>
    <row r="331" spans="1:45">
      <c r="A331" s="13"/>
      <c r="B331" s="37"/>
      <c r="C331" s="37"/>
      <c r="D331" s="37"/>
      <c r="E331" s="37"/>
      <c r="F331" s="37"/>
      <c r="G331" s="37"/>
      <c r="H331" s="37"/>
      <c r="I331" s="37"/>
      <c r="J331" s="37"/>
      <c r="K331" s="37"/>
      <c r="L331" s="37"/>
      <c r="M331" s="37"/>
      <c r="N331" s="37"/>
      <c r="O331" s="38"/>
      <c r="P331" s="38"/>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row>
    <row r="332" spans="1:45">
      <c r="A332" s="13"/>
      <c r="B332" s="37"/>
      <c r="C332" s="37"/>
      <c r="D332" s="37"/>
      <c r="E332" s="37"/>
      <c r="F332" s="37"/>
      <c r="G332" s="37"/>
      <c r="H332" s="37"/>
      <c r="I332" s="37"/>
      <c r="J332" s="37"/>
      <c r="K332" s="37"/>
      <c r="L332" s="37"/>
      <c r="M332" s="37"/>
      <c r="N332" s="37"/>
      <c r="O332" s="38"/>
      <c r="P332" s="38"/>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row>
    <row r="333" spans="1:45">
      <c r="A333" s="13"/>
      <c r="B333" s="37"/>
      <c r="C333" s="37"/>
      <c r="D333" s="37"/>
      <c r="E333" s="37"/>
      <c r="F333" s="37"/>
      <c r="G333" s="37"/>
      <c r="H333" s="37"/>
      <c r="I333" s="37"/>
      <c r="J333" s="37"/>
      <c r="K333" s="37"/>
      <c r="L333" s="37"/>
      <c r="M333" s="37"/>
      <c r="N333" s="37"/>
      <c r="O333" s="38"/>
      <c r="P333" s="38"/>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row>
    <row r="334" spans="1:45">
      <c r="A334" s="13"/>
      <c r="B334" s="37"/>
      <c r="C334" s="37"/>
      <c r="D334" s="37"/>
      <c r="E334" s="37"/>
      <c r="F334" s="37"/>
      <c r="G334" s="37"/>
      <c r="H334" s="37"/>
      <c r="I334" s="37"/>
      <c r="J334" s="37"/>
      <c r="K334" s="37"/>
      <c r="L334" s="37"/>
      <c r="M334" s="37"/>
      <c r="N334" s="37"/>
      <c r="O334" s="38"/>
      <c r="P334" s="38"/>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row>
    <row r="335" spans="1:45">
      <c r="A335" s="13"/>
      <c r="B335" s="37"/>
      <c r="C335" s="37"/>
      <c r="D335" s="37"/>
      <c r="E335" s="37"/>
      <c r="F335" s="37"/>
      <c r="G335" s="37"/>
      <c r="H335" s="37"/>
      <c r="I335" s="37"/>
      <c r="J335" s="37"/>
      <c r="K335" s="37"/>
      <c r="L335" s="37"/>
      <c r="M335" s="37"/>
      <c r="N335" s="37"/>
      <c r="O335" s="38"/>
      <c r="P335" s="38"/>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row>
    <row r="336" spans="1:45">
      <c r="A336" s="13"/>
      <c r="B336" s="37"/>
      <c r="C336" s="37"/>
      <c r="D336" s="37"/>
      <c r="E336" s="37"/>
      <c r="F336" s="37"/>
      <c r="G336" s="37"/>
      <c r="H336" s="37"/>
      <c r="I336" s="37"/>
      <c r="J336" s="37"/>
      <c r="K336" s="37"/>
      <c r="L336" s="37"/>
      <c r="M336" s="37"/>
      <c r="N336" s="37"/>
      <c r="O336" s="38"/>
      <c r="P336" s="38"/>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row>
    <row r="337" spans="1:45">
      <c r="A337" s="13"/>
      <c r="B337" s="37"/>
      <c r="C337" s="37"/>
      <c r="D337" s="37"/>
      <c r="E337" s="37"/>
      <c r="F337" s="37"/>
      <c r="G337" s="37"/>
      <c r="H337" s="37"/>
      <c r="I337" s="37"/>
      <c r="J337" s="37"/>
      <c r="K337" s="37"/>
      <c r="L337" s="37"/>
      <c r="M337" s="37"/>
      <c r="N337" s="37"/>
      <c r="O337" s="38"/>
      <c r="P337" s="38"/>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row>
    <row r="338" spans="1:45">
      <c r="A338" s="13"/>
      <c r="B338" s="37"/>
      <c r="C338" s="37"/>
      <c r="D338" s="37"/>
      <c r="E338" s="37"/>
      <c r="F338" s="37"/>
      <c r="G338" s="37"/>
      <c r="H338" s="37"/>
      <c r="I338" s="37"/>
      <c r="J338" s="37"/>
      <c r="K338" s="37"/>
      <c r="L338" s="37"/>
      <c r="M338" s="37"/>
      <c r="N338" s="37"/>
      <c r="O338" s="38"/>
      <c r="P338" s="38"/>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row>
    <row r="339" spans="1:45">
      <c r="A339" s="13"/>
      <c r="B339" s="37"/>
      <c r="C339" s="37"/>
      <c r="D339" s="37"/>
      <c r="E339" s="37"/>
      <c r="F339" s="37"/>
      <c r="G339" s="37"/>
      <c r="H339" s="37"/>
      <c r="I339" s="37"/>
      <c r="J339" s="37"/>
      <c r="K339" s="37"/>
      <c r="L339" s="37"/>
      <c r="M339" s="37"/>
      <c r="N339" s="37"/>
      <c r="O339" s="38"/>
      <c r="P339" s="38"/>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row>
    <row r="340" spans="1:45">
      <c r="A340" s="13"/>
      <c r="B340" s="37"/>
      <c r="C340" s="37"/>
      <c r="D340" s="37"/>
      <c r="E340" s="37"/>
      <c r="F340" s="37"/>
      <c r="G340" s="37"/>
      <c r="H340" s="37"/>
      <c r="I340" s="37"/>
      <c r="J340" s="37"/>
      <c r="K340" s="37"/>
      <c r="L340" s="37"/>
      <c r="M340" s="37"/>
      <c r="N340" s="37"/>
      <c r="O340" s="38"/>
      <c r="P340" s="38"/>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row>
    <row r="341" spans="1:45">
      <c r="A341" s="13"/>
      <c r="B341" s="37"/>
      <c r="C341" s="37"/>
      <c r="D341" s="37"/>
      <c r="E341" s="37"/>
      <c r="F341" s="37"/>
      <c r="G341" s="37"/>
      <c r="H341" s="37"/>
      <c r="I341" s="37"/>
      <c r="J341" s="37"/>
      <c r="K341" s="37"/>
      <c r="L341" s="37"/>
      <c r="M341" s="37"/>
      <c r="N341" s="37"/>
      <c r="O341" s="38"/>
      <c r="P341" s="38"/>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row>
    <row r="342" spans="1:45">
      <c r="A342" s="13"/>
      <c r="B342" s="37"/>
      <c r="C342" s="37"/>
      <c r="D342" s="37"/>
      <c r="E342" s="37"/>
      <c r="F342" s="37"/>
      <c r="G342" s="37"/>
      <c r="H342" s="37"/>
      <c r="I342" s="37"/>
      <c r="J342" s="37"/>
      <c r="K342" s="37"/>
      <c r="L342" s="37"/>
      <c r="M342" s="37"/>
      <c r="N342" s="37"/>
      <c r="O342" s="38"/>
      <c r="P342" s="38"/>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row>
    <row r="343" spans="1:45">
      <c r="A343" s="13"/>
      <c r="B343" s="37"/>
      <c r="C343" s="37"/>
      <c r="D343" s="37"/>
      <c r="E343" s="37"/>
      <c r="F343" s="37"/>
      <c r="G343" s="37"/>
      <c r="H343" s="37"/>
      <c r="I343" s="37"/>
      <c r="J343" s="37"/>
      <c r="K343" s="37"/>
      <c r="L343" s="37"/>
      <c r="M343" s="37"/>
      <c r="N343" s="37"/>
      <c r="O343" s="38"/>
      <c r="P343" s="38"/>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row>
    <row r="344" spans="1:45">
      <c r="A344" s="13"/>
      <c r="B344" s="37"/>
      <c r="C344" s="37"/>
      <c r="D344" s="37"/>
      <c r="E344" s="37"/>
      <c r="F344" s="37"/>
      <c r="G344" s="37"/>
      <c r="H344" s="37"/>
      <c r="I344" s="37"/>
      <c r="J344" s="37"/>
      <c r="K344" s="37"/>
      <c r="L344" s="37"/>
      <c r="M344" s="37"/>
      <c r="N344" s="37"/>
      <c r="O344" s="38"/>
      <c r="P344" s="38"/>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row>
    <row r="345" spans="1:45">
      <c r="A345" s="13"/>
      <c r="B345" s="37"/>
      <c r="C345" s="37"/>
      <c r="D345" s="37"/>
      <c r="E345" s="37"/>
      <c r="F345" s="37"/>
      <c r="G345" s="37"/>
      <c r="H345" s="37"/>
      <c r="I345" s="37"/>
      <c r="J345" s="37"/>
      <c r="K345" s="37"/>
      <c r="L345" s="37"/>
      <c r="M345" s="37"/>
      <c r="N345" s="37"/>
      <c r="O345" s="38"/>
      <c r="P345" s="38"/>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row>
    <row r="346" spans="1:45">
      <c r="A346" s="13"/>
      <c r="B346" s="37"/>
      <c r="C346" s="37"/>
      <c r="D346" s="37"/>
      <c r="E346" s="37"/>
      <c r="F346" s="37"/>
      <c r="G346" s="37"/>
      <c r="H346" s="37"/>
      <c r="I346" s="37"/>
      <c r="J346" s="37"/>
      <c r="K346" s="37"/>
      <c r="L346" s="37"/>
      <c r="M346" s="37"/>
      <c r="N346" s="37"/>
      <c r="O346" s="38"/>
      <c r="P346" s="38"/>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row>
    <row r="347" spans="1:45">
      <c r="A347" s="13"/>
      <c r="B347" s="37"/>
      <c r="C347" s="37"/>
      <c r="D347" s="37"/>
      <c r="E347" s="37"/>
      <c r="F347" s="37"/>
      <c r="G347" s="37"/>
      <c r="H347" s="37"/>
      <c r="I347" s="37"/>
      <c r="J347" s="37"/>
      <c r="K347" s="37"/>
      <c r="L347" s="37"/>
      <c r="M347" s="37"/>
      <c r="N347" s="37"/>
      <c r="O347" s="38"/>
      <c r="P347" s="38"/>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row>
    <row r="348" spans="1:45">
      <c r="A348" s="13"/>
      <c r="B348" s="37"/>
      <c r="C348" s="37"/>
      <c r="D348" s="37"/>
      <c r="E348" s="37"/>
      <c r="F348" s="37"/>
      <c r="G348" s="37"/>
      <c r="H348" s="37"/>
      <c r="I348" s="37"/>
      <c r="J348" s="37"/>
      <c r="K348" s="37"/>
      <c r="L348" s="37"/>
      <c r="M348" s="37"/>
      <c r="N348" s="37"/>
      <c r="O348" s="38"/>
      <c r="P348" s="38"/>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row>
    <row r="349" spans="1:45">
      <c r="A349" s="13"/>
      <c r="B349" s="37"/>
      <c r="C349" s="37"/>
      <c r="D349" s="37"/>
      <c r="E349" s="37"/>
      <c r="F349" s="37"/>
      <c r="G349" s="37"/>
      <c r="H349" s="37"/>
      <c r="I349" s="37"/>
      <c r="J349" s="37"/>
      <c r="K349" s="37"/>
      <c r="L349" s="37"/>
      <c r="M349" s="37"/>
      <c r="N349" s="37"/>
      <c r="O349" s="38"/>
      <c r="P349" s="38"/>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row>
    <row r="350" spans="1:45">
      <c r="A350" s="13"/>
      <c r="B350" s="37"/>
      <c r="C350" s="37"/>
      <c r="D350" s="37"/>
      <c r="E350" s="37"/>
      <c r="F350" s="37"/>
      <c r="G350" s="37"/>
      <c r="H350" s="37"/>
      <c r="I350" s="37"/>
      <c r="J350" s="37"/>
      <c r="K350" s="37"/>
      <c r="L350" s="37"/>
      <c r="M350" s="37"/>
      <c r="N350" s="37"/>
      <c r="O350" s="38"/>
      <c r="P350" s="38"/>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row>
    <row r="351" spans="1:45">
      <c r="A351" s="13"/>
      <c r="B351" s="37"/>
      <c r="C351" s="37"/>
      <c r="D351" s="37"/>
      <c r="E351" s="37"/>
      <c r="F351" s="37"/>
      <c r="G351" s="37"/>
      <c r="H351" s="37"/>
      <c r="I351" s="37"/>
      <c r="J351" s="37"/>
      <c r="K351" s="37"/>
      <c r="L351" s="37"/>
      <c r="M351" s="37"/>
      <c r="N351" s="37"/>
      <c r="O351" s="38"/>
      <c r="P351" s="38"/>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row>
    <row r="352" spans="1:45">
      <c r="A352" s="13"/>
      <c r="B352" s="37"/>
      <c r="C352" s="37"/>
      <c r="D352" s="37"/>
      <c r="E352" s="37"/>
      <c r="F352" s="37"/>
      <c r="G352" s="37"/>
      <c r="H352" s="37"/>
      <c r="I352" s="37"/>
      <c r="J352" s="37"/>
      <c r="K352" s="37"/>
      <c r="L352" s="37"/>
      <c r="M352" s="37"/>
      <c r="N352" s="37"/>
      <c r="O352" s="38"/>
      <c r="P352" s="38"/>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row>
    <row r="353" spans="1:45">
      <c r="A353" s="13"/>
      <c r="B353" s="37"/>
      <c r="C353" s="37"/>
      <c r="D353" s="37"/>
      <c r="E353" s="37"/>
      <c r="F353" s="37"/>
      <c r="G353" s="37"/>
      <c r="H353" s="37"/>
      <c r="I353" s="37"/>
      <c r="J353" s="37"/>
      <c r="K353" s="37"/>
      <c r="L353" s="37"/>
      <c r="M353" s="37"/>
      <c r="N353" s="37"/>
      <c r="O353" s="38"/>
      <c r="P353" s="38"/>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row>
    <row r="354" spans="1:45">
      <c r="A354" s="13"/>
      <c r="B354" s="37"/>
      <c r="C354" s="37"/>
      <c r="D354" s="37"/>
      <c r="E354" s="37"/>
      <c r="F354" s="37"/>
      <c r="G354" s="37"/>
      <c r="H354" s="37"/>
      <c r="I354" s="37"/>
      <c r="J354" s="37"/>
      <c r="K354" s="37"/>
      <c r="L354" s="37"/>
      <c r="M354" s="37"/>
      <c r="N354" s="37"/>
      <c r="O354" s="38"/>
      <c r="P354" s="38"/>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row>
    <row r="355" spans="1:45">
      <c r="A355" s="13"/>
      <c r="B355" s="37"/>
      <c r="C355" s="37"/>
      <c r="D355" s="37"/>
      <c r="E355" s="37"/>
      <c r="F355" s="37"/>
      <c r="G355" s="37"/>
      <c r="H355" s="37"/>
      <c r="I355" s="37"/>
      <c r="J355" s="37"/>
      <c r="K355" s="37"/>
      <c r="L355" s="37"/>
      <c r="M355" s="37"/>
      <c r="N355" s="37"/>
      <c r="O355" s="38"/>
      <c r="P355" s="38"/>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row>
    <row r="356" spans="1:45">
      <c r="A356" s="13"/>
      <c r="B356" s="37"/>
      <c r="C356" s="37"/>
      <c r="D356" s="37"/>
      <c r="E356" s="37"/>
      <c r="F356" s="37"/>
      <c r="G356" s="37"/>
      <c r="H356" s="37"/>
      <c r="I356" s="37"/>
      <c r="J356" s="37"/>
      <c r="K356" s="37"/>
      <c r="L356" s="37"/>
      <c r="M356" s="37"/>
      <c r="N356" s="37"/>
      <c r="O356" s="38"/>
      <c r="P356" s="38"/>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row>
    <row r="357" spans="1:45">
      <c r="A357" s="13"/>
      <c r="B357" s="37"/>
      <c r="C357" s="37"/>
      <c r="D357" s="37"/>
      <c r="E357" s="37"/>
      <c r="F357" s="37"/>
      <c r="G357" s="37"/>
      <c r="H357" s="37"/>
      <c r="I357" s="37"/>
      <c r="J357" s="37"/>
      <c r="K357" s="37"/>
      <c r="L357" s="37"/>
      <c r="M357" s="37"/>
      <c r="N357" s="37"/>
      <c r="O357" s="38"/>
      <c r="P357" s="38"/>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row>
    <row r="358" spans="1:45">
      <c r="A358" s="13"/>
      <c r="B358" s="37"/>
      <c r="C358" s="37"/>
      <c r="D358" s="37"/>
      <c r="E358" s="37"/>
      <c r="F358" s="37"/>
      <c r="G358" s="37"/>
      <c r="H358" s="37"/>
      <c r="I358" s="37"/>
      <c r="J358" s="37"/>
      <c r="K358" s="37"/>
      <c r="L358" s="37"/>
      <c r="M358" s="37"/>
      <c r="N358" s="37"/>
      <c r="O358" s="38"/>
      <c r="P358" s="38"/>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row>
    <row r="359" spans="1:45">
      <c r="A359" s="13"/>
      <c r="B359" s="37"/>
      <c r="C359" s="37"/>
      <c r="D359" s="37"/>
      <c r="E359" s="37"/>
      <c r="F359" s="37"/>
      <c r="G359" s="37"/>
      <c r="H359" s="37"/>
      <c r="I359" s="37"/>
      <c r="J359" s="37"/>
      <c r="K359" s="37"/>
      <c r="L359" s="37"/>
      <c r="M359" s="37"/>
      <c r="N359" s="37"/>
      <c r="O359" s="38"/>
      <c r="P359" s="38"/>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row>
    <row r="360" spans="1:45">
      <c r="A360" s="13"/>
      <c r="B360" s="37"/>
      <c r="C360" s="37"/>
      <c r="D360" s="37"/>
      <c r="E360" s="37"/>
      <c r="F360" s="37"/>
      <c r="G360" s="37"/>
      <c r="H360" s="37"/>
      <c r="I360" s="37"/>
      <c r="J360" s="37"/>
      <c r="K360" s="37"/>
      <c r="L360" s="37"/>
      <c r="M360" s="37"/>
      <c r="N360" s="37"/>
      <c r="O360" s="38"/>
      <c r="P360" s="38"/>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row>
    <row r="361" spans="1:45">
      <c r="A361" s="13"/>
      <c r="B361" s="37"/>
      <c r="C361" s="37"/>
      <c r="D361" s="37"/>
      <c r="E361" s="37"/>
      <c r="F361" s="37"/>
      <c r="G361" s="37"/>
      <c r="H361" s="37"/>
      <c r="I361" s="37"/>
      <c r="J361" s="37"/>
      <c r="K361" s="37"/>
      <c r="L361" s="37"/>
      <c r="M361" s="37"/>
      <c r="N361" s="37"/>
      <c r="O361" s="38"/>
      <c r="P361" s="38"/>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row>
    <row r="362" spans="1:45">
      <c r="A362" s="13"/>
      <c r="B362" s="37"/>
      <c r="C362" s="37"/>
      <c r="D362" s="37"/>
      <c r="E362" s="37"/>
      <c r="F362" s="37"/>
      <c r="G362" s="37"/>
      <c r="H362" s="37"/>
      <c r="I362" s="37"/>
      <c r="J362" s="37"/>
      <c r="K362" s="37"/>
      <c r="L362" s="37"/>
      <c r="M362" s="37"/>
      <c r="N362" s="37"/>
      <c r="O362" s="38"/>
      <c r="P362" s="38"/>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row>
    <row r="363" spans="1:45">
      <c r="A363" s="13"/>
      <c r="B363" s="37"/>
      <c r="C363" s="37"/>
      <c r="D363" s="37"/>
      <c r="E363" s="37"/>
      <c r="F363" s="37"/>
      <c r="G363" s="37"/>
      <c r="H363" s="37"/>
      <c r="I363" s="37"/>
      <c r="J363" s="37"/>
      <c r="K363" s="37"/>
      <c r="L363" s="37"/>
      <c r="M363" s="37"/>
      <c r="N363" s="37"/>
      <c r="O363" s="38"/>
      <c r="P363" s="38"/>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row>
    <row r="364" spans="1:45">
      <c r="A364" s="13"/>
      <c r="B364" s="37"/>
      <c r="C364" s="37"/>
      <c r="D364" s="37"/>
      <c r="E364" s="37"/>
      <c r="F364" s="37"/>
      <c r="G364" s="37"/>
      <c r="H364" s="37"/>
      <c r="I364" s="37"/>
      <c r="J364" s="37"/>
      <c r="K364" s="37"/>
      <c r="L364" s="37"/>
      <c r="M364" s="37"/>
      <c r="N364" s="37"/>
      <c r="O364" s="38"/>
      <c r="P364" s="38"/>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row>
    <row r="365" spans="1:45">
      <c r="A365" s="13"/>
      <c r="B365" s="37"/>
      <c r="C365" s="37"/>
      <c r="D365" s="37"/>
      <c r="E365" s="37"/>
      <c r="F365" s="37"/>
      <c r="G365" s="37"/>
      <c r="H365" s="37"/>
      <c r="I365" s="37"/>
      <c r="J365" s="37"/>
      <c r="K365" s="37"/>
      <c r="L365" s="37"/>
      <c r="M365" s="37"/>
      <c r="N365" s="37"/>
      <c r="O365" s="38"/>
      <c r="P365" s="38"/>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row>
    <row r="366" spans="1:45">
      <c r="A366" s="13"/>
      <c r="B366" s="37"/>
      <c r="C366" s="37"/>
      <c r="D366" s="37"/>
      <c r="E366" s="37"/>
      <c r="F366" s="37"/>
      <c r="G366" s="37"/>
      <c r="H366" s="37"/>
      <c r="I366" s="37"/>
      <c r="J366" s="37"/>
      <c r="K366" s="37"/>
      <c r="L366" s="37"/>
      <c r="M366" s="37"/>
      <c r="N366" s="37"/>
      <c r="O366" s="38"/>
      <c r="P366" s="38"/>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row>
    <row r="367" spans="1:45">
      <c r="A367" s="13"/>
      <c r="B367" s="37"/>
      <c r="C367" s="37"/>
      <c r="D367" s="37"/>
      <c r="E367" s="37"/>
      <c r="F367" s="37"/>
      <c r="G367" s="37"/>
      <c r="H367" s="37"/>
      <c r="I367" s="37"/>
      <c r="J367" s="37"/>
      <c r="K367" s="37"/>
      <c r="L367" s="37"/>
      <c r="M367" s="37"/>
      <c r="N367" s="37"/>
      <c r="O367" s="38"/>
      <c r="P367" s="38"/>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row>
    <row r="368" spans="1:45">
      <c r="A368" s="13"/>
      <c r="B368" s="37"/>
      <c r="C368" s="37"/>
      <c r="D368" s="37"/>
      <c r="E368" s="37"/>
      <c r="F368" s="37"/>
      <c r="G368" s="37"/>
      <c r="H368" s="37"/>
      <c r="I368" s="37"/>
      <c r="J368" s="37"/>
      <c r="K368" s="37"/>
      <c r="L368" s="37"/>
      <c r="M368" s="37"/>
      <c r="N368" s="37"/>
      <c r="O368" s="38"/>
      <c r="P368" s="38"/>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row>
    <row r="369" spans="1:45">
      <c r="A369" s="13"/>
      <c r="B369" s="37"/>
      <c r="C369" s="37"/>
      <c r="D369" s="37"/>
      <c r="E369" s="37"/>
      <c r="F369" s="37"/>
      <c r="G369" s="37"/>
      <c r="H369" s="37"/>
      <c r="I369" s="37"/>
      <c r="J369" s="37"/>
      <c r="K369" s="37"/>
      <c r="L369" s="37"/>
      <c r="M369" s="37"/>
      <c r="N369" s="37"/>
      <c r="O369" s="38"/>
      <c r="P369" s="38"/>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row>
    <row r="370" spans="1:45">
      <c r="A370" s="13"/>
      <c r="B370" s="37"/>
      <c r="C370" s="37"/>
      <c r="D370" s="37"/>
      <c r="E370" s="37"/>
      <c r="F370" s="37"/>
      <c r="G370" s="37"/>
      <c r="H370" s="37"/>
      <c r="I370" s="37"/>
      <c r="J370" s="37"/>
      <c r="K370" s="37"/>
      <c r="L370" s="37"/>
      <c r="M370" s="37"/>
      <c r="N370" s="37"/>
      <c r="O370" s="38"/>
      <c r="P370" s="38"/>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row>
    <row r="371" spans="1:45">
      <c r="A371" s="13"/>
      <c r="B371" s="37"/>
      <c r="C371" s="37"/>
      <c r="D371" s="37"/>
      <c r="E371" s="37"/>
      <c r="F371" s="37"/>
      <c r="G371" s="37"/>
      <c r="H371" s="37"/>
      <c r="I371" s="37"/>
      <c r="J371" s="37"/>
      <c r="K371" s="37"/>
      <c r="L371" s="37"/>
      <c r="M371" s="37"/>
      <c r="N371" s="37"/>
      <c r="O371" s="38"/>
      <c r="P371" s="38"/>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row>
    <row r="372" spans="1:45">
      <c r="A372" s="13"/>
      <c r="B372" s="37"/>
      <c r="C372" s="37"/>
      <c r="D372" s="37"/>
      <c r="E372" s="37"/>
      <c r="F372" s="37"/>
      <c r="G372" s="37"/>
      <c r="H372" s="37"/>
      <c r="I372" s="37"/>
      <c r="J372" s="37"/>
      <c r="K372" s="37"/>
      <c r="L372" s="37"/>
      <c r="M372" s="37"/>
      <c r="N372" s="37"/>
      <c r="O372" s="38"/>
      <c r="P372" s="38"/>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row>
    <row r="373" spans="1:45">
      <c r="A373" s="13"/>
      <c r="B373" s="37"/>
      <c r="C373" s="37"/>
      <c r="D373" s="37"/>
      <c r="E373" s="37"/>
      <c r="F373" s="37"/>
      <c r="G373" s="37"/>
      <c r="H373" s="37"/>
      <c r="I373" s="37"/>
      <c r="J373" s="37"/>
      <c r="K373" s="37"/>
      <c r="L373" s="37"/>
      <c r="M373" s="37"/>
      <c r="N373" s="37"/>
      <c r="O373" s="38"/>
      <c r="P373" s="38"/>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row>
    <row r="374" spans="1:45">
      <c r="A374" s="13"/>
      <c r="B374" s="37"/>
      <c r="C374" s="37"/>
      <c r="D374" s="37"/>
      <c r="E374" s="37"/>
      <c r="F374" s="37"/>
      <c r="G374" s="37"/>
      <c r="H374" s="37"/>
      <c r="I374" s="37"/>
      <c r="J374" s="37"/>
      <c r="K374" s="37"/>
      <c r="L374" s="37"/>
      <c r="M374" s="37"/>
      <c r="N374" s="37"/>
      <c r="O374" s="38"/>
      <c r="P374" s="38"/>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row>
    <row r="375" spans="1:45">
      <c r="A375" s="13"/>
      <c r="B375" s="37"/>
      <c r="C375" s="37"/>
      <c r="D375" s="37"/>
      <c r="E375" s="37"/>
      <c r="F375" s="37"/>
      <c r="G375" s="37"/>
      <c r="H375" s="37"/>
      <c r="I375" s="37"/>
      <c r="J375" s="37"/>
      <c r="K375" s="37"/>
      <c r="L375" s="37"/>
      <c r="M375" s="37"/>
      <c r="N375" s="37"/>
      <c r="O375" s="38"/>
      <c r="P375" s="38"/>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row>
    <row r="376" spans="1:45">
      <c r="A376" s="13"/>
      <c r="B376" s="37"/>
      <c r="C376" s="37"/>
      <c r="D376" s="37"/>
      <c r="E376" s="37"/>
      <c r="F376" s="37"/>
      <c r="G376" s="37"/>
      <c r="H376" s="37"/>
      <c r="I376" s="37"/>
      <c r="J376" s="37"/>
      <c r="K376" s="37"/>
      <c r="L376" s="37"/>
      <c r="M376" s="37"/>
      <c r="N376" s="37"/>
      <c r="O376" s="38"/>
      <c r="P376" s="38"/>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row>
    <row r="377" spans="1:45">
      <c r="A377" s="13"/>
      <c r="B377" s="37"/>
      <c r="C377" s="37"/>
      <c r="D377" s="37"/>
      <c r="E377" s="37"/>
      <c r="F377" s="37"/>
      <c r="G377" s="37"/>
      <c r="H377" s="37"/>
      <c r="I377" s="37"/>
      <c r="J377" s="37"/>
      <c r="K377" s="37"/>
      <c r="L377" s="37"/>
      <c r="M377" s="37"/>
      <c r="N377" s="37"/>
      <c r="O377" s="38"/>
      <c r="P377" s="38"/>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row>
    <row r="378" spans="1:45">
      <c r="A378" s="13"/>
      <c r="B378" s="37"/>
      <c r="C378" s="37"/>
      <c r="D378" s="37"/>
      <c r="E378" s="37"/>
      <c r="F378" s="37"/>
      <c r="G378" s="37"/>
      <c r="H378" s="37"/>
      <c r="I378" s="37"/>
      <c r="J378" s="37"/>
      <c r="K378" s="37"/>
      <c r="L378" s="37"/>
      <c r="M378" s="37"/>
      <c r="N378" s="37"/>
      <c r="O378" s="38"/>
      <c r="P378" s="38"/>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row>
    <row r="379" spans="1:45">
      <c r="A379" s="13"/>
      <c r="B379" s="37"/>
      <c r="C379" s="37"/>
      <c r="D379" s="37"/>
      <c r="E379" s="37"/>
      <c r="F379" s="37"/>
      <c r="G379" s="37"/>
      <c r="H379" s="37"/>
      <c r="I379" s="37"/>
      <c r="J379" s="37"/>
      <c r="K379" s="37"/>
      <c r="L379" s="37"/>
      <c r="M379" s="37"/>
      <c r="N379" s="37"/>
      <c r="O379" s="38"/>
      <c r="P379" s="38"/>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row>
    <row r="380" spans="1:45">
      <c r="A380" s="13"/>
      <c r="B380" s="37"/>
      <c r="C380" s="37"/>
      <c r="D380" s="37"/>
      <c r="E380" s="37"/>
      <c r="F380" s="37"/>
      <c r="G380" s="37"/>
      <c r="H380" s="37"/>
      <c r="I380" s="37"/>
      <c r="J380" s="37"/>
      <c r="K380" s="37"/>
      <c r="L380" s="37"/>
      <c r="M380" s="37"/>
      <c r="N380" s="37"/>
      <c r="O380" s="38"/>
      <c r="P380" s="38"/>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row>
    <row r="381" spans="1:45">
      <c r="A381" s="13"/>
      <c r="B381" s="37"/>
      <c r="C381" s="37"/>
      <c r="D381" s="37"/>
      <c r="E381" s="37"/>
      <c r="F381" s="37"/>
      <c r="G381" s="37"/>
      <c r="H381" s="37"/>
      <c r="I381" s="37"/>
      <c r="J381" s="37"/>
      <c r="K381" s="37"/>
      <c r="L381" s="37"/>
      <c r="M381" s="37"/>
      <c r="N381" s="37"/>
      <c r="O381" s="38"/>
      <c r="P381" s="38"/>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row>
    <row r="382" spans="1:45">
      <c r="A382" s="13"/>
      <c r="B382" s="37"/>
      <c r="C382" s="37"/>
      <c r="D382" s="37"/>
      <c r="E382" s="37"/>
      <c r="F382" s="37"/>
      <c r="G382" s="37"/>
      <c r="H382" s="37"/>
      <c r="I382" s="37"/>
      <c r="J382" s="37"/>
      <c r="K382" s="37"/>
      <c r="L382" s="37"/>
      <c r="M382" s="37"/>
      <c r="N382" s="37"/>
      <c r="O382" s="38"/>
      <c r="P382" s="38"/>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row>
    <row r="383" spans="1:45">
      <c r="A383" s="13"/>
      <c r="B383" s="37"/>
      <c r="C383" s="37"/>
      <c r="D383" s="37"/>
      <c r="E383" s="37"/>
      <c r="F383" s="37"/>
      <c r="G383" s="37"/>
      <c r="H383" s="37"/>
      <c r="I383" s="37"/>
      <c r="J383" s="37"/>
      <c r="K383" s="37"/>
      <c r="L383" s="37"/>
      <c r="M383" s="37"/>
      <c r="N383" s="37"/>
      <c r="O383" s="38"/>
      <c r="P383" s="38"/>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row>
    <row r="384" spans="1:45">
      <c r="A384" s="13"/>
      <c r="B384" s="37"/>
      <c r="C384" s="37"/>
      <c r="D384" s="37"/>
      <c r="E384" s="37"/>
      <c r="F384" s="37"/>
      <c r="G384" s="37"/>
      <c r="H384" s="37"/>
      <c r="I384" s="37"/>
      <c r="J384" s="37"/>
      <c r="K384" s="37"/>
      <c r="L384" s="37"/>
      <c r="M384" s="37"/>
      <c r="N384" s="37"/>
      <c r="O384" s="38"/>
      <c r="P384" s="38"/>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row>
    <row r="385" spans="1:45">
      <c r="A385" s="13"/>
      <c r="B385" s="37"/>
      <c r="C385" s="37"/>
      <c r="D385" s="37"/>
      <c r="E385" s="37"/>
      <c r="F385" s="37"/>
      <c r="G385" s="37"/>
      <c r="H385" s="37"/>
      <c r="I385" s="37"/>
      <c r="J385" s="37"/>
      <c r="K385" s="37"/>
      <c r="L385" s="37"/>
      <c r="M385" s="37"/>
      <c r="N385" s="37"/>
      <c r="O385" s="38"/>
      <c r="P385" s="38"/>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row>
    <row r="386" spans="1:45">
      <c r="A386" s="13"/>
      <c r="B386" s="37"/>
      <c r="C386" s="37"/>
      <c r="D386" s="37"/>
      <c r="E386" s="37"/>
      <c r="F386" s="37"/>
      <c r="G386" s="37"/>
      <c r="H386" s="37"/>
      <c r="I386" s="37"/>
      <c r="J386" s="37"/>
      <c r="K386" s="37"/>
      <c r="L386" s="37"/>
      <c r="M386" s="37"/>
      <c r="N386" s="37"/>
      <c r="O386" s="38"/>
      <c r="P386" s="38"/>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row>
    <row r="387" spans="1:45">
      <c r="A387" s="13"/>
      <c r="B387" s="37"/>
      <c r="C387" s="37"/>
      <c r="D387" s="37"/>
      <c r="E387" s="37"/>
      <c r="F387" s="37"/>
      <c r="G387" s="37"/>
      <c r="H387" s="37"/>
      <c r="I387" s="37"/>
      <c r="J387" s="37"/>
      <c r="K387" s="37"/>
      <c r="L387" s="37"/>
      <c r="M387" s="37"/>
      <c r="N387" s="37"/>
      <c r="O387" s="38"/>
      <c r="P387" s="38"/>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row>
    <row r="388" spans="1:45">
      <c r="A388" s="13"/>
      <c r="B388" s="37"/>
      <c r="C388" s="37"/>
      <c r="D388" s="37"/>
      <c r="E388" s="37"/>
      <c r="F388" s="37"/>
      <c r="G388" s="37"/>
      <c r="H388" s="37"/>
      <c r="I388" s="37"/>
      <c r="J388" s="37"/>
      <c r="K388" s="37"/>
      <c r="L388" s="37"/>
      <c r="M388" s="37"/>
      <c r="N388" s="37"/>
      <c r="O388" s="38"/>
      <c r="P388" s="38"/>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row>
    <row r="389" spans="1:45">
      <c r="A389" s="13"/>
      <c r="B389" s="37"/>
      <c r="C389" s="37"/>
      <c r="D389" s="37"/>
      <c r="E389" s="37"/>
      <c r="F389" s="37"/>
      <c r="G389" s="37"/>
      <c r="H389" s="37"/>
      <c r="I389" s="37"/>
      <c r="J389" s="37"/>
      <c r="K389" s="37"/>
      <c r="L389" s="37"/>
      <c r="M389" s="37"/>
      <c r="N389" s="37"/>
      <c r="O389" s="38"/>
      <c r="P389" s="38"/>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row>
    <row r="390" spans="1:45">
      <c r="A390" s="13"/>
      <c r="B390" s="37"/>
      <c r="C390" s="37"/>
      <c r="D390" s="37"/>
      <c r="E390" s="37"/>
      <c r="F390" s="37"/>
      <c r="G390" s="37"/>
      <c r="H390" s="37"/>
      <c r="I390" s="37"/>
      <c r="J390" s="37"/>
      <c r="K390" s="37"/>
      <c r="L390" s="37"/>
      <c r="M390" s="37"/>
      <c r="N390" s="37"/>
      <c r="O390" s="38"/>
      <c r="P390" s="38"/>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row>
    <row r="391" spans="1:45">
      <c r="A391" s="13"/>
      <c r="B391" s="37"/>
      <c r="C391" s="37"/>
      <c r="D391" s="37"/>
      <c r="E391" s="37"/>
      <c r="F391" s="37"/>
      <c r="G391" s="37"/>
      <c r="H391" s="37"/>
      <c r="I391" s="37"/>
      <c r="J391" s="37"/>
      <c r="K391" s="37"/>
      <c r="L391" s="37"/>
      <c r="M391" s="37"/>
      <c r="N391" s="37"/>
      <c r="O391" s="38"/>
      <c r="P391" s="38"/>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row>
    <row r="392" spans="1:45">
      <c r="A392" s="13"/>
      <c r="B392" s="37"/>
      <c r="C392" s="37"/>
      <c r="D392" s="37"/>
      <c r="E392" s="37"/>
      <c r="F392" s="37"/>
      <c r="G392" s="37"/>
      <c r="H392" s="37"/>
      <c r="I392" s="37"/>
      <c r="J392" s="37"/>
      <c r="K392" s="37"/>
      <c r="L392" s="37"/>
      <c r="M392" s="37"/>
      <c r="N392" s="37"/>
      <c r="O392" s="38"/>
      <c r="P392" s="38"/>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row>
    <row r="393" spans="1:45">
      <c r="A393" s="13"/>
      <c r="B393" s="37"/>
      <c r="C393" s="37"/>
      <c r="D393" s="37"/>
      <c r="E393" s="37"/>
      <c r="F393" s="37"/>
      <c r="G393" s="37"/>
      <c r="H393" s="37"/>
      <c r="I393" s="37"/>
      <c r="J393" s="37"/>
      <c r="K393" s="37"/>
      <c r="L393" s="37"/>
      <c r="M393" s="37"/>
      <c r="N393" s="37"/>
      <c r="O393" s="38"/>
      <c r="P393" s="38"/>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row>
    <row r="394" spans="1:45">
      <c r="A394" s="13"/>
      <c r="B394" s="37"/>
      <c r="C394" s="37"/>
      <c r="D394" s="37"/>
      <c r="E394" s="37"/>
      <c r="F394" s="37"/>
      <c r="G394" s="37"/>
      <c r="H394" s="37"/>
      <c r="I394" s="37"/>
      <c r="J394" s="37"/>
      <c r="K394" s="37"/>
      <c r="L394" s="37"/>
      <c r="M394" s="37"/>
      <c r="N394" s="37"/>
      <c r="O394" s="38"/>
      <c r="P394" s="38"/>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row>
    <row r="395" spans="1:45">
      <c r="A395" s="13"/>
      <c r="B395" s="37"/>
      <c r="C395" s="37"/>
      <c r="D395" s="37"/>
      <c r="E395" s="37"/>
      <c r="F395" s="37"/>
      <c r="G395" s="37"/>
      <c r="H395" s="37"/>
      <c r="I395" s="37"/>
      <c r="J395" s="37"/>
      <c r="K395" s="37"/>
      <c r="L395" s="37"/>
      <c r="M395" s="37"/>
      <c r="N395" s="37"/>
      <c r="O395" s="38"/>
      <c r="P395" s="38"/>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row>
    <row r="396" spans="1:45">
      <c r="A396" s="13"/>
      <c r="B396" s="37"/>
      <c r="C396" s="37"/>
      <c r="D396" s="37"/>
      <c r="E396" s="37"/>
      <c r="F396" s="37"/>
      <c r="G396" s="37"/>
      <c r="H396" s="37"/>
      <c r="I396" s="37"/>
      <c r="J396" s="37"/>
      <c r="K396" s="37"/>
      <c r="L396" s="37"/>
      <c r="M396" s="37"/>
      <c r="N396" s="37"/>
      <c r="O396" s="38"/>
      <c r="P396" s="38"/>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row>
    <row r="397" spans="1:45">
      <c r="A397" s="13"/>
      <c r="B397" s="37"/>
      <c r="C397" s="37"/>
      <c r="D397" s="37"/>
      <c r="E397" s="37"/>
      <c r="F397" s="37"/>
      <c r="G397" s="37"/>
      <c r="H397" s="37"/>
      <c r="I397" s="37"/>
      <c r="J397" s="37"/>
      <c r="K397" s="37"/>
      <c r="L397" s="37"/>
      <c r="M397" s="37"/>
      <c r="N397" s="37"/>
      <c r="O397" s="38"/>
      <c r="P397" s="38"/>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row>
    <row r="398" spans="1:45">
      <c r="A398" s="13"/>
      <c r="B398" s="37"/>
      <c r="C398" s="37"/>
      <c r="D398" s="37"/>
      <c r="E398" s="37"/>
      <c r="F398" s="37"/>
      <c r="G398" s="37"/>
      <c r="H398" s="37"/>
      <c r="I398" s="37"/>
      <c r="J398" s="37"/>
      <c r="K398" s="37"/>
      <c r="L398" s="37"/>
      <c r="M398" s="37"/>
      <c r="N398" s="37"/>
      <c r="O398" s="38"/>
      <c r="P398" s="38"/>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row>
    <row r="399" spans="1:45">
      <c r="A399" s="13"/>
      <c r="B399" s="37"/>
      <c r="C399" s="37"/>
      <c r="D399" s="37"/>
      <c r="E399" s="37"/>
      <c r="F399" s="37"/>
      <c r="G399" s="37"/>
      <c r="H399" s="37"/>
      <c r="I399" s="37"/>
      <c r="J399" s="37"/>
      <c r="K399" s="37"/>
      <c r="L399" s="37"/>
      <c r="M399" s="37"/>
      <c r="N399" s="37"/>
      <c r="O399" s="38"/>
      <c r="P399" s="38"/>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row>
    <row r="400" spans="1:45">
      <c r="A400" s="13"/>
      <c r="B400" s="37"/>
      <c r="C400" s="37"/>
      <c r="D400" s="37"/>
      <c r="E400" s="37"/>
      <c r="F400" s="37"/>
      <c r="G400" s="37"/>
      <c r="H400" s="37"/>
      <c r="I400" s="37"/>
      <c r="J400" s="37"/>
      <c r="K400" s="37"/>
      <c r="L400" s="37"/>
      <c r="M400" s="37"/>
      <c r="N400" s="37"/>
      <c r="O400" s="38"/>
      <c r="P400" s="38"/>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row>
    <row r="401" spans="1:45">
      <c r="A401" s="13"/>
      <c r="B401" s="37"/>
      <c r="C401" s="37"/>
      <c r="D401" s="37"/>
      <c r="E401" s="37"/>
      <c r="F401" s="37"/>
      <c r="G401" s="37"/>
      <c r="H401" s="37"/>
      <c r="I401" s="37"/>
      <c r="J401" s="37"/>
      <c r="K401" s="37"/>
      <c r="L401" s="37"/>
      <c r="M401" s="37"/>
      <c r="N401" s="37"/>
      <c r="O401" s="38"/>
      <c r="P401" s="38"/>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row>
    <row r="402" spans="1:45">
      <c r="A402" s="13"/>
      <c r="B402" s="37"/>
      <c r="C402" s="37"/>
      <c r="D402" s="37"/>
      <c r="E402" s="37"/>
      <c r="F402" s="37"/>
      <c r="G402" s="37"/>
      <c r="H402" s="37"/>
      <c r="I402" s="37"/>
      <c r="J402" s="37"/>
      <c r="K402" s="37"/>
      <c r="L402" s="37"/>
      <c r="M402" s="37"/>
      <c r="N402" s="37"/>
      <c r="O402" s="38"/>
      <c r="P402" s="38"/>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row>
    <row r="403" spans="1:45">
      <c r="A403" s="13"/>
      <c r="B403" s="37"/>
      <c r="C403" s="37"/>
      <c r="D403" s="37"/>
      <c r="E403" s="37"/>
      <c r="F403" s="37"/>
      <c r="G403" s="37"/>
      <c r="H403" s="37"/>
      <c r="I403" s="37"/>
      <c r="J403" s="37"/>
      <c r="K403" s="37"/>
      <c r="L403" s="37"/>
      <c r="M403" s="37"/>
      <c r="N403" s="37"/>
      <c r="O403" s="38"/>
      <c r="P403" s="38"/>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row>
    <row r="404" spans="1:45">
      <c r="A404" s="13"/>
      <c r="B404" s="37"/>
      <c r="C404" s="37"/>
      <c r="D404" s="37"/>
      <c r="E404" s="37"/>
      <c r="F404" s="37"/>
      <c r="G404" s="37"/>
      <c r="H404" s="37"/>
      <c r="I404" s="37"/>
      <c r="J404" s="37"/>
      <c r="K404" s="37"/>
      <c r="L404" s="37"/>
      <c r="M404" s="37"/>
      <c r="N404" s="37"/>
      <c r="O404" s="38"/>
      <c r="P404" s="38"/>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row>
    <row r="405" spans="1:45">
      <c r="A405" s="13"/>
      <c r="B405" s="37"/>
      <c r="C405" s="37"/>
      <c r="D405" s="37"/>
      <c r="E405" s="37"/>
      <c r="F405" s="37"/>
      <c r="G405" s="37"/>
      <c r="H405" s="37"/>
      <c r="I405" s="37"/>
      <c r="J405" s="37"/>
      <c r="K405" s="37"/>
      <c r="L405" s="37"/>
      <c r="M405" s="37"/>
      <c r="N405" s="37"/>
      <c r="O405" s="38"/>
      <c r="P405" s="38"/>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row>
    <row r="406" spans="1:45">
      <c r="A406" s="13"/>
      <c r="B406" s="37"/>
      <c r="C406" s="37"/>
      <c r="D406" s="37"/>
      <c r="E406" s="37"/>
      <c r="F406" s="37"/>
      <c r="G406" s="37"/>
      <c r="H406" s="37"/>
      <c r="I406" s="37"/>
      <c r="J406" s="37"/>
      <c r="K406" s="37"/>
      <c r="L406" s="37"/>
      <c r="M406" s="37"/>
      <c r="N406" s="37"/>
      <c r="O406" s="38"/>
      <c r="P406" s="38"/>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row>
    <row r="407" spans="1:45">
      <c r="A407" s="13"/>
      <c r="B407" s="37"/>
      <c r="C407" s="37"/>
      <c r="D407" s="37"/>
      <c r="E407" s="37"/>
      <c r="F407" s="37"/>
      <c r="G407" s="37"/>
      <c r="H407" s="37"/>
      <c r="I407" s="37"/>
      <c r="J407" s="37"/>
      <c r="K407" s="37"/>
      <c r="L407" s="37"/>
      <c r="M407" s="37"/>
      <c r="N407" s="37"/>
      <c r="O407" s="38"/>
      <c r="P407" s="38"/>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row>
    <row r="408" spans="1:45">
      <c r="A408" s="13"/>
      <c r="B408" s="37"/>
      <c r="C408" s="37"/>
      <c r="D408" s="37"/>
      <c r="E408" s="37"/>
      <c r="F408" s="37"/>
      <c r="G408" s="37"/>
      <c r="H408" s="37"/>
      <c r="I408" s="37"/>
      <c r="J408" s="37"/>
      <c r="K408" s="37"/>
      <c r="L408" s="37"/>
      <c r="M408" s="37"/>
      <c r="N408" s="37"/>
      <c r="O408" s="38"/>
      <c r="P408" s="38"/>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c r="AS408" s="39"/>
    </row>
    <row r="409" spans="1:45">
      <c r="A409" s="13"/>
      <c r="B409" s="37"/>
      <c r="C409" s="37"/>
      <c r="D409" s="37"/>
      <c r="E409" s="37"/>
      <c r="F409" s="37"/>
      <c r="G409" s="37"/>
      <c r="H409" s="37"/>
      <c r="I409" s="37"/>
      <c r="J409" s="37"/>
      <c r="K409" s="37"/>
      <c r="L409" s="37"/>
      <c r="M409" s="37"/>
      <c r="N409" s="37"/>
      <c r="O409" s="38"/>
      <c r="P409" s="38"/>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c r="AS409" s="39"/>
    </row>
    <row r="410" spans="1:45">
      <c r="A410" s="13"/>
      <c r="B410" s="37"/>
      <c r="C410" s="37"/>
      <c r="D410" s="37"/>
      <c r="E410" s="37"/>
      <c r="F410" s="37"/>
      <c r="G410" s="37"/>
      <c r="H410" s="37"/>
      <c r="I410" s="37"/>
      <c r="J410" s="37"/>
      <c r="K410" s="37"/>
      <c r="L410" s="37"/>
      <c r="M410" s="37"/>
      <c r="N410" s="37"/>
      <c r="O410" s="38"/>
      <c r="P410" s="38"/>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c r="AS410" s="39"/>
    </row>
    <row r="411" spans="1:45">
      <c r="A411" s="13"/>
      <c r="B411" s="37"/>
      <c r="C411" s="37"/>
      <c r="D411" s="37"/>
      <c r="E411" s="37"/>
      <c r="F411" s="37"/>
      <c r="G411" s="37"/>
      <c r="H411" s="37"/>
      <c r="I411" s="37"/>
      <c r="J411" s="37"/>
      <c r="K411" s="37"/>
      <c r="L411" s="37"/>
      <c r="M411" s="37"/>
      <c r="N411" s="37"/>
      <c r="O411" s="38"/>
      <c r="P411" s="38"/>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row>
    <row r="412" spans="1:45">
      <c r="A412" s="13"/>
      <c r="B412" s="37"/>
      <c r="C412" s="37"/>
      <c r="D412" s="37"/>
      <c r="E412" s="37"/>
      <c r="F412" s="37"/>
      <c r="G412" s="37"/>
      <c r="H412" s="37"/>
      <c r="I412" s="37"/>
      <c r="J412" s="37"/>
      <c r="K412" s="37"/>
      <c r="L412" s="37"/>
      <c r="M412" s="37"/>
      <c r="N412" s="37"/>
      <c r="O412" s="38"/>
      <c r="P412" s="38"/>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row>
    <row r="413" spans="1:45">
      <c r="A413" s="13"/>
      <c r="B413" s="37"/>
      <c r="C413" s="37"/>
      <c r="D413" s="37"/>
      <c r="E413" s="37"/>
      <c r="F413" s="37"/>
      <c r="G413" s="37"/>
      <c r="H413" s="37"/>
      <c r="I413" s="37"/>
      <c r="J413" s="37"/>
      <c r="K413" s="37"/>
      <c r="L413" s="37"/>
      <c r="M413" s="37"/>
      <c r="N413" s="37"/>
      <c r="O413" s="38"/>
      <c r="P413" s="38"/>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c r="AS413" s="39"/>
    </row>
    <row r="414" spans="1:45">
      <c r="A414" s="13"/>
      <c r="B414" s="37"/>
      <c r="C414" s="37"/>
      <c r="D414" s="37"/>
      <c r="E414" s="37"/>
      <c r="F414" s="37"/>
      <c r="G414" s="37"/>
      <c r="H414" s="37"/>
      <c r="I414" s="37"/>
      <c r="J414" s="37"/>
      <c r="K414" s="37"/>
      <c r="L414" s="37"/>
      <c r="M414" s="37"/>
      <c r="N414" s="37"/>
      <c r="O414" s="38"/>
      <c r="P414" s="38"/>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row>
    <row r="415" spans="1:45">
      <c r="A415" s="13"/>
      <c r="B415" s="37"/>
      <c r="C415" s="37"/>
      <c r="D415" s="37"/>
      <c r="E415" s="37"/>
      <c r="F415" s="37"/>
      <c r="G415" s="37"/>
      <c r="H415" s="37"/>
      <c r="I415" s="37"/>
      <c r="J415" s="37"/>
      <c r="K415" s="37"/>
      <c r="L415" s="37"/>
      <c r="M415" s="37"/>
      <c r="N415" s="37"/>
      <c r="O415" s="38"/>
      <c r="P415" s="38"/>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c r="AS415" s="39"/>
    </row>
    <row r="416" spans="1:45">
      <c r="A416" s="13"/>
      <c r="B416" s="37"/>
      <c r="C416" s="37"/>
      <c r="D416" s="37"/>
      <c r="E416" s="37"/>
      <c r="F416" s="37"/>
      <c r="G416" s="37"/>
      <c r="H416" s="37"/>
      <c r="I416" s="37"/>
      <c r="J416" s="37"/>
      <c r="K416" s="37"/>
      <c r="L416" s="37"/>
      <c r="M416" s="37"/>
      <c r="N416" s="37"/>
      <c r="O416" s="38"/>
      <c r="P416" s="38"/>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row>
    <row r="417" spans="1:45">
      <c r="A417" s="13"/>
      <c r="B417" s="37"/>
      <c r="C417" s="37"/>
      <c r="D417" s="37"/>
      <c r="E417" s="37"/>
      <c r="F417" s="37"/>
      <c r="G417" s="37"/>
      <c r="H417" s="37"/>
      <c r="I417" s="37"/>
      <c r="J417" s="37"/>
      <c r="K417" s="37"/>
      <c r="L417" s="37"/>
      <c r="M417" s="37"/>
      <c r="N417" s="37"/>
      <c r="O417" s="38"/>
      <c r="P417" s="38"/>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row>
    <row r="418" spans="1:45">
      <c r="A418" s="13"/>
      <c r="B418" s="37"/>
      <c r="C418" s="37"/>
      <c r="D418" s="37"/>
      <c r="E418" s="37"/>
      <c r="F418" s="37"/>
      <c r="G418" s="37"/>
      <c r="H418" s="37"/>
      <c r="I418" s="37"/>
      <c r="J418" s="37"/>
      <c r="K418" s="37"/>
      <c r="L418" s="37"/>
      <c r="M418" s="37"/>
      <c r="N418" s="37"/>
      <c r="O418" s="38"/>
      <c r="P418" s="38"/>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c r="AS418" s="39"/>
    </row>
    <row r="419" spans="1:45">
      <c r="A419" s="13"/>
      <c r="B419" s="37"/>
      <c r="C419" s="37"/>
      <c r="D419" s="37"/>
      <c r="E419" s="37"/>
      <c r="F419" s="37"/>
      <c r="G419" s="37"/>
      <c r="H419" s="37"/>
      <c r="I419" s="37"/>
      <c r="J419" s="37"/>
      <c r="K419" s="37"/>
      <c r="L419" s="37"/>
      <c r="M419" s="37"/>
      <c r="N419" s="37"/>
      <c r="O419" s="38"/>
      <c r="P419" s="38"/>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row>
    <row r="420" spans="1:45">
      <c r="A420" s="13"/>
      <c r="B420" s="37"/>
      <c r="C420" s="37"/>
      <c r="D420" s="37"/>
      <c r="E420" s="37"/>
      <c r="F420" s="37"/>
      <c r="G420" s="37"/>
      <c r="H420" s="37"/>
      <c r="I420" s="37"/>
      <c r="J420" s="37"/>
      <c r="K420" s="37"/>
      <c r="L420" s="37"/>
      <c r="M420" s="37"/>
      <c r="N420" s="37"/>
      <c r="O420" s="38"/>
      <c r="P420" s="38"/>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row>
    <row r="421" spans="1:45">
      <c r="A421" s="13"/>
      <c r="B421" s="37"/>
      <c r="C421" s="37"/>
      <c r="D421" s="37"/>
      <c r="E421" s="37"/>
      <c r="F421" s="37"/>
      <c r="G421" s="37"/>
      <c r="H421" s="37"/>
      <c r="I421" s="37"/>
      <c r="J421" s="37"/>
      <c r="K421" s="37"/>
      <c r="L421" s="37"/>
      <c r="M421" s="37"/>
      <c r="N421" s="37"/>
      <c r="O421" s="38"/>
      <c r="P421" s="38"/>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row>
    <row r="422" spans="1:45">
      <c r="A422" s="13"/>
      <c r="B422" s="37"/>
      <c r="C422" s="37"/>
      <c r="D422" s="37"/>
      <c r="E422" s="37"/>
      <c r="F422" s="37"/>
      <c r="G422" s="37"/>
      <c r="H422" s="37"/>
      <c r="I422" s="37"/>
      <c r="J422" s="37"/>
      <c r="K422" s="37"/>
      <c r="L422" s="37"/>
      <c r="M422" s="37"/>
      <c r="N422" s="37"/>
      <c r="O422" s="38"/>
      <c r="P422" s="38"/>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row>
    <row r="423" spans="1:45">
      <c r="A423" s="13"/>
      <c r="B423" s="37"/>
      <c r="C423" s="37"/>
      <c r="D423" s="37"/>
      <c r="E423" s="37"/>
      <c r="F423" s="37"/>
      <c r="G423" s="37"/>
      <c r="H423" s="37"/>
      <c r="I423" s="37"/>
      <c r="J423" s="37"/>
      <c r="K423" s="37"/>
      <c r="L423" s="37"/>
      <c r="M423" s="37"/>
      <c r="N423" s="37"/>
      <c r="O423" s="38"/>
      <c r="P423" s="38"/>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c r="AS423" s="39"/>
    </row>
    <row r="424" spans="1:45">
      <c r="A424" s="13"/>
      <c r="B424" s="37"/>
      <c r="C424" s="37"/>
      <c r="D424" s="37"/>
      <c r="E424" s="37"/>
      <c r="F424" s="37"/>
      <c r="G424" s="37"/>
      <c r="H424" s="37"/>
      <c r="I424" s="37"/>
      <c r="J424" s="37"/>
      <c r="K424" s="37"/>
      <c r="L424" s="37"/>
      <c r="M424" s="37"/>
      <c r="N424" s="37"/>
      <c r="O424" s="38"/>
      <c r="P424" s="38"/>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row>
    <row r="425" spans="1:45">
      <c r="A425" s="13"/>
      <c r="B425" s="37"/>
      <c r="C425" s="37"/>
      <c r="D425" s="37"/>
      <c r="E425" s="37"/>
      <c r="F425" s="37"/>
      <c r="G425" s="37"/>
      <c r="H425" s="37"/>
      <c r="I425" s="37"/>
      <c r="J425" s="37"/>
      <c r="K425" s="37"/>
      <c r="L425" s="37"/>
      <c r="M425" s="37"/>
      <c r="N425" s="37"/>
      <c r="O425" s="38"/>
      <c r="P425" s="38"/>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c r="AS425" s="39"/>
    </row>
    <row r="426" spans="1:45">
      <c r="A426" s="13"/>
      <c r="B426" s="37"/>
      <c r="C426" s="37"/>
      <c r="D426" s="37"/>
      <c r="E426" s="37"/>
      <c r="F426" s="37"/>
      <c r="G426" s="37"/>
      <c r="H426" s="37"/>
      <c r="I426" s="37"/>
      <c r="J426" s="37"/>
      <c r="K426" s="37"/>
      <c r="L426" s="37"/>
      <c r="M426" s="37"/>
      <c r="N426" s="37"/>
      <c r="O426" s="38"/>
      <c r="P426" s="38"/>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row>
    <row r="427" spans="1:45">
      <c r="A427" s="13"/>
      <c r="B427" s="37"/>
      <c r="C427" s="37"/>
      <c r="D427" s="37"/>
      <c r="E427" s="37"/>
      <c r="F427" s="37"/>
      <c r="G427" s="37"/>
      <c r="H427" s="37"/>
      <c r="I427" s="37"/>
      <c r="J427" s="37"/>
      <c r="K427" s="37"/>
      <c r="L427" s="37"/>
      <c r="M427" s="37"/>
      <c r="N427" s="37"/>
      <c r="O427" s="38"/>
      <c r="P427" s="38"/>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c r="AS427" s="39"/>
    </row>
    <row r="428" spans="1:45">
      <c r="A428" s="13"/>
      <c r="B428" s="37"/>
      <c r="C428" s="37"/>
      <c r="D428" s="37"/>
      <c r="E428" s="37"/>
      <c r="F428" s="37"/>
      <c r="G428" s="37"/>
      <c r="H428" s="37"/>
      <c r="I428" s="37"/>
      <c r="J428" s="37"/>
      <c r="K428" s="37"/>
      <c r="L428" s="37"/>
      <c r="M428" s="37"/>
      <c r="N428" s="37"/>
      <c r="O428" s="38"/>
      <c r="P428" s="38"/>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row>
    <row r="429" spans="1:45">
      <c r="A429" s="13"/>
      <c r="B429" s="37"/>
      <c r="C429" s="37"/>
      <c r="D429" s="37"/>
      <c r="E429" s="37"/>
      <c r="F429" s="37"/>
      <c r="G429" s="37"/>
      <c r="H429" s="37"/>
      <c r="I429" s="37"/>
      <c r="J429" s="37"/>
      <c r="K429" s="37"/>
      <c r="L429" s="37"/>
      <c r="M429" s="37"/>
      <c r="N429" s="37"/>
      <c r="O429" s="38"/>
      <c r="P429" s="38"/>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c r="AS429" s="39"/>
    </row>
    <row r="430" spans="1:45">
      <c r="A430" s="13"/>
      <c r="B430" s="37"/>
      <c r="C430" s="37"/>
      <c r="D430" s="37"/>
      <c r="E430" s="37"/>
      <c r="F430" s="37"/>
      <c r="G430" s="37"/>
      <c r="H430" s="37"/>
      <c r="I430" s="37"/>
      <c r="J430" s="37"/>
      <c r="K430" s="37"/>
      <c r="L430" s="37"/>
      <c r="M430" s="37"/>
      <c r="N430" s="37"/>
      <c r="O430" s="38"/>
      <c r="P430" s="38"/>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row>
    <row r="431" spans="1:45">
      <c r="A431" s="13"/>
      <c r="B431" s="37"/>
      <c r="C431" s="37"/>
      <c r="D431" s="37"/>
      <c r="E431" s="37"/>
      <c r="F431" s="37"/>
      <c r="G431" s="37"/>
      <c r="H431" s="37"/>
      <c r="I431" s="37"/>
      <c r="J431" s="37"/>
      <c r="K431" s="37"/>
      <c r="L431" s="37"/>
      <c r="M431" s="37"/>
      <c r="N431" s="37"/>
      <c r="O431" s="38"/>
      <c r="P431" s="38"/>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c r="AS431" s="39"/>
    </row>
    <row r="432" spans="1:45">
      <c r="A432" s="13"/>
      <c r="B432" s="37"/>
      <c r="C432" s="37"/>
      <c r="D432" s="37"/>
      <c r="E432" s="37"/>
      <c r="F432" s="37"/>
      <c r="G432" s="37"/>
      <c r="H432" s="37"/>
      <c r="I432" s="37"/>
      <c r="J432" s="37"/>
      <c r="K432" s="37"/>
      <c r="L432" s="37"/>
      <c r="M432" s="37"/>
      <c r="N432" s="37"/>
      <c r="O432" s="38"/>
      <c r="P432" s="38"/>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row>
    <row r="433" spans="1:45">
      <c r="A433" s="13"/>
      <c r="B433" s="37"/>
      <c r="C433" s="37"/>
      <c r="D433" s="37"/>
      <c r="E433" s="37"/>
      <c r="F433" s="37"/>
      <c r="G433" s="37"/>
      <c r="H433" s="37"/>
      <c r="I433" s="37"/>
      <c r="J433" s="37"/>
      <c r="K433" s="37"/>
      <c r="L433" s="37"/>
      <c r="M433" s="37"/>
      <c r="N433" s="37"/>
      <c r="O433" s="38"/>
      <c r="P433" s="38"/>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row>
    <row r="434" spans="1:45">
      <c r="A434" s="13"/>
      <c r="B434" s="37"/>
      <c r="C434" s="37"/>
      <c r="D434" s="37"/>
      <c r="E434" s="37"/>
      <c r="F434" s="37"/>
      <c r="G434" s="37"/>
      <c r="H434" s="37"/>
      <c r="I434" s="37"/>
      <c r="J434" s="37"/>
      <c r="K434" s="37"/>
      <c r="L434" s="37"/>
      <c r="M434" s="37"/>
      <c r="N434" s="37"/>
      <c r="O434" s="38"/>
      <c r="P434" s="38"/>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row>
    <row r="435" spans="1:45">
      <c r="A435" s="13"/>
      <c r="B435" s="37"/>
      <c r="C435" s="37"/>
      <c r="D435" s="37"/>
      <c r="E435" s="37"/>
      <c r="F435" s="37"/>
      <c r="G435" s="37"/>
      <c r="H435" s="37"/>
      <c r="I435" s="37"/>
      <c r="J435" s="37"/>
      <c r="K435" s="37"/>
      <c r="L435" s="37"/>
      <c r="M435" s="37"/>
      <c r="N435" s="37"/>
      <c r="O435" s="38"/>
      <c r="P435" s="38"/>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row>
    <row r="436" spans="1:45">
      <c r="A436" s="13"/>
      <c r="B436" s="37"/>
      <c r="C436" s="37"/>
      <c r="D436" s="37"/>
      <c r="E436" s="37"/>
      <c r="F436" s="37"/>
      <c r="G436" s="37"/>
      <c r="H436" s="37"/>
      <c r="I436" s="37"/>
      <c r="J436" s="37"/>
      <c r="K436" s="37"/>
      <c r="L436" s="37"/>
      <c r="M436" s="37"/>
      <c r="N436" s="37"/>
      <c r="O436" s="38"/>
      <c r="P436" s="38"/>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c r="AS436" s="39"/>
    </row>
    <row r="437" spans="1:45">
      <c r="A437" s="13"/>
      <c r="B437" s="37"/>
      <c r="C437" s="37"/>
      <c r="D437" s="37"/>
      <c r="E437" s="37"/>
      <c r="F437" s="37"/>
      <c r="G437" s="37"/>
      <c r="H437" s="37"/>
      <c r="I437" s="37"/>
      <c r="J437" s="37"/>
      <c r="K437" s="37"/>
      <c r="L437" s="37"/>
      <c r="M437" s="37"/>
      <c r="N437" s="37"/>
      <c r="O437" s="38"/>
      <c r="P437" s="38"/>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c r="AS437" s="39"/>
    </row>
    <row r="438" spans="1:45">
      <c r="A438" s="13"/>
      <c r="B438" s="37"/>
      <c r="C438" s="37"/>
      <c r="D438" s="37"/>
      <c r="E438" s="37"/>
      <c r="F438" s="37"/>
      <c r="G438" s="37"/>
      <c r="H438" s="37"/>
      <c r="I438" s="37"/>
      <c r="J438" s="37"/>
      <c r="K438" s="37"/>
      <c r="L438" s="37"/>
      <c r="M438" s="37"/>
      <c r="N438" s="37"/>
      <c r="O438" s="38"/>
      <c r="P438" s="38"/>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row>
    <row r="439" spans="1:45">
      <c r="A439" s="13"/>
      <c r="B439" s="37"/>
      <c r="C439" s="37"/>
      <c r="D439" s="37"/>
      <c r="E439" s="37"/>
      <c r="F439" s="37"/>
      <c r="G439" s="37"/>
      <c r="H439" s="37"/>
      <c r="I439" s="37"/>
      <c r="J439" s="37"/>
      <c r="K439" s="37"/>
      <c r="L439" s="37"/>
      <c r="M439" s="37"/>
      <c r="N439" s="37"/>
      <c r="O439" s="38"/>
      <c r="P439" s="38"/>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c r="AS439" s="39"/>
    </row>
    <row r="440" spans="1:45">
      <c r="A440" s="13"/>
      <c r="B440" s="37"/>
      <c r="C440" s="37"/>
      <c r="D440" s="37"/>
      <c r="E440" s="37"/>
      <c r="F440" s="37"/>
      <c r="G440" s="37"/>
      <c r="H440" s="37"/>
      <c r="I440" s="37"/>
      <c r="J440" s="37"/>
      <c r="K440" s="37"/>
      <c r="L440" s="37"/>
      <c r="M440" s="37"/>
      <c r="N440" s="37"/>
      <c r="O440" s="38"/>
      <c r="P440" s="38"/>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c r="AS440" s="39"/>
    </row>
    <row r="441" spans="1:45">
      <c r="A441" s="13"/>
      <c r="B441" s="37"/>
      <c r="C441" s="37"/>
      <c r="D441" s="37"/>
      <c r="E441" s="37"/>
      <c r="F441" s="37"/>
      <c r="G441" s="37"/>
      <c r="H441" s="37"/>
      <c r="I441" s="37"/>
      <c r="J441" s="37"/>
      <c r="K441" s="37"/>
      <c r="L441" s="37"/>
      <c r="M441" s="37"/>
      <c r="N441" s="37"/>
      <c r="O441" s="38"/>
      <c r="P441" s="38"/>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row>
    <row r="442" spans="1:45">
      <c r="A442" s="13"/>
      <c r="B442" s="37"/>
      <c r="C442" s="37"/>
      <c r="D442" s="37"/>
      <c r="E442" s="37"/>
      <c r="F442" s="37"/>
      <c r="G442" s="37"/>
      <c r="H442" s="37"/>
      <c r="I442" s="37"/>
      <c r="J442" s="37"/>
      <c r="K442" s="37"/>
      <c r="L442" s="37"/>
      <c r="M442" s="37"/>
      <c r="N442" s="37"/>
      <c r="O442" s="38"/>
      <c r="P442" s="38"/>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row>
    <row r="443" spans="1:45">
      <c r="A443" s="13"/>
      <c r="B443" s="37"/>
      <c r="C443" s="37"/>
      <c r="D443" s="37"/>
      <c r="E443" s="37"/>
      <c r="F443" s="37"/>
      <c r="G443" s="37"/>
      <c r="H443" s="37"/>
      <c r="I443" s="37"/>
      <c r="J443" s="37"/>
      <c r="K443" s="37"/>
      <c r="L443" s="37"/>
      <c r="M443" s="37"/>
      <c r="N443" s="37"/>
      <c r="O443" s="38"/>
      <c r="P443" s="38"/>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row>
    <row r="444" spans="1:45">
      <c r="A444" s="13"/>
      <c r="B444" s="37"/>
      <c r="C444" s="37"/>
      <c r="D444" s="37"/>
      <c r="E444" s="37"/>
      <c r="F444" s="37"/>
      <c r="G444" s="37"/>
      <c r="H444" s="37"/>
      <c r="I444" s="37"/>
      <c r="J444" s="37"/>
      <c r="K444" s="37"/>
      <c r="L444" s="37"/>
      <c r="M444" s="37"/>
      <c r="N444" s="37"/>
      <c r="O444" s="38"/>
      <c r="P444" s="38"/>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row>
    <row r="445" spans="1:45">
      <c r="A445" s="13"/>
      <c r="B445" s="37"/>
      <c r="C445" s="37"/>
      <c r="D445" s="37"/>
      <c r="E445" s="37"/>
      <c r="F445" s="37"/>
      <c r="G445" s="37"/>
      <c r="H445" s="37"/>
      <c r="I445" s="37"/>
      <c r="J445" s="37"/>
      <c r="K445" s="37"/>
      <c r="L445" s="37"/>
      <c r="M445" s="37"/>
      <c r="N445" s="37"/>
      <c r="O445" s="38"/>
      <c r="P445" s="38"/>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row>
    <row r="446" spans="1:45">
      <c r="A446" s="13"/>
      <c r="B446" s="37"/>
      <c r="C446" s="37"/>
      <c r="D446" s="37"/>
      <c r="E446" s="37"/>
      <c r="F446" s="37"/>
      <c r="G446" s="37"/>
      <c r="H446" s="37"/>
      <c r="I446" s="37"/>
      <c r="J446" s="37"/>
      <c r="K446" s="37"/>
      <c r="L446" s="37"/>
      <c r="M446" s="37"/>
      <c r="N446" s="37"/>
      <c r="O446" s="38"/>
      <c r="P446" s="38"/>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row>
    <row r="447" spans="1:45">
      <c r="A447" s="13"/>
      <c r="B447" s="37"/>
      <c r="C447" s="37"/>
      <c r="D447" s="37"/>
      <c r="E447" s="37"/>
      <c r="F447" s="37"/>
      <c r="G447" s="37"/>
      <c r="H447" s="37"/>
      <c r="I447" s="37"/>
      <c r="J447" s="37"/>
      <c r="K447" s="37"/>
      <c r="L447" s="37"/>
      <c r="M447" s="37"/>
      <c r="N447" s="37"/>
      <c r="O447" s="38"/>
      <c r="P447" s="38"/>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c r="AS447" s="39"/>
    </row>
    <row r="448" spans="1:45">
      <c r="A448" s="13"/>
      <c r="B448" s="37"/>
      <c r="C448" s="37"/>
      <c r="D448" s="37"/>
      <c r="E448" s="37"/>
      <c r="F448" s="37"/>
      <c r="G448" s="37"/>
      <c r="H448" s="37"/>
      <c r="I448" s="37"/>
      <c r="J448" s="37"/>
      <c r="K448" s="37"/>
      <c r="L448" s="37"/>
      <c r="M448" s="37"/>
      <c r="N448" s="37"/>
      <c r="O448" s="38"/>
      <c r="P448" s="38"/>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c r="AS448" s="39"/>
    </row>
    <row r="449" spans="1:45">
      <c r="A449" s="13"/>
      <c r="B449" s="37"/>
      <c r="C449" s="37"/>
      <c r="D449" s="37"/>
      <c r="E449" s="37"/>
      <c r="F449" s="37"/>
      <c r="G449" s="37"/>
      <c r="H449" s="37"/>
      <c r="I449" s="37"/>
      <c r="J449" s="37"/>
      <c r="K449" s="37"/>
      <c r="L449" s="37"/>
      <c r="M449" s="37"/>
      <c r="N449" s="37"/>
      <c r="O449" s="38"/>
      <c r="P449" s="38"/>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c r="AS449" s="39"/>
    </row>
    <row r="450" spans="1:45">
      <c r="A450" s="13"/>
      <c r="B450" s="37"/>
      <c r="C450" s="37"/>
      <c r="D450" s="37"/>
      <c r="E450" s="37"/>
      <c r="F450" s="37"/>
      <c r="G450" s="37"/>
      <c r="H450" s="37"/>
      <c r="I450" s="37"/>
      <c r="J450" s="37"/>
      <c r="K450" s="37"/>
      <c r="L450" s="37"/>
      <c r="M450" s="37"/>
      <c r="N450" s="37"/>
      <c r="O450" s="38"/>
      <c r="P450" s="38"/>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row>
    <row r="451" spans="1:45">
      <c r="A451" s="13"/>
      <c r="B451" s="37"/>
      <c r="C451" s="37"/>
      <c r="D451" s="37"/>
      <c r="E451" s="37"/>
      <c r="F451" s="37"/>
      <c r="G451" s="37"/>
      <c r="H451" s="37"/>
      <c r="I451" s="37"/>
      <c r="J451" s="37"/>
      <c r="K451" s="37"/>
      <c r="L451" s="37"/>
      <c r="M451" s="37"/>
      <c r="N451" s="37"/>
      <c r="O451" s="38"/>
      <c r="P451" s="38"/>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c r="AS451" s="39"/>
    </row>
    <row r="452" spans="1:45">
      <c r="A452" s="13"/>
      <c r="B452" s="37"/>
      <c r="C452" s="37"/>
      <c r="D452" s="37"/>
      <c r="E452" s="37"/>
      <c r="F452" s="37"/>
      <c r="G452" s="37"/>
      <c r="H452" s="37"/>
      <c r="I452" s="37"/>
      <c r="J452" s="37"/>
      <c r="K452" s="37"/>
      <c r="L452" s="37"/>
      <c r="M452" s="37"/>
      <c r="N452" s="37"/>
      <c r="O452" s="38"/>
      <c r="P452" s="38"/>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c r="AS452" s="39"/>
    </row>
    <row r="453" spans="1:45">
      <c r="A453" s="13"/>
      <c r="B453" s="37"/>
      <c r="C453" s="37"/>
      <c r="D453" s="37"/>
      <c r="E453" s="37"/>
      <c r="F453" s="37"/>
      <c r="G453" s="37"/>
      <c r="H453" s="37"/>
      <c r="I453" s="37"/>
      <c r="J453" s="37"/>
      <c r="K453" s="37"/>
      <c r="L453" s="37"/>
      <c r="M453" s="37"/>
      <c r="N453" s="37"/>
      <c r="O453" s="38"/>
      <c r="P453" s="38"/>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c r="AS453" s="39"/>
    </row>
    <row r="454" spans="1:45">
      <c r="A454" s="13"/>
      <c r="B454" s="37"/>
      <c r="C454" s="37"/>
      <c r="D454" s="37"/>
      <c r="E454" s="37"/>
      <c r="F454" s="37"/>
      <c r="G454" s="37"/>
      <c r="H454" s="37"/>
      <c r="I454" s="37"/>
      <c r="J454" s="37"/>
      <c r="K454" s="37"/>
      <c r="L454" s="37"/>
      <c r="M454" s="37"/>
      <c r="N454" s="37"/>
      <c r="O454" s="38"/>
      <c r="P454" s="38"/>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c r="AS454" s="39"/>
    </row>
    <row r="455" spans="1:45">
      <c r="A455" s="13"/>
      <c r="B455" s="37"/>
      <c r="C455" s="37"/>
      <c r="D455" s="37"/>
      <c r="E455" s="37"/>
      <c r="F455" s="37"/>
      <c r="G455" s="37"/>
      <c r="H455" s="37"/>
      <c r="I455" s="37"/>
      <c r="J455" s="37"/>
      <c r="K455" s="37"/>
      <c r="L455" s="37"/>
      <c r="M455" s="37"/>
      <c r="N455" s="37"/>
      <c r="O455" s="38"/>
      <c r="P455" s="38"/>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c r="AS455" s="39"/>
    </row>
    <row r="456" spans="1:45">
      <c r="A456" s="13"/>
      <c r="B456" s="37"/>
      <c r="C456" s="37"/>
      <c r="D456" s="37"/>
      <c r="E456" s="37"/>
      <c r="F456" s="37"/>
      <c r="G456" s="37"/>
      <c r="H456" s="37"/>
      <c r="I456" s="37"/>
      <c r="J456" s="37"/>
      <c r="K456" s="37"/>
      <c r="L456" s="37"/>
      <c r="M456" s="37"/>
      <c r="N456" s="37"/>
      <c r="O456" s="38"/>
      <c r="P456" s="38"/>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c r="AS456" s="39"/>
    </row>
    <row r="457" spans="1:45">
      <c r="A457" s="13"/>
      <c r="B457" s="37"/>
      <c r="C457" s="37"/>
      <c r="D457" s="37"/>
      <c r="E457" s="37"/>
      <c r="F457" s="37"/>
      <c r="G457" s="37"/>
      <c r="H457" s="37"/>
      <c r="I457" s="37"/>
      <c r="J457" s="37"/>
      <c r="K457" s="37"/>
      <c r="L457" s="37"/>
      <c r="M457" s="37"/>
      <c r="N457" s="37"/>
      <c r="O457" s="38"/>
      <c r="P457" s="38"/>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c r="AS457" s="39"/>
    </row>
    <row r="458" spans="1:45">
      <c r="A458" s="13"/>
      <c r="B458" s="37"/>
      <c r="C458" s="37"/>
      <c r="D458" s="37"/>
      <c r="E458" s="37"/>
      <c r="F458" s="37"/>
      <c r="G458" s="37"/>
      <c r="H458" s="37"/>
      <c r="I458" s="37"/>
      <c r="J458" s="37"/>
      <c r="K458" s="37"/>
      <c r="L458" s="37"/>
      <c r="M458" s="37"/>
      <c r="N458" s="37"/>
      <c r="O458" s="38"/>
      <c r="P458" s="38"/>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c r="AS458" s="39"/>
    </row>
    <row r="459" spans="1:45">
      <c r="A459" s="13"/>
      <c r="B459" s="37"/>
      <c r="C459" s="37"/>
      <c r="D459" s="37"/>
      <c r="E459" s="37"/>
      <c r="F459" s="37"/>
      <c r="G459" s="37"/>
      <c r="H459" s="37"/>
      <c r="I459" s="37"/>
      <c r="J459" s="37"/>
      <c r="K459" s="37"/>
      <c r="L459" s="37"/>
      <c r="M459" s="37"/>
      <c r="N459" s="37"/>
      <c r="O459" s="38"/>
      <c r="P459" s="38"/>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row>
    <row r="460" spans="1:45">
      <c r="A460" s="13"/>
      <c r="B460" s="37"/>
      <c r="C460" s="37"/>
      <c r="D460" s="37"/>
      <c r="E460" s="37"/>
      <c r="F460" s="37"/>
      <c r="G460" s="37"/>
      <c r="H460" s="37"/>
      <c r="I460" s="37"/>
      <c r="J460" s="37"/>
      <c r="K460" s="37"/>
      <c r="L460" s="37"/>
      <c r="M460" s="37"/>
      <c r="N460" s="37"/>
      <c r="O460" s="38"/>
      <c r="P460" s="38"/>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c r="AS460" s="39"/>
    </row>
    <row r="461" spans="1:45">
      <c r="A461" s="13"/>
      <c r="B461" s="37"/>
      <c r="C461" s="37"/>
      <c r="D461" s="37"/>
      <c r="E461" s="37"/>
      <c r="F461" s="37"/>
      <c r="G461" s="37"/>
      <c r="H461" s="37"/>
      <c r="I461" s="37"/>
      <c r="J461" s="37"/>
      <c r="K461" s="37"/>
      <c r="L461" s="37"/>
      <c r="M461" s="37"/>
      <c r="N461" s="37"/>
      <c r="O461" s="38"/>
      <c r="P461" s="38"/>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c r="AS461" s="39"/>
    </row>
    <row r="462" spans="1:45">
      <c r="A462" s="13"/>
      <c r="B462" s="37"/>
      <c r="C462" s="37"/>
      <c r="D462" s="37"/>
      <c r="E462" s="37"/>
      <c r="F462" s="37"/>
      <c r="G462" s="37"/>
      <c r="H462" s="37"/>
      <c r="I462" s="37"/>
      <c r="J462" s="37"/>
      <c r="K462" s="37"/>
      <c r="L462" s="37"/>
      <c r="M462" s="37"/>
      <c r="N462" s="37"/>
      <c r="O462" s="38"/>
      <c r="P462" s="38"/>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c r="AS462" s="39"/>
    </row>
    <row r="463" spans="1:45">
      <c r="A463" s="13"/>
      <c r="B463" s="37"/>
      <c r="C463" s="37"/>
      <c r="D463" s="37"/>
      <c r="E463" s="37"/>
      <c r="F463" s="37"/>
      <c r="G463" s="37"/>
      <c r="H463" s="37"/>
      <c r="I463" s="37"/>
      <c r="J463" s="37"/>
      <c r="K463" s="37"/>
      <c r="L463" s="37"/>
      <c r="M463" s="37"/>
      <c r="N463" s="37"/>
      <c r="O463" s="38"/>
      <c r="P463" s="38"/>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row>
    <row r="464" spans="1:45">
      <c r="A464" s="13"/>
      <c r="B464" s="37"/>
      <c r="C464" s="37"/>
      <c r="D464" s="37"/>
      <c r="E464" s="37"/>
      <c r="F464" s="37"/>
      <c r="G464" s="37"/>
      <c r="H464" s="37"/>
      <c r="I464" s="37"/>
      <c r="J464" s="37"/>
      <c r="K464" s="37"/>
      <c r="L464" s="37"/>
      <c r="M464" s="37"/>
      <c r="N464" s="37"/>
      <c r="O464" s="38"/>
      <c r="P464" s="38"/>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row>
    <row r="465" spans="1:45">
      <c r="A465" s="13"/>
      <c r="B465" s="37"/>
      <c r="C465" s="37"/>
      <c r="D465" s="37"/>
      <c r="E465" s="37"/>
      <c r="F465" s="37"/>
      <c r="G465" s="37"/>
      <c r="H465" s="37"/>
      <c r="I465" s="37"/>
      <c r="J465" s="37"/>
      <c r="K465" s="37"/>
      <c r="L465" s="37"/>
      <c r="M465" s="37"/>
      <c r="N465" s="37"/>
      <c r="O465" s="38"/>
      <c r="P465" s="38"/>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row>
    <row r="466" spans="1:45">
      <c r="A466" s="13"/>
      <c r="B466" s="37"/>
      <c r="C466" s="37"/>
      <c r="D466" s="37"/>
      <c r="E466" s="37"/>
      <c r="F466" s="37"/>
      <c r="G466" s="37"/>
      <c r="H466" s="37"/>
      <c r="I466" s="37"/>
      <c r="J466" s="37"/>
      <c r="K466" s="37"/>
      <c r="L466" s="37"/>
      <c r="M466" s="37"/>
      <c r="N466" s="37"/>
      <c r="O466" s="38"/>
      <c r="P466" s="38"/>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row>
    <row r="467" spans="1:45">
      <c r="A467" s="13"/>
      <c r="B467" s="37"/>
      <c r="C467" s="37"/>
      <c r="D467" s="37"/>
      <c r="E467" s="37"/>
      <c r="F467" s="37"/>
      <c r="G467" s="37"/>
      <c r="H467" s="37"/>
      <c r="I467" s="37"/>
      <c r="J467" s="37"/>
      <c r="K467" s="37"/>
      <c r="L467" s="37"/>
      <c r="M467" s="37"/>
      <c r="N467" s="37"/>
      <c r="O467" s="38"/>
      <c r="P467" s="38"/>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row>
    <row r="468" spans="1:45">
      <c r="A468" s="13"/>
      <c r="B468" s="37"/>
      <c r="C468" s="37"/>
      <c r="D468" s="37"/>
      <c r="E468" s="37"/>
      <c r="F468" s="37"/>
      <c r="G468" s="37"/>
      <c r="H468" s="37"/>
      <c r="I468" s="37"/>
      <c r="J468" s="37"/>
      <c r="K468" s="37"/>
      <c r="L468" s="37"/>
      <c r="M468" s="37"/>
      <c r="N468" s="37"/>
      <c r="O468" s="38"/>
      <c r="P468" s="38"/>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c r="AS468" s="39"/>
    </row>
    <row r="469" spans="1:45">
      <c r="A469" s="13"/>
      <c r="B469" s="37"/>
      <c r="C469" s="37"/>
      <c r="D469" s="37"/>
      <c r="E469" s="37"/>
      <c r="F469" s="37"/>
      <c r="G469" s="37"/>
      <c r="H469" s="37"/>
      <c r="I469" s="37"/>
      <c r="J469" s="37"/>
      <c r="K469" s="37"/>
      <c r="L469" s="37"/>
      <c r="M469" s="37"/>
      <c r="N469" s="37"/>
      <c r="O469" s="38"/>
      <c r="P469" s="38"/>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row>
    <row r="470" spans="1:45">
      <c r="A470" s="13"/>
      <c r="B470" s="37"/>
      <c r="C470" s="37"/>
      <c r="D470" s="37"/>
      <c r="E470" s="37"/>
      <c r="F470" s="37"/>
      <c r="G470" s="37"/>
      <c r="H470" s="37"/>
      <c r="I470" s="37"/>
      <c r="J470" s="37"/>
      <c r="K470" s="37"/>
      <c r="L470" s="37"/>
      <c r="M470" s="37"/>
      <c r="N470" s="37"/>
      <c r="O470" s="38"/>
      <c r="P470" s="38"/>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c r="AS470" s="39"/>
    </row>
    <row r="471" spans="1:45">
      <c r="A471" s="13"/>
      <c r="B471" s="37"/>
      <c r="C471" s="37"/>
      <c r="D471" s="37"/>
      <c r="E471" s="37"/>
      <c r="F471" s="37"/>
      <c r="G471" s="37"/>
      <c r="H471" s="37"/>
      <c r="I471" s="37"/>
      <c r="J471" s="37"/>
      <c r="K471" s="37"/>
      <c r="L471" s="37"/>
      <c r="M471" s="37"/>
      <c r="N471" s="37"/>
      <c r="O471" s="38"/>
      <c r="P471" s="38"/>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c r="AS471" s="39"/>
    </row>
    <row r="472" spans="1:45">
      <c r="A472" s="13"/>
      <c r="B472" s="37"/>
      <c r="C472" s="37"/>
      <c r="D472" s="37"/>
      <c r="E472" s="37"/>
      <c r="F472" s="37"/>
      <c r="G472" s="37"/>
      <c r="H472" s="37"/>
      <c r="I472" s="37"/>
      <c r="J472" s="37"/>
      <c r="K472" s="37"/>
      <c r="L472" s="37"/>
      <c r="M472" s="37"/>
      <c r="N472" s="37"/>
      <c r="O472" s="38"/>
      <c r="P472" s="38"/>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c r="AS472" s="39"/>
    </row>
    <row r="473" spans="1:45">
      <c r="A473" s="13"/>
      <c r="B473" s="37"/>
      <c r="C473" s="37"/>
      <c r="D473" s="37"/>
      <c r="E473" s="37"/>
      <c r="F473" s="37"/>
      <c r="G473" s="37"/>
      <c r="H473" s="37"/>
      <c r="I473" s="37"/>
      <c r="J473" s="37"/>
      <c r="K473" s="37"/>
      <c r="L473" s="37"/>
      <c r="M473" s="37"/>
      <c r="N473" s="37"/>
      <c r="O473" s="38"/>
      <c r="P473" s="38"/>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c r="AS473" s="39"/>
    </row>
    <row r="474" spans="1:45">
      <c r="A474" s="13"/>
      <c r="B474" s="37"/>
      <c r="C474" s="37"/>
      <c r="D474" s="37"/>
      <c r="E474" s="37"/>
      <c r="F474" s="37"/>
      <c r="G474" s="37"/>
      <c r="H474" s="37"/>
      <c r="I474" s="37"/>
      <c r="J474" s="37"/>
      <c r="K474" s="37"/>
      <c r="L474" s="37"/>
      <c r="M474" s="37"/>
      <c r="N474" s="37"/>
      <c r="O474" s="38"/>
      <c r="P474" s="38"/>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c r="AS474" s="39"/>
    </row>
    <row r="475" spans="1:45">
      <c r="A475" s="13"/>
      <c r="B475" s="37"/>
      <c r="C475" s="37"/>
      <c r="D475" s="37"/>
      <c r="E475" s="37"/>
      <c r="F475" s="37"/>
      <c r="G475" s="37"/>
      <c r="H475" s="37"/>
      <c r="I475" s="37"/>
      <c r="J475" s="37"/>
      <c r="K475" s="37"/>
      <c r="L475" s="37"/>
      <c r="M475" s="37"/>
      <c r="N475" s="37"/>
      <c r="O475" s="38"/>
      <c r="P475" s="38"/>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c r="AS475" s="39"/>
    </row>
    <row r="476" spans="1:45">
      <c r="A476" s="13"/>
      <c r="B476" s="37"/>
      <c r="C476" s="37"/>
      <c r="D476" s="37"/>
      <c r="E476" s="37"/>
      <c r="F476" s="37"/>
      <c r="G476" s="37"/>
      <c r="H476" s="37"/>
      <c r="I476" s="37"/>
      <c r="J476" s="37"/>
      <c r="K476" s="37"/>
      <c r="L476" s="37"/>
      <c r="M476" s="37"/>
      <c r="N476" s="37"/>
      <c r="O476" s="38"/>
      <c r="P476" s="38"/>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c r="AS476" s="39"/>
    </row>
    <row r="477" spans="1:45">
      <c r="A477" s="13"/>
      <c r="B477" s="37"/>
      <c r="C477" s="37"/>
      <c r="D477" s="37"/>
      <c r="E477" s="37"/>
      <c r="F477" s="37"/>
      <c r="G477" s="37"/>
      <c r="H477" s="37"/>
      <c r="I477" s="37"/>
      <c r="J477" s="37"/>
      <c r="K477" s="37"/>
      <c r="L477" s="37"/>
      <c r="M477" s="37"/>
      <c r="N477" s="37"/>
      <c r="O477" s="38"/>
      <c r="P477" s="38"/>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c r="AS477" s="39"/>
    </row>
    <row r="478" spans="1:45">
      <c r="A478" s="13"/>
      <c r="B478" s="37"/>
      <c r="C478" s="37"/>
      <c r="D478" s="37"/>
      <c r="E478" s="37"/>
      <c r="F478" s="37"/>
      <c r="G478" s="37"/>
      <c r="H478" s="37"/>
      <c r="I478" s="37"/>
      <c r="J478" s="37"/>
      <c r="K478" s="37"/>
      <c r="L478" s="37"/>
      <c r="M478" s="37"/>
      <c r="N478" s="37"/>
      <c r="O478" s="38"/>
      <c r="P478" s="38"/>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c r="AS478" s="39"/>
    </row>
    <row r="479" spans="1:45">
      <c r="A479" s="13"/>
      <c r="B479" s="37"/>
      <c r="C479" s="37"/>
      <c r="D479" s="37"/>
      <c r="E479" s="37"/>
      <c r="F479" s="37"/>
      <c r="G479" s="37"/>
      <c r="H479" s="37"/>
      <c r="I479" s="37"/>
      <c r="J479" s="37"/>
      <c r="K479" s="37"/>
      <c r="L479" s="37"/>
      <c r="M479" s="37"/>
      <c r="N479" s="37"/>
      <c r="O479" s="38"/>
      <c r="P479" s="38"/>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c r="AS479" s="39"/>
    </row>
    <row r="480" spans="1:45">
      <c r="A480" s="13"/>
      <c r="B480" s="37"/>
      <c r="C480" s="37"/>
      <c r="D480" s="37"/>
      <c r="E480" s="37"/>
      <c r="F480" s="37"/>
      <c r="G480" s="37"/>
      <c r="H480" s="37"/>
      <c r="I480" s="37"/>
      <c r="J480" s="37"/>
      <c r="K480" s="37"/>
      <c r="L480" s="37"/>
      <c r="M480" s="37"/>
      <c r="N480" s="37"/>
      <c r="O480" s="38"/>
      <c r="P480" s="38"/>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c r="AS480" s="39"/>
    </row>
    <row r="481" spans="1:45">
      <c r="A481" s="13"/>
      <c r="B481" s="37"/>
      <c r="C481" s="37"/>
      <c r="D481" s="37"/>
      <c r="E481" s="37"/>
      <c r="F481" s="37"/>
      <c r="G481" s="37"/>
      <c r="H481" s="37"/>
      <c r="I481" s="37"/>
      <c r="J481" s="37"/>
      <c r="K481" s="37"/>
      <c r="L481" s="37"/>
      <c r="M481" s="37"/>
      <c r="N481" s="37"/>
      <c r="O481" s="38"/>
      <c r="P481" s="38"/>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c r="AS481" s="39"/>
    </row>
    <row r="482" spans="1:45">
      <c r="A482" s="13"/>
      <c r="B482" s="37"/>
      <c r="C482" s="37"/>
      <c r="D482" s="37"/>
      <c r="E482" s="37"/>
      <c r="F482" s="37"/>
      <c r="G482" s="37"/>
      <c r="H482" s="37"/>
      <c r="I482" s="37"/>
      <c r="J482" s="37"/>
      <c r="K482" s="37"/>
      <c r="L482" s="37"/>
      <c r="M482" s="37"/>
      <c r="N482" s="37"/>
      <c r="O482" s="38"/>
      <c r="P482" s="38"/>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c r="AS482" s="39"/>
    </row>
    <row r="483" spans="1:45">
      <c r="A483" s="13"/>
      <c r="B483" s="37"/>
      <c r="C483" s="37"/>
      <c r="D483" s="37"/>
      <c r="E483" s="37"/>
      <c r="F483" s="37"/>
      <c r="G483" s="37"/>
      <c r="H483" s="37"/>
      <c r="I483" s="37"/>
      <c r="J483" s="37"/>
      <c r="K483" s="37"/>
      <c r="L483" s="37"/>
      <c r="M483" s="37"/>
      <c r="N483" s="37"/>
      <c r="O483" s="38"/>
      <c r="P483" s="38"/>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c r="AS483" s="39"/>
    </row>
    <row r="484" spans="1:45">
      <c r="A484" s="13"/>
      <c r="B484" s="37"/>
      <c r="C484" s="37"/>
      <c r="D484" s="37"/>
      <c r="E484" s="37"/>
      <c r="F484" s="37"/>
      <c r="G484" s="37"/>
      <c r="H484" s="37"/>
      <c r="I484" s="37"/>
      <c r="J484" s="37"/>
      <c r="K484" s="37"/>
      <c r="L484" s="37"/>
      <c r="M484" s="37"/>
      <c r="N484" s="37"/>
      <c r="O484" s="38"/>
      <c r="P484" s="38"/>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c r="AS484" s="39"/>
    </row>
    <row r="485" spans="1:45">
      <c r="A485" s="13"/>
      <c r="B485" s="37"/>
      <c r="C485" s="37"/>
      <c r="D485" s="37"/>
      <c r="E485" s="37"/>
      <c r="F485" s="37"/>
      <c r="G485" s="37"/>
      <c r="H485" s="37"/>
      <c r="I485" s="37"/>
      <c r="J485" s="37"/>
      <c r="K485" s="37"/>
      <c r="L485" s="37"/>
      <c r="M485" s="37"/>
      <c r="N485" s="37"/>
      <c r="O485" s="38"/>
      <c r="P485" s="38"/>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row>
    <row r="486" spans="1:45">
      <c r="A486" s="13"/>
      <c r="B486" s="37"/>
      <c r="C486" s="37"/>
      <c r="D486" s="37"/>
      <c r="E486" s="37"/>
      <c r="F486" s="37"/>
      <c r="G486" s="37"/>
      <c r="H486" s="37"/>
      <c r="I486" s="37"/>
      <c r="J486" s="37"/>
      <c r="K486" s="37"/>
      <c r="L486" s="37"/>
      <c r="M486" s="37"/>
      <c r="N486" s="37"/>
      <c r="O486" s="38"/>
      <c r="P486" s="38"/>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row>
    <row r="487" spans="1:45">
      <c r="A487" s="13"/>
      <c r="B487" s="37"/>
      <c r="C487" s="37"/>
      <c r="D487" s="37"/>
      <c r="E487" s="37"/>
      <c r="F487" s="37"/>
      <c r="G487" s="37"/>
      <c r="H487" s="37"/>
      <c r="I487" s="37"/>
      <c r="J487" s="37"/>
      <c r="K487" s="37"/>
      <c r="L487" s="37"/>
      <c r="M487" s="37"/>
      <c r="N487" s="37"/>
      <c r="O487" s="38"/>
      <c r="P487" s="38"/>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row>
    <row r="488" spans="1:45">
      <c r="A488" s="13"/>
      <c r="B488" s="37"/>
      <c r="C488" s="37"/>
      <c r="D488" s="37"/>
      <c r="E488" s="37"/>
      <c r="F488" s="37"/>
      <c r="G488" s="37"/>
      <c r="H488" s="37"/>
      <c r="I488" s="37"/>
      <c r="J488" s="37"/>
      <c r="K488" s="37"/>
      <c r="L488" s="37"/>
      <c r="M488" s="37"/>
      <c r="N488" s="37"/>
      <c r="O488" s="38"/>
      <c r="P488" s="38"/>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row>
    <row r="489" spans="1:45">
      <c r="A489" s="13"/>
      <c r="B489" s="37"/>
      <c r="C489" s="37"/>
      <c r="D489" s="37"/>
      <c r="E489" s="37"/>
      <c r="F489" s="37"/>
      <c r="G489" s="37"/>
      <c r="H489" s="37"/>
      <c r="I489" s="37"/>
      <c r="J489" s="37"/>
      <c r="K489" s="37"/>
      <c r="L489" s="37"/>
      <c r="M489" s="37"/>
      <c r="N489" s="37"/>
      <c r="O489" s="38"/>
      <c r="P489" s="38"/>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row>
    <row r="490" spans="1:45">
      <c r="A490" s="13"/>
      <c r="B490" s="37"/>
      <c r="C490" s="37"/>
      <c r="D490" s="37"/>
      <c r="E490" s="37"/>
      <c r="F490" s="37"/>
      <c r="G490" s="37"/>
      <c r="H490" s="37"/>
      <c r="I490" s="37"/>
      <c r="J490" s="37"/>
      <c r="K490" s="37"/>
      <c r="L490" s="37"/>
      <c r="M490" s="37"/>
      <c r="N490" s="37"/>
      <c r="O490" s="38"/>
      <c r="P490" s="38"/>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row>
    <row r="491" spans="1:45">
      <c r="A491" s="13"/>
      <c r="B491" s="37"/>
      <c r="C491" s="37"/>
      <c r="D491" s="37"/>
      <c r="E491" s="37"/>
      <c r="F491" s="37"/>
      <c r="G491" s="37"/>
      <c r="H491" s="37"/>
      <c r="I491" s="37"/>
      <c r="J491" s="37"/>
      <c r="K491" s="37"/>
      <c r="L491" s="37"/>
      <c r="M491" s="37"/>
      <c r="N491" s="37"/>
      <c r="O491" s="38"/>
      <c r="P491" s="38"/>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row>
    <row r="492" spans="1:45">
      <c r="A492" s="13"/>
      <c r="B492" s="37"/>
      <c r="C492" s="37"/>
      <c r="D492" s="37"/>
      <c r="E492" s="37"/>
      <c r="F492" s="37"/>
      <c r="G492" s="37"/>
      <c r="H492" s="37"/>
      <c r="I492" s="37"/>
      <c r="J492" s="37"/>
      <c r="K492" s="37"/>
      <c r="L492" s="37"/>
      <c r="M492" s="37"/>
      <c r="N492" s="37"/>
      <c r="O492" s="38"/>
      <c r="P492" s="38"/>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row>
    <row r="493" spans="1:45">
      <c r="A493" s="13"/>
      <c r="B493" s="37"/>
      <c r="C493" s="37"/>
      <c r="D493" s="37"/>
      <c r="E493" s="37"/>
      <c r="F493" s="37"/>
      <c r="G493" s="37"/>
      <c r="H493" s="37"/>
      <c r="I493" s="37"/>
      <c r="J493" s="37"/>
      <c r="K493" s="37"/>
      <c r="L493" s="37"/>
      <c r="M493" s="37"/>
      <c r="N493" s="37"/>
      <c r="O493" s="38"/>
      <c r="P493" s="38"/>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row>
    <row r="494" spans="1:45">
      <c r="A494" s="13"/>
      <c r="B494" s="37"/>
      <c r="C494" s="37"/>
      <c r="D494" s="37"/>
      <c r="E494" s="37"/>
      <c r="F494" s="37"/>
      <c r="G494" s="37"/>
      <c r="H494" s="37"/>
      <c r="I494" s="37"/>
      <c r="J494" s="37"/>
      <c r="K494" s="37"/>
      <c r="L494" s="37"/>
      <c r="M494" s="37"/>
      <c r="N494" s="37"/>
      <c r="O494" s="38"/>
      <c r="P494" s="38"/>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row>
    <row r="495" spans="1:45">
      <c r="A495" s="13"/>
      <c r="B495" s="37"/>
      <c r="C495" s="37"/>
      <c r="D495" s="37"/>
      <c r="E495" s="37"/>
      <c r="F495" s="37"/>
      <c r="G495" s="37"/>
      <c r="H495" s="37"/>
      <c r="I495" s="37"/>
      <c r="J495" s="37"/>
      <c r="K495" s="37"/>
      <c r="L495" s="37"/>
      <c r="M495" s="37"/>
      <c r="N495" s="37"/>
      <c r="O495" s="38"/>
      <c r="P495" s="38"/>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row>
    <row r="496" spans="1:45">
      <c r="A496" s="13"/>
      <c r="B496" s="37"/>
      <c r="C496" s="37"/>
      <c r="D496" s="37"/>
      <c r="E496" s="37"/>
      <c r="F496" s="37"/>
      <c r="G496" s="37"/>
      <c r="H496" s="37"/>
      <c r="I496" s="37"/>
      <c r="J496" s="37"/>
      <c r="K496" s="37"/>
      <c r="L496" s="37"/>
      <c r="M496" s="37"/>
      <c r="N496" s="37"/>
      <c r="O496" s="38"/>
      <c r="P496" s="38"/>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row>
    <row r="497" spans="1:45">
      <c r="A497" s="13"/>
      <c r="B497" s="37"/>
      <c r="C497" s="37"/>
      <c r="D497" s="37"/>
      <c r="E497" s="37"/>
      <c r="F497" s="37"/>
      <c r="G497" s="37"/>
      <c r="H497" s="37"/>
      <c r="I497" s="37"/>
      <c r="J497" s="37"/>
      <c r="K497" s="37"/>
      <c r="L497" s="37"/>
      <c r="M497" s="37"/>
      <c r="N497" s="37"/>
      <c r="O497" s="38"/>
      <c r="P497" s="38"/>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row>
    <row r="498" spans="1:45">
      <c r="A498" s="13"/>
      <c r="B498" s="37"/>
      <c r="C498" s="37"/>
      <c r="D498" s="37"/>
      <c r="E498" s="37"/>
      <c r="F498" s="37"/>
      <c r="G498" s="37"/>
      <c r="H498" s="37"/>
      <c r="I498" s="37"/>
      <c r="J498" s="37"/>
      <c r="K498" s="37"/>
      <c r="L498" s="37"/>
      <c r="M498" s="37"/>
      <c r="N498" s="37"/>
      <c r="O498" s="38"/>
      <c r="P498" s="38"/>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row>
    <row r="499" spans="1:45">
      <c r="A499" s="13"/>
      <c r="B499" s="37"/>
      <c r="C499" s="37"/>
      <c r="D499" s="37"/>
      <c r="E499" s="37"/>
      <c r="F499" s="37"/>
      <c r="G499" s="37"/>
      <c r="H499" s="37"/>
      <c r="I499" s="37"/>
      <c r="J499" s="37"/>
      <c r="K499" s="37"/>
      <c r="L499" s="37"/>
      <c r="M499" s="37"/>
      <c r="N499" s="37"/>
      <c r="O499" s="38"/>
      <c r="P499" s="38"/>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row>
    <row r="500" spans="1:45">
      <c r="A500" s="13"/>
      <c r="B500" s="37"/>
      <c r="C500" s="37"/>
      <c r="D500" s="37"/>
      <c r="E500" s="37"/>
      <c r="F500" s="37"/>
      <c r="G500" s="37"/>
      <c r="H500" s="37"/>
      <c r="I500" s="37"/>
      <c r="J500" s="37"/>
      <c r="K500" s="37"/>
      <c r="L500" s="37"/>
      <c r="M500" s="37"/>
      <c r="N500" s="37"/>
      <c r="O500" s="38"/>
      <c r="P500" s="38"/>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row>
    <row r="501" spans="1:45">
      <c r="A501" s="13"/>
      <c r="B501" s="37"/>
      <c r="C501" s="37"/>
      <c r="D501" s="37"/>
      <c r="E501" s="37"/>
      <c r="F501" s="37"/>
      <c r="G501" s="37"/>
      <c r="H501" s="37"/>
      <c r="I501" s="37"/>
      <c r="J501" s="37"/>
      <c r="K501" s="37"/>
      <c r="L501" s="37"/>
      <c r="M501" s="37"/>
      <c r="N501" s="37"/>
      <c r="O501" s="38"/>
      <c r="P501" s="38"/>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row>
    <row r="502" spans="1:45">
      <c r="A502" s="13"/>
      <c r="B502" s="37"/>
      <c r="C502" s="37"/>
      <c r="D502" s="37"/>
      <c r="E502" s="37"/>
      <c r="F502" s="37"/>
      <c r="G502" s="37"/>
      <c r="H502" s="37"/>
      <c r="I502" s="37"/>
      <c r="J502" s="37"/>
      <c r="K502" s="37"/>
      <c r="L502" s="37"/>
      <c r="M502" s="37"/>
      <c r="N502" s="37"/>
      <c r="O502" s="38"/>
      <c r="P502" s="38"/>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row>
    <row r="503" spans="1:45">
      <c r="A503" s="13"/>
      <c r="B503" s="37"/>
      <c r="C503" s="37"/>
      <c r="D503" s="37"/>
      <c r="E503" s="37"/>
      <c r="F503" s="37"/>
      <c r="G503" s="37"/>
      <c r="H503" s="37"/>
      <c r="I503" s="37"/>
      <c r="J503" s="37"/>
      <c r="K503" s="37"/>
      <c r="L503" s="37"/>
      <c r="M503" s="37"/>
      <c r="N503" s="37"/>
      <c r="O503" s="38"/>
      <c r="P503" s="38"/>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row>
    <row r="504" spans="1:45">
      <c r="A504" s="13"/>
      <c r="B504" s="37"/>
      <c r="C504" s="37"/>
      <c r="D504" s="37"/>
      <c r="E504" s="37"/>
      <c r="F504" s="37"/>
      <c r="G504" s="37"/>
      <c r="H504" s="37"/>
      <c r="I504" s="37"/>
      <c r="J504" s="37"/>
      <c r="K504" s="37"/>
      <c r="L504" s="37"/>
      <c r="M504" s="37"/>
      <c r="N504" s="37"/>
      <c r="O504" s="38"/>
      <c r="P504" s="38"/>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row>
    <row r="505" spans="1:45">
      <c r="A505" s="13"/>
      <c r="B505" s="37"/>
      <c r="C505" s="37"/>
      <c r="D505" s="37"/>
      <c r="E505" s="37"/>
      <c r="F505" s="37"/>
      <c r="G505" s="37"/>
      <c r="H505" s="37"/>
      <c r="I505" s="37"/>
      <c r="J505" s="37"/>
      <c r="K505" s="37"/>
      <c r="L505" s="37"/>
      <c r="M505" s="37"/>
      <c r="N505" s="37"/>
      <c r="O505" s="38"/>
      <c r="P505" s="38"/>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row>
    <row r="506" spans="1:45">
      <c r="A506" s="13"/>
      <c r="B506" s="37"/>
      <c r="C506" s="37"/>
      <c r="D506" s="37"/>
      <c r="E506" s="37"/>
      <c r="F506" s="37"/>
      <c r="G506" s="37"/>
      <c r="H506" s="37"/>
      <c r="I506" s="37"/>
      <c r="J506" s="37"/>
      <c r="K506" s="37"/>
      <c r="L506" s="37"/>
      <c r="M506" s="37"/>
      <c r="N506" s="37"/>
      <c r="O506" s="38"/>
      <c r="P506" s="38"/>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row>
    <row r="507" spans="1:45">
      <c r="A507" s="13"/>
      <c r="B507" s="37"/>
      <c r="C507" s="37"/>
      <c r="D507" s="37"/>
      <c r="E507" s="37"/>
      <c r="F507" s="37"/>
      <c r="G507" s="37"/>
      <c r="H507" s="37"/>
      <c r="I507" s="37"/>
      <c r="J507" s="37"/>
      <c r="K507" s="37"/>
      <c r="L507" s="37"/>
      <c r="M507" s="37"/>
      <c r="N507" s="37"/>
      <c r="O507" s="38"/>
      <c r="P507" s="38"/>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row>
    <row r="508" spans="1:45">
      <c r="A508" s="13"/>
      <c r="B508" s="37"/>
      <c r="C508" s="37"/>
      <c r="D508" s="37"/>
      <c r="E508" s="37"/>
      <c r="F508" s="37"/>
      <c r="G508" s="37"/>
      <c r="H508" s="37"/>
      <c r="I508" s="37"/>
      <c r="J508" s="37"/>
      <c r="K508" s="37"/>
      <c r="L508" s="37"/>
      <c r="M508" s="37"/>
      <c r="N508" s="37"/>
      <c r="O508" s="38"/>
      <c r="P508" s="38"/>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row>
    <row r="509" spans="1:45">
      <c r="A509" s="13"/>
      <c r="B509" s="37"/>
      <c r="C509" s="37"/>
      <c r="D509" s="37"/>
      <c r="E509" s="37"/>
      <c r="F509" s="37"/>
      <c r="G509" s="37"/>
      <c r="H509" s="37"/>
      <c r="I509" s="37"/>
      <c r="J509" s="37"/>
      <c r="K509" s="37"/>
      <c r="L509" s="37"/>
      <c r="M509" s="37"/>
      <c r="N509" s="37"/>
      <c r="O509" s="38"/>
      <c r="P509" s="38"/>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row>
    <row r="510" spans="1:45">
      <c r="A510" s="13"/>
      <c r="B510" s="37"/>
      <c r="C510" s="37"/>
      <c r="D510" s="37"/>
      <c r="E510" s="37"/>
      <c r="F510" s="37"/>
      <c r="G510" s="37"/>
      <c r="H510" s="37"/>
      <c r="I510" s="37"/>
      <c r="J510" s="37"/>
      <c r="K510" s="37"/>
      <c r="L510" s="37"/>
      <c r="M510" s="37"/>
      <c r="N510" s="37"/>
      <c r="O510" s="38"/>
      <c r="P510" s="38"/>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row>
    <row r="511" spans="1:45">
      <c r="A511" s="13"/>
      <c r="B511" s="37"/>
      <c r="C511" s="37"/>
      <c r="D511" s="37"/>
      <c r="E511" s="37"/>
      <c r="F511" s="37"/>
      <c r="G511" s="37"/>
      <c r="H511" s="37"/>
      <c r="I511" s="37"/>
      <c r="J511" s="37"/>
      <c r="K511" s="37"/>
      <c r="L511" s="37"/>
      <c r="M511" s="37"/>
      <c r="N511" s="37"/>
      <c r="O511" s="38"/>
      <c r="P511" s="38"/>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c r="AS511" s="39"/>
    </row>
    <row r="512" spans="1:45">
      <c r="A512" s="13"/>
      <c r="B512" s="37"/>
      <c r="C512" s="37"/>
      <c r="D512" s="37"/>
      <c r="E512" s="37"/>
      <c r="F512" s="37"/>
      <c r="G512" s="37"/>
      <c r="H512" s="37"/>
      <c r="I512" s="37"/>
      <c r="J512" s="37"/>
      <c r="K512" s="37"/>
      <c r="L512" s="37"/>
      <c r="M512" s="37"/>
      <c r="N512" s="37"/>
      <c r="O512" s="38"/>
      <c r="P512" s="38"/>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c r="AS512" s="39"/>
    </row>
    <row r="513" spans="1:45">
      <c r="A513" s="13"/>
      <c r="B513" s="37"/>
      <c r="C513" s="37"/>
      <c r="D513" s="37"/>
      <c r="E513" s="37"/>
      <c r="F513" s="37"/>
      <c r="G513" s="37"/>
      <c r="H513" s="37"/>
      <c r="I513" s="37"/>
      <c r="J513" s="37"/>
      <c r="K513" s="37"/>
      <c r="L513" s="37"/>
      <c r="M513" s="37"/>
      <c r="N513" s="37"/>
      <c r="O513" s="38"/>
      <c r="P513" s="38"/>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c r="AS513" s="39"/>
    </row>
    <row r="514" spans="1:45">
      <c r="A514" s="13"/>
      <c r="B514" s="37"/>
      <c r="C514" s="37"/>
      <c r="D514" s="37"/>
      <c r="E514" s="37"/>
      <c r="F514" s="37"/>
      <c r="G514" s="37"/>
      <c r="H514" s="37"/>
      <c r="I514" s="37"/>
      <c r="J514" s="37"/>
      <c r="K514" s="37"/>
      <c r="L514" s="37"/>
      <c r="M514" s="37"/>
      <c r="N514" s="37"/>
      <c r="O514" s="38"/>
      <c r="P514" s="38"/>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c r="AS514" s="39"/>
    </row>
    <row r="515" spans="1:45">
      <c r="A515" s="13"/>
      <c r="B515" s="37"/>
      <c r="C515" s="37"/>
      <c r="D515" s="37"/>
      <c r="E515" s="37"/>
      <c r="F515" s="37"/>
      <c r="G515" s="37"/>
      <c r="H515" s="37"/>
      <c r="I515" s="37"/>
      <c r="J515" s="37"/>
      <c r="K515" s="37"/>
      <c r="L515" s="37"/>
      <c r="M515" s="37"/>
      <c r="N515" s="37"/>
      <c r="O515" s="38"/>
      <c r="P515" s="38"/>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c r="AS515" s="39"/>
    </row>
    <row r="516" spans="1:45">
      <c r="A516" s="13"/>
      <c r="B516" s="37"/>
      <c r="C516" s="37"/>
      <c r="D516" s="37"/>
      <c r="E516" s="37"/>
      <c r="F516" s="37"/>
      <c r="G516" s="37"/>
      <c r="H516" s="37"/>
      <c r="I516" s="37"/>
      <c r="J516" s="37"/>
      <c r="K516" s="37"/>
      <c r="L516" s="37"/>
      <c r="M516" s="37"/>
      <c r="N516" s="37"/>
      <c r="O516" s="38"/>
      <c r="P516" s="38"/>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c r="AS516" s="39"/>
    </row>
    <row r="517" spans="1:45">
      <c r="A517" s="13"/>
      <c r="B517" s="37"/>
      <c r="C517" s="37"/>
      <c r="D517" s="37"/>
      <c r="E517" s="37"/>
      <c r="F517" s="37"/>
      <c r="G517" s="37"/>
      <c r="H517" s="37"/>
      <c r="I517" s="37"/>
      <c r="J517" s="37"/>
      <c r="K517" s="37"/>
      <c r="L517" s="37"/>
      <c r="M517" s="37"/>
      <c r="N517" s="37"/>
      <c r="O517" s="38"/>
      <c r="P517" s="38"/>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c r="AS517" s="39"/>
    </row>
    <row r="518" spans="1:45">
      <c r="A518" s="13"/>
      <c r="B518" s="37"/>
      <c r="C518" s="37"/>
      <c r="D518" s="37"/>
      <c r="E518" s="37"/>
      <c r="F518" s="37"/>
      <c r="G518" s="37"/>
      <c r="H518" s="37"/>
      <c r="I518" s="37"/>
      <c r="J518" s="37"/>
      <c r="K518" s="37"/>
      <c r="L518" s="37"/>
      <c r="M518" s="37"/>
      <c r="N518" s="37"/>
      <c r="O518" s="38"/>
      <c r="P518" s="38"/>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row>
    <row r="519" spans="1:45">
      <c r="A519" s="13"/>
      <c r="B519" s="37"/>
      <c r="C519" s="37"/>
      <c r="D519" s="37"/>
      <c r="E519" s="37"/>
      <c r="F519" s="37"/>
      <c r="G519" s="37"/>
      <c r="H519" s="37"/>
      <c r="I519" s="37"/>
      <c r="J519" s="37"/>
      <c r="K519" s="37"/>
      <c r="L519" s="37"/>
      <c r="M519" s="37"/>
      <c r="N519" s="37"/>
      <c r="O519" s="38"/>
      <c r="P519" s="38"/>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row>
    <row r="520" spans="1:45">
      <c r="A520" s="13"/>
      <c r="B520" s="37"/>
      <c r="C520" s="37"/>
      <c r="D520" s="37"/>
      <c r="E520" s="37"/>
      <c r="F520" s="37"/>
      <c r="G520" s="37"/>
      <c r="H520" s="37"/>
      <c r="I520" s="37"/>
      <c r="J520" s="37"/>
      <c r="K520" s="37"/>
      <c r="L520" s="37"/>
      <c r="M520" s="37"/>
      <c r="N520" s="37"/>
      <c r="O520" s="38"/>
      <c r="P520" s="38"/>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row>
    <row r="521" spans="1:45">
      <c r="A521" s="13"/>
      <c r="B521" s="37"/>
      <c r="C521" s="37"/>
      <c r="D521" s="37"/>
      <c r="E521" s="37"/>
      <c r="F521" s="37"/>
      <c r="G521" s="37"/>
      <c r="H521" s="37"/>
      <c r="I521" s="37"/>
      <c r="J521" s="37"/>
      <c r="K521" s="37"/>
      <c r="L521" s="37"/>
      <c r="M521" s="37"/>
      <c r="N521" s="37"/>
      <c r="O521" s="38"/>
      <c r="P521" s="38"/>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c r="AS521" s="39"/>
    </row>
    <row r="522" spans="1:45">
      <c r="A522" s="13"/>
      <c r="B522" s="37"/>
      <c r="C522" s="37"/>
      <c r="D522" s="37"/>
      <c r="E522" s="37"/>
      <c r="F522" s="37"/>
      <c r="G522" s="37"/>
      <c r="H522" s="37"/>
      <c r="I522" s="37"/>
      <c r="J522" s="37"/>
      <c r="K522" s="37"/>
      <c r="L522" s="37"/>
      <c r="M522" s="37"/>
      <c r="N522" s="37"/>
      <c r="O522" s="38"/>
      <c r="P522" s="38"/>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c r="AS522" s="39"/>
    </row>
    <row r="523" spans="1:45">
      <c r="A523" s="13"/>
      <c r="B523" s="37"/>
      <c r="C523" s="37"/>
      <c r="D523" s="37"/>
      <c r="E523" s="37"/>
      <c r="F523" s="37"/>
      <c r="G523" s="37"/>
      <c r="H523" s="37"/>
      <c r="I523" s="37"/>
      <c r="J523" s="37"/>
      <c r="K523" s="37"/>
      <c r="L523" s="37"/>
      <c r="M523" s="37"/>
      <c r="N523" s="37"/>
      <c r="O523" s="38"/>
      <c r="P523" s="38"/>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row>
    <row r="524" spans="1:45">
      <c r="A524" s="13"/>
      <c r="B524" s="37"/>
      <c r="C524" s="37"/>
      <c r="D524" s="37"/>
      <c r="E524" s="37"/>
      <c r="F524" s="37"/>
      <c r="G524" s="37"/>
      <c r="H524" s="37"/>
      <c r="I524" s="37"/>
      <c r="J524" s="37"/>
      <c r="K524" s="37"/>
      <c r="L524" s="37"/>
      <c r="M524" s="37"/>
      <c r="N524" s="37"/>
      <c r="O524" s="38"/>
      <c r="P524" s="38"/>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row>
    <row r="525" spans="1:45">
      <c r="A525" s="13"/>
      <c r="B525" s="37"/>
      <c r="C525" s="37"/>
      <c r="D525" s="37"/>
      <c r="E525" s="37"/>
      <c r="F525" s="37"/>
      <c r="G525" s="37"/>
      <c r="H525" s="37"/>
      <c r="I525" s="37"/>
      <c r="J525" s="37"/>
      <c r="K525" s="37"/>
      <c r="L525" s="37"/>
      <c r="M525" s="37"/>
      <c r="N525" s="37"/>
      <c r="O525" s="38"/>
      <c r="P525" s="38"/>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row>
    <row r="526" spans="1:45">
      <c r="A526" s="13"/>
      <c r="B526" s="37"/>
      <c r="C526" s="37"/>
      <c r="D526" s="37"/>
      <c r="E526" s="37"/>
      <c r="F526" s="37"/>
      <c r="G526" s="37"/>
      <c r="H526" s="37"/>
      <c r="I526" s="37"/>
      <c r="J526" s="37"/>
      <c r="K526" s="37"/>
      <c r="L526" s="37"/>
      <c r="M526" s="37"/>
      <c r="N526" s="37"/>
      <c r="O526" s="38"/>
      <c r="P526" s="38"/>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row>
    <row r="527" spans="1:45">
      <c r="A527" s="13"/>
      <c r="B527" s="37"/>
      <c r="C527" s="37"/>
      <c r="D527" s="37"/>
      <c r="E527" s="37"/>
      <c r="F527" s="37"/>
      <c r="G527" s="37"/>
      <c r="H527" s="37"/>
      <c r="I527" s="37"/>
      <c r="J527" s="37"/>
      <c r="K527" s="37"/>
      <c r="L527" s="37"/>
      <c r="M527" s="37"/>
      <c r="N527" s="37"/>
      <c r="O527" s="38"/>
      <c r="P527" s="38"/>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row>
    <row r="528" spans="1:45">
      <c r="A528" s="13"/>
      <c r="B528" s="37"/>
      <c r="C528" s="37"/>
      <c r="D528" s="37"/>
      <c r="E528" s="37"/>
      <c r="F528" s="37"/>
      <c r="G528" s="37"/>
      <c r="H528" s="37"/>
      <c r="I528" s="37"/>
      <c r="J528" s="37"/>
      <c r="K528" s="37"/>
      <c r="L528" s="37"/>
      <c r="M528" s="37"/>
      <c r="N528" s="37"/>
      <c r="O528" s="38"/>
      <c r="P528" s="38"/>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row>
    <row r="529" spans="1:45">
      <c r="A529" s="13"/>
      <c r="B529" s="37"/>
      <c r="C529" s="37"/>
      <c r="D529" s="37"/>
      <c r="E529" s="37"/>
      <c r="F529" s="37"/>
      <c r="G529" s="37"/>
      <c r="H529" s="37"/>
      <c r="I529" s="37"/>
      <c r="J529" s="37"/>
      <c r="K529" s="37"/>
      <c r="L529" s="37"/>
      <c r="M529" s="37"/>
      <c r="N529" s="37"/>
      <c r="O529" s="38"/>
      <c r="P529" s="38"/>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row>
    <row r="530" spans="1:45">
      <c r="A530" s="13"/>
      <c r="B530" s="37"/>
      <c r="C530" s="37"/>
      <c r="D530" s="37"/>
      <c r="E530" s="37"/>
      <c r="F530" s="37"/>
      <c r="G530" s="37"/>
      <c r="H530" s="37"/>
      <c r="I530" s="37"/>
      <c r="J530" s="37"/>
      <c r="K530" s="37"/>
      <c r="L530" s="37"/>
      <c r="M530" s="37"/>
      <c r="N530" s="37"/>
      <c r="O530" s="38"/>
      <c r="P530" s="38"/>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row>
    <row r="531" spans="1:45">
      <c r="A531" s="13"/>
      <c r="B531" s="37"/>
      <c r="C531" s="37"/>
      <c r="D531" s="37"/>
      <c r="E531" s="37"/>
      <c r="F531" s="37"/>
      <c r="G531" s="37"/>
      <c r="H531" s="37"/>
      <c r="I531" s="37"/>
      <c r="J531" s="37"/>
      <c r="K531" s="37"/>
      <c r="L531" s="37"/>
      <c r="M531" s="37"/>
      <c r="N531" s="37"/>
      <c r="O531" s="38"/>
      <c r="P531" s="38"/>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row>
    <row r="532" spans="1:45">
      <c r="A532" s="13"/>
      <c r="B532" s="37"/>
      <c r="C532" s="37"/>
      <c r="D532" s="37"/>
      <c r="E532" s="37"/>
      <c r="F532" s="37"/>
      <c r="G532" s="37"/>
      <c r="H532" s="37"/>
      <c r="I532" s="37"/>
      <c r="J532" s="37"/>
      <c r="K532" s="37"/>
      <c r="L532" s="37"/>
      <c r="M532" s="37"/>
      <c r="N532" s="37"/>
      <c r="O532" s="38"/>
      <c r="P532" s="38"/>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row>
    <row r="533" spans="1:45">
      <c r="A533" s="13"/>
      <c r="B533" s="37"/>
      <c r="C533" s="37"/>
      <c r="D533" s="37"/>
      <c r="E533" s="37"/>
      <c r="F533" s="37"/>
      <c r="G533" s="37"/>
      <c r="H533" s="37"/>
      <c r="I533" s="37"/>
      <c r="J533" s="37"/>
      <c r="K533" s="37"/>
      <c r="L533" s="37"/>
      <c r="M533" s="37"/>
      <c r="N533" s="37"/>
      <c r="O533" s="38"/>
      <c r="P533" s="38"/>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row>
    <row r="534" spans="1:45">
      <c r="A534" s="13"/>
      <c r="B534" s="37"/>
      <c r="C534" s="37"/>
      <c r="D534" s="37"/>
      <c r="E534" s="37"/>
      <c r="F534" s="37"/>
      <c r="G534" s="37"/>
      <c r="H534" s="37"/>
      <c r="I534" s="37"/>
      <c r="J534" s="37"/>
      <c r="K534" s="37"/>
      <c r="L534" s="37"/>
      <c r="M534" s="37"/>
      <c r="N534" s="37"/>
      <c r="O534" s="38"/>
      <c r="P534" s="38"/>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row>
    <row r="535" spans="1:45">
      <c r="A535" s="13"/>
      <c r="B535" s="37"/>
      <c r="C535" s="37"/>
      <c r="D535" s="37"/>
      <c r="E535" s="37"/>
      <c r="F535" s="37"/>
      <c r="G535" s="37"/>
      <c r="H535" s="37"/>
      <c r="I535" s="37"/>
      <c r="J535" s="37"/>
      <c r="K535" s="37"/>
      <c r="L535" s="37"/>
      <c r="M535" s="37"/>
      <c r="N535" s="37"/>
      <c r="O535" s="38"/>
      <c r="P535" s="38"/>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c r="AS535" s="39"/>
    </row>
    <row r="536" spans="1:45">
      <c r="A536" s="13"/>
      <c r="B536" s="37"/>
      <c r="C536" s="37"/>
      <c r="D536" s="37"/>
      <c r="E536" s="37"/>
      <c r="F536" s="37"/>
      <c r="G536" s="37"/>
      <c r="H536" s="37"/>
      <c r="I536" s="37"/>
      <c r="J536" s="37"/>
      <c r="K536" s="37"/>
      <c r="L536" s="37"/>
      <c r="M536" s="37"/>
      <c r="N536" s="37"/>
      <c r="O536" s="38"/>
      <c r="P536" s="38"/>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c r="AS536" s="39"/>
    </row>
    <row r="537" spans="1:45">
      <c r="A537" s="13"/>
      <c r="B537" s="37"/>
      <c r="C537" s="37"/>
      <c r="D537" s="37"/>
      <c r="E537" s="37"/>
      <c r="F537" s="37"/>
      <c r="G537" s="37"/>
      <c r="H537" s="37"/>
      <c r="I537" s="37"/>
      <c r="J537" s="37"/>
      <c r="K537" s="37"/>
      <c r="L537" s="37"/>
      <c r="M537" s="37"/>
      <c r="N537" s="37"/>
      <c r="O537" s="38"/>
      <c r="P537" s="38"/>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c r="AS537" s="39"/>
    </row>
    <row r="538" spans="1:45">
      <c r="A538" s="13"/>
      <c r="B538" s="37"/>
      <c r="C538" s="37"/>
      <c r="D538" s="37"/>
      <c r="E538" s="37"/>
      <c r="F538" s="37"/>
      <c r="G538" s="37"/>
      <c r="H538" s="37"/>
      <c r="I538" s="37"/>
      <c r="J538" s="37"/>
      <c r="K538" s="37"/>
      <c r="L538" s="37"/>
      <c r="M538" s="37"/>
      <c r="N538" s="37"/>
      <c r="O538" s="38"/>
      <c r="P538" s="38"/>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c r="AS538" s="39"/>
    </row>
    <row r="539" spans="1:45">
      <c r="A539" s="13"/>
      <c r="B539" s="37"/>
      <c r="C539" s="37"/>
      <c r="D539" s="37"/>
      <c r="E539" s="37"/>
      <c r="F539" s="37"/>
      <c r="G539" s="37"/>
      <c r="H539" s="37"/>
      <c r="I539" s="37"/>
      <c r="J539" s="37"/>
      <c r="K539" s="37"/>
      <c r="L539" s="37"/>
      <c r="M539" s="37"/>
      <c r="N539" s="37"/>
      <c r="O539" s="38"/>
      <c r="P539" s="38"/>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row>
    <row r="540" spans="1:45">
      <c r="A540" s="13"/>
      <c r="B540" s="37"/>
      <c r="C540" s="37"/>
      <c r="D540" s="37"/>
      <c r="E540" s="37"/>
      <c r="F540" s="37"/>
      <c r="G540" s="37"/>
      <c r="H540" s="37"/>
      <c r="I540" s="37"/>
      <c r="J540" s="37"/>
      <c r="K540" s="37"/>
      <c r="L540" s="37"/>
      <c r="M540" s="37"/>
      <c r="N540" s="37"/>
      <c r="O540" s="38"/>
      <c r="P540" s="38"/>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row>
    <row r="541" spans="1:45">
      <c r="A541" s="13"/>
      <c r="B541" s="37"/>
      <c r="C541" s="37"/>
      <c r="D541" s="37"/>
      <c r="E541" s="37"/>
      <c r="F541" s="37"/>
      <c r="G541" s="37"/>
      <c r="H541" s="37"/>
      <c r="I541" s="37"/>
      <c r="J541" s="37"/>
      <c r="K541" s="37"/>
      <c r="L541" s="37"/>
      <c r="M541" s="37"/>
      <c r="N541" s="37"/>
      <c r="O541" s="38"/>
      <c r="P541" s="38"/>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row>
    <row r="542" spans="1:45">
      <c r="A542" s="13"/>
      <c r="B542" s="37"/>
      <c r="C542" s="37"/>
      <c r="D542" s="37"/>
      <c r="E542" s="37"/>
      <c r="F542" s="37"/>
      <c r="G542" s="37"/>
      <c r="H542" s="37"/>
      <c r="I542" s="37"/>
      <c r="J542" s="37"/>
      <c r="K542" s="37"/>
      <c r="L542" s="37"/>
      <c r="M542" s="37"/>
      <c r="N542" s="37"/>
      <c r="O542" s="38"/>
      <c r="P542" s="38"/>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row>
    <row r="543" spans="1:45">
      <c r="A543" s="13"/>
      <c r="B543" s="37"/>
      <c r="C543" s="37"/>
      <c r="D543" s="37"/>
      <c r="E543" s="37"/>
      <c r="F543" s="37"/>
      <c r="G543" s="37"/>
      <c r="H543" s="37"/>
      <c r="I543" s="37"/>
      <c r="J543" s="37"/>
      <c r="K543" s="37"/>
      <c r="L543" s="37"/>
      <c r="M543" s="37"/>
      <c r="N543" s="37"/>
      <c r="O543" s="38"/>
      <c r="P543" s="38"/>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c r="AS543" s="39"/>
    </row>
    <row r="544" spans="1:45">
      <c r="A544" s="13"/>
      <c r="B544" s="37"/>
      <c r="C544" s="37"/>
      <c r="D544" s="37"/>
      <c r="E544" s="37"/>
      <c r="F544" s="37"/>
      <c r="G544" s="37"/>
      <c r="H544" s="37"/>
      <c r="I544" s="37"/>
      <c r="J544" s="37"/>
      <c r="K544" s="37"/>
      <c r="L544" s="37"/>
      <c r="M544" s="37"/>
      <c r="N544" s="37"/>
      <c r="O544" s="38"/>
      <c r="P544" s="38"/>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row>
    <row r="545" spans="1:45">
      <c r="A545" s="13"/>
      <c r="B545" s="37"/>
      <c r="C545" s="37"/>
      <c r="D545" s="37"/>
      <c r="E545" s="37"/>
      <c r="F545" s="37"/>
      <c r="G545" s="37"/>
      <c r="H545" s="37"/>
      <c r="I545" s="37"/>
      <c r="J545" s="37"/>
      <c r="K545" s="37"/>
      <c r="L545" s="37"/>
      <c r="M545" s="37"/>
      <c r="N545" s="37"/>
      <c r="O545" s="38"/>
      <c r="P545" s="38"/>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c r="AS545" s="39"/>
    </row>
    <row r="546" spans="1:45">
      <c r="A546" s="13"/>
      <c r="B546" s="37"/>
      <c r="C546" s="37"/>
      <c r="D546" s="37"/>
      <c r="E546" s="37"/>
      <c r="F546" s="37"/>
      <c r="G546" s="37"/>
      <c r="H546" s="37"/>
      <c r="I546" s="37"/>
      <c r="J546" s="37"/>
      <c r="K546" s="37"/>
      <c r="L546" s="37"/>
      <c r="M546" s="37"/>
      <c r="N546" s="37"/>
      <c r="O546" s="38"/>
      <c r="P546" s="38"/>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c r="AS546" s="39"/>
    </row>
    <row r="547" spans="1:45">
      <c r="A547" s="13"/>
      <c r="B547" s="37"/>
      <c r="C547" s="37"/>
      <c r="D547" s="37"/>
      <c r="E547" s="37"/>
      <c r="F547" s="37"/>
      <c r="G547" s="37"/>
      <c r="H547" s="37"/>
      <c r="I547" s="37"/>
      <c r="J547" s="37"/>
      <c r="K547" s="37"/>
      <c r="L547" s="37"/>
      <c r="M547" s="37"/>
      <c r="N547" s="37"/>
      <c r="O547" s="38"/>
      <c r="P547" s="38"/>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row>
    <row r="548" spans="1:45">
      <c r="A548" s="13"/>
      <c r="B548" s="37"/>
      <c r="C548" s="37"/>
      <c r="D548" s="37"/>
      <c r="E548" s="37"/>
      <c r="F548" s="37"/>
      <c r="G548" s="37"/>
      <c r="H548" s="37"/>
      <c r="I548" s="37"/>
      <c r="J548" s="37"/>
      <c r="K548" s="37"/>
      <c r="L548" s="37"/>
      <c r="M548" s="37"/>
      <c r="N548" s="37"/>
      <c r="O548" s="38"/>
      <c r="P548" s="38"/>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c r="AS548" s="39"/>
    </row>
    <row r="549" spans="1:45">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row>
    <row r="550" spans="1:45">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row>
    <row r="551" spans="1:45">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row>
    <row r="552" spans="1:45">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row>
    <row r="553" spans="1:45">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row>
    <row r="554" spans="1:45">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row>
    <row r="555" spans="1:45">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row>
    <row r="556" spans="1:45">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row>
    <row r="557" spans="1:45">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row>
    <row r="558" spans="1:45">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row>
    <row r="559" spans="1:45">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row>
    <row r="560" spans="1:45">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row>
    <row r="561" spans="17:45">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row>
    <row r="562" spans="17:45">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row>
    <row r="563" spans="17:45">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row>
    <row r="564" spans="17:45">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row>
    <row r="565" spans="17:45">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row>
    <row r="566" spans="17:45">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row>
    <row r="567" spans="17:45">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row>
    <row r="568" spans="17:45">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row>
    <row r="569" spans="17:45">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row>
    <row r="570" spans="17:45">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row>
    <row r="571" spans="17:45">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row>
    <row r="572" spans="17:45">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row>
    <row r="573" spans="17:45">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row>
    <row r="574" spans="17:45">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row>
    <row r="575" spans="17:45">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row>
    <row r="576" spans="17:45">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row>
    <row r="577" spans="17:45">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row>
    <row r="578" spans="17:45">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row>
    <row r="579" spans="17:45">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row>
    <row r="580" spans="17:45">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row>
    <row r="581" spans="17:45">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row>
    <row r="582" spans="17:45">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row>
    <row r="583" spans="17:45">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row>
    <row r="584" spans="17:45">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row>
    <row r="585" spans="17:45">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row>
    <row r="586" spans="17:45">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row>
    <row r="587" spans="17:45">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row>
    <row r="588" spans="17:45">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row>
    <row r="589" spans="17:45">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row>
    <row r="590" spans="17:45">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row>
    <row r="591" spans="17:45">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row>
    <row r="592" spans="17:45">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row>
    <row r="593" spans="17:45">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row>
    <row r="594" spans="17:45">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row>
    <row r="595" spans="17:45">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row>
    <row r="596" spans="17:45">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row>
    <row r="597" spans="17:45">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row>
    <row r="598" spans="17:45">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row>
    <row r="599" spans="17:45">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row>
    <row r="600" spans="17:45">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row>
    <row r="601" spans="17:45">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row>
    <row r="602" spans="17:45">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row>
    <row r="603" spans="17:45">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row>
    <row r="604" spans="17:45">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row>
    <row r="605" spans="17:45">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row>
    <row r="606" spans="17:45">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row>
    <row r="607" spans="17:45">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row>
    <row r="608" spans="17:45">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row>
    <row r="609" spans="17:45">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row>
    <row r="610" spans="17:45">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row>
    <row r="611" spans="17:45">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row>
    <row r="612" spans="17:45">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row>
    <row r="613" spans="17:45">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row>
    <row r="614" spans="17:45">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row>
    <row r="615" spans="17:45">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row>
    <row r="616" spans="17:45">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row>
    <row r="617" spans="17:45">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row>
    <row r="618" spans="17:45">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row>
    <row r="619" spans="17:45">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row>
    <row r="620" spans="17:45">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row>
    <row r="621" spans="17:45">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row>
    <row r="622" spans="17:45">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row>
    <row r="623" spans="17:45">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row>
    <row r="624" spans="17:45">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row>
    <row r="625" spans="17:45">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row>
    <row r="626" spans="17:45">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row>
    <row r="627" spans="17:45">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row>
    <row r="628" spans="17:45">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row>
    <row r="629" spans="17:45">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row>
    <row r="630" spans="17:45">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row>
    <row r="631" spans="17:45">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row>
    <row r="632" spans="17:45">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row>
    <row r="633" spans="17:45">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row>
    <row r="634" spans="17:45">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row>
    <row r="635" spans="17:45">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row>
    <row r="636" spans="17:45">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row>
    <row r="637" spans="17:45">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row>
    <row r="638" spans="17:45">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row>
    <row r="639" spans="17:45">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row>
    <row r="640" spans="17:45">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row>
    <row r="641" spans="17:45">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row>
    <row r="642" spans="17:45">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row>
    <row r="643" spans="17:45">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row>
    <row r="644" spans="17:45">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row>
    <row r="645" spans="17:45">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row>
    <row r="646" spans="17:45">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row>
    <row r="647" spans="17:45">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row>
    <row r="648" spans="17:45">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row>
    <row r="649" spans="17:45">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row>
    <row r="650" spans="17:45">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row>
    <row r="651" spans="17:45">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row>
    <row r="652" spans="17:45">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row>
    <row r="653" spans="17:45">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row>
    <row r="654" spans="17:45">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row>
    <row r="655" spans="17:45">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row>
    <row r="656" spans="17:45">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row>
    <row r="657" spans="17:45">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row>
    <row r="658" spans="17:45">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row>
    <row r="659" spans="17:45">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row>
    <row r="660" spans="17:45">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row>
    <row r="661" spans="17:45">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row>
    <row r="662" spans="17:45">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row>
    <row r="663" spans="17:45">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row>
    <row r="664" spans="17:45">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row>
    <row r="665" spans="17:45">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row>
    <row r="666" spans="17:45">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row>
    <row r="667" spans="17:45">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row>
    <row r="668" spans="17:45">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row>
    <row r="669" spans="17:45">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row>
    <row r="670" spans="17:45">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row>
    <row r="671" spans="17:45">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row>
    <row r="672" spans="17:45">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row>
    <row r="673" spans="17:45">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row>
    <row r="674" spans="17:45">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row>
    <row r="675" spans="17:45">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row>
    <row r="676" spans="17:45">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row>
    <row r="677" spans="17:45">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row>
    <row r="678" spans="17:45">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row>
    <row r="679" spans="17:45">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row>
    <row r="680" spans="17:45">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row>
    <row r="681" spans="17:45">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row>
    <row r="682" spans="17:45">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row>
    <row r="683" spans="17:45">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row>
    <row r="684" spans="17:45">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row>
    <row r="685" spans="17:45">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row>
    <row r="686" spans="17:45">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row>
    <row r="687" spans="17:45">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row>
    <row r="688" spans="17:45">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row>
    <row r="689" spans="17:45">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row>
    <row r="690" spans="17:45">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row>
    <row r="691" spans="17:45">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row>
    <row r="692" spans="17:45">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row>
    <row r="693" spans="17:45">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row>
    <row r="694" spans="17:45">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row>
    <row r="695" spans="17:45">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row>
    <row r="696" spans="17:45">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row>
    <row r="697" spans="17:45">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row>
    <row r="698" spans="17:45">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row>
    <row r="699" spans="17:45">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row>
    <row r="700" spans="17:45">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row>
    <row r="701" spans="17:45">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row>
    <row r="702" spans="17:45">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row>
    <row r="703" spans="17:45">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row>
    <row r="704" spans="17:45">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row>
    <row r="705" spans="17:45">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row>
    <row r="706" spans="17:45">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row>
    <row r="707" spans="17:45">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row>
    <row r="708" spans="17:45">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row>
    <row r="709" spans="17:45">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row>
    <row r="710" spans="17:45">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row>
    <row r="711" spans="17:45">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row>
    <row r="712" spans="17:45">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row>
    <row r="713" spans="17:45">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row>
    <row r="714" spans="17:45">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row>
    <row r="715" spans="17:45">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row>
    <row r="716" spans="17:45">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row>
    <row r="717" spans="17:45">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row>
    <row r="718" spans="17:45">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row>
    <row r="719" spans="17:45">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row>
    <row r="720" spans="17:45">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row>
    <row r="721" spans="17:45">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row>
    <row r="722" spans="17:45">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row>
    <row r="723" spans="17:45">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row>
    <row r="724" spans="17:45">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row>
    <row r="725" spans="17:45">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row>
    <row r="726" spans="17:45">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row>
    <row r="727" spans="17:45">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row>
    <row r="728" spans="17:45">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row>
    <row r="729" spans="17:45">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row>
    <row r="730" spans="17:45">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row>
    <row r="731" spans="17:45">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row>
    <row r="732" spans="17:45">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row>
    <row r="733" spans="17:45">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row>
    <row r="734" spans="17:45">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row>
    <row r="735" spans="17:45">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row>
    <row r="736" spans="17:45">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row>
    <row r="737" spans="17:45">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row>
    <row r="738" spans="17:45">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row>
    <row r="739" spans="17:45">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row>
    <row r="740" spans="17:45">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row>
    <row r="741" spans="17:45">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row>
    <row r="742" spans="17:45">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row>
    <row r="743" spans="17:45">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row>
    <row r="744" spans="17:45">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row>
    <row r="745" spans="17:45">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row>
    <row r="746" spans="17:45">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row>
    <row r="747" spans="17:45">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row>
    <row r="748" spans="17:45">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row>
    <row r="749" spans="17:45">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row>
    <row r="750" spans="17:45">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row>
    <row r="751" spans="17:45">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row>
    <row r="752" spans="17:45">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row>
    <row r="753" spans="17:45">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row>
    <row r="754" spans="17:45">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row>
    <row r="755" spans="17:45">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row>
    <row r="756" spans="17:45">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row>
    <row r="757" spans="17:45">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row>
    <row r="758" spans="17:45">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row>
    <row r="759" spans="17:45">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row>
    <row r="760" spans="17:45">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row>
    <row r="761" spans="17:45">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row>
    <row r="762" spans="17:45">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row>
    <row r="763" spans="17:45">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row>
    <row r="764" spans="17:45">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row>
    <row r="765" spans="17:45">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row>
    <row r="766" spans="17:45">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row>
    <row r="767" spans="17:45">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row>
    <row r="768" spans="17:45">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row>
    <row r="769" spans="17:45">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row>
    <row r="770" spans="17:45">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row>
    <row r="771" spans="17:45">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row>
    <row r="772" spans="17:45">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row>
    <row r="773" spans="17:45">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row>
    <row r="774" spans="17:45">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row>
    <row r="775" spans="17:45">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row>
    <row r="776" spans="17:45">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row>
    <row r="777" spans="17:45">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row>
    <row r="778" spans="17:45">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row>
    <row r="779" spans="17:45">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row>
    <row r="780" spans="17:45">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row>
    <row r="781" spans="17:45">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row>
    <row r="782" spans="17:45">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row>
    <row r="783" spans="17:45">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row>
    <row r="784" spans="17:45">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row>
    <row r="785" spans="17:45">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row>
    <row r="786" spans="17:45">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row>
    <row r="787" spans="17:45">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row>
    <row r="788" spans="17:45">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row>
    <row r="789" spans="17:45">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row>
    <row r="790" spans="17:45">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row>
    <row r="791" spans="17:45">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row>
    <row r="792" spans="17:45">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row>
    <row r="793" spans="17:45">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row>
    <row r="794" spans="17:45">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row>
    <row r="795" spans="17:45">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row>
    <row r="796" spans="17:45">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row>
    <row r="797" spans="17:45">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row>
    <row r="798" spans="17:45">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row>
    <row r="799" spans="17:45">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row>
    <row r="800" spans="17:45">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row>
    <row r="801" spans="17:45">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row>
    <row r="802" spans="17:45">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row>
    <row r="803" spans="17:45">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row>
    <row r="804" spans="17:45">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row>
    <row r="805" spans="17:45">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row>
    <row r="806" spans="17:45">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row>
    <row r="807" spans="17:45">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row>
    <row r="808" spans="17:45">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row>
    <row r="809" spans="17:45">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row>
    <row r="810" spans="17:45">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row>
    <row r="811" spans="17:45">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row>
    <row r="812" spans="17:45">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row>
    <row r="813" spans="17:45">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row>
    <row r="814" spans="17:45">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row>
    <row r="815" spans="17:45">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row>
    <row r="816" spans="17:45">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row>
    <row r="817" spans="17:45">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row>
    <row r="818" spans="17:45">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row>
    <row r="819" spans="17:45">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row>
    <row r="820" spans="17:45">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row>
    <row r="821" spans="17:45">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row>
    <row r="822" spans="17:45">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row>
    <row r="823" spans="17:45">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row>
    <row r="824" spans="17:45">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row>
    <row r="825" spans="17:45">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row>
    <row r="826" spans="17:45">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row>
    <row r="827" spans="17:45">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row>
    <row r="828" spans="17:45">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row>
    <row r="829" spans="17:45">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row>
    <row r="830" spans="17:45">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row>
    <row r="831" spans="17:45">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row>
    <row r="832" spans="17:45">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row>
    <row r="833" spans="17:45">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row>
    <row r="834" spans="17:45">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row>
    <row r="835" spans="17:45">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row>
    <row r="836" spans="17:45">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row>
    <row r="837" spans="17:45">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row>
    <row r="838" spans="17:45">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row>
    <row r="839" spans="17:45">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row>
    <row r="840" spans="17:45">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row>
    <row r="841" spans="17:45">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row>
    <row r="842" spans="17:45">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row>
    <row r="843" spans="17:45">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row>
    <row r="844" spans="17:45">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row>
    <row r="845" spans="17:45">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row>
    <row r="846" spans="17:45">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row>
    <row r="847" spans="17:45">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row>
    <row r="848" spans="17:45">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row>
    <row r="849" spans="17:45">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row>
    <row r="850" spans="17:45">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row>
    <row r="851" spans="17:45">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row>
    <row r="852" spans="17:45">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row>
    <row r="853" spans="17:45">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row>
    <row r="854" spans="17:45">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row>
    <row r="855" spans="17:45">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row>
    <row r="856" spans="17:45">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row>
    <row r="857" spans="17:45">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row>
    <row r="858" spans="17:45">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row>
    <row r="859" spans="17:45">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row>
    <row r="860" spans="17:45">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row>
    <row r="861" spans="17:45">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row>
    <row r="862" spans="17:45">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row>
    <row r="863" spans="17:45">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row>
    <row r="864" spans="17:45">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row>
    <row r="865" spans="17:45">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row>
    <row r="866" spans="17:45">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row>
    <row r="867" spans="17:45">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row>
    <row r="868" spans="17:45">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row>
    <row r="869" spans="17:45">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row>
    <row r="870" spans="17:45">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row>
    <row r="871" spans="17:45">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row>
    <row r="872" spans="17:45">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row>
    <row r="873" spans="17:45">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row>
    <row r="874" spans="17:45">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row>
    <row r="875" spans="17:45">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row>
    <row r="876" spans="17:45">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row>
    <row r="877" spans="17:45">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row>
    <row r="878" spans="17:45">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row>
    <row r="879" spans="17:45">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row>
    <row r="880" spans="17:45">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row>
    <row r="881" spans="17:45">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row>
    <row r="882" spans="17:45">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row>
    <row r="883" spans="17:45">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row>
    <row r="884" spans="17:45">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row>
    <row r="885" spans="17:45">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row>
    <row r="886" spans="17:45">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row>
    <row r="887" spans="17:45">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row>
    <row r="888" spans="17:45">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row>
    <row r="889" spans="17:45">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row>
    <row r="890" spans="17:45">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row>
    <row r="891" spans="17:45">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row>
    <row r="892" spans="17:45">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row>
    <row r="893" spans="17:45">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row>
    <row r="894" spans="17:45">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row>
    <row r="895" spans="17:45">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row>
    <row r="896" spans="17:45">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row>
    <row r="897" spans="17:45">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row>
    <row r="898" spans="17:45">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row>
    <row r="899" spans="17:45">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row>
    <row r="900" spans="17:45">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row>
    <row r="901" spans="17:45">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row>
    <row r="902" spans="17:45">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row>
    <row r="903" spans="17:45">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row>
    <row r="904" spans="17:45">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row>
    <row r="905" spans="17:45">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row>
    <row r="906" spans="17:45">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row>
    <row r="907" spans="17:45">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row>
    <row r="908" spans="17:45">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row>
    <row r="909" spans="17:45">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row>
    <row r="910" spans="17:45">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row>
    <row r="911" spans="17:45">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row>
    <row r="912" spans="17:45">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row>
    <row r="913" spans="17:45">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row>
    <row r="914" spans="17:45">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row>
    <row r="915" spans="17:45">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row>
    <row r="916" spans="17:45">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row>
    <row r="917" spans="17:45">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row>
    <row r="918" spans="17:45">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row>
    <row r="919" spans="17:45">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row>
    <row r="920" spans="17:45">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row>
    <row r="921" spans="17:45">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row>
    <row r="922" spans="17:45">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row>
    <row r="923" spans="17:45">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row>
    <row r="924" spans="17:45">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row>
    <row r="925" spans="17:45">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row>
    <row r="926" spans="17:45">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row>
    <row r="927" spans="17:45">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row>
    <row r="928" spans="17:45">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row>
    <row r="929" spans="17:45">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row>
    <row r="930" spans="17:45">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row>
    <row r="931" spans="17:45">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row>
    <row r="932" spans="17:45">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row>
    <row r="933" spans="17:45">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row>
    <row r="934" spans="17:45">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row>
    <row r="935" spans="17:45">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row>
    <row r="936" spans="17:45">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row>
    <row r="937" spans="17:45">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row>
    <row r="938" spans="17:45">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row>
    <row r="939" spans="17:45">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row>
    <row r="940" spans="17:45">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row>
    <row r="941" spans="17:45">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row>
    <row r="942" spans="17:45">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row>
    <row r="943" spans="17:45">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row>
    <row r="944" spans="17:45">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row>
    <row r="945" spans="17:45">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row>
    <row r="946" spans="17:45">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row>
    <row r="947" spans="17:45">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row>
    <row r="948" spans="17:45">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row>
    <row r="949" spans="17:45">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row>
    <row r="950" spans="17:45">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row>
    <row r="951" spans="17:45">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row>
    <row r="952" spans="17:45">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row>
    <row r="953" spans="17:45">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row>
    <row r="954" spans="17:45">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row>
    <row r="955" spans="17:45">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row>
    <row r="956" spans="17:45">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row>
    <row r="957" spans="17:45">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row>
    <row r="958" spans="17:45">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row>
    <row r="959" spans="17:45">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row>
    <row r="960" spans="17:45">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row>
    <row r="961" spans="17:45">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row>
    <row r="962" spans="17:45">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row>
    <row r="963" spans="17:45">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row>
    <row r="964" spans="17:45">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row>
    <row r="965" spans="17:45">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row>
    <row r="966" spans="17:45">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row>
    <row r="967" spans="17:45">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row>
    <row r="968" spans="17:45">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row>
    <row r="969" spans="17:45">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row>
    <row r="970" spans="17:45">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row>
    <row r="971" spans="17:45">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row>
    <row r="972" spans="17:45">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row>
    <row r="973" spans="17:45">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row>
    <row r="974" spans="17:45">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row>
    <row r="975" spans="17:45">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row>
    <row r="976" spans="17:45">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row>
    <row r="977" spans="17:45">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row>
    <row r="978" spans="17:45">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row>
    <row r="979" spans="17:45">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row>
    <row r="980" spans="17:45">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row>
    <row r="981" spans="17:45">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row>
    <row r="982" spans="17:45">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row>
    <row r="983" spans="17:45">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row>
    <row r="984" spans="17:45">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row>
    <row r="985" spans="17:45">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row>
    <row r="986" spans="17:45">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row>
    <row r="987" spans="17:45">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row>
    <row r="988" spans="17:45">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row>
    <row r="989" spans="17:45">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row>
    <row r="990" spans="17:45">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row>
    <row r="991" spans="17:45">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row>
    <row r="992" spans="17:45">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row>
    <row r="993" spans="17:45">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row>
    <row r="994" spans="17:45">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row>
    <row r="995" spans="17:45">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row>
    <row r="996" spans="17:45">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row>
    <row r="997" spans="17:45">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row>
    <row r="998" spans="17:45">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row>
    <row r="999" spans="17:45">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row>
    <row r="1000" spans="17:45">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row>
    <row r="1001" spans="17:45">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2"/>
      <c r="AN1001" s="2"/>
      <c r="AO1001" s="2"/>
      <c r="AP1001" s="2"/>
      <c r="AQ1001" s="2"/>
      <c r="AR1001" s="2"/>
      <c r="AS1001" s="2"/>
    </row>
    <row r="1002" spans="17:45">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2"/>
      <c r="AN1002" s="2"/>
      <c r="AO1002" s="2"/>
      <c r="AP1002" s="2"/>
      <c r="AQ1002" s="2"/>
      <c r="AR1002" s="2"/>
      <c r="AS1002" s="2"/>
    </row>
    <row r="1003" spans="17:45">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2"/>
      <c r="AN1003" s="2"/>
      <c r="AO1003" s="2"/>
      <c r="AP1003" s="2"/>
      <c r="AQ1003" s="2"/>
      <c r="AR1003" s="2"/>
      <c r="AS1003" s="2"/>
    </row>
    <row r="1004" spans="17:45">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2"/>
      <c r="AN1004" s="2"/>
      <c r="AO1004" s="2"/>
      <c r="AP1004" s="2"/>
      <c r="AQ1004" s="2"/>
      <c r="AR1004" s="2"/>
      <c r="AS1004" s="2"/>
    </row>
    <row r="1005" spans="17:45">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2"/>
      <c r="AN1005" s="2"/>
      <c r="AO1005" s="2"/>
      <c r="AP1005" s="2"/>
      <c r="AQ1005" s="2"/>
      <c r="AR1005" s="2"/>
      <c r="AS1005" s="2"/>
    </row>
    <row r="1006" spans="17:45">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2"/>
      <c r="AN1006" s="2"/>
      <c r="AO1006" s="2"/>
      <c r="AP1006" s="2"/>
      <c r="AQ1006" s="2"/>
      <c r="AR1006" s="2"/>
      <c r="AS1006" s="2"/>
    </row>
    <row r="1007" spans="17:45">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2"/>
      <c r="AN1007" s="2"/>
      <c r="AO1007" s="2"/>
      <c r="AP1007" s="2"/>
      <c r="AQ1007" s="2"/>
      <c r="AR1007" s="2"/>
      <c r="AS1007" s="2"/>
    </row>
    <row r="1008" spans="17:45">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2"/>
      <c r="AN1008" s="2"/>
      <c r="AO1008" s="2"/>
      <c r="AP1008" s="2"/>
      <c r="AQ1008" s="2"/>
      <c r="AR1008" s="2"/>
      <c r="AS1008" s="2"/>
    </row>
    <row r="1009" spans="17:45">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2"/>
      <c r="AN1009" s="2"/>
      <c r="AO1009" s="2"/>
      <c r="AP1009" s="2"/>
      <c r="AQ1009" s="2"/>
      <c r="AR1009" s="2"/>
      <c r="AS1009" s="2"/>
    </row>
    <row r="1010" spans="17:45">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2"/>
      <c r="AN1010" s="2"/>
      <c r="AO1010" s="2"/>
      <c r="AP1010" s="2"/>
      <c r="AQ1010" s="2"/>
      <c r="AR1010" s="2"/>
      <c r="AS1010" s="2"/>
    </row>
    <row r="1011" spans="17:45">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2"/>
      <c r="AN1011" s="2"/>
      <c r="AO1011" s="2"/>
      <c r="AP1011" s="2"/>
      <c r="AQ1011" s="2"/>
      <c r="AR1011" s="2"/>
      <c r="AS1011" s="2"/>
    </row>
    <row r="1012" spans="17:45">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2"/>
      <c r="AN1012" s="2"/>
      <c r="AO1012" s="2"/>
      <c r="AP1012" s="2"/>
      <c r="AQ1012" s="2"/>
      <c r="AR1012" s="2"/>
      <c r="AS1012" s="2"/>
    </row>
    <row r="1013" spans="17:45">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2"/>
      <c r="AN1013" s="2"/>
      <c r="AO1013" s="2"/>
      <c r="AP1013" s="2"/>
      <c r="AQ1013" s="2"/>
      <c r="AR1013" s="2"/>
      <c r="AS1013" s="2"/>
    </row>
    <row r="1014" spans="17:45">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2"/>
      <c r="AN1014" s="2"/>
      <c r="AO1014" s="2"/>
      <c r="AP1014" s="2"/>
      <c r="AQ1014" s="2"/>
      <c r="AR1014" s="2"/>
      <c r="AS1014" s="2"/>
    </row>
    <row r="1015" spans="17:45">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2"/>
      <c r="AN1015" s="2"/>
      <c r="AO1015" s="2"/>
      <c r="AP1015" s="2"/>
      <c r="AQ1015" s="2"/>
      <c r="AR1015" s="2"/>
      <c r="AS1015" s="2"/>
    </row>
    <row r="1016" spans="17:45">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2"/>
      <c r="AN1016" s="2"/>
      <c r="AO1016" s="2"/>
      <c r="AP1016" s="2"/>
      <c r="AQ1016" s="2"/>
      <c r="AR1016" s="2"/>
      <c r="AS1016" s="2"/>
    </row>
    <row r="1017" spans="17:45">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2"/>
      <c r="AN1017" s="2"/>
      <c r="AO1017" s="2"/>
      <c r="AP1017" s="2"/>
      <c r="AQ1017" s="2"/>
      <c r="AR1017" s="2"/>
      <c r="AS1017" s="2"/>
    </row>
    <row r="1018" spans="17:45">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2"/>
      <c r="AN1018" s="2"/>
      <c r="AO1018" s="2"/>
      <c r="AP1018" s="2"/>
      <c r="AQ1018" s="2"/>
      <c r="AR1018" s="2"/>
      <c r="AS1018" s="2"/>
    </row>
    <row r="1019" spans="17:45">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2"/>
      <c r="AN1019" s="2"/>
      <c r="AO1019" s="2"/>
      <c r="AP1019" s="2"/>
      <c r="AQ1019" s="2"/>
      <c r="AR1019" s="2"/>
      <c r="AS1019" s="2"/>
    </row>
    <row r="1020" spans="17:45">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2"/>
      <c r="AN1020" s="2"/>
      <c r="AO1020" s="2"/>
      <c r="AP1020" s="2"/>
      <c r="AQ1020" s="2"/>
      <c r="AR1020" s="2"/>
      <c r="AS1020" s="2"/>
    </row>
    <row r="1021" spans="17:45">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2"/>
      <c r="AN1021" s="2"/>
      <c r="AO1021" s="2"/>
      <c r="AP1021" s="2"/>
      <c r="AQ1021" s="2"/>
      <c r="AR1021" s="2"/>
      <c r="AS1021" s="2"/>
    </row>
    <row r="1022" spans="17:45">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2"/>
      <c r="AN1022" s="2"/>
      <c r="AO1022" s="2"/>
      <c r="AP1022" s="2"/>
      <c r="AQ1022" s="2"/>
      <c r="AR1022" s="2"/>
      <c r="AS1022" s="2"/>
    </row>
    <row r="1023" spans="17:45">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2"/>
      <c r="AN1023" s="2"/>
      <c r="AO1023" s="2"/>
      <c r="AP1023" s="2"/>
      <c r="AQ1023" s="2"/>
      <c r="AR1023" s="2"/>
      <c r="AS1023" s="2"/>
    </row>
    <row r="1024" spans="17:45">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2"/>
      <c r="AN1024" s="2"/>
      <c r="AO1024" s="2"/>
      <c r="AP1024" s="2"/>
      <c r="AQ1024" s="2"/>
      <c r="AR1024" s="2"/>
      <c r="AS1024" s="2"/>
    </row>
    <row r="1025" spans="17:45">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2"/>
      <c r="AN1025" s="2"/>
      <c r="AO1025" s="2"/>
      <c r="AP1025" s="2"/>
      <c r="AQ1025" s="2"/>
      <c r="AR1025" s="2"/>
      <c r="AS1025" s="2"/>
    </row>
    <row r="1026" spans="17:45">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2"/>
      <c r="AN1026" s="2"/>
      <c r="AO1026" s="2"/>
      <c r="AP1026" s="2"/>
      <c r="AQ1026" s="2"/>
      <c r="AR1026" s="2"/>
      <c r="AS1026" s="2"/>
    </row>
    <row r="1027" spans="17:45">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2"/>
      <c r="AN1027" s="2"/>
      <c r="AO1027" s="2"/>
      <c r="AP1027" s="2"/>
      <c r="AQ1027" s="2"/>
      <c r="AR1027" s="2"/>
      <c r="AS1027" s="2"/>
    </row>
    <row r="1028" spans="17:45">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2"/>
      <c r="AN1028" s="2"/>
      <c r="AO1028" s="2"/>
      <c r="AP1028" s="2"/>
      <c r="AQ1028" s="2"/>
      <c r="AR1028" s="2"/>
      <c r="AS1028" s="2"/>
    </row>
    <row r="1029" spans="17:45">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2"/>
      <c r="AN1029" s="2"/>
      <c r="AO1029" s="2"/>
      <c r="AP1029" s="2"/>
      <c r="AQ1029" s="2"/>
      <c r="AR1029" s="2"/>
      <c r="AS1029" s="2"/>
    </row>
    <row r="1030" spans="17:45">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2"/>
      <c r="AN1030" s="2"/>
      <c r="AO1030" s="2"/>
      <c r="AP1030" s="2"/>
      <c r="AQ1030" s="2"/>
      <c r="AR1030" s="2"/>
      <c r="AS1030" s="2"/>
    </row>
    <row r="1031" spans="17:45">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2"/>
      <c r="AN1031" s="2"/>
      <c r="AO1031" s="2"/>
      <c r="AP1031" s="2"/>
      <c r="AQ1031" s="2"/>
      <c r="AR1031" s="2"/>
      <c r="AS1031" s="2"/>
    </row>
    <row r="1032" spans="17:45">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2"/>
      <c r="AN1032" s="2"/>
      <c r="AO1032" s="2"/>
      <c r="AP1032" s="2"/>
      <c r="AQ1032" s="2"/>
      <c r="AR1032" s="2"/>
      <c r="AS1032" s="2"/>
    </row>
    <row r="1033" spans="17:45">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2"/>
      <c r="AN1033" s="2"/>
      <c r="AO1033" s="2"/>
      <c r="AP1033" s="2"/>
      <c r="AQ1033" s="2"/>
      <c r="AR1033" s="2"/>
      <c r="AS1033" s="2"/>
    </row>
    <row r="1034" spans="17:45">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2"/>
      <c r="AN1034" s="2"/>
      <c r="AO1034" s="2"/>
      <c r="AP1034" s="2"/>
      <c r="AQ1034" s="2"/>
      <c r="AR1034" s="2"/>
      <c r="AS1034" s="2"/>
    </row>
    <row r="1035" spans="17:45">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2"/>
      <c r="AN1035" s="2"/>
      <c r="AO1035" s="2"/>
      <c r="AP1035" s="2"/>
      <c r="AQ1035" s="2"/>
      <c r="AR1035" s="2"/>
      <c r="AS1035" s="2"/>
    </row>
    <row r="1036" spans="17:45">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2"/>
      <c r="AN1036" s="2"/>
      <c r="AO1036" s="2"/>
      <c r="AP1036" s="2"/>
      <c r="AQ1036" s="2"/>
      <c r="AR1036" s="2"/>
      <c r="AS1036" s="2"/>
    </row>
    <row r="1037" spans="17:45">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2"/>
      <c r="AN1037" s="2"/>
      <c r="AO1037" s="2"/>
      <c r="AP1037" s="2"/>
      <c r="AQ1037" s="2"/>
      <c r="AR1037" s="2"/>
      <c r="AS1037" s="2"/>
    </row>
    <row r="1038" spans="17:45">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2"/>
      <c r="AN1038" s="2"/>
      <c r="AO1038" s="2"/>
      <c r="AP1038" s="2"/>
      <c r="AQ1038" s="2"/>
      <c r="AR1038" s="2"/>
      <c r="AS1038" s="2"/>
    </row>
    <row r="1039" spans="17:45">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2"/>
      <c r="AN1039" s="2"/>
      <c r="AO1039" s="2"/>
      <c r="AP1039" s="2"/>
      <c r="AQ1039" s="2"/>
      <c r="AR1039" s="2"/>
      <c r="AS1039" s="2"/>
    </row>
    <row r="1040" spans="17:45">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2"/>
      <c r="AN1040" s="2"/>
      <c r="AO1040" s="2"/>
      <c r="AP1040" s="2"/>
      <c r="AQ1040" s="2"/>
      <c r="AR1040" s="2"/>
      <c r="AS1040" s="2"/>
    </row>
    <row r="1041" spans="17:45">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2"/>
      <c r="AN1041" s="2"/>
      <c r="AO1041" s="2"/>
      <c r="AP1041" s="2"/>
      <c r="AQ1041" s="2"/>
      <c r="AR1041" s="2"/>
      <c r="AS1041" s="2"/>
    </row>
    <row r="1042" spans="17:45">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2"/>
      <c r="AN1042" s="2"/>
      <c r="AO1042" s="2"/>
      <c r="AP1042" s="2"/>
      <c r="AQ1042" s="2"/>
      <c r="AR1042" s="2"/>
      <c r="AS1042" s="2"/>
    </row>
    <row r="1043" spans="17:45">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2"/>
      <c r="AN1043" s="2"/>
      <c r="AO1043" s="2"/>
      <c r="AP1043" s="2"/>
      <c r="AQ1043" s="2"/>
      <c r="AR1043" s="2"/>
      <c r="AS1043" s="2"/>
    </row>
    <row r="1044" spans="17:45">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2"/>
      <c r="AN1044" s="2"/>
      <c r="AO1044" s="2"/>
      <c r="AP1044" s="2"/>
      <c r="AQ1044" s="2"/>
      <c r="AR1044" s="2"/>
      <c r="AS1044" s="2"/>
    </row>
    <row r="1045" spans="17:45">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2"/>
      <c r="AN1045" s="2"/>
      <c r="AO1045" s="2"/>
      <c r="AP1045" s="2"/>
      <c r="AQ1045" s="2"/>
      <c r="AR1045" s="2"/>
      <c r="AS1045" s="2"/>
    </row>
    <row r="1046" spans="17:45">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2"/>
      <c r="AN1046" s="2"/>
      <c r="AO1046" s="2"/>
      <c r="AP1046" s="2"/>
      <c r="AQ1046" s="2"/>
      <c r="AR1046" s="2"/>
      <c r="AS1046" s="2"/>
    </row>
    <row r="1047" spans="17:45">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2"/>
      <c r="AN1047" s="2"/>
      <c r="AO1047" s="2"/>
      <c r="AP1047" s="2"/>
      <c r="AQ1047" s="2"/>
      <c r="AR1047" s="2"/>
      <c r="AS1047" s="2"/>
    </row>
    <row r="1048" spans="17:45">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2"/>
      <c r="AN1048" s="2"/>
      <c r="AO1048" s="2"/>
      <c r="AP1048" s="2"/>
      <c r="AQ1048" s="2"/>
      <c r="AR1048" s="2"/>
      <c r="AS1048" s="2"/>
    </row>
    <row r="1049" spans="17:45">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2"/>
      <c r="AN1049" s="2"/>
      <c r="AO1049" s="2"/>
      <c r="AP1049" s="2"/>
      <c r="AQ1049" s="2"/>
      <c r="AR1049" s="2"/>
      <c r="AS1049" s="2"/>
    </row>
    <row r="1050" spans="17:45">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2"/>
      <c r="AN1050" s="2"/>
      <c r="AO1050" s="2"/>
      <c r="AP1050" s="2"/>
      <c r="AQ1050" s="2"/>
      <c r="AR1050" s="2"/>
      <c r="AS1050" s="2"/>
    </row>
    <row r="1051" spans="17:45">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2"/>
      <c r="AN1051" s="2"/>
      <c r="AO1051" s="2"/>
      <c r="AP1051" s="2"/>
      <c r="AQ1051" s="2"/>
      <c r="AR1051" s="2"/>
      <c r="AS1051" s="2"/>
    </row>
    <row r="1052" spans="17:45">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2"/>
      <c r="AN1052" s="2"/>
      <c r="AO1052" s="2"/>
      <c r="AP1052" s="2"/>
      <c r="AQ1052" s="2"/>
      <c r="AR1052" s="2"/>
      <c r="AS1052" s="2"/>
    </row>
    <row r="1053" spans="17:45">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2"/>
      <c r="AN1053" s="2"/>
      <c r="AO1053" s="2"/>
      <c r="AP1053" s="2"/>
      <c r="AQ1053" s="2"/>
      <c r="AR1053" s="2"/>
      <c r="AS1053" s="2"/>
    </row>
    <row r="1054" spans="17:45">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2"/>
      <c r="AN1054" s="2"/>
      <c r="AO1054" s="2"/>
      <c r="AP1054" s="2"/>
      <c r="AQ1054" s="2"/>
      <c r="AR1054" s="2"/>
      <c r="AS1054" s="2"/>
    </row>
    <row r="1055" spans="17:45">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2"/>
      <c r="AN1055" s="2"/>
      <c r="AO1055" s="2"/>
      <c r="AP1055" s="2"/>
      <c r="AQ1055" s="2"/>
      <c r="AR1055" s="2"/>
      <c r="AS1055" s="2"/>
    </row>
    <row r="1056" spans="17:45">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2"/>
      <c r="AN1056" s="2"/>
      <c r="AO1056" s="2"/>
      <c r="AP1056" s="2"/>
      <c r="AQ1056" s="2"/>
      <c r="AR1056" s="2"/>
      <c r="AS1056" s="2"/>
    </row>
    <row r="1057" spans="17:45">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2"/>
      <c r="AN1057" s="2"/>
      <c r="AO1057" s="2"/>
      <c r="AP1057" s="2"/>
      <c r="AQ1057" s="2"/>
      <c r="AR1057" s="2"/>
      <c r="AS1057" s="2"/>
    </row>
    <row r="1058" spans="17:45">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2"/>
      <c r="AN1058" s="2"/>
      <c r="AO1058" s="2"/>
      <c r="AP1058" s="2"/>
      <c r="AQ1058" s="2"/>
      <c r="AR1058" s="2"/>
      <c r="AS1058" s="2"/>
    </row>
    <row r="1059" spans="17:45">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2"/>
      <c r="AN1059" s="2"/>
      <c r="AO1059" s="2"/>
      <c r="AP1059" s="2"/>
      <c r="AQ1059" s="2"/>
      <c r="AR1059" s="2"/>
      <c r="AS1059" s="2"/>
    </row>
    <row r="1060" spans="17:45">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2"/>
      <c r="AN1060" s="2"/>
      <c r="AO1060" s="2"/>
      <c r="AP1060" s="2"/>
      <c r="AQ1060" s="2"/>
      <c r="AR1060" s="2"/>
      <c r="AS1060" s="2"/>
    </row>
    <row r="1061" spans="17:45">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2"/>
      <c r="AN1061" s="2"/>
      <c r="AO1061" s="2"/>
      <c r="AP1061" s="2"/>
      <c r="AQ1061" s="2"/>
      <c r="AR1061" s="2"/>
      <c r="AS1061" s="2"/>
    </row>
    <row r="1062" spans="17:45">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2"/>
      <c r="AN1062" s="2"/>
      <c r="AO1062" s="2"/>
      <c r="AP1062" s="2"/>
      <c r="AQ1062" s="2"/>
      <c r="AR1062" s="2"/>
      <c r="AS1062" s="2"/>
    </row>
    <row r="1063" spans="17:45">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2"/>
      <c r="AN1063" s="2"/>
      <c r="AO1063" s="2"/>
      <c r="AP1063" s="2"/>
      <c r="AQ1063" s="2"/>
      <c r="AR1063" s="2"/>
      <c r="AS1063" s="2"/>
    </row>
    <row r="1064" spans="17:45">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2"/>
      <c r="AN1064" s="2"/>
      <c r="AO1064" s="2"/>
      <c r="AP1064" s="2"/>
      <c r="AQ1064" s="2"/>
      <c r="AR1064" s="2"/>
      <c r="AS1064" s="2"/>
    </row>
    <row r="1065" spans="17:45">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2"/>
      <c r="AN1065" s="2"/>
      <c r="AO1065" s="2"/>
      <c r="AP1065" s="2"/>
      <c r="AQ1065" s="2"/>
      <c r="AR1065" s="2"/>
      <c r="AS1065" s="2"/>
    </row>
    <row r="1066" spans="17:45">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2"/>
      <c r="AN1066" s="2"/>
      <c r="AO1066" s="2"/>
      <c r="AP1066" s="2"/>
      <c r="AQ1066" s="2"/>
      <c r="AR1066" s="2"/>
      <c r="AS1066" s="2"/>
    </row>
    <row r="1067" spans="17:45">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2"/>
      <c r="AN1067" s="2"/>
      <c r="AO1067" s="2"/>
      <c r="AP1067" s="2"/>
      <c r="AQ1067" s="2"/>
      <c r="AR1067" s="2"/>
      <c r="AS1067" s="2"/>
    </row>
    <row r="1068" spans="17:45">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2"/>
      <c r="AN1068" s="2"/>
      <c r="AO1068" s="2"/>
      <c r="AP1068" s="2"/>
      <c r="AQ1068" s="2"/>
      <c r="AR1068" s="2"/>
      <c r="AS1068" s="2"/>
    </row>
    <row r="1069" spans="17:45">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2"/>
      <c r="AN1069" s="2"/>
      <c r="AO1069" s="2"/>
      <c r="AP1069" s="2"/>
      <c r="AQ1069" s="2"/>
      <c r="AR1069" s="2"/>
      <c r="AS1069" s="2"/>
    </row>
    <row r="1070" spans="17:45">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2"/>
      <c r="AN1070" s="2"/>
      <c r="AO1070" s="2"/>
      <c r="AP1070" s="2"/>
      <c r="AQ1070" s="2"/>
      <c r="AR1070" s="2"/>
      <c r="AS1070" s="2"/>
    </row>
    <row r="1071" spans="17:45">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2"/>
      <c r="AN1071" s="2"/>
      <c r="AO1071" s="2"/>
      <c r="AP1071" s="2"/>
      <c r="AQ1071" s="2"/>
      <c r="AR1071" s="2"/>
      <c r="AS1071" s="2"/>
    </row>
    <row r="1072" spans="17:45">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2"/>
      <c r="AN1072" s="2"/>
      <c r="AO1072" s="2"/>
      <c r="AP1072" s="2"/>
      <c r="AQ1072" s="2"/>
      <c r="AR1072" s="2"/>
      <c r="AS1072" s="2"/>
    </row>
  </sheetData>
  <dataConsolidate/>
  <mergeCells count="1">
    <mergeCell ref="M1:N1"/>
  </mergeCells>
  <conditionalFormatting sqref="L35:L1048576">
    <cfRule type="dataBar" priority="24">
      <dataBar>
        <cfvo type="min"/>
        <cfvo type="max"/>
        <color rgb="FFAABFD2"/>
      </dataBar>
      <extLst>
        <ext xmlns:x14="http://schemas.microsoft.com/office/spreadsheetml/2009/9/main" uri="{B025F937-C7B1-47D3-B67F-A62EFF666E3E}">
          <x14:id>{03011130-DC2C-4E66-B68D-6AEFD5EA777B}</x14:id>
        </ext>
      </extLst>
    </cfRule>
  </conditionalFormatting>
  <conditionalFormatting pivot="1" sqref="M6:M15">
    <cfRule type="dataBar" priority="23">
      <dataBar>
        <cfvo type="min"/>
        <cfvo type="max"/>
        <color rgb="FFAABFD2"/>
      </dataBar>
      <extLst>
        <ext xmlns:x14="http://schemas.microsoft.com/office/spreadsheetml/2009/9/main" uri="{B025F937-C7B1-47D3-B67F-A62EFF666E3E}">
          <x14:id>{587ACEBD-4BD0-4C6A-86A3-25A22BFA76F1}</x14:id>
        </ext>
      </extLst>
    </cfRule>
  </conditionalFormatting>
  <conditionalFormatting sqref="Q5:CO5">
    <cfRule type="containsText" dxfId="70" priority="14" operator="containsText" text="S">
      <formula>NOT(ISERROR(SEARCH("S",Q5)))</formula>
    </cfRule>
  </conditionalFormatting>
  <conditionalFormatting sqref="Q6:AR41">
    <cfRule type="expression" dxfId="67" priority="15">
      <formula>AND(Q$4&gt;=start_date,Q$4&lt;=start_date+(Progress*(due_date-start_date+1)-1))*1</formula>
    </cfRule>
    <cfRule type="expression" dxfId="66" priority="16">
      <formula>AND(Q$4&gt;=$I6,Q$4&lt;=$K6)*1</formula>
    </cfRule>
    <cfRule type="expression" dxfId="65" priority="17">
      <formula>AND(WEEKDAY(Q$4,2)&gt;5,$C6&lt;&gt;"")</formula>
    </cfRule>
    <cfRule type="expression" dxfId="64" priority="1">
      <formula>IF(AND(Project="Meilenstein",$I$5=$Q$49),"t","")</formula>
    </cfRule>
  </conditionalFormatting>
  <conditionalFormatting sqref="L6:L34">
    <cfRule type="dataBar" priority="4">
      <dataBar>
        <cfvo type="min"/>
        <cfvo type="max"/>
        <color rgb="FFAABFD2"/>
      </dataBar>
      <extLst>
        <ext xmlns:x14="http://schemas.microsoft.com/office/spreadsheetml/2009/9/main" uri="{B025F937-C7B1-47D3-B67F-A62EFF666E3E}">
          <x14:id>{06227F6D-B41F-400D-BFC7-41D447275E51}</x14:id>
        </ext>
      </extLst>
    </cfRule>
  </conditionalFormatting>
  <conditionalFormatting sqref="L6:L34">
    <cfRule type="dataBar" priority="3">
      <dataBar>
        <cfvo type="min"/>
        <cfvo type="max"/>
        <color rgb="FFB8C3D0"/>
      </dataBar>
      <extLst>
        <ext xmlns:x14="http://schemas.microsoft.com/office/spreadsheetml/2009/9/main" uri="{B025F937-C7B1-47D3-B67F-A62EFF666E3E}">
          <x14:id>{D8FB047D-679D-4712-95E4-4025FE21C057}</x14:id>
        </ext>
      </extLst>
    </cfRule>
  </conditionalFormatting>
  <pageMargins left="0.7" right="0.7" top="0.75" bottom="0.75" header="0.3" footer="0.3"/>
  <pageSetup orientation="portrait" r:id="rId2"/>
  <headerFooter>
    <oddHeader>&amp;L&amp;"Calibri"&amp;12&amp;K03C03C Öffentlich-Public&amp;1#_x000D_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075" r:id="rId5" name="Scroll Bar 3">
              <controlPr defaultSize="0" autoPict="0">
                <anchor moveWithCells="1">
                  <from>
                    <xdr:col>15</xdr:col>
                    <xdr:colOff>133350</xdr:colOff>
                    <xdr:row>0</xdr:row>
                    <xdr:rowOff>152400</xdr:rowOff>
                  </from>
                  <to>
                    <xdr:col>43</xdr:col>
                    <xdr:colOff>247650</xdr:colOff>
                    <xdr:row>0</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3011130-DC2C-4E66-B68D-6AEFD5EA777B}">
            <x14:dataBar minLength="0" maxLength="100" gradient="0">
              <x14:cfvo type="autoMin"/>
              <x14:cfvo type="autoMax"/>
              <x14:negativeFillColor rgb="FFFF0000"/>
              <x14:axisColor rgb="FF000000"/>
            </x14:dataBar>
          </x14:cfRule>
          <xm:sqref>L35:L1048576</xm:sqref>
        </x14:conditionalFormatting>
        <x14:conditionalFormatting xmlns:xm="http://schemas.microsoft.com/office/excel/2006/main" pivot="1">
          <x14:cfRule type="dataBar" id="{587ACEBD-4BD0-4C6A-86A3-25A22BFA76F1}">
            <x14:dataBar minLength="0" maxLength="100" gradient="0">
              <x14:cfvo type="autoMin"/>
              <x14:cfvo type="autoMax"/>
              <x14:negativeFillColor rgb="FFFF0000"/>
              <x14:axisColor rgb="FF000000"/>
            </x14:dataBar>
          </x14:cfRule>
          <xm:sqref>M6:M15</xm:sqref>
        </x14:conditionalFormatting>
        <x14:conditionalFormatting xmlns:xm="http://schemas.microsoft.com/office/excel/2006/main">
          <x14:cfRule type="dataBar" id="{06227F6D-B41F-400D-BFC7-41D447275E51}">
            <x14:dataBar minLength="0" maxLength="100" gradient="0">
              <x14:cfvo type="autoMin"/>
              <x14:cfvo type="autoMax"/>
              <x14:negativeFillColor rgb="FFFF0000"/>
              <x14:axisColor rgb="FF000000"/>
            </x14:dataBar>
          </x14:cfRule>
          <xm:sqref>L6:L34</xm:sqref>
        </x14:conditionalFormatting>
        <x14:conditionalFormatting xmlns:xm="http://schemas.microsoft.com/office/excel/2006/main">
          <x14:cfRule type="dataBar" id="{D8FB047D-679D-4712-95E4-4025FE21C057}">
            <x14:dataBar gradient="0">
              <x14:cfvo type="min"/>
              <x14:cfvo type="max"/>
              <x14:negativeFillColor rgb="FFFF0000"/>
              <x14:axisColor rgb="FF000000"/>
            </x14:dataBar>
          </x14:cfRule>
          <xm:sqref>L6:L34</xm:sqref>
        </x14:conditionalFormatting>
        <x14:conditionalFormatting xmlns:xm="http://schemas.microsoft.com/office/excel/2006/main">
          <x14:cfRule type="expression" priority="5" id="{58338A26-1770-4F24-B074-B8106C7A0422}">
            <xm:f>Q$4='Formulae for the dashboard'!$AA$3</xm:f>
            <x14:dxf>
              <border>
                <left/>
                <right style="thin">
                  <color theme="3" tint="-0.499984740745262"/>
                </right>
                <top/>
                <vertical/>
                <horizontal/>
              </border>
            </x14:dxf>
          </x14:cfRule>
          <xm:sqref>Q5:AR41</xm:sqref>
        </x14:conditionalFormatting>
        <x14:conditionalFormatting xmlns:xm="http://schemas.microsoft.com/office/excel/2006/main">
          <x14:cfRule type="expression" priority="25" id="{4B5B5947-7186-4F57-B8FB-9C5C2E688341}">
            <xm:f>Q$4='Formulae for the dashboard'!$AA$3</xm:f>
            <x14:dxf>
              <fill>
                <patternFill>
                  <bgColor theme="2" tint="-0.24994659260841701"/>
                </patternFill>
              </fill>
            </x14:dxf>
          </x14:cfRule>
          <xm:sqref>Q4:AR5</xm:sqref>
        </x14:conditionalFormatting>
      </x14:conditionalFormattings>
    </ex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Z15"/>
  <sheetViews>
    <sheetView showGridLines="0" zoomScaleNormal="100" workbookViewId="0">
      <selection activeCell="L15" sqref="L15"/>
    </sheetView>
  </sheetViews>
  <sheetFormatPr baseColWidth="10" defaultColWidth="9.1796875" defaultRowHeight="14" outlineLevelRow="1"/>
  <cols>
    <col min="1" max="1" width="1.7265625" style="19" customWidth="1"/>
    <col min="2" max="2" width="21.26953125" style="37" customWidth="1"/>
    <col min="3" max="3" width="5.7265625" style="37" customWidth="1"/>
    <col min="4" max="4" width="29.7265625" style="37" customWidth="1"/>
    <col min="5" max="5" width="18.7265625" style="37" customWidth="1"/>
    <col min="6" max="6" width="31.7265625" style="37" customWidth="1"/>
    <col min="7" max="7" width="23" style="37" customWidth="1"/>
    <col min="8" max="9" width="18.1796875" style="37" customWidth="1"/>
    <col min="10" max="10" width="13.453125" style="37" customWidth="1"/>
    <col min="11" max="11" width="18.1796875" style="37" customWidth="1"/>
    <col min="12" max="12" width="19.7265625" style="37" customWidth="1"/>
    <col min="13" max="13" width="17" style="51" customWidth="1"/>
    <col min="14" max="14" width="15.81640625" style="37" customWidth="1"/>
    <col min="15" max="15" width="13.7265625" style="37" customWidth="1"/>
    <col min="16" max="16" width="15.7265625" style="37" customWidth="1"/>
    <col min="17" max="17" width="16.81640625" style="37" customWidth="1"/>
    <col min="18" max="18" width="32.1796875" style="37" customWidth="1"/>
    <col min="19" max="19" width="36.1796875" style="37" customWidth="1"/>
    <col min="20" max="23" width="9.1796875" style="37"/>
    <col min="24" max="24" width="11" style="37" bestFit="1" customWidth="1"/>
    <col min="25" max="25" width="9.1796875" style="37"/>
    <col min="26" max="26" width="17.7265625" style="37" customWidth="1"/>
    <col min="27" max="16384" width="9.1796875" style="37"/>
  </cols>
  <sheetData>
    <row r="1" spans="1:26" s="15" customFormat="1" ht="51.75" customHeight="1">
      <c r="A1" s="40"/>
      <c r="B1" s="41"/>
      <c r="C1" s="42"/>
      <c r="D1" s="115" t="s">
        <v>68</v>
      </c>
      <c r="E1" s="106"/>
      <c r="F1" s="106"/>
      <c r="G1" s="106"/>
      <c r="H1" s="84"/>
    </row>
    <row r="2" spans="1:26" s="19" customFormat="1" ht="21.75" customHeight="1">
      <c r="A2" s="43"/>
      <c r="B2" s="138" t="s">
        <v>0</v>
      </c>
      <c r="C2" s="139"/>
      <c r="D2" s="116" t="s">
        <v>67</v>
      </c>
      <c r="E2" s="117" t="s">
        <v>71</v>
      </c>
      <c r="F2" s="118"/>
      <c r="G2" s="119" t="s">
        <v>72</v>
      </c>
      <c r="H2" s="120"/>
      <c r="I2" s="120"/>
      <c r="J2" s="120"/>
      <c r="K2" s="120"/>
      <c r="L2" s="120"/>
      <c r="M2" s="120"/>
      <c r="N2" s="120"/>
      <c r="O2" s="121"/>
    </row>
    <row r="3" spans="1:26" s="19" customFormat="1" ht="21.75" customHeight="1">
      <c r="A3" s="44"/>
      <c r="B3" s="138" t="s">
        <v>69</v>
      </c>
      <c r="C3" s="139"/>
      <c r="D3" s="122">
        <v>45292</v>
      </c>
      <c r="E3" s="117" t="s">
        <v>73</v>
      </c>
      <c r="F3" s="118"/>
      <c r="G3" s="132" t="s">
        <v>75</v>
      </c>
      <c r="H3" s="133"/>
      <c r="I3" s="133"/>
      <c r="J3" s="133"/>
      <c r="K3" s="133"/>
      <c r="L3" s="133"/>
      <c r="M3" s="133"/>
      <c r="N3" s="133"/>
      <c r="O3" s="134"/>
    </row>
    <row r="4" spans="1:26" s="19" customFormat="1" ht="21.75" customHeight="1">
      <c r="A4" s="45"/>
      <c r="B4" s="138" t="s">
        <v>70</v>
      </c>
      <c r="C4" s="139"/>
      <c r="D4" s="118"/>
      <c r="E4" s="117" t="s">
        <v>74</v>
      </c>
      <c r="F4" s="118"/>
      <c r="G4" s="135"/>
      <c r="H4" s="136"/>
      <c r="I4" s="136"/>
      <c r="J4" s="136"/>
      <c r="K4" s="136"/>
      <c r="L4" s="136"/>
      <c r="M4" s="136"/>
      <c r="N4" s="136"/>
      <c r="O4" s="137"/>
      <c r="P4" s="47"/>
      <c r="Q4" s="47"/>
      <c r="R4" s="47"/>
    </row>
    <row r="5" spans="1:26" s="19" customFormat="1" ht="21.75" customHeight="1">
      <c r="C5" s="131"/>
      <c r="D5" s="131"/>
      <c r="F5" s="85"/>
      <c r="G5" s="46"/>
      <c r="H5" s="46"/>
      <c r="I5" s="46"/>
      <c r="J5" s="46"/>
      <c r="K5" s="46"/>
      <c r="L5" s="46"/>
      <c r="M5" s="46"/>
      <c r="N5" s="46"/>
      <c r="O5" s="46"/>
      <c r="P5" s="47"/>
      <c r="Q5" s="47"/>
      <c r="R5" s="47"/>
    </row>
    <row r="6" spans="1:26" ht="36.75" customHeight="1">
      <c r="B6" s="86" t="s">
        <v>77</v>
      </c>
      <c r="C6" s="87" t="s">
        <v>25</v>
      </c>
      <c r="D6" s="88" t="s">
        <v>76</v>
      </c>
      <c r="E6" s="89" t="s">
        <v>1</v>
      </c>
      <c r="F6" s="88" t="s">
        <v>2</v>
      </c>
      <c r="G6" s="90" t="s">
        <v>51</v>
      </c>
      <c r="H6" s="91" t="s">
        <v>3</v>
      </c>
      <c r="I6" s="91" t="s">
        <v>27</v>
      </c>
      <c r="J6" s="89" t="s">
        <v>4</v>
      </c>
      <c r="K6" s="89" t="s">
        <v>5</v>
      </c>
      <c r="L6" s="92" t="s">
        <v>6</v>
      </c>
      <c r="M6" s="92" t="s">
        <v>79</v>
      </c>
      <c r="N6" s="92" t="s">
        <v>7</v>
      </c>
      <c r="O6" s="87" t="s">
        <v>8</v>
      </c>
      <c r="P6" s="93" t="s">
        <v>23</v>
      </c>
      <c r="Q6" s="93" t="s">
        <v>24</v>
      </c>
      <c r="R6" s="94" t="s">
        <v>9</v>
      </c>
      <c r="X6" s="48"/>
      <c r="Y6" s="49"/>
      <c r="Z6" s="48"/>
    </row>
    <row r="7" spans="1:26" ht="17.25" customHeight="1">
      <c r="B7" s="95" t="s">
        <v>101</v>
      </c>
      <c r="C7" s="96" t="str">
        <f ca="1">IF('Project Table'!$O7&lt;0,"r",IF(AND('Project Table'!$O7&gt;0,'Project Table'!$O7&lt;=Settings!$L$4),"i",IF('Project Table'!$J7="Complete","a","")))</f>
        <v>r</v>
      </c>
      <c r="D7" s="97" t="s">
        <v>87</v>
      </c>
      <c r="E7" s="98" t="s">
        <v>12</v>
      </c>
      <c r="F7" s="97" t="s">
        <v>88</v>
      </c>
      <c r="G7" s="97" t="s">
        <v>84</v>
      </c>
      <c r="H7" s="99" t="s">
        <v>85</v>
      </c>
      <c r="I7" s="99" t="s">
        <v>39</v>
      </c>
      <c r="J7" s="98" t="s">
        <v>11</v>
      </c>
      <c r="K7" s="100">
        <v>0.65</v>
      </c>
      <c r="L7" s="155">
        <v>45302</v>
      </c>
      <c r="M7" s="101">
        <v>3</v>
      </c>
      <c r="N7" s="157">
        <f>IF(AND(ProjectTable[[#This Row],[Start date]]&lt;&gt;"",$M7&lt;&gt;""),WORKDAY.INTL(ProjectTable[[#This Row],[Start date]]-1,$M7,1,Settings!$G$4:$G$52),"")</f>
        <v>45306</v>
      </c>
      <c r="O7" s="103">
        <f ca="1">IF(OR('Project Table'!$J7="Complete",ProjectTable[[#This Row],[Due date]]=""),"-",NETWORKDAYS.INTL(TODAY(),'Project Table'!$N7,1,Settings!$G$4:$G$42))</f>
        <v>-243</v>
      </c>
      <c r="P7" s="159">
        <v>1000</v>
      </c>
      <c r="Q7" s="161">
        <v>999</v>
      </c>
      <c r="R7" s="102"/>
      <c r="T7" s="50"/>
      <c r="U7" s="49"/>
      <c r="X7" s="48"/>
      <c r="Y7" s="49"/>
      <c r="Z7" s="48"/>
    </row>
    <row r="8" spans="1:26" ht="17.25" customHeight="1" outlineLevel="1">
      <c r="B8" s="95" t="s">
        <v>102</v>
      </c>
      <c r="C8" s="96" t="str">
        <f ca="1">IF('Project Table'!$O8&lt;0,"r",IF(AND('Project Table'!$O8&gt;0,'Project Table'!$O8&lt;=Settings!$L$4),"i",IF('Project Table'!$J8="Complete","a","")))</f>
        <v>r</v>
      </c>
      <c r="D8" s="97" t="s">
        <v>89</v>
      </c>
      <c r="E8" s="98" t="s">
        <v>12</v>
      </c>
      <c r="F8" s="97"/>
      <c r="G8" s="97" t="s">
        <v>29</v>
      </c>
      <c r="H8" s="99" t="s">
        <v>35</v>
      </c>
      <c r="I8" s="99" t="s">
        <v>42</v>
      </c>
      <c r="J8" s="98" t="s">
        <v>11</v>
      </c>
      <c r="K8" s="100">
        <v>0.95</v>
      </c>
      <c r="L8" s="155">
        <v>45297</v>
      </c>
      <c r="M8" s="101">
        <v>50</v>
      </c>
      <c r="N8" s="157">
        <f>IF(AND(ProjectTable[[#This Row],[Start date]]&lt;&gt;"",$M8&lt;&gt;""),WORKDAY.INTL(ProjectTable[[#This Row],[Start date]]-1,$M8,1,Settings!$G$4:$G$52),"")</f>
        <v>45366</v>
      </c>
      <c r="O8" s="103">
        <f ca="1">IF(OR('Project Table'!$J8="Complete",ProjectTable[[#This Row],[Due date]]=""),"-",NETWORKDAYS.INTL(TODAY(),'Project Table'!$N8,1,Settings!$G$4:$G$42))</f>
        <v>-199</v>
      </c>
      <c r="P8" s="159">
        <v>1000</v>
      </c>
      <c r="Q8" s="161">
        <v>1000</v>
      </c>
      <c r="R8" s="102"/>
      <c r="T8" s="50"/>
      <c r="U8" s="49"/>
      <c r="X8" s="48"/>
      <c r="Y8" s="49"/>
      <c r="Z8" s="48"/>
    </row>
    <row r="9" spans="1:26" ht="17.25" customHeight="1" outlineLevel="1">
      <c r="B9" s="95" t="s">
        <v>103</v>
      </c>
      <c r="C9" s="96" t="str">
        <f ca="1">IF('Project Table'!$O9&lt;0,"r",IF(AND('Project Table'!$O9&gt;0,'Project Table'!$O9&lt;=Settings!$L$4),"i",IF('Project Table'!$J9="Complete","a","")))</f>
        <v>r</v>
      </c>
      <c r="D9" s="97" t="s">
        <v>90</v>
      </c>
      <c r="E9" s="98" t="s">
        <v>15</v>
      </c>
      <c r="F9" s="97"/>
      <c r="G9" s="97" t="s">
        <v>29</v>
      </c>
      <c r="H9" s="99" t="s">
        <v>33</v>
      </c>
      <c r="I9" s="99" t="s">
        <v>42</v>
      </c>
      <c r="J9" s="98" t="s">
        <v>14</v>
      </c>
      <c r="K9" s="100">
        <v>0.3</v>
      </c>
      <c r="L9" s="155">
        <v>45349</v>
      </c>
      <c r="M9" s="101">
        <v>30</v>
      </c>
      <c r="N9" s="157">
        <f>IF(AND(ProjectTable[[#This Row],[Start date]]&lt;&gt;"",$M9&lt;&gt;""),WORKDAY.INTL(ProjectTable[[#This Row],[Start date]]-1,$M9,1,Settings!$G$4:$G$52),"")</f>
        <v>45390</v>
      </c>
      <c r="O9" s="103">
        <f ca="1">IF(OR('Project Table'!$J9="Complete",ProjectTable[[#This Row],[Due date]]=""),"-",NETWORKDAYS.INTL(TODAY(),'Project Table'!$N9,1,Settings!$G$4:$G$42))</f>
        <v>-183</v>
      </c>
      <c r="P9" s="159">
        <v>1000</v>
      </c>
      <c r="Q9" s="161">
        <v>1001</v>
      </c>
      <c r="R9" s="102"/>
      <c r="T9" s="50"/>
      <c r="U9" s="49"/>
      <c r="X9" s="48"/>
      <c r="Y9" s="49"/>
      <c r="Z9" s="48"/>
    </row>
    <row r="10" spans="1:26" ht="17.25" customHeight="1" outlineLevel="1">
      <c r="B10" s="95" t="s">
        <v>104</v>
      </c>
      <c r="C10" s="96" t="str">
        <f ca="1">IF('Project Table'!$O10&lt;0,"r",IF(AND('Project Table'!$O10&gt;0,'Project Table'!$O10&lt;=Settings!$L$4),"i",IF('Project Table'!$J10="Complete","a","")))</f>
        <v>r</v>
      </c>
      <c r="D10" s="97" t="s">
        <v>91</v>
      </c>
      <c r="E10" s="98" t="s">
        <v>10</v>
      </c>
      <c r="F10" s="97"/>
      <c r="G10" s="97" t="s">
        <v>30</v>
      </c>
      <c r="H10" s="99" t="s">
        <v>37</v>
      </c>
      <c r="I10" s="99" t="s">
        <v>41</v>
      </c>
      <c r="J10" s="98" t="s">
        <v>16</v>
      </c>
      <c r="K10" s="100">
        <v>0.05</v>
      </c>
      <c r="L10" s="155">
        <v>45336</v>
      </c>
      <c r="M10" s="101">
        <v>10</v>
      </c>
      <c r="N10" s="157">
        <f>IF(AND(ProjectTable[[#This Row],[Start date]]&lt;&gt;"",$M10&lt;&gt;""),WORKDAY.INTL(ProjectTable[[#This Row],[Start date]]-1,$M10,1,Settings!$G$4:$G$52),"")</f>
        <v>45349</v>
      </c>
      <c r="O10" s="103">
        <f ca="1">IF(OR('Project Table'!$J10="Complete",ProjectTable[[#This Row],[Due date]]=""),"-",NETWORKDAYS.INTL(TODAY(),'Project Table'!$N10,1,Settings!$G$4:$G$42))</f>
        <v>-212</v>
      </c>
      <c r="P10" s="159">
        <v>5000</v>
      </c>
      <c r="Q10" s="161">
        <v>4500</v>
      </c>
      <c r="R10" s="102"/>
      <c r="T10" s="50"/>
      <c r="U10" s="49"/>
      <c r="X10" s="48"/>
      <c r="Y10" s="49"/>
      <c r="Z10" s="48"/>
    </row>
    <row r="11" spans="1:26" ht="17.25" customHeight="1">
      <c r="B11" s="95" t="s">
        <v>105</v>
      </c>
      <c r="C11" s="96" t="str">
        <f ca="1">IF('Project Table'!$O11&lt;0,"r",IF(AND('Project Table'!$O11&gt;0,'Project Table'!$O11&lt;=Settings!$L$4),"i",IF('Project Table'!$J11="Complete","a","")))</f>
        <v>r</v>
      </c>
      <c r="D11" s="97" t="s">
        <v>92</v>
      </c>
      <c r="E11" s="98" t="s">
        <v>12</v>
      </c>
      <c r="F11" s="97"/>
      <c r="G11" s="97" t="s">
        <v>31</v>
      </c>
      <c r="H11" s="99" t="s">
        <v>38</v>
      </c>
      <c r="I11" s="99" t="s">
        <v>43</v>
      </c>
      <c r="J11" s="98" t="s">
        <v>14</v>
      </c>
      <c r="K11" s="100">
        <v>0.15</v>
      </c>
      <c r="L11" s="155">
        <v>45324</v>
      </c>
      <c r="M11" s="101">
        <v>10</v>
      </c>
      <c r="N11" s="157">
        <f>IF(AND(ProjectTable[[#This Row],[Start date]]&lt;&gt;"",$M11&lt;&gt;""),WORKDAY.INTL(ProjectTable[[#This Row],[Start date]]-1,$M11,1,Settings!$G$4:$G$52),"")</f>
        <v>45337</v>
      </c>
      <c r="O11" s="103">
        <f ca="1">IF(OR('Project Table'!$J11="Complete",ProjectTable[[#This Row],[Due date]]=""),"-",NETWORKDAYS.INTL(TODAY(),'Project Table'!$N11,1,Settings!$G$4:$G$42))</f>
        <v>-220</v>
      </c>
      <c r="P11" s="159">
        <v>23000</v>
      </c>
      <c r="Q11" s="161">
        <v>12000</v>
      </c>
      <c r="R11" s="102"/>
      <c r="T11" s="50"/>
      <c r="U11" s="49"/>
      <c r="X11" s="48"/>
      <c r="Y11" s="49"/>
      <c r="Z11" s="48"/>
    </row>
    <row r="12" spans="1:26" ht="17.25" customHeight="1">
      <c r="B12" s="95" t="s">
        <v>106</v>
      </c>
      <c r="C12" s="96" t="str">
        <f ca="1">IF('Project Table'!$O12&lt;0,"r",IF(AND('Project Table'!$O12&gt;0,'Project Table'!$O12&lt;=Settings!$L$4),"i",IF('Project Table'!$J12="Complete","a","")))</f>
        <v>a</v>
      </c>
      <c r="D12" s="97" t="s">
        <v>21</v>
      </c>
      <c r="E12" s="98" t="s">
        <v>10</v>
      </c>
      <c r="F12" s="97"/>
      <c r="G12" s="97" t="s">
        <v>32</v>
      </c>
      <c r="H12" s="99" t="s">
        <v>36</v>
      </c>
      <c r="I12" s="99" t="s">
        <v>40</v>
      </c>
      <c r="J12" s="98" t="s">
        <v>13</v>
      </c>
      <c r="K12" s="100">
        <v>1</v>
      </c>
      <c r="L12" s="155">
        <v>45342</v>
      </c>
      <c r="M12" s="101">
        <v>65</v>
      </c>
      <c r="N12" s="157">
        <f>IF(AND(ProjectTable[[#This Row],[Start date]]&lt;&gt;"",$M12&lt;&gt;""),WORKDAY.INTL(ProjectTable[[#This Row],[Start date]]-1,$M12,1,Settings!$G$4:$G$52),"")</f>
        <v>45432</v>
      </c>
      <c r="O12" s="103" t="str">
        <f ca="1">IF(OR('Project Table'!$J12="Complete",ProjectTable[[#This Row],[Due date]]=""),"-",NETWORKDAYS.INTL(TODAY(),'Project Table'!$N12,1,Settings!$G$4:$G$42))</f>
        <v>-</v>
      </c>
      <c r="P12" s="159">
        <v>43000</v>
      </c>
      <c r="Q12" s="161">
        <v>40000</v>
      </c>
      <c r="R12" s="102"/>
      <c r="T12" s="50"/>
      <c r="U12" s="49"/>
      <c r="X12" s="48"/>
      <c r="Y12" s="49"/>
      <c r="Z12" s="48"/>
    </row>
    <row r="13" spans="1:26" ht="17.25" customHeight="1">
      <c r="B13" s="95" t="s">
        <v>107</v>
      </c>
      <c r="C13" s="96" t="str">
        <f ca="1">IF('Project Table'!$O13&lt;0,"r",IF(AND('Project Table'!$O13&gt;0,'Project Table'!$O13&lt;=Settings!$L$4),"i",IF('Project Table'!$J13="Complete","a","")))</f>
        <v>r</v>
      </c>
      <c r="D13" s="97" t="s">
        <v>22</v>
      </c>
      <c r="E13" s="98" t="s">
        <v>12</v>
      </c>
      <c r="F13" s="97"/>
      <c r="G13" s="97" t="s">
        <v>28</v>
      </c>
      <c r="H13" s="99" t="s">
        <v>34</v>
      </c>
      <c r="I13" s="99" t="s">
        <v>39</v>
      </c>
      <c r="J13" s="98" t="s">
        <v>16</v>
      </c>
      <c r="K13" s="100">
        <v>0.5</v>
      </c>
      <c r="L13" s="155">
        <v>45319</v>
      </c>
      <c r="M13" s="101">
        <v>20</v>
      </c>
      <c r="N13" s="157">
        <f>IF(AND(ProjectTable[[#This Row],[Start date]]&lt;&gt;"",$M13&lt;&gt;""),WORKDAY.INTL(ProjectTable[[#This Row],[Start date]]-1,$M13,1,Settings!$G$4:$G$52),"")</f>
        <v>45345</v>
      </c>
      <c r="O13" s="103">
        <f ca="1">IF(OR('Project Table'!$J13="Complete",ProjectTable[[#This Row],[Due date]]=""),"-",NETWORKDAYS.INTL(TODAY(),'Project Table'!$N13,1,Settings!$G$4:$G$42))</f>
        <v>-214</v>
      </c>
      <c r="P13" s="159">
        <v>6000</v>
      </c>
      <c r="Q13" s="161">
        <v>6600</v>
      </c>
      <c r="R13" s="102"/>
      <c r="T13" s="50"/>
      <c r="U13" s="49"/>
      <c r="X13" s="48"/>
      <c r="Y13" s="49"/>
      <c r="Z13" s="48"/>
    </row>
    <row r="14" spans="1:26" ht="17.25" customHeight="1">
      <c r="B14" s="95" t="s">
        <v>108</v>
      </c>
      <c r="C14" s="96" t="str">
        <f ca="1">IF('Project Table'!$O14&lt;0,"r",IF(AND('Project Table'!$O14&gt;0,'Project Table'!$O14&lt;=Settings!$L$4),"i",IF('Project Table'!$J14="Complete","a","")))</f>
        <v/>
      </c>
      <c r="D14" s="97" t="s">
        <v>78</v>
      </c>
      <c r="E14" s="98" t="s">
        <v>18</v>
      </c>
      <c r="F14" s="97"/>
      <c r="G14" s="97" t="s">
        <v>28</v>
      </c>
      <c r="H14" s="99" t="s">
        <v>34</v>
      </c>
      <c r="I14" s="99" t="s">
        <v>39</v>
      </c>
      <c r="J14" s="98" t="s">
        <v>11</v>
      </c>
      <c r="K14" s="100">
        <v>0.3</v>
      </c>
      <c r="L14" s="155">
        <v>45626</v>
      </c>
      <c r="M14" s="101">
        <v>20</v>
      </c>
      <c r="N14" s="157">
        <f>IF(AND(ProjectTable[[#This Row],[Start date]]&lt;&gt;"",$M14&lt;&gt;""),WORKDAY.INTL(ProjectTable[[#This Row],[Start date]]-1,$M14,1,Settings!$G$4:$G$52),"")</f>
        <v>45657</v>
      </c>
      <c r="O14" s="103">
        <f ca="1">IF(OR('Project Table'!$J14="Complete",ProjectTable[[#This Row],[Due date]]=""),"-",NETWORKDAYS.INTL(TODAY(),'Project Table'!$N14,1,Settings!$G$4:$G$42))</f>
        <v>7</v>
      </c>
      <c r="P14" s="159">
        <v>16000</v>
      </c>
      <c r="Q14" s="161">
        <v>16200</v>
      </c>
      <c r="R14" s="102"/>
      <c r="T14" s="50"/>
      <c r="U14" s="49"/>
      <c r="X14" s="48"/>
      <c r="Y14" s="49"/>
      <c r="Z14" s="48" t="str">
        <f>IF(AND(X14&lt;&gt;"",Y14&lt;&gt;""),WORKDAY(X14,Y14-1),"")</f>
        <v/>
      </c>
    </row>
    <row r="15" spans="1:26" ht="18">
      <c r="B15" s="146" t="s">
        <v>109</v>
      </c>
      <c r="C15" s="147" t="str">
        <f ca="1">IF('Project Table'!$O15&lt;0,"r",IF(AND('Project Table'!$O15&gt;0,'Project Table'!$O15&lt;=Settings!$L$4),"i",IF('Project Table'!$J15="Complete","a","")))</f>
        <v/>
      </c>
      <c r="D15" s="148" t="s">
        <v>110</v>
      </c>
      <c r="E15" s="149" t="s">
        <v>15</v>
      </c>
      <c r="F15" s="148"/>
      <c r="G15" s="148"/>
      <c r="H15" s="150"/>
      <c r="I15" s="150"/>
      <c r="J15" s="149"/>
      <c r="K15" s="151"/>
      <c r="L15" s="156">
        <v>45658</v>
      </c>
      <c r="M15" s="152">
        <v>1</v>
      </c>
      <c r="N15" s="158">
        <f>IF(AND(ProjectTable[[#This Row],[Start date]]&lt;&gt;"",$M15&lt;&gt;""),WORKDAY.INTL(ProjectTable[[#This Row],[Start date]]-1,$M15,1,Settings!$G$4:$G$52),"")</f>
        <v>45658</v>
      </c>
      <c r="O15" s="153">
        <f ca="1">IF(OR('Project Table'!$J15="Complete",ProjectTable[[#This Row],[Due date]]=""),"-",NETWORKDAYS.INTL(TODAY(),'Project Table'!$N15,1,Settings!$G$4:$G$42))</f>
        <v>8</v>
      </c>
      <c r="P15" s="160"/>
      <c r="Q15" s="162"/>
      <c r="R15" s="154"/>
    </row>
  </sheetData>
  <mergeCells count="5">
    <mergeCell ref="C5:D5"/>
    <mergeCell ref="G3:O4"/>
    <mergeCell ref="B2:C2"/>
    <mergeCell ref="B3:C3"/>
    <mergeCell ref="B4:C4"/>
  </mergeCells>
  <conditionalFormatting sqref="K7:K15">
    <cfRule type="dataBar" priority="1">
      <dataBar>
        <cfvo type="num" val="0"/>
        <cfvo type="num" val="1"/>
        <color rgb="FF638EC6"/>
      </dataBar>
      <extLst>
        <ext xmlns:x14="http://schemas.microsoft.com/office/spreadsheetml/2009/9/main" uri="{B025F937-C7B1-47D3-B67F-A62EFF666E3E}">
          <x14:id>{DD473294-B3B4-48C8-87F8-DFA338631DB7}</x14:id>
        </ext>
      </extLst>
    </cfRule>
  </conditionalFormatting>
  <conditionalFormatting sqref="O7:O15 Q7:Q15">
    <cfRule type="cellIs" dxfId="162" priority="32" operator="equal">
      <formula>0</formula>
    </cfRule>
    <cfRule type="cellIs" dxfId="161" priority="33" operator="lessThan">
      <formula>0</formula>
    </cfRule>
    <cfRule type="cellIs" dxfId="160" priority="34" operator="greaterThan">
      <formula>0</formula>
    </cfRule>
  </conditionalFormatting>
  <conditionalFormatting sqref="E7:E15">
    <cfRule type="cellIs" dxfId="159" priority="8" operator="equal">
      <formula>"Critical!"</formula>
    </cfRule>
    <cfRule type="cellIs" dxfId="158" priority="9" operator="equal">
      <formula>"HIgh"</formula>
    </cfRule>
    <cfRule type="cellIs" dxfId="157" priority="10" operator="equal">
      <formula>"Medium"</formula>
    </cfRule>
    <cfRule type="cellIs" dxfId="156" priority="11" operator="equal">
      <formula>"Low"</formula>
    </cfRule>
    <cfRule type="containsText" dxfId="155" priority="28" operator="containsText" text="High">
      <formula>NOT(ISERROR(SEARCH("High",E7)))</formula>
    </cfRule>
    <cfRule type="containsText" dxfId="154" priority="29" operator="containsText" text="Low">
      <formula>NOT(ISERROR(SEARCH("Low",E7)))</formula>
    </cfRule>
    <cfRule type="containsText" dxfId="153" priority="30" operator="containsText" text="Medium">
      <formula>NOT(ISERROR(SEARCH("Medium",E7)))</formula>
    </cfRule>
    <cfRule type="containsText" dxfId="152" priority="31" operator="containsText" text="Critical!">
      <formula>NOT(ISERROR(SEARCH("Critical!",E7)))</formula>
    </cfRule>
  </conditionalFormatting>
  <conditionalFormatting sqref="J7:J15">
    <cfRule type="cellIs" dxfId="151" priority="2" operator="equal">
      <formula>"Blocked"</formula>
    </cfRule>
    <cfRule type="cellIs" dxfId="150" priority="3" operator="equal">
      <formula>"Overdue"</formula>
    </cfRule>
    <cfRule type="cellIs" dxfId="149" priority="4" operator="equal">
      <formula>"On Hold"</formula>
    </cfRule>
    <cfRule type="cellIs" dxfId="148" priority="5" operator="equal">
      <formula>"Complete"</formula>
    </cfRule>
    <cfRule type="cellIs" dxfId="147" priority="6" operator="equal">
      <formula>"In Review"</formula>
    </cfRule>
    <cfRule type="cellIs" dxfId="146" priority="7" operator="equal">
      <formula>"In Progress"</formula>
    </cfRule>
    <cfRule type="containsText" dxfId="145" priority="14" operator="containsText" text="Blocked">
      <formula>NOT(ISERROR(SEARCH("Blocked",J7)))</formula>
    </cfRule>
    <cfRule type="containsText" dxfId="144" priority="23" operator="containsText" text="In Review">
      <formula>NOT(ISERROR(SEARCH("In Review",J7)))</formula>
    </cfRule>
    <cfRule type="containsText" dxfId="143" priority="24" operator="containsText" text="Overdue">
      <formula>NOT(ISERROR(SEARCH("Overdue",J7)))</formula>
    </cfRule>
    <cfRule type="containsText" dxfId="142" priority="25" operator="containsText" text="On Hold">
      <formula>NOT(ISERROR(SEARCH("On Hold",J7)))</formula>
    </cfRule>
    <cfRule type="containsText" dxfId="141" priority="26" operator="containsText" text="Complete">
      <formula>NOT(ISERROR(SEARCH("Complete",J7)))</formula>
    </cfRule>
    <cfRule type="containsText" dxfId="140" priority="27" operator="containsText" text="In Progress">
      <formula>NOT(ISERROR(SEARCH("In Progress",J7)))</formula>
    </cfRule>
  </conditionalFormatting>
  <conditionalFormatting sqref="Q7:Q15">
    <cfRule type="expression" dxfId="139" priority="15">
      <formula>$Q7&gt;$P7</formula>
    </cfRule>
  </conditionalFormatting>
  <conditionalFormatting sqref="C7:C15">
    <cfRule type="containsText" dxfId="138" priority="12" operator="containsText" text="a">
      <formula>NOT(ISERROR(SEARCH("a",C7)))</formula>
    </cfRule>
    <cfRule type="containsText" dxfId="137" priority="13" operator="containsText" text="i">
      <formula>NOT(ISERROR(SEARCH("i",C7)))</formula>
    </cfRule>
  </conditionalFormatting>
  <dataValidations count="1">
    <dataValidation type="list" allowBlank="1" showInputMessage="1" sqref="K7:K15" xr:uid="{00000000-0002-0000-0100-000000000000}">
      <formula1>"5%,10%,15%,20%,25%,30%,35%,40%,45%,50%,55%,60%,65%,70%,75%,80%,85%,90%,95%,100%"</formula1>
    </dataValidation>
  </dataValidations>
  <pageMargins left="0.7" right="0.7" top="0.75" bottom="0.75" header="0.3" footer="0.3"/>
  <pageSetup orientation="portrait" r:id="rId1"/>
  <headerFooter>
    <oddHeader>&amp;L&amp;"Calibri"&amp;12&amp;K03C03C Öffentlich-Public&amp;1#_x000D_</oddHead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D473294-B3B4-48C8-87F8-DFA338631DB7}">
            <x14:dataBar minLength="0" maxLength="100" border="1" gradient="0" direction="leftToRight">
              <x14:cfvo type="num">
                <xm:f>0</xm:f>
              </x14:cfvo>
              <x14:cfvo type="num">
                <xm:f>1</xm:f>
              </x14:cfvo>
              <x14:borderColor theme="0"/>
              <x14:negativeFillColor rgb="FFFF0000"/>
              <x14:axisColor rgb="FF000000"/>
            </x14:dataBar>
          </x14:cfRule>
          <xm:sqref>K7:K15</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OFFSET(Settings!$C$5,,,COUNTA(Settings!$C$5:$C$15))</xm:f>
          </x14:formula1>
          <xm:sqref>J7:J15</xm:sqref>
        </x14:dataValidation>
        <x14:dataValidation type="list" allowBlank="1" showInputMessage="1" showErrorMessage="1" xr:uid="{00000000-0002-0000-0100-000002000000}">
          <x14:formula1>
            <xm:f>OFFSET(Settings!$B$5,,,COUNTA(Settings!$B$5:$B$12))</xm:f>
          </x14:formula1>
          <xm:sqref>E7:E15</xm:sqref>
        </x14:dataValidation>
        <x14:dataValidation type="list" allowBlank="1" showInputMessage="1" showErrorMessage="1" xr:uid="{00000000-0002-0000-0100-000003000000}">
          <x14:formula1>
            <xm:f>OFFSET(Settings!$D$5,,,COUNTA(Settings!$D$5:$D$37))</xm:f>
          </x14:formula1>
          <xm:sqref>G7:G15</xm:sqref>
        </x14:dataValidation>
        <x14:dataValidation type="list" allowBlank="1" showInputMessage="1" showErrorMessage="1" xr:uid="{00000000-0002-0000-0100-000004000000}">
          <x14:formula1>
            <xm:f>OFFSET(Settings!$E$5,,,COUNTA(Settings!$E$5:$E$454))</xm:f>
          </x14:formula1>
          <xm:sqref>H7:H15</xm:sqref>
        </x14:dataValidation>
        <x14:dataValidation type="list" allowBlank="1" showInputMessage="1" showErrorMessage="1" xr:uid="{00000000-0002-0000-0100-000005000000}">
          <x14:formula1>
            <xm:f>OFFSET(Settings!$F$5,,,COUNTA(Settings!$F$5:$F$134))</xm:f>
          </x14:formula1>
          <xm:sqref>I7:I15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454"/>
  <sheetViews>
    <sheetView zoomScaleNormal="100" workbookViewId="0">
      <selection activeCell="S6" sqref="S6"/>
    </sheetView>
  </sheetViews>
  <sheetFormatPr baseColWidth="10" defaultColWidth="8.81640625" defaultRowHeight="14"/>
  <cols>
    <col min="1" max="1" width="8.81640625" style="37"/>
    <col min="2" max="2" width="14.1796875" style="37" customWidth="1"/>
    <col min="3" max="3" width="13.453125" style="37" customWidth="1"/>
    <col min="4" max="4" width="21.1796875" style="37" customWidth="1"/>
    <col min="5" max="5" width="15" style="37" customWidth="1"/>
    <col min="6" max="6" width="18.1796875" style="37" customWidth="1"/>
    <col min="7" max="7" width="14.54296875" style="37" customWidth="1"/>
    <col min="8" max="10" width="8.81640625" style="37"/>
    <col min="11" max="11" width="18.26953125" style="37" customWidth="1"/>
    <col min="12" max="12" width="13.54296875" style="37" customWidth="1"/>
    <col min="13" max="13" width="24.54296875" style="37" customWidth="1"/>
    <col min="14" max="16384" width="8.81640625" style="37"/>
  </cols>
  <sheetData>
    <row r="1" spans="2:16" s="127" customFormat="1" ht="51.75" customHeight="1">
      <c r="B1" s="123"/>
      <c r="C1" s="124" t="s">
        <v>81</v>
      </c>
      <c r="D1" s="125"/>
      <c r="E1" s="125"/>
      <c r="F1" s="125"/>
      <c r="G1" s="125"/>
      <c r="H1" s="125"/>
      <c r="I1" s="126"/>
    </row>
    <row r="2" spans="2:16" s="104" customFormat="1" ht="16.5" customHeight="1">
      <c r="B2" s="145" t="s">
        <v>100</v>
      </c>
      <c r="C2" s="145"/>
      <c r="D2" s="145"/>
      <c r="E2" s="145"/>
      <c r="F2" s="145"/>
      <c r="G2" s="105"/>
      <c r="H2" s="105"/>
    </row>
    <row r="3" spans="2:16">
      <c r="B3" s="145"/>
      <c r="C3" s="145"/>
      <c r="D3" s="145"/>
      <c r="E3" s="145"/>
      <c r="F3" s="145"/>
      <c r="G3" s="52" t="s">
        <v>44</v>
      </c>
      <c r="K3" s="53" t="s">
        <v>46</v>
      </c>
      <c r="L3" s="54">
        <f ca="1">TODAY()</f>
        <v>45645</v>
      </c>
      <c r="M3" s="55"/>
    </row>
    <row r="4" spans="2:16" ht="28">
      <c r="B4" s="56" t="s">
        <v>19</v>
      </c>
      <c r="C4" s="57" t="s">
        <v>20</v>
      </c>
      <c r="D4" s="58" t="s">
        <v>51</v>
      </c>
      <c r="E4" s="57" t="s">
        <v>3</v>
      </c>
      <c r="F4" s="59" t="s">
        <v>27</v>
      </c>
      <c r="G4" s="60">
        <v>45651</v>
      </c>
      <c r="K4" s="61" t="s">
        <v>80</v>
      </c>
      <c r="L4" s="62">
        <v>4</v>
      </c>
      <c r="M4" s="63" t="s">
        <v>45</v>
      </c>
    </row>
    <row r="5" spans="2:16" ht="14.5">
      <c r="B5" s="64" t="s">
        <v>10</v>
      </c>
      <c r="C5" s="64" t="s">
        <v>11</v>
      </c>
      <c r="D5" s="128" t="s">
        <v>111</v>
      </c>
      <c r="E5" s="64" t="s">
        <v>85</v>
      </c>
      <c r="F5" s="64"/>
      <c r="G5" s="60">
        <v>45477</v>
      </c>
    </row>
    <row r="6" spans="2:16" ht="14.5">
      <c r="B6" s="64" t="s">
        <v>12</v>
      </c>
      <c r="C6" s="64" t="s">
        <v>13</v>
      </c>
      <c r="D6" s="128" t="s">
        <v>112</v>
      </c>
      <c r="E6" s="64" t="s">
        <v>115</v>
      </c>
      <c r="F6" s="64"/>
      <c r="G6" s="60">
        <v>45650</v>
      </c>
    </row>
    <row r="7" spans="2:16" ht="14.5">
      <c r="B7" s="64" t="s">
        <v>18</v>
      </c>
      <c r="C7" s="64" t="s">
        <v>17</v>
      </c>
      <c r="D7" s="128" t="s">
        <v>113</v>
      </c>
      <c r="E7" s="64" t="s">
        <v>86</v>
      </c>
      <c r="F7" s="64"/>
      <c r="G7" s="60">
        <v>45292</v>
      </c>
    </row>
    <row r="8" spans="2:16" ht="14.5">
      <c r="B8" s="64" t="s">
        <v>15</v>
      </c>
      <c r="C8" s="64" t="s">
        <v>14</v>
      </c>
      <c r="D8" s="128" t="s">
        <v>114</v>
      </c>
      <c r="E8" s="64"/>
      <c r="F8" s="64"/>
      <c r="G8" s="60">
        <v>45778</v>
      </c>
    </row>
    <row r="9" spans="2:16" ht="14.5">
      <c r="B9" s="64"/>
      <c r="C9" s="64" t="s">
        <v>26</v>
      </c>
      <c r="D9" s="128"/>
      <c r="E9" s="64"/>
      <c r="F9" s="64"/>
      <c r="G9" s="64"/>
    </row>
    <row r="10" spans="2:16" ht="14.5">
      <c r="B10" s="64"/>
      <c r="C10" s="64" t="s">
        <v>16</v>
      </c>
      <c r="D10" s="128"/>
      <c r="E10" s="64"/>
      <c r="F10" s="64"/>
      <c r="G10" s="64"/>
    </row>
    <row r="11" spans="2:16" ht="14.5">
      <c r="B11" s="64"/>
      <c r="C11" s="64" t="s">
        <v>52</v>
      </c>
      <c r="D11" s="128"/>
      <c r="E11" s="64"/>
      <c r="F11" s="64"/>
      <c r="G11" s="64"/>
    </row>
    <row r="12" spans="2:16" ht="15.5">
      <c r="B12" s="64"/>
      <c r="C12" s="64"/>
      <c r="D12" s="128"/>
      <c r="E12" s="64"/>
      <c r="F12" s="64"/>
      <c r="G12" s="64"/>
      <c r="P12" s="140" t="s">
        <v>93</v>
      </c>
    </row>
    <row r="13" spans="2:16" ht="14.5">
      <c r="C13" s="64"/>
      <c r="D13" s="128"/>
      <c r="E13" s="64"/>
      <c r="F13" s="64"/>
      <c r="G13" s="64"/>
      <c r="P13" s="141" t="s">
        <v>94</v>
      </c>
    </row>
    <row r="14" spans="2:16" ht="14.5">
      <c r="C14" s="64"/>
      <c r="D14" s="128"/>
      <c r="E14" s="64"/>
      <c r="F14" s="64"/>
      <c r="G14" s="64"/>
      <c r="P14" s="141" t="s">
        <v>95</v>
      </c>
    </row>
    <row r="15" spans="2:16" ht="14.5">
      <c r="C15" s="64"/>
      <c r="D15" s="128"/>
      <c r="E15" s="64"/>
      <c r="F15" s="64"/>
      <c r="G15" s="64"/>
      <c r="P15" s="141" t="s">
        <v>96</v>
      </c>
    </row>
    <row r="16" spans="2:16" ht="14.5">
      <c r="D16" s="128"/>
      <c r="E16" s="64"/>
      <c r="F16" s="64"/>
      <c r="G16" s="64"/>
      <c r="P16" s="141" t="s">
        <v>97</v>
      </c>
    </row>
    <row r="17" spans="4:16" ht="14.5">
      <c r="D17" s="128"/>
      <c r="E17" s="64"/>
      <c r="F17" s="64"/>
      <c r="G17" s="64"/>
      <c r="P17" s="141" t="s">
        <v>98</v>
      </c>
    </row>
    <row r="18" spans="4:16" ht="14.5">
      <c r="D18" s="128"/>
      <c r="E18" s="64"/>
      <c r="F18" s="64"/>
      <c r="G18" s="64"/>
      <c r="P18" s="141" t="s">
        <v>99</v>
      </c>
    </row>
    <row r="19" spans="4:16" ht="14.5">
      <c r="D19" s="128"/>
      <c r="E19" s="64"/>
      <c r="F19" s="64"/>
      <c r="G19" s="64"/>
    </row>
    <row r="20" spans="4:16" ht="14.5">
      <c r="D20" s="128"/>
      <c r="E20" s="64"/>
      <c r="F20" s="64"/>
      <c r="G20" s="64"/>
    </row>
    <row r="21" spans="4:16">
      <c r="D21" s="64"/>
      <c r="E21" s="64"/>
      <c r="F21" s="64"/>
      <c r="G21" s="64"/>
    </row>
    <row r="22" spans="4:16">
      <c r="D22" s="64"/>
      <c r="E22" s="64"/>
      <c r="F22" s="64"/>
      <c r="G22" s="64"/>
    </row>
    <row r="23" spans="4:16">
      <c r="D23" s="64"/>
      <c r="E23" s="64"/>
      <c r="F23" s="64"/>
      <c r="G23" s="64"/>
    </row>
    <row r="24" spans="4:16">
      <c r="D24" s="64"/>
      <c r="E24" s="64"/>
      <c r="F24" s="64"/>
      <c r="G24" s="64"/>
    </row>
    <row r="25" spans="4:16">
      <c r="D25" s="64"/>
      <c r="E25" s="64"/>
      <c r="F25" s="64"/>
      <c r="G25" s="64"/>
    </row>
    <row r="26" spans="4:16">
      <c r="D26" s="64"/>
      <c r="E26" s="64"/>
      <c r="F26" s="64"/>
      <c r="G26" s="64"/>
    </row>
    <row r="27" spans="4:16">
      <c r="D27" s="64"/>
      <c r="E27" s="64"/>
      <c r="F27" s="64"/>
      <c r="G27" s="64"/>
    </row>
    <row r="28" spans="4:16">
      <c r="D28" s="64"/>
      <c r="E28" s="64"/>
      <c r="F28" s="64"/>
      <c r="G28" s="64"/>
    </row>
    <row r="29" spans="4:16">
      <c r="D29" s="64"/>
      <c r="E29" s="64"/>
      <c r="F29" s="64"/>
      <c r="G29" s="64"/>
    </row>
    <row r="30" spans="4:16">
      <c r="D30" s="64"/>
      <c r="E30" s="64"/>
      <c r="F30" s="64"/>
      <c r="G30" s="64"/>
    </row>
    <row r="31" spans="4:16">
      <c r="D31" s="64"/>
      <c r="E31" s="64"/>
      <c r="F31" s="64"/>
      <c r="G31" s="64"/>
    </row>
    <row r="32" spans="4:16">
      <c r="D32" s="64"/>
      <c r="E32" s="64"/>
      <c r="F32" s="64"/>
      <c r="G32" s="64"/>
    </row>
    <row r="33" spans="4:7">
      <c r="D33" s="64"/>
      <c r="E33" s="64"/>
      <c r="F33" s="64"/>
      <c r="G33" s="64"/>
    </row>
    <row r="34" spans="4:7">
      <c r="D34" s="64"/>
      <c r="E34" s="64"/>
      <c r="F34" s="64"/>
      <c r="G34" s="64"/>
    </row>
    <row r="35" spans="4:7">
      <c r="D35" s="64"/>
      <c r="E35" s="64"/>
      <c r="F35" s="64"/>
      <c r="G35" s="64"/>
    </row>
    <row r="36" spans="4:7">
      <c r="D36" s="64"/>
      <c r="E36" s="64"/>
      <c r="F36" s="64"/>
      <c r="G36" s="64"/>
    </row>
    <row r="37" spans="4:7">
      <c r="D37" s="64"/>
      <c r="E37" s="64"/>
      <c r="F37" s="64"/>
      <c r="G37" s="64"/>
    </row>
    <row r="38" spans="4:7">
      <c r="E38" s="64"/>
      <c r="F38" s="64"/>
      <c r="G38" s="64"/>
    </row>
    <row r="39" spans="4:7">
      <c r="E39" s="64"/>
      <c r="F39" s="64"/>
      <c r="G39" s="64"/>
    </row>
    <row r="40" spans="4:7">
      <c r="E40" s="64"/>
      <c r="F40" s="64"/>
      <c r="G40" s="64"/>
    </row>
    <row r="41" spans="4:7">
      <c r="E41" s="64"/>
      <c r="F41" s="64"/>
      <c r="G41" s="64"/>
    </row>
    <row r="42" spans="4:7">
      <c r="E42" s="64"/>
      <c r="F42" s="64"/>
      <c r="G42" s="64"/>
    </row>
    <row r="43" spans="4:7">
      <c r="E43" s="64"/>
      <c r="F43" s="64"/>
      <c r="G43" s="64"/>
    </row>
    <row r="44" spans="4:7">
      <c r="E44" s="64"/>
      <c r="F44" s="64"/>
    </row>
    <row r="45" spans="4:7">
      <c r="E45" s="64"/>
      <c r="F45" s="64"/>
    </row>
    <row r="46" spans="4:7">
      <c r="E46" s="64"/>
      <c r="F46" s="64"/>
    </row>
    <row r="47" spans="4:7">
      <c r="E47" s="64"/>
      <c r="F47" s="64"/>
    </row>
    <row r="48" spans="4:7">
      <c r="E48" s="64"/>
      <c r="F48" s="64"/>
    </row>
    <row r="49" spans="5:6">
      <c r="E49" s="64"/>
      <c r="F49" s="64"/>
    </row>
    <row r="50" spans="5:6">
      <c r="E50" s="64"/>
      <c r="F50" s="64"/>
    </row>
    <row r="51" spans="5:6">
      <c r="E51" s="64"/>
      <c r="F51" s="64"/>
    </row>
    <row r="52" spans="5:6">
      <c r="E52" s="64"/>
      <c r="F52" s="64"/>
    </row>
    <row r="53" spans="5:6">
      <c r="E53" s="64"/>
      <c r="F53" s="64"/>
    </row>
    <row r="54" spans="5:6">
      <c r="E54" s="64"/>
      <c r="F54" s="64"/>
    </row>
    <row r="55" spans="5:6">
      <c r="E55" s="64"/>
      <c r="F55" s="64"/>
    </row>
    <row r="56" spans="5:6">
      <c r="E56" s="64"/>
      <c r="F56" s="64"/>
    </row>
    <row r="57" spans="5:6">
      <c r="E57" s="64"/>
      <c r="F57" s="64"/>
    </row>
    <row r="58" spans="5:6">
      <c r="E58" s="64"/>
      <c r="F58" s="64"/>
    </row>
    <row r="59" spans="5:6">
      <c r="E59" s="64"/>
      <c r="F59" s="64"/>
    </row>
    <row r="60" spans="5:6">
      <c r="E60" s="64"/>
      <c r="F60" s="64"/>
    </row>
    <row r="61" spans="5:6">
      <c r="E61" s="64"/>
      <c r="F61" s="64"/>
    </row>
    <row r="62" spans="5:6">
      <c r="E62" s="64"/>
      <c r="F62" s="64"/>
    </row>
    <row r="63" spans="5:6">
      <c r="E63" s="64"/>
      <c r="F63" s="64"/>
    </row>
    <row r="64" spans="5:6">
      <c r="E64" s="64"/>
      <c r="F64" s="64"/>
    </row>
    <row r="65" spans="5:6">
      <c r="E65" s="64"/>
      <c r="F65" s="64"/>
    </row>
    <row r="66" spans="5:6">
      <c r="E66" s="64"/>
      <c r="F66" s="64"/>
    </row>
    <row r="67" spans="5:6">
      <c r="E67" s="64"/>
      <c r="F67" s="64"/>
    </row>
    <row r="68" spans="5:6">
      <c r="E68" s="64"/>
      <c r="F68" s="64"/>
    </row>
    <row r="69" spans="5:6">
      <c r="E69" s="64"/>
      <c r="F69" s="64"/>
    </row>
    <row r="70" spans="5:6">
      <c r="E70" s="64"/>
      <c r="F70" s="64"/>
    </row>
    <row r="71" spans="5:6">
      <c r="E71" s="64"/>
      <c r="F71" s="64"/>
    </row>
    <row r="72" spans="5:6">
      <c r="E72" s="64"/>
      <c r="F72" s="64"/>
    </row>
    <row r="73" spans="5:6">
      <c r="E73" s="64"/>
      <c r="F73" s="64"/>
    </row>
    <row r="74" spans="5:6">
      <c r="E74" s="64"/>
      <c r="F74" s="64"/>
    </row>
    <row r="75" spans="5:6">
      <c r="E75" s="64"/>
      <c r="F75" s="64"/>
    </row>
    <row r="76" spans="5:6">
      <c r="E76" s="64"/>
      <c r="F76" s="64"/>
    </row>
    <row r="77" spans="5:6">
      <c r="E77" s="64"/>
      <c r="F77" s="64"/>
    </row>
    <row r="78" spans="5:6">
      <c r="E78" s="64"/>
      <c r="F78" s="64"/>
    </row>
    <row r="79" spans="5:6">
      <c r="E79" s="64"/>
      <c r="F79" s="64"/>
    </row>
    <row r="80" spans="5:6">
      <c r="E80" s="64"/>
      <c r="F80" s="64"/>
    </row>
    <row r="81" spans="5:6">
      <c r="E81" s="64"/>
      <c r="F81" s="64"/>
    </row>
    <row r="82" spans="5:6">
      <c r="E82" s="64"/>
      <c r="F82" s="64"/>
    </row>
    <row r="83" spans="5:6">
      <c r="E83" s="64"/>
      <c r="F83" s="64"/>
    </row>
    <row r="84" spans="5:6">
      <c r="E84" s="64"/>
      <c r="F84" s="64"/>
    </row>
    <row r="85" spans="5:6">
      <c r="E85" s="64"/>
      <c r="F85" s="64"/>
    </row>
    <row r="86" spans="5:6">
      <c r="E86" s="64"/>
      <c r="F86" s="64"/>
    </row>
    <row r="87" spans="5:6">
      <c r="E87" s="64"/>
      <c r="F87" s="64"/>
    </row>
    <row r="88" spans="5:6">
      <c r="E88" s="64"/>
      <c r="F88" s="64"/>
    </row>
    <row r="89" spans="5:6">
      <c r="E89" s="64"/>
      <c r="F89" s="64"/>
    </row>
    <row r="90" spans="5:6">
      <c r="E90" s="64"/>
      <c r="F90" s="64"/>
    </row>
    <row r="91" spans="5:6">
      <c r="E91" s="64"/>
      <c r="F91" s="64"/>
    </row>
    <row r="92" spans="5:6">
      <c r="E92" s="64"/>
      <c r="F92" s="64"/>
    </row>
    <row r="93" spans="5:6">
      <c r="E93" s="64"/>
      <c r="F93" s="64"/>
    </row>
    <row r="94" spans="5:6">
      <c r="E94" s="64"/>
      <c r="F94" s="64"/>
    </row>
    <row r="95" spans="5:6">
      <c r="E95" s="64"/>
      <c r="F95" s="64"/>
    </row>
    <row r="96" spans="5:6">
      <c r="E96" s="64"/>
      <c r="F96" s="64"/>
    </row>
    <row r="97" spans="5:6">
      <c r="E97" s="64"/>
      <c r="F97" s="64"/>
    </row>
    <row r="98" spans="5:6">
      <c r="E98" s="64"/>
      <c r="F98" s="64"/>
    </row>
    <row r="99" spans="5:6">
      <c r="E99" s="64"/>
      <c r="F99" s="64"/>
    </row>
    <row r="100" spans="5:6">
      <c r="E100" s="64"/>
      <c r="F100" s="64"/>
    </row>
    <row r="101" spans="5:6">
      <c r="E101" s="64"/>
      <c r="F101" s="64"/>
    </row>
    <row r="102" spans="5:6">
      <c r="E102" s="64"/>
      <c r="F102" s="64"/>
    </row>
    <row r="103" spans="5:6">
      <c r="E103" s="64"/>
      <c r="F103" s="64"/>
    </row>
    <row r="104" spans="5:6">
      <c r="E104" s="64"/>
      <c r="F104" s="64"/>
    </row>
    <row r="105" spans="5:6">
      <c r="E105" s="64"/>
      <c r="F105" s="64"/>
    </row>
    <row r="106" spans="5:6">
      <c r="E106" s="64"/>
      <c r="F106" s="64"/>
    </row>
    <row r="107" spans="5:6">
      <c r="E107" s="64"/>
      <c r="F107" s="64"/>
    </row>
    <row r="108" spans="5:6">
      <c r="E108" s="64"/>
      <c r="F108" s="64"/>
    </row>
    <row r="109" spans="5:6">
      <c r="E109" s="64"/>
      <c r="F109" s="64"/>
    </row>
    <row r="110" spans="5:6">
      <c r="E110" s="64"/>
      <c r="F110" s="64"/>
    </row>
    <row r="111" spans="5:6">
      <c r="E111" s="64"/>
      <c r="F111" s="64"/>
    </row>
    <row r="112" spans="5:6">
      <c r="E112" s="64"/>
      <c r="F112" s="64"/>
    </row>
    <row r="113" spans="5:6">
      <c r="E113" s="64"/>
      <c r="F113" s="64"/>
    </row>
    <row r="114" spans="5:6">
      <c r="E114" s="64"/>
      <c r="F114" s="64"/>
    </row>
    <row r="115" spans="5:6">
      <c r="E115" s="64"/>
      <c r="F115" s="64"/>
    </row>
    <row r="116" spans="5:6">
      <c r="E116" s="64"/>
      <c r="F116" s="64"/>
    </row>
    <row r="117" spans="5:6">
      <c r="E117" s="64"/>
      <c r="F117" s="64"/>
    </row>
    <row r="118" spans="5:6">
      <c r="E118" s="64"/>
      <c r="F118" s="64"/>
    </row>
    <row r="119" spans="5:6">
      <c r="E119" s="64"/>
      <c r="F119" s="64"/>
    </row>
    <row r="120" spans="5:6">
      <c r="E120" s="64"/>
      <c r="F120" s="64"/>
    </row>
    <row r="121" spans="5:6">
      <c r="E121" s="64"/>
      <c r="F121" s="64"/>
    </row>
    <row r="122" spans="5:6">
      <c r="E122" s="64"/>
      <c r="F122" s="64"/>
    </row>
    <row r="123" spans="5:6">
      <c r="E123" s="64"/>
      <c r="F123" s="64"/>
    </row>
    <row r="124" spans="5:6">
      <c r="E124" s="64"/>
      <c r="F124" s="64"/>
    </row>
    <row r="125" spans="5:6">
      <c r="E125" s="64"/>
      <c r="F125" s="64"/>
    </row>
    <row r="126" spans="5:6">
      <c r="E126" s="64"/>
      <c r="F126" s="64"/>
    </row>
    <row r="127" spans="5:6">
      <c r="E127" s="64"/>
      <c r="F127" s="64"/>
    </row>
    <row r="128" spans="5:6">
      <c r="E128" s="64"/>
      <c r="F128" s="64"/>
    </row>
    <row r="129" spans="5:6">
      <c r="E129" s="64"/>
      <c r="F129" s="64"/>
    </row>
    <row r="130" spans="5:6">
      <c r="E130" s="64"/>
      <c r="F130" s="64"/>
    </row>
    <row r="131" spans="5:6">
      <c r="E131" s="64"/>
      <c r="F131" s="64"/>
    </row>
    <row r="132" spans="5:6">
      <c r="E132" s="64"/>
      <c r="F132" s="64"/>
    </row>
    <row r="133" spans="5:6">
      <c r="E133" s="64"/>
      <c r="F133" s="64"/>
    </row>
    <row r="134" spans="5:6">
      <c r="E134" s="64"/>
      <c r="F134" s="64"/>
    </row>
    <row r="135" spans="5:6">
      <c r="E135" s="64"/>
    </row>
    <row r="136" spans="5:6">
      <c r="E136" s="64"/>
    </row>
    <row r="137" spans="5:6">
      <c r="E137" s="64"/>
    </row>
    <row r="138" spans="5:6">
      <c r="E138" s="64"/>
    </row>
    <row r="139" spans="5:6">
      <c r="E139" s="64"/>
    </row>
    <row r="140" spans="5:6">
      <c r="E140" s="64"/>
    </row>
    <row r="141" spans="5:6">
      <c r="E141" s="64"/>
    </row>
    <row r="142" spans="5:6">
      <c r="E142" s="64"/>
    </row>
    <row r="143" spans="5:6">
      <c r="E143" s="64"/>
    </row>
    <row r="144" spans="5:6">
      <c r="E144" s="64"/>
    </row>
    <row r="145" spans="5:5">
      <c r="E145" s="64"/>
    </row>
    <row r="146" spans="5:5">
      <c r="E146" s="64"/>
    </row>
    <row r="147" spans="5:5">
      <c r="E147" s="64"/>
    </row>
    <row r="148" spans="5:5">
      <c r="E148" s="64"/>
    </row>
    <row r="149" spans="5:5">
      <c r="E149" s="64"/>
    </row>
    <row r="150" spans="5:5">
      <c r="E150" s="64"/>
    </row>
    <row r="151" spans="5:5">
      <c r="E151" s="64"/>
    </row>
    <row r="152" spans="5:5">
      <c r="E152" s="64"/>
    </row>
    <row r="153" spans="5:5">
      <c r="E153" s="64"/>
    </row>
    <row r="154" spans="5:5">
      <c r="E154" s="64"/>
    </row>
    <row r="155" spans="5:5">
      <c r="E155" s="64"/>
    </row>
    <row r="156" spans="5:5">
      <c r="E156" s="64"/>
    </row>
    <row r="157" spans="5:5">
      <c r="E157" s="64"/>
    </row>
    <row r="158" spans="5:5">
      <c r="E158" s="64"/>
    </row>
    <row r="159" spans="5:5">
      <c r="E159" s="64"/>
    </row>
    <row r="160" spans="5:5">
      <c r="E160" s="64"/>
    </row>
    <row r="161" spans="5:5">
      <c r="E161" s="64"/>
    </row>
    <row r="162" spans="5:5">
      <c r="E162" s="64"/>
    </row>
    <row r="163" spans="5:5">
      <c r="E163" s="64"/>
    </row>
    <row r="164" spans="5:5">
      <c r="E164" s="64"/>
    </row>
    <row r="165" spans="5:5">
      <c r="E165" s="64"/>
    </row>
    <row r="166" spans="5:5">
      <c r="E166" s="64"/>
    </row>
    <row r="167" spans="5:5">
      <c r="E167" s="64"/>
    </row>
    <row r="168" spans="5:5">
      <c r="E168" s="64"/>
    </row>
    <row r="169" spans="5:5">
      <c r="E169" s="64"/>
    </row>
    <row r="170" spans="5:5">
      <c r="E170" s="64"/>
    </row>
    <row r="171" spans="5:5">
      <c r="E171" s="64"/>
    </row>
    <row r="172" spans="5:5">
      <c r="E172" s="64"/>
    </row>
    <row r="173" spans="5:5">
      <c r="E173" s="64"/>
    </row>
    <row r="174" spans="5:5">
      <c r="E174" s="64"/>
    </row>
    <row r="175" spans="5:5">
      <c r="E175" s="64"/>
    </row>
    <row r="176" spans="5:5">
      <c r="E176" s="64"/>
    </row>
    <row r="177" spans="5:5">
      <c r="E177" s="64"/>
    </row>
    <row r="178" spans="5:5">
      <c r="E178" s="64"/>
    </row>
    <row r="179" spans="5:5">
      <c r="E179" s="64"/>
    </row>
    <row r="180" spans="5:5">
      <c r="E180" s="64"/>
    </row>
    <row r="181" spans="5:5">
      <c r="E181" s="64"/>
    </row>
    <row r="182" spans="5:5">
      <c r="E182" s="64"/>
    </row>
    <row r="183" spans="5:5">
      <c r="E183" s="64"/>
    </row>
    <row r="184" spans="5:5">
      <c r="E184" s="64"/>
    </row>
    <row r="185" spans="5:5">
      <c r="E185" s="64"/>
    </row>
    <row r="186" spans="5:5">
      <c r="E186" s="64"/>
    </row>
    <row r="187" spans="5:5">
      <c r="E187" s="64"/>
    </row>
    <row r="188" spans="5:5">
      <c r="E188" s="64"/>
    </row>
    <row r="189" spans="5:5">
      <c r="E189" s="64"/>
    </row>
    <row r="190" spans="5:5">
      <c r="E190" s="64"/>
    </row>
    <row r="191" spans="5:5">
      <c r="E191" s="64"/>
    </row>
    <row r="192" spans="5:5">
      <c r="E192" s="64"/>
    </row>
    <row r="193" spans="5:5">
      <c r="E193" s="64"/>
    </row>
    <row r="194" spans="5:5">
      <c r="E194" s="64"/>
    </row>
    <row r="195" spans="5:5">
      <c r="E195" s="64"/>
    </row>
    <row r="196" spans="5:5">
      <c r="E196" s="64"/>
    </row>
    <row r="197" spans="5:5">
      <c r="E197" s="64"/>
    </row>
    <row r="198" spans="5:5">
      <c r="E198" s="64"/>
    </row>
    <row r="199" spans="5:5">
      <c r="E199" s="64"/>
    </row>
    <row r="200" spans="5:5">
      <c r="E200" s="64"/>
    </row>
    <row r="201" spans="5:5">
      <c r="E201" s="64"/>
    </row>
    <row r="202" spans="5:5">
      <c r="E202" s="64"/>
    </row>
    <row r="203" spans="5:5">
      <c r="E203" s="64"/>
    </row>
    <row r="204" spans="5:5">
      <c r="E204" s="64"/>
    </row>
    <row r="205" spans="5:5">
      <c r="E205" s="64"/>
    </row>
    <row r="206" spans="5:5">
      <c r="E206" s="64"/>
    </row>
    <row r="207" spans="5:5">
      <c r="E207" s="64"/>
    </row>
    <row r="208" spans="5:5">
      <c r="E208" s="64"/>
    </row>
    <row r="209" spans="5:5">
      <c r="E209" s="64"/>
    </row>
    <row r="210" spans="5:5">
      <c r="E210" s="64"/>
    </row>
    <row r="211" spans="5:5">
      <c r="E211" s="64"/>
    </row>
    <row r="212" spans="5:5">
      <c r="E212" s="64"/>
    </row>
    <row r="213" spans="5:5">
      <c r="E213" s="64"/>
    </row>
    <row r="214" spans="5:5">
      <c r="E214" s="64"/>
    </row>
    <row r="215" spans="5:5">
      <c r="E215" s="64"/>
    </row>
    <row r="216" spans="5:5">
      <c r="E216" s="64"/>
    </row>
    <row r="217" spans="5:5">
      <c r="E217" s="64"/>
    </row>
    <row r="218" spans="5:5">
      <c r="E218" s="64"/>
    </row>
    <row r="219" spans="5:5">
      <c r="E219" s="64"/>
    </row>
    <row r="220" spans="5:5">
      <c r="E220" s="64"/>
    </row>
    <row r="221" spans="5:5">
      <c r="E221" s="64"/>
    </row>
    <row r="222" spans="5:5">
      <c r="E222" s="64"/>
    </row>
    <row r="223" spans="5:5">
      <c r="E223" s="64"/>
    </row>
    <row r="224" spans="5:5">
      <c r="E224" s="64"/>
    </row>
    <row r="225" spans="5:5">
      <c r="E225" s="64"/>
    </row>
    <row r="226" spans="5:5">
      <c r="E226" s="64"/>
    </row>
    <row r="227" spans="5:5">
      <c r="E227" s="64"/>
    </row>
    <row r="228" spans="5:5">
      <c r="E228" s="64"/>
    </row>
    <row r="229" spans="5:5">
      <c r="E229" s="64"/>
    </row>
    <row r="230" spans="5:5">
      <c r="E230" s="64"/>
    </row>
    <row r="231" spans="5:5">
      <c r="E231" s="64"/>
    </row>
    <row r="232" spans="5:5">
      <c r="E232" s="64"/>
    </row>
    <row r="233" spans="5:5">
      <c r="E233" s="64"/>
    </row>
    <row r="234" spans="5:5">
      <c r="E234" s="64"/>
    </row>
    <row r="235" spans="5:5">
      <c r="E235" s="64"/>
    </row>
    <row r="236" spans="5:5">
      <c r="E236" s="64"/>
    </row>
    <row r="237" spans="5:5">
      <c r="E237" s="64"/>
    </row>
    <row r="238" spans="5:5">
      <c r="E238" s="64"/>
    </row>
    <row r="239" spans="5:5">
      <c r="E239" s="64"/>
    </row>
    <row r="240" spans="5:5">
      <c r="E240" s="64"/>
    </row>
    <row r="241" spans="5:5">
      <c r="E241" s="64"/>
    </row>
    <row r="242" spans="5:5">
      <c r="E242" s="64"/>
    </row>
    <row r="243" spans="5:5">
      <c r="E243" s="64"/>
    </row>
    <row r="244" spans="5:5">
      <c r="E244" s="64"/>
    </row>
    <row r="245" spans="5:5">
      <c r="E245" s="64"/>
    </row>
    <row r="246" spans="5:5">
      <c r="E246" s="64"/>
    </row>
    <row r="247" spans="5:5">
      <c r="E247" s="64"/>
    </row>
    <row r="248" spans="5:5">
      <c r="E248" s="64"/>
    </row>
    <row r="249" spans="5:5">
      <c r="E249" s="64"/>
    </row>
    <row r="250" spans="5:5">
      <c r="E250" s="64"/>
    </row>
    <row r="251" spans="5:5">
      <c r="E251" s="64"/>
    </row>
    <row r="252" spans="5:5">
      <c r="E252" s="64"/>
    </row>
    <row r="253" spans="5:5">
      <c r="E253" s="64"/>
    </row>
    <row r="254" spans="5:5">
      <c r="E254" s="64"/>
    </row>
    <row r="255" spans="5:5">
      <c r="E255" s="64"/>
    </row>
    <row r="256" spans="5:5">
      <c r="E256" s="64"/>
    </row>
    <row r="257" spans="5:5">
      <c r="E257" s="64"/>
    </row>
    <row r="258" spans="5:5">
      <c r="E258" s="64"/>
    </row>
    <row r="259" spans="5:5">
      <c r="E259" s="64"/>
    </row>
    <row r="260" spans="5:5">
      <c r="E260" s="64"/>
    </row>
    <row r="261" spans="5:5">
      <c r="E261" s="64"/>
    </row>
    <row r="262" spans="5:5">
      <c r="E262" s="64"/>
    </row>
    <row r="263" spans="5:5">
      <c r="E263" s="64"/>
    </row>
    <row r="264" spans="5:5">
      <c r="E264" s="64"/>
    </row>
    <row r="265" spans="5:5">
      <c r="E265" s="64"/>
    </row>
    <row r="266" spans="5:5">
      <c r="E266" s="64"/>
    </row>
    <row r="267" spans="5:5">
      <c r="E267" s="64"/>
    </row>
    <row r="268" spans="5:5">
      <c r="E268" s="64"/>
    </row>
    <row r="269" spans="5:5">
      <c r="E269" s="64"/>
    </row>
    <row r="270" spans="5:5">
      <c r="E270" s="64"/>
    </row>
    <row r="271" spans="5:5">
      <c r="E271" s="64"/>
    </row>
    <row r="272" spans="5:5">
      <c r="E272" s="64"/>
    </row>
    <row r="273" spans="5:5">
      <c r="E273" s="64"/>
    </row>
    <row r="274" spans="5:5">
      <c r="E274" s="64"/>
    </row>
    <row r="275" spans="5:5">
      <c r="E275" s="64"/>
    </row>
    <row r="276" spans="5:5">
      <c r="E276" s="64"/>
    </row>
    <row r="277" spans="5:5">
      <c r="E277" s="64"/>
    </row>
    <row r="278" spans="5:5">
      <c r="E278" s="64"/>
    </row>
    <row r="279" spans="5:5">
      <c r="E279" s="64"/>
    </row>
    <row r="280" spans="5:5">
      <c r="E280" s="64"/>
    </row>
    <row r="281" spans="5:5">
      <c r="E281" s="64"/>
    </row>
    <row r="282" spans="5:5">
      <c r="E282" s="64"/>
    </row>
    <row r="283" spans="5:5">
      <c r="E283" s="64"/>
    </row>
    <row r="284" spans="5:5">
      <c r="E284" s="64"/>
    </row>
    <row r="285" spans="5:5">
      <c r="E285" s="64"/>
    </row>
    <row r="286" spans="5:5">
      <c r="E286" s="64"/>
    </row>
    <row r="287" spans="5:5">
      <c r="E287" s="64"/>
    </row>
    <row r="288" spans="5:5">
      <c r="E288" s="64"/>
    </row>
    <row r="289" spans="5:5">
      <c r="E289" s="64"/>
    </row>
    <row r="290" spans="5:5">
      <c r="E290" s="64"/>
    </row>
    <row r="291" spans="5:5">
      <c r="E291" s="64"/>
    </row>
    <row r="292" spans="5:5">
      <c r="E292" s="64"/>
    </row>
    <row r="293" spans="5:5">
      <c r="E293" s="64"/>
    </row>
    <row r="294" spans="5:5">
      <c r="E294" s="64"/>
    </row>
    <row r="295" spans="5:5">
      <c r="E295" s="64"/>
    </row>
    <row r="296" spans="5:5">
      <c r="E296" s="64"/>
    </row>
    <row r="297" spans="5:5">
      <c r="E297" s="64"/>
    </row>
    <row r="298" spans="5:5">
      <c r="E298" s="64"/>
    </row>
    <row r="299" spans="5:5">
      <c r="E299" s="64"/>
    </row>
    <row r="300" spans="5:5">
      <c r="E300" s="64"/>
    </row>
    <row r="301" spans="5:5">
      <c r="E301" s="64"/>
    </row>
    <row r="302" spans="5:5">
      <c r="E302" s="64"/>
    </row>
    <row r="303" spans="5:5">
      <c r="E303" s="64"/>
    </row>
    <row r="304" spans="5:5">
      <c r="E304" s="64"/>
    </row>
    <row r="305" spans="5:5">
      <c r="E305" s="64"/>
    </row>
    <row r="306" spans="5:5">
      <c r="E306" s="64"/>
    </row>
    <row r="307" spans="5:5">
      <c r="E307" s="64"/>
    </row>
    <row r="308" spans="5:5">
      <c r="E308" s="64"/>
    </row>
    <row r="309" spans="5:5">
      <c r="E309" s="64"/>
    </row>
    <row r="310" spans="5:5">
      <c r="E310" s="64"/>
    </row>
    <row r="311" spans="5:5">
      <c r="E311" s="64"/>
    </row>
    <row r="312" spans="5:5">
      <c r="E312" s="64"/>
    </row>
    <row r="313" spans="5:5">
      <c r="E313" s="64"/>
    </row>
    <row r="314" spans="5:5">
      <c r="E314" s="64"/>
    </row>
    <row r="315" spans="5:5">
      <c r="E315" s="64"/>
    </row>
    <row r="316" spans="5:5">
      <c r="E316" s="64"/>
    </row>
    <row r="317" spans="5:5">
      <c r="E317" s="64"/>
    </row>
    <row r="318" spans="5:5">
      <c r="E318" s="64"/>
    </row>
    <row r="319" spans="5:5">
      <c r="E319" s="64"/>
    </row>
    <row r="320" spans="5:5">
      <c r="E320" s="64"/>
    </row>
    <row r="321" spans="5:5">
      <c r="E321" s="64"/>
    </row>
    <row r="322" spans="5:5">
      <c r="E322" s="64"/>
    </row>
    <row r="323" spans="5:5">
      <c r="E323" s="64"/>
    </row>
    <row r="324" spans="5:5">
      <c r="E324" s="64"/>
    </row>
    <row r="325" spans="5:5">
      <c r="E325" s="64"/>
    </row>
    <row r="326" spans="5:5">
      <c r="E326" s="64"/>
    </row>
    <row r="327" spans="5:5">
      <c r="E327" s="64"/>
    </row>
    <row r="328" spans="5:5">
      <c r="E328" s="64"/>
    </row>
    <row r="329" spans="5:5">
      <c r="E329" s="64"/>
    </row>
    <row r="330" spans="5:5">
      <c r="E330" s="64"/>
    </row>
    <row r="331" spans="5:5">
      <c r="E331" s="64"/>
    </row>
    <row r="332" spans="5:5">
      <c r="E332" s="64"/>
    </row>
    <row r="333" spans="5:5">
      <c r="E333" s="64"/>
    </row>
    <row r="334" spans="5:5">
      <c r="E334" s="64"/>
    </row>
    <row r="335" spans="5:5">
      <c r="E335" s="64"/>
    </row>
    <row r="336" spans="5:5">
      <c r="E336" s="64"/>
    </row>
    <row r="337" spans="5:5">
      <c r="E337" s="64"/>
    </row>
    <row r="338" spans="5:5">
      <c r="E338" s="64"/>
    </row>
    <row r="339" spans="5:5">
      <c r="E339" s="64"/>
    </row>
    <row r="340" spans="5:5">
      <c r="E340" s="64"/>
    </row>
    <row r="341" spans="5:5">
      <c r="E341" s="64"/>
    </row>
    <row r="342" spans="5:5">
      <c r="E342" s="64"/>
    </row>
    <row r="343" spans="5:5">
      <c r="E343" s="64"/>
    </row>
    <row r="344" spans="5:5">
      <c r="E344" s="64"/>
    </row>
    <row r="345" spans="5:5">
      <c r="E345" s="64"/>
    </row>
    <row r="346" spans="5:5">
      <c r="E346" s="64"/>
    </row>
    <row r="347" spans="5:5">
      <c r="E347" s="64"/>
    </row>
    <row r="348" spans="5:5">
      <c r="E348" s="64"/>
    </row>
    <row r="349" spans="5:5">
      <c r="E349" s="64"/>
    </row>
    <row r="350" spans="5:5">
      <c r="E350" s="64"/>
    </row>
    <row r="351" spans="5:5">
      <c r="E351" s="64"/>
    </row>
    <row r="352" spans="5:5">
      <c r="E352" s="64"/>
    </row>
    <row r="353" spans="5:5">
      <c r="E353" s="64"/>
    </row>
    <row r="354" spans="5:5">
      <c r="E354" s="64"/>
    </row>
    <row r="355" spans="5:5">
      <c r="E355" s="64"/>
    </row>
    <row r="356" spans="5:5">
      <c r="E356" s="64"/>
    </row>
    <row r="357" spans="5:5">
      <c r="E357" s="64"/>
    </row>
    <row r="358" spans="5:5">
      <c r="E358" s="64"/>
    </row>
    <row r="359" spans="5:5">
      <c r="E359" s="64"/>
    </row>
    <row r="360" spans="5:5">
      <c r="E360" s="64"/>
    </row>
    <row r="361" spans="5:5">
      <c r="E361" s="64"/>
    </row>
    <row r="362" spans="5:5">
      <c r="E362" s="64"/>
    </row>
    <row r="363" spans="5:5">
      <c r="E363" s="64"/>
    </row>
    <row r="364" spans="5:5">
      <c r="E364" s="64"/>
    </row>
    <row r="365" spans="5:5">
      <c r="E365" s="64"/>
    </row>
    <row r="366" spans="5:5">
      <c r="E366" s="64"/>
    </row>
    <row r="367" spans="5:5">
      <c r="E367" s="64"/>
    </row>
    <row r="368" spans="5:5">
      <c r="E368" s="64"/>
    </row>
    <row r="369" spans="5:5">
      <c r="E369" s="64"/>
    </row>
    <row r="370" spans="5:5">
      <c r="E370" s="64"/>
    </row>
    <row r="371" spans="5:5">
      <c r="E371" s="64"/>
    </row>
    <row r="372" spans="5:5">
      <c r="E372" s="64"/>
    </row>
    <row r="373" spans="5:5">
      <c r="E373" s="64"/>
    </row>
    <row r="374" spans="5:5">
      <c r="E374" s="64"/>
    </row>
    <row r="375" spans="5:5">
      <c r="E375" s="64"/>
    </row>
    <row r="376" spans="5:5">
      <c r="E376" s="64"/>
    </row>
    <row r="377" spans="5:5">
      <c r="E377" s="64"/>
    </row>
    <row r="378" spans="5:5">
      <c r="E378" s="64"/>
    </row>
    <row r="379" spans="5:5">
      <c r="E379" s="64"/>
    </row>
    <row r="380" spans="5:5">
      <c r="E380" s="64"/>
    </row>
    <row r="381" spans="5:5">
      <c r="E381" s="64"/>
    </row>
    <row r="382" spans="5:5">
      <c r="E382" s="64"/>
    </row>
    <row r="383" spans="5:5">
      <c r="E383" s="64"/>
    </row>
    <row r="384" spans="5:5">
      <c r="E384" s="64"/>
    </row>
    <row r="385" spans="5:5">
      <c r="E385" s="64"/>
    </row>
    <row r="386" spans="5:5">
      <c r="E386" s="64"/>
    </row>
    <row r="387" spans="5:5">
      <c r="E387" s="64"/>
    </row>
    <row r="388" spans="5:5">
      <c r="E388" s="64"/>
    </row>
    <row r="389" spans="5:5">
      <c r="E389" s="64"/>
    </row>
    <row r="390" spans="5:5">
      <c r="E390" s="64"/>
    </row>
    <row r="391" spans="5:5">
      <c r="E391" s="64"/>
    </row>
    <row r="392" spans="5:5">
      <c r="E392" s="64"/>
    </row>
    <row r="393" spans="5:5">
      <c r="E393" s="64"/>
    </row>
    <row r="394" spans="5:5">
      <c r="E394" s="64"/>
    </row>
    <row r="395" spans="5:5">
      <c r="E395" s="64"/>
    </row>
    <row r="396" spans="5:5">
      <c r="E396" s="64"/>
    </row>
    <row r="397" spans="5:5">
      <c r="E397" s="64"/>
    </row>
    <row r="398" spans="5:5">
      <c r="E398" s="64"/>
    </row>
    <row r="399" spans="5:5">
      <c r="E399" s="64"/>
    </row>
    <row r="400" spans="5:5">
      <c r="E400" s="64"/>
    </row>
    <row r="401" spans="5:5">
      <c r="E401" s="64"/>
    </row>
    <row r="402" spans="5:5">
      <c r="E402" s="64"/>
    </row>
    <row r="403" spans="5:5">
      <c r="E403" s="64"/>
    </row>
    <row r="404" spans="5:5">
      <c r="E404" s="64"/>
    </row>
    <row r="405" spans="5:5">
      <c r="E405" s="64"/>
    </row>
    <row r="406" spans="5:5">
      <c r="E406" s="64"/>
    </row>
    <row r="407" spans="5:5">
      <c r="E407" s="64"/>
    </row>
    <row r="408" spans="5:5">
      <c r="E408" s="64"/>
    </row>
    <row r="409" spans="5:5">
      <c r="E409" s="64"/>
    </row>
    <row r="410" spans="5:5">
      <c r="E410" s="64"/>
    </row>
    <row r="411" spans="5:5">
      <c r="E411" s="64"/>
    </row>
    <row r="412" spans="5:5">
      <c r="E412" s="64"/>
    </row>
    <row r="413" spans="5:5">
      <c r="E413" s="64"/>
    </row>
    <row r="414" spans="5:5">
      <c r="E414" s="64"/>
    </row>
    <row r="415" spans="5:5">
      <c r="E415" s="64"/>
    </row>
    <row r="416" spans="5:5">
      <c r="E416" s="64"/>
    </row>
    <row r="417" spans="5:5">
      <c r="E417" s="64"/>
    </row>
    <row r="418" spans="5:5">
      <c r="E418" s="64"/>
    </row>
    <row r="419" spans="5:5">
      <c r="E419" s="64"/>
    </row>
    <row r="420" spans="5:5">
      <c r="E420" s="64"/>
    </row>
    <row r="421" spans="5:5">
      <c r="E421" s="64"/>
    </row>
    <row r="422" spans="5:5">
      <c r="E422" s="64"/>
    </row>
    <row r="423" spans="5:5">
      <c r="E423" s="64"/>
    </row>
    <row r="424" spans="5:5">
      <c r="E424" s="64"/>
    </row>
    <row r="425" spans="5:5">
      <c r="E425" s="64"/>
    </row>
    <row r="426" spans="5:5">
      <c r="E426" s="64"/>
    </row>
    <row r="427" spans="5:5">
      <c r="E427" s="64"/>
    </row>
    <row r="428" spans="5:5">
      <c r="E428" s="64"/>
    </row>
    <row r="429" spans="5:5">
      <c r="E429" s="64"/>
    </row>
    <row r="430" spans="5:5">
      <c r="E430" s="64"/>
    </row>
    <row r="431" spans="5:5">
      <c r="E431" s="64"/>
    </row>
    <row r="432" spans="5:5">
      <c r="E432" s="64"/>
    </row>
    <row r="433" spans="5:5">
      <c r="E433" s="64"/>
    </row>
    <row r="434" spans="5:5">
      <c r="E434" s="64"/>
    </row>
    <row r="435" spans="5:5">
      <c r="E435" s="64"/>
    </row>
    <row r="436" spans="5:5">
      <c r="E436" s="64"/>
    </row>
    <row r="437" spans="5:5">
      <c r="E437" s="64"/>
    </row>
    <row r="438" spans="5:5">
      <c r="E438" s="64"/>
    </row>
    <row r="439" spans="5:5">
      <c r="E439" s="64"/>
    </row>
    <row r="440" spans="5:5">
      <c r="E440" s="64"/>
    </row>
    <row r="441" spans="5:5">
      <c r="E441" s="64"/>
    </row>
    <row r="442" spans="5:5">
      <c r="E442" s="64"/>
    </row>
    <row r="443" spans="5:5">
      <c r="E443" s="64"/>
    </row>
    <row r="444" spans="5:5">
      <c r="E444" s="64"/>
    </row>
    <row r="445" spans="5:5">
      <c r="E445" s="64"/>
    </row>
    <row r="446" spans="5:5">
      <c r="E446" s="64"/>
    </row>
    <row r="447" spans="5:5">
      <c r="E447" s="64"/>
    </row>
    <row r="448" spans="5:5">
      <c r="E448" s="64"/>
    </row>
    <row r="449" spans="5:5">
      <c r="E449" s="64"/>
    </row>
    <row r="450" spans="5:5">
      <c r="E450" s="64"/>
    </row>
    <row r="451" spans="5:5">
      <c r="E451" s="64"/>
    </row>
    <row r="452" spans="5:5">
      <c r="E452" s="64"/>
    </row>
    <row r="453" spans="5:5">
      <c r="E453" s="64"/>
    </row>
    <row r="454" spans="5:5">
      <c r="E454" s="65"/>
    </row>
  </sheetData>
  <mergeCells count="1">
    <mergeCell ref="B2:F3"/>
  </mergeCells>
  <pageMargins left="0.7" right="0.7" top="0.75" bottom="0.75" header="0.3" footer="0.3"/>
  <headerFooter>
    <oddHeader>&amp;L&amp;"Calibri"&amp;12&amp;K03C03C Öffentlich-Public&amp;1#_x000D_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1"/>
  <sheetViews>
    <sheetView workbookViewId="0">
      <selection activeCell="G15" sqref="G15"/>
    </sheetView>
  </sheetViews>
  <sheetFormatPr baseColWidth="10" defaultColWidth="8.81640625" defaultRowHeight="14"/>
  <cols>
    <col min="1" max="1" width="15.7265625" style="37" customWidth="1"/>
    <col min="2" max="5" width="8.81640625" style="37"/>
    <col min="6" max="6" width="13.1796875" style="37" customWidth="1"/>
    <col min="7" max="7" width="11.7265625" style="37" bestFit="1" customWidth="1"/>
    <col min="8" max="8" width="8.08984375" style="37" bestFit="1" customWidth="1"/>
    <col min="9" max="11" width="8.81640625" style="37"/>
    <col min="12" max="12" width="10.1796875" style="37" customWidth="1"/>
    <col min="13" max="17" width="8.81640625" style="37"/>
    <col min="18" max="18" width="13.1796875" style="37" customWidth="1"/>
    <col min="19" max="19" width="11" style="37" customWidth="1"/>
    <col min="20" max="20" width="10.90625" style="37" bestFit="1" customWidth="1"/>
    <col min="21" max="22" width="8.81640625" style="37"/>
    <col min="23" max="23" width="27.54296875" style="37" customWidth="1"/>
    <col min="24" max="25" width="8.81640625" style="37"/>
    <col min="26" max="26" width="13.1796875" style="37" customWidth="1"/>
    <col min="27" max="27" width="11" style="37" customWidth="1"/>
    <col min="28" max="16384" width="8.81640625" style="37"/>
  </cols>
  <sheetData>
    <row r="1" spans="1:27" ht="28">
      <c r="A1" s="66" t="s">
        <v>20</v>
      </c>
      <c r="G1" s="37" t="s">
        <v>50</v>
      </c>
      <c r="H1" s="37" t="s">
        <v>48</v>
      </c>
      <c r="R1" s="67" t="s">
        <v>60</v>
      </c>
      <c r="S1" s="67"/>
      <c r="W1" s="68" t="s">
        <v>61</v>
      </c>
      <c r="X1" s="69"/>
      <c r="Y1" s="70"/>
      <c r="Z1" s="71"/>
    </row>
    <row r="2" spans="1:27">
      <c r="F2" s="37" t="s">
        <v>55</v>
      </c>
      <c r="G2" s="72">
        <v>82300</v>
      </c>
      <c r="H2" s="72">
        <v>96000</v>
      </c>
      <c r="L2" s="37" t="s">
        <v>58</v>
      </c>
      <c r="M2" s="37">
        <v>353</v>
      </c>
      <c r="R2" s="73" t="s">
        <v>77</v>
      </c>
      <c r="S2" s="73" t="s">
        <v>76</v>
      </c>
      <c r="T2" s="73" t="s">
        <v>4</v>
      </c>
      <c r="W2" s="37" t="s">
        <v>64</v>
      </c>
      <c r="X2" s="74">
        <f>COUNTA($S3:$S1048576)</f>
        <v>9</v>
      </c>
      <c r="Y2" s="75"/>
    </row>
    <row r="3" spans="1:27">
      <c r="A3" s="37" t="s">
        <v>11</v>
      </c>
      <c r="B3" s="37">
        <f>COUNTIF(Dashboard!G6:H1048576,"In Progress")</f>
        <v>3</v>
      </c>
      <c r="F3" s="37" t="s">
        <v>56</v>
      </c>
      <c r="G3" s="75">
        <f>GETPIVOTDATA("Actual cost",$G$2)/GETPIVOTDATA("Budget",$H$2)</f>
        <v>0.85729166666666667</v>
      </c>
      <c r="H3" s="75">
        <f>1-G3</f>
        <v>0.14270833333333333</v>
      </c>
      <c r="R3" s="37" t="s">
        <v>101</v>
      </c>
      <c r="S3" s="37" t="s">
        <v>87</v>
      </c>
      <c r="T3" s="37" t="s">
        <v>11</v>
      </c>
      <c r="W3" s="76" t="s">
        <v>62</v>
      </c>
      <c r="X3" s="76">
        <f>COUNTIF($T3:$T1048576,"Complete")</f>
        <v>1</v>
      </c>
      <c r="Y3" s="75"/>
      <c r="Z3" s="77" t="s">
        <v>46</v>
      </c>
      <c r="AA3" s="54">
        <f ca="1">TODAY()</f>
        <v>45645</v>
      </c>
    </row>
    <row r="4" spans="1:27">
      <c r="A4" s="37" t="s">
        <v>13</v>
      </c>
      <c r="B4" s="37">
        <f>COUNTIF(Dashboard!G6:H1048576,"Complete")</f>
        <v>1</v>
      </c>
      <c r="R4" s="37" t="s">
        <v>102</v>
      </c>
      <c r="S4" s="37" t="s">
        <v>89</v>
      </c>
      <c r="T4" s="37" t="s">
        <v>11</v>
      </c>
      <c r="W4" s="37" t="s">
        <v>63</v>
      </c>
      <c r="X4" s="37">
        <f>X2-X3</f>
        <v>8</v>
      </c>
      <c r="Y4" s="75"/>
    </row>
    <row r="5" spans="1:27">
      <c r="A5" s="37" t="s">
        <v>17</v>
      </c>
      <c r="B5" s="37">
        <f>COUNTIF(Dashboard!G6:H1048576,"In Review")</f>
        <v>0</v>
      </c>
      <c r="R5" s="37" t="s">
        <v>103</v>
      </c>
      <c r="S5" s="37" t="s">
        <v>90</v>
      </c>
      <c r="T5" s="37" t="s">
        <v>14</v>
      </c>
    </row>
    <row r="6" spans="1:27">
      <c r="A6" s="37" t="s">
        <v>14</v>
      </c>
      <c r="B6" s="37">
        <f>COUNTIF(Dashboard!G6:H1048576,"On Hold")</f>
        <v>2</v>
      </c>
      <c r="R6" s="37" t="s">
        <v>104</v>
      </c>
      <c r="S6" s="37" t="s">
        <v>91</v>
      </c>
      <c r="T6" s="37" t="s">
        <v>16</v>
      </c>
      <c r="W6" s="78" t="s">
        <v>13</v>
      </c>
      <c r="X6" s="75">
        <f>X3/$X$2</f>
        <v>0.1111111111111111</v>
      </c>
    </row>
    <row r="7" spans="1:27">
      <c r="A7" s="37" t="s">
        <v>26</v>
      </c>
      <c r="B7" s="37">
        <f>COUNTIF(Dashboard!G6:H1048576,"Blocked")</f>
        <v>0</v>
      </c>
      <c r="R7" s="37" t="s">
        <v>105</v>
      </c>
      <c r="S7" s="37" t="s">
        <v>92</v>
      </c>
      <c r="T7" s="37" t="s">
        <v>14</v>
      </c>
      <c r="W7" s="78" t="s">
        <v>65</v>
      </c>
      <c r="X7" s="75">
        <f>X4/$X$2</f>
        <v>0.88888888888888884</v>
      </c>
    </row>
    <row r="8" spans="1:27">
      <c r="A8" s="37" t="s">
        <v>16</v>
      </c>
      <c r="B8" s="37">
        <f>COUNTIF(Dashboard!G6:H1048576,"Overdue")</f>
        <v>2</v>
      </c>
      <c r="R8" s="37" t="s">
        <v>106</v>
      </c>
      <c r="S8" s="37" t="s">
        <v>21</v>
      </c>
      <c r="T8" s="37" t="s">
        <v>13</v>
      </c>
    </row>
    <row r="9" spans="1:27">
      <c r="A9" s="37" t="s">
        <v>52</v>
      </c>
      <c r="B9" s="37">
        <f>COUNTIF(Dashboard!G6:H1048576,"Not Started")</f>
        <v>0</v>
      </c>
      <c r="R9" s="37" t="s">
        <v>107</v>
      </c>
      <c r="S9" s="37" t="s">
        <v>22</v>
      </c>
      <c r="T9" s="37" t="s">
        <v>16</v>
      </c>
    </row>
    <row r="10" spans="1:27">
      <c r="R10" s="37" t="s">
        <v>108</v>
      </c>
      <c r="S10" s="37" t="s">
        <v>78</v>
      </c>
      <c r="T10" s="37" t="s">
        <v>11</v>
      </c>
    </row>
    <row r="11" spans="1:27">
      <c r="R11" s="37" t="s">
        <v>109</v>
      </c>
      <c r="S11" s="37" t="s">
        <v>110</v>
      </c>
      <c r="T11" s="37" t="s">
        <v>82</v>
      </c>
    </row>
    <row r="12" spans="1:27">
      <c r="A12" s="79" t="s">
        <v>53</v>
      </c>
      <c r="B12" s="37">
        <f>SUM(B3,B6,B7,B8,B9)</f>
        <v>7</v>
      </c>
      <c r="R12" s="37" t="s">
        <v>83</v>
      </c>
    </row>
    <row r="13" spans="1:27">
      <c r="A13" s="79" t="s">
        <v>54</v>
      </c>
      <c r="B13" s="37">
        <f>SUM(B3:B9)</f>
        <v>8</v>
      </c>
      <c r="R13"/>
      <c r="S13"/>
      <c r="T13"/>
    </row>
    <row r="14" spans="1:27">
      <c r="R14"/>
      <c r="S14"/>
      <c r="T14"/>
    </row>
    <row r="15" spans="1:27" ht="14.5">
      <c r="A15" s="78" t="s">
        <v>13</v>
      </c>
      <c r="B15" s="75">
        <f>B4/B13</f>
        <v>0.125</v>
      </c>
      <c r="R15"/>
      <c r="S15"/>
      <c r="T15"/>
    </row>
    <row r="16" spans="1:27" ht="14.5">
      <c r="A16" s="78" t="s">
        <v>65</v>
      </c>
      <c r="B16" s="75">
        <f>B12/$B$13</f>
        <v>0.875</v>
      </c>
      <c r="R16"/>
      <c r="S16"/>
      <c r="T16"/>
    </row>
    <row r="17" spans="1:20">
      <c r="R17"/>
      <c r="S17"/>
      <c r="T17"/>
    </row>
    <row r="18" spans="1:20">
      <c r="R18"/>
      <c r="S18"/>
      <c r="T18"/>
    </row>
    <row r="19" spans="1:20" ht="14.5">
      <c r="A19" s="143" t="s">
        <v>19</v>
      </c>
      <c r="R19"/>
      <c r="S19"/>
      <c r="T19"/>
    </row>
    <row r="20" spans="1:20" ht="14.5">
      <c r="A20" s="37" t="s">
        <v>10</v>
      </c>
      <c r="B20" s="142">
        <f>COUNTIF([1]Dashboard!C5:M1048576,"High")</f>
        <v>13</v>
      </c>
      <c r="R20"/>
      <c r="S20"/>
      <c r="T20"/>
    </row>
    <row r="21" spans="1:20" ht="14.5">
      <c r="A21" s="37" t="s">
        <v>12</v>
      </c>
      <c r="B21" s="142">
        <f>COUNTIF([1]Dashboard!G6:H1048576,"Medium")</f>
        <v>0</v>
      </c>
      <c r="R21"/>
      <c r="S21"/>
      <c r="T21"/>
    </row>
    <row r="22" spans="1:20" ht="14.5">
      <c r="A22" s="37" t="s">
        <v>18</v>
      </c>
      <c r="B22" s="142">
        <f>COUNTIF([1]Dashboard!D6:H1048576,"Low")</f>
        <v>10</v>
      </c>
      <c r="R22"/>
      <c r="S22"/>
      <c r="T22"/>
    </row>
    <row r="23" spans="1:20" ht="14.5">
      <c r="A23" s="37" t="s">
        <v>15</v>
      </c>
      <c r="B23" s="142">
        <f>COUNTIF([1]Dashboard!D6:H1048576,"Critical!")</f>
        <v>2</v>
      </c>
      <c r="R23"/>
      <c r="S23"/>
      <c r="T23"/>
    </row>
    <row r="24" spans="1:20">
      <c r="R24"/>
      <c r="S24"/>
      <c r="T24"/>
    </row>
    <row r="25" spans="1:20">
      <c r="R25"/>
      <c r="S25"/>
      <c r="T25"/>
    </row>
    <row r="26" spans="1:20">
      <c r="R26"/>
      <c r="S26"/>
      <c r="T26"/>
    </row>
    <row r="27" spans="1:20">
      <c r="R27"/>
      <c r="S27"/>
      <c r="T27"/>
    </row>
    <row r="28" spans="1:20">
      <c r="R28"/>
      <c r="S28"/>
      <c r="T28"/>
    </row>
    <row r="29" spans="1:20">
      <c r="R29"/>
      <c r="S29"/>
      <c r="T29"/>
    </row>
    <row r="30" spans="1:20">
      <c r="R30"/>
      <c r="S30"/>
      <c r="T30"/>
    </row>
    <row r="31" spans="1:20">
      <c r="R31"/>
      <c r="S31"/>
      <c r="T31"/>
    </row>
  </sheetData>
  <pageMargins left="0.7" right="0.7" top="0.75" bottom="0.75" header="0.3" footer="0.3"/>
  <pageSetup orientation="portrait" r:id="rId3"/>
  <headerFooter>
    <oddHeader>&amp;L&amp;"Calibri"&amp;12&amp;K03C03C Öffentlich-Public&amp;1#_x000D_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Dashboard</vt:lpstr>
      <vt:lpstr>Project Table</vt:lpstr>
      <vt:lpstr>Settings</vt:lpstr>
      <vt:lpstr>Formulae for the dashboard</vt:lpstr>
      <vt:lpstr>Dashboard!date</vt:lpstr>
      <vt:lpstr>Dashboard!due_date</vt:lpstr>
      <vt:lpstr>Dashboard!Duration</vt:lpstr>
      <vt:lpstr>Dashboard!Progress</vt:lpstr>
      <vt:lpstr>Dashboard!start_date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2024-12-19T15:44:52Z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b612608-e41a-41fd-b80c-e70e2e02f543_Enabled">
    <vt:lpwstr>true</vt:lpwstr>
  </property>
  <property fmtid="{D5CDD505-2E9C-101B-9397-08002B2CF9AE}" pid="3" name="MSIP_Label_bb612608-e41a-41fd-b80c-e70e2e02f543_SetDate">
    <vt:lpwstr>2024-12-17T12:19:15Z</vt:lpwstr>
  </property>
  <property fmtid="{D5CDD505-2E9C-101B-9397-08002B2CF9AE}" pid="4" name="MSIP_Label_bb612608-e41a-41fd-b80c-e70e2e02f543_Method">
    <vt:lpwstr>Privileged</vt:lpwstr>
  </property>
  <property fmtid="{D5CDD505-2E9C-101B-9397-08002B2CF9AE}" pid="5" name="MSIP_Label_bb612608-e41a-41fd-b80c-e70e2e02f543_Name">
    <vt:lpwstr>German - Public</vt:lpwstr>
  </property>
  <property fmtid="{D5CDD505-2E9C-101B-9397-08002B2CF9AE}" pid="6" name="MSIP_Label_bb612608-e41a-41fd-b80c-e70e2e02f543_SiteId">
    <vt:lpwstr>a00de4ec-48a8-43a6-be74-e31274e2060d</vt:lpwstr>
  </property>
  <property fmtid="{D5CDD505-2E9C-101B-9397-08002B2CF9AE}" pid="7" name="MSIP_Label_bb612608-e41a-41fd-b80c-e70e2e02f543_ActionId">
    <vt:lpwstr>d8665b6b-0305-47ff-82bd-514603ca632f</vt:lpwstr>
  </property>
  <property fmtid="{D5CDD505-2E9C-101B-9397-08002B2CF9AE}" pid="8" name="MSIP_Label_bb612608-e41a-41fd-b80c-e70e2e02f543_ContentBits">
    <vt:lpwstr>1</vt:lpwstr>
  </property>
</Properties>
</file>