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BND.LGSW\Desktop\"/>
    </mc:Choice>
  </mc:AlternateContent>
  <xr:revisionPtr revIDLastSave="0" documentId="13_ncr:1_{9759CB0D-F982-456E-A67F-ADDAFDA312B3}" xr6:coauthVersionLast="47" xr6:coauthVersionMax="47" xr10:uidLastSave="{00000000-0000-0000-0000-000000000000}"/>
  <bookViews>
    <workbookView xWindow="-120" yWindow="-120" windowWidth="25440" windowHeight="15390" activeTab="4" xr2:uid="{00000000-000D-0000-FFFF-FFFF00000000}"/>
  </bookViews>
  <sheets>
    <sheet name="SYS" sheetId="32" r:id="rId1"/>
    <sheet name="DIE" sheetId="24" r:id="rId2"/>
    <sheet name="PER" sheetId="20" r:id="rId3"/>
    <sheet name="Gesamt" sheetId="22" r:id="rId4"/>
    <sheet name="Tag" sheetId="34" r:id="rId5"/>
  </sheets>
  <definedNames>
    <definedName name="Beta">SYS!$A$5:$A$21</definedName>
    <definedName name="BlfSel">#REF!</definedName>
    <definedName name="CalYear">#REF!</definedName>
    <definedName name="_xlnm.Print_Area" localSheetId="3">Gesamt!$E$1:$AU$43</definedName>
    <definedName name="TblBlf">#REF!</definedName>
  </definedNames>
  <calcPr calcId="191028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34" l="1" a="1"/>
  <c r="P10" i="34" s="1"/>
  <c r="O10" i="34" a="1"/>
  <c r="O10" i="34" s="1"/>
  <c r="M10" i="34" a="1"/>
  <c r="M10" i="34" s="1"/>
  <c r="Q10" i="34" s="1"/>
  <c r="T10" i="34" a="1"/>
  <c r="T10" i="34" s="1"/>
  <c r="A10" i="34" a="1"/>
  <c r="A10" i="34" s="1"/>
  <c r="C10" i="34" s="1" a="1"/>
  <c r="C10" i="34" s="1"/>
  <c r="D10" i="34" s="1" a="1"/>
  <c r="D10" i="34" s="1"/>
  <c r="S10" i="34" a="1"/>
  <c r="S10" i="34" s="1"/>
  <c r="C1" i="32" a="1"/>
  <c r="C1" i="32" s="1"/>
  <c r="Q34" i="34" l="1"/>
  <c r="Q30" i="34"/>
  <c r="Q26" i="34"/>
  <c r="Q22" i="34"/>
  <c r="Q18" i="34"/>
  <c r="Q14" i="34"/>
  <c r="G10" i="34" a="1"/>
  <c r="G10" i="34" s="1"/>
  <c r="Q33" i="34"/>
  <c r="Q29" i="34"/>
  <c r="Q25" i="34"/>
  <c r="Q21" i="34"/>
  <c r="Q17" i="34"/>
  <c r="Q13" i="34"/>
  <c r="Q32" i="34"/>
  <c r="Q28" i="34"/>
  <c r="Q24" i="34"/>
  <c r="Q20" i="34"/>
  <c r="Q16" i="34"/>
  <c r="Q12" i="34"/>
  <c r="Q31" i="34"/>
  <c r="Q27" i="34"/>
  <c r="Q23" i="34"/>
  <c r="Q19" i="34"/>
  <c r="Q15" i="34"/>
  <c r="Q11" i="34"/>
  <c r="F10" i="34" a="1"/>
  <c r="F10" i="34" s="1"/>
  <c r="AD36" i="22"/>
  <c r="H11" i="34" l="1"/>
  <c r="H11" i="22"/>
  <c r="H10" i="22"/>
  <c r="Q9" i="22" a="1"/>
  <c r="Q9" i="22" s="1"/>
  <c r="Q8" i="22" a="1"/>
  <c r="Q8" i="22" s="1"/>
  <c r="E4" i="22"/>
  <c r="E2" i="22"/>
  <c r="H10" i="34" l="1"/>
  <c r="A23" i="24"/>
  <c r="G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10" i="22"/>
  <c r="H33" i="34" l="1"/>
  <c r="H17" i="34"/>
  <c r="H26" i="34"/>
  <c r="H28" i="34"/>
  <c r="H12" i="34"/>
  <c r="H23" i="34"/>
  <c r="H29" i="34"/>
  <c r="H13" i="34"/>
  <c r="H22" i="34"/>
  <c r="H24" i="34"/>
  <c r="H18" i="34"/>
  <c r="H19" i="34"/>
  <c r="H25" i="34"/>
  <c r="H34" i="34"/>
  <c r="H14" i="34"/>
  <c r="H20" i="34"/>
  <c r="H31" i="34"/>
  <c r="H15" i="34"/>
  <c r="H21" i="34"/>
  <c r="H30" i="34"/>
  <c r="H32" i="34"/>
  <c r="H16" i="34"/>
  <c r="H27" i="34"/>
  <c r="Q43" i="22"/>
  <c r="P43" i="22"/>
  <c r="Q42" i="22"/>
  <c r="P42" i="22"/>
  <c r="Q41" i="22"/>
  <c r="P41" i="22"/>
  <c r="Q40" i="22"/>
  <c r="P40" i="22"/>
  <c r="Q39" i="22"/>
  <c r="P39" i="22"/>
  <c r="Q38" i="22"/>
  <c r="P38" i="22"/>
  <c r="Q37" i="22"/>
  <c r="P37" i="22"/>
  <c r="Q36" i="22"/>
  <c r="T36" i="22" s="1"/>
  <c r="P36" i="22"/>
  <c r="L35" i="22"/>
  <c r="L36" i="22"/>
  <c r="L37" i="22"/>
  <c r="L38" i="22"/>
  <c r="L39" i="22"/>
  <c r="L40" i="22"/>
  <c r="L41" i="22"/>
  <c r="L42" i="22"/>
  <c r="L43" i="22"/>
  <c r="M36" i="22"/>
  <c r="M37" i="22"/>
  <c r="M38" i="22"/>
  <c r="M39" i="22"/>
  <c r="M40" i="22"/>
  <c r="M41" i="22"/>
  <c r="M42" i="22"/>
  <c r="M43" i="22"/>
  <c r="M35" i="22"/>
  <c r="U36" i="22"/>
  <c r="U37" i="22"/>
  <c r="U38" i="22"/>
  <c r="V36" i="22"/>
  <c r="V37" i="22"/>
  <c r="V38" i="22"/>
  <c r="V39" i="22"/>
  <c r="U39" i="22"/>
  <c r="U40" i="22"/>
  <c r="U41" i="22"/>
  <c r="U42" i="22"/>
  <c r="U43" i="22"/>
  <c r="Z36" i="22"/>
  <c r="V40" i="22"/>
  <c r="V41" i="22"/>
  <c r="V42" i="22"/>
  <c r="V43" i="22"/>
  <c r="AA36" i="22"/>
  <c r="AA37" i="22"/>
  <c r="Z37" i="22"/>
  <c r="Z38" i="22"/>
  <c r="Z39" i="22"/>
  <c r="Z40" i="22"/>
  <c r="Z41" i="22"/>
  <c r="Z42" i="22"/>
  <c r="AA38" i="22"/>
  <c r="AA39" i="22"/>
  <c r="AA40" i="22"/>
  <c r="AA41" i="22"/>
  <c r="AA42" i="22"/>
  <c r="AA43" i="22"/>
  <c r="AF36" i="22"/>
  <c r="Z43" i="22"/>
  <c r="AE36" i="22"/>
  <c r="AF37" i="22"/>
  <c r="AF38" i="22"/>
  <c r="AF39" i="22"/>
  <c r="AF40" i="22"/>
  <c r="AF41" i="22"/>
  <c r="AF42" i="22"/>
  <c r="J41" i="24"/>
  <c r="AE37" i="22"/>
  <c r="AE38" i="22"/>
  <c r="AE39" i="22"/>
  <c r="AE40" i="22"/>
  <c r="AE41" i="22"/>
  <c r="AE42" i="22"/>
  <c r="AE43" i="22"/>
  <c r="AJ36" i="22"/>
  <c r="AJ37" i="22"/>
  <c r="AJ38" i="22"/>
  <c r="AF43" i="22"/>
  <c r="AK36" i="22"/>
  <c r="AK37" i="22"/>
  <c r="AK38" i="22"/>
  <c r="AJ39" i="22"/>
  <c r="AJ40" i="22"/>
  <c r="AK39" i="22"/>
  <c r="AK40" i="22"/>
  <c r="AJ41" i="22"/>
  <c r="AJ42" i="22"/>
  <c r="AJ43" i="22"/>
  <c r="AO36" i="22"/>
  <c r="AK41" i="22"/>
  <c r="AK42" i="22"/>
  <c r="AK43" i="22"/>
  <c r="AP36" i="22"/>
  <c r="AP37" i="22"/>
  <c r="AO37" i="22"/>
  <c r="AO38" i="22"/>
  <c r="AO39" i="22"/>
  <c r="AO40" i="22"/>
  <c r="AO41" i="22"/>
  <c r="AO42" i="22"/>
  <c r="AP38" i="22"/>
  <c r="AP39" i="22"/>
  <c r="AP40" i="22"/>
  <c r="AP41" i="22"/>
  <c r="AP42" i="22"/>
  <c r="AP43" i="22"/>
  <c r="J59" i="24"/>
  <c r="AO43" i="22"/>
  <c r="M27" i="22"/>
  <c r="T37" i="22" l="1"/>
  <c r="T38" i="22"/>
  <c r="T40" i="22"/>
  <c r="T42" i="22"/>
  <c r="T39" i="22"/>
  <c r="T41" i="22"/>
  <c r="T43" i="22"/>
  <c r="Y41" i="22"/>
  <c r="Y42" i="22"/>
  <c r="AI41" i="22"/>
  <c r="Y40" i="22"/>
  <c r="AS43" i="22"/>
  <c r="A20" i="24" l="1"/>
  <c r="P11" i="22" l="1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10" i="22"/>
  <c r="Q34" i="22"/>
  <c r="D24" i="32" l="1" a="1"/>
  <c r="D24" i="32" s="1"/>
  <c r="D22" i="32" a="1"/>
  <c r="D22" i="32" s="1"/>
  <c r="C24" i="22"/>
  <c r="D23" i="32" a="1"/>
  <c r="D23" i="32" s="1"/>
  <c r="B24" i="22"/>
  <c r="D29" i="22"/>
  <c r="B29" i="22"/>
  <c r="A29" i="22"/>
  <c r="C29" i="22"/>
  <c r="C16" i="22"/>
  <c r="B16" i="22"/>
  <c r="D16" i="22"/>
  <c r="A16" i="22"/>
  <c r="C32" i="22"/>
  <c r="D32" i="22"/>
  <c r="A32" i="22"/>
  <c r="B32" i="22"/>
  <c r="C28" i="22"/>
  <c r="D28" i="22"/>
  <c r="A28" i="22"/>
  <c r="B28" i="22"/>
  <c r="B23" i="22"/>
  <c r="A23" i="22"/>
  <c r="D23" i="22"/>
  <c r="C23" i="22"/>
  <c r="B19" i="22"/>
  <c r="A19" i="22"/>
  <c r="C19" i="22"/>
  <c r="D19" i="22"/>
  <c r="B15" i="22"/>
  <c r="A15" i="22"/>
  <c r="D15" i="22"/>
  <c r="C15" i="22"/>
  <c r="B11" i="22"/>
  <c r="A11" i="22"/>
  <c r="D11" i="22"/>
  <c r="C11" i="22"/>
  <c r="A24" i="22"/>
  <c r="D25" i="22"/>
  <c r="B25" i="22"/>
  <c r="A25" i="22"/>
  <c r="C25" i="22"/>
  <c r="C12" i="22"/>
  <c r="D12" i="22"/>
  <c r="A12" i="22"/>
  <c r="B12" i="22"/>
  <c r="B31" i="22"/>
  <c r="A31" i="22"/>
  <c r="D31" i="22"/>
  <c r="C31" i="22"/>
  <c r="B27" i="22"/>
  <c r="A27" i="22"/>
  <c r="C27" i="22"/>
  <c r="D27" i="22"/>
  <c r="C22" i="22"/>
  <c r="D22" i="22"/>
  <c r="B22" i="22"/>
  <c r="A22" i="22"/>
  <c r="C18" i="22"/>
  <c r="D18" i="22"/>
  <c r="A18" i="22"/>
  <c r="B18" i="22"/>
  <c r="C14" i="22"/>
  <c r="A14" i="22"/>
  <c r="B14" i="22"/>
  <c r="D14" i="22"/>
  <c r="D10" i="22"/>
  <c r="C10" i="22"/>
  <c r="B10" i="22"/>
  <c r="A10" i="22"/>
  <c r="D24" i="22"/>
  <c r="D33" i="22"/>
  <c r="C33" i="22"/>
  <c r="B33" i="22"/>
  <c r="A33" i="22"/>
  <c r="C20" i="22"/>
  <c r="D20" i="22"/>
  <c r="A20" i="22"/>
  <c r="B20" i="22"/>
  <c r="C34" i="22"/>
  <c r="B34" i="22"/>
  <c r="D34" i="22"/>
  <c r="A34" i="22"/>
  <c r="D30" i="22"/>
  <c r="B30" i="22"/>
  <c r="C30" i="22"/>
  <c r="A30" i="22"/>
  <c r="C26" i="22"/>
  <c r="D26" i="22"/>
  <c r="A26" i="22"/>
  <c r="B26" i="22"/>
  <c r="D21" i="22"/>
  <c r="B21" i="22"/>
  <c r="A21" i="22"/>
  <c r="C21" i="22"/>
  <c r="D17" i="22"/>
  <c r="B17" i="22"/>
  <c r="A17" i="22"/>
  <c r="C17" i="22"/>
  <c r="D13" i="22"/>
  <c r="B13" i="22"/>
  <c r="A13" i="22"/>
  <c r="C13" i="22"/>
  <c r="J20" i="24" l="1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2" i="24"/>
  <c r="J43" i="24"/>
  <c r="J44" i="24"/>
  <c r="J45" i="24"/>
  <c r="J46" i="24"/>
  <c r="J47" i="24"/>
  <c r="J48" i="24"/>
  <c r="J49" i="24"/>
  <c r="J50" i="24"/>
  <c r="J51" i="24"/>
  <c r="J52" i="24"/>
  <c r="J53" i="24"/>
  <c r="J54" i="24"/>
  <c r="J55" i="24"/>
  <c r="J56" i="24"/>
  <c r="J57" i="24"/>
  <c r="J58" i="24"/>
  <c r="A21" i="24"/>
  <c r="A22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Y43" i="22" l="1"/>
  <c r="Y39" i="22"/>
  <c r="Y38" i="22"/>
  <c r="Y37" i="22"/>
  <c r="Y36" i="22"/>
  <c r="AI40" i="22"/>
  <c r="AI36" i="22"/>
  <c r="AD40" i="22"/>
  <c r="AN40" i="22"/>
  <c r="AI39" i="22"/>
  <c r="AD43" i="22"/>
  <c r="AD39" i="22"/>
  <c r="AI38" i="22"/>
  <c r="AD42" i="22"/>
  <c r="AD38" i="22"/>
  <c r="AI42" i="22"/>
  <c r="AI37" i="22"/>
  <c r="AD41" i="22"/>
  <c r="AD37" i="22"/>
  <c r="AS39" i="22"/>
  <c r="AN43" i="22"/>
  <c r="AN39" i="22"/>
  <c r="AI43" i="22"/>
  <c r="AS38" i="22"/>
  <c r="AN42" i="22"/>
  <c r="AN38" i="22"/>
  <c r="AS40" i="22"/>
  <c r="AS36" i="22"/>
  <c r="AN36" i="22"/>
  <c r="AS42" i="22"/>
  <c r="AS41" i="22"/>
  <c r="AS37" i="22"/>
  <c r="AN41" i="22"/>
  <c r="AN37" i="22"/>
  <c r="O10" i="22" a="1"/>
  <c r="O10" i="22" s="1"/>
  <c r="O15" i="22" a="1"/>
  <c r="O15" i="22" s="1"/>
  <c r="O26" i="22" a="1"/>
  <c r="O26" i="22" s="1"/>
  <c r="O33" i="22" a="1"/>
  <c r="O33" i="22" s="1"/>
  <c r="O17" i="22" a="1"/>
  <c r="O17" i="22" s="1"/>
  <c r="O28" i="22" a="1"/>
  <c r="O28" i="22" s="1"/>
  <c r="O12" i="22" a="1"/>
  <c r="O12" i="22" s="1"/>
  <c r="O25" i="22" a="1"/>
  <c r="O25" i="22" s="1"/>
  <c r="O19" i="22" a="1"/>
  <c r="O19" i="22" s="1"/>
  <c r="O21" i="22" a="1"/>
  <c r="O21" i="22" s="1"/>
  <c r="O31" i="22" a="1"/>
  <c r="O31" i="22" s="1"/>
  <c r="O11" i="22" a="1"/>
  <c r="O11" i="22" s="1"/>
  <c r="O22" i="22" a="1"/>
  <c r="O22" i="22" s="1"/>
  <c r="O29" i="22" a="1"/>
  <c r="O29" i="22" s="1"/>
  <c r="O13" i="22" a="1"/>
  <c r="O13" i="22" s="1"/>
  <c r="O24" i="22" a="1"/>
  <c r="O24" i="22" s="1"/>
  <c r="O23" i="22" a="1"/>
  <c r="O23" i="22" s="1"/>
  <c r="O34" i="22" a="1"/>
  <c r="O34" i="22" s="1"/>
  <c r="O18" i="22" a="1"/>
  <c r="O18" i="22" s="1"/>
  <c r="O20" i="22" a="1"/>
  <c r="O20" i="22" s="1"/>
  <c r="O30" i="22" a="1"/>
  <c r="O30" i="22" s="1"/>
  <c r="O14" i="22" a="1"/>
  <c r="O14" i="22" s="1"/>
  <c r="O27" i="22" a="1"/>
  <c r="O27" i="22" s="1"/>
  <c r="O32" i="22" a="1"/>
  <c r="O32" i="22" s="1"/>
  <c r="O16" i="22" a="1"/>
  <c r="O16" i="22" s="1"/>
  <c r="J12" i="24" l="1"/>
  <c r="J13" i="24"/>
  <c r="J14" i="24"/>
  <c r="J15" i="24"/>
  <c r="J16" i="24"/>
  <c r="J17" i="24"/>
  <c r="J18" i="24"/>
  <c r="J19" i="24"/>
  <c r="H12" i="22" l="1"/>
  <c r="B10" i="34" s="1" a="1"/>
  <c r="B10" i="34" s="1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8" i="22"/>
  <c r="M29" i="22"/>
  <c r="M30" i="22"/>
  <c r="M31" i="22"/>
  <c r="M32" i="22"/>
  <c r="M33" i="22"/>
  <c r="M34" i="22"/>
  <c r="N11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10" i="22"/>
  <c r="M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E10" i="22"/>
  <c r="E11" i="22" l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24" i="22" s="1"/>
  <c r="E25" i="22" s="1"/>
  <c r="E26" i="22" s="1"/>
  <c r="E27" i="22" s="1"/>
  <c r="E28" i="22" s="1"/>
  <c r="E29" i="22" s="1"/>
  <c r="E30" i="22" s="1"/>
  <c r="E31" i="22" s="1"/>
  <c r="E32" i="22" s="1"/>
  <c r="E33" i="22" s="1"/>
  <c r="E34" i="22" s="1"/>
  <c r="A167" i="20" l="1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10" i="20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<sst xmlns="http://schemas.openxmlformats.org/spreadsheetml/2006/main" count="463" uniqueCount="161">
  <si>
    <t>Name, Vorname</t>
  </si>
  <si>
    <t>P.Nr.</t>
  </si>
  <si>
    <t>Quali.</t>
  </si>
  <si>
    <t>Std.</t>
  </si>
  <si>
    <t>Info</t>
  </si>
  <si>
    <t>U</t>
  </si>
  <si>
    <t>K</t>
  </si>
  <si>
    <t>GSSK</t>
  </si>
  <si>
    <t>VZ</t>
  </si>
  <si>
    <t>NL</t>
  </si>
  <si>
    <t>BR</t>
  </si>
  <si>
    <t>L</t>
  </si>
  <si>
    <t>R</t>
  </si>
  <si>
    <t>FKSS</t>
  </si>
  <si>
    <t>BT</t>
  </si>
  <si>
    <t>Pforte Tag</t>
  </si>
  <si>
    <t>Urlaub</t>
  </si>
  <si>
    <t>-</t>
  </si>
  <si>
    <t>Pforte Nacht</t>
  </si>
  <si>
    <t>Krank</t>
  </si>
  <si>
    <t>Läufer</t>
  </si>
  <si>
    <t>Sonderdienst</t>
  </si>
  <si>
    <t>Betriebsrat</t>
  </si>
  <si>
    <t>Niederlassung</t>
  </si>
  <si>
    <t>X</t>
  </si>
  <si>
    <t>SK</t>
  </si>
  <si>
    <t>Pfortee Tag</t>
  </si>
  <si>
    <t>Personalinformationen</t>
  </si>
  <si>
    <t>Nr.</t>
  </si>
  <si>
    <t>Perssonal Nr</t>
  </si>
  <si>
    <t>Anrede</t>
  </si>
  <si>
    <t>Nachname</t>
  </si>
  <si>
    <t>Vorname</t>
  </si>
  <si>
    <t>Quali</t>
  </si>
  <si>
    <t>AZ.</t>
  </si>
  <si>
    <t>Obj. 1</t>
  </si>
  <si>
    <t>Obj. 2</t>
  </si>
  <si>
    <t>Herr</t>
  </si>
  <si>
    <t>Frau</t>
  </si>
  <si>
    <t xml:space="preserve"> </t>
  </si>
  <si>
    <t>Objekt</t>
  </si>
  <si>
    <t>ENG</t>
  </si>
  <si>
    <t>BUND</t>
  </si>
  <si>
    <t>UX</t>
  </si>
  <si>
    <t>XA</t>
  </si>
  <si>
    <t>Termin</t>
  </si>
  <si>
    <t>Besamtbetriebsrat</t>
  </si>
  <si>
    <t>GBR</t>
  </si>
  <si>
    <t>Betriebsversammlung</t>
  </si>
  <si>
    <t>BV</t>
  </si>
  <si>
    <t>Objektleitertreffen</t>
  </si>
  <si>
    <t>OLT</t>
  </si>
  <si>
    <t>Lehrgang</t>
  </si>
  <si>
    <t>Erste Hilfe</t>
  </si>
  <si>
    <t>EH</t>
  </si>
  <si>
    <t>Bereitschaft</t>
  </si>
  <si>
    <t>Fehlzeit</t>
  </si>
  <si>
    <t>FZ</t>
  </si>
  <si>
    <t>Ruhetag</t>
  </si>
  <si>
    <t>Kind krank</t>
  </si>
  <si>
    <t>Kk</t>
  </si>
  <si>
    <t>Bildungsurlaub</t>
  </si>
  <si>
    <t>BU</t>
  </si>
  <si>
    <t>Urlaubbrücke</t>
  </si>
  <si>
    <t>Wunschfrei</t>
  </si>
  <si>
    <t>Stunden</t>
  </si>
  <si>
    <t>Pause</t>
  </si>
  <si>
    <t>Ende</t>
  </si>
  <si>
    <t>Beginn</t>
  </si>
  <si>
    <t>Beschreibung  / Information</t>
  </si>
  <si>
    <t>Personal</t>
  </si>
  <si>
    <t>Dienst</t>
  </si>
  <si>
    <t>Dienste</t>
  </si>
  <si>
    <t>Monat / Jahr</t>
  </si>
  <si>
    <t>BSD</t>
  </si>
  <si>
    <t>ESD</t>
  </si>
  <si>
    <t>ET</t>
  </si>
  <si>
    <t>EN</t>
  </si>
  <si>
    <t>ELA</t>
  </si>
  <si>
    <t>BN</t>
  </si>
  <si>
    <t>BTS</t>
  </si>
  <si>
    <t>intern INFO</t>
  </si>
  <si>
    <t>Objektleiter</t>
  </si>
  <si>
    <t>OL</t>
  </si>
  <si>
    <t>T10</t>
  </si>
  <si>
    <t>T9F</t>
  </si>
  <si>
    <t>T9S</t>
  </si>
  <si>
    <t>Frühdienst</t>
  </si>
  <si>
    <t>Spätdienst</t>
  </si>
  <si>
    <t>Tagdienst</t>
  </si>
  <si>
    <t>XXX</t>
  </si>
  <si>
    <t>xxx</t>
  </si>
  <si>
    <t>Alpha</t>
  </si>
  <si>
    <t>Bravo</t>
  </si>
  <si>
    <t>Charlie</t>
  </si>
  <si>
    <t>Delta</t>
  </si>
  <si>
    <t>Echo</t>
  </si>
  <si>
    <t>Foxtrot</t>
  </si>
  <si>
    <t>Hotel</t>
  </si>
  <si>
    <t>Golf</t>
  </si>
  <si>
    <t>India</t>
  </si>
  <si>
    <t>Juliet</t>
  </si>
  <si>
    <t>Kilo</t>
  </si>
  <si>
    <t>Lima</t>
  </si>
  <si>
    <t>Mike</t>
  </si>
  <si>
    <t>November</t>
  </si>
  <si>
    <t>Oscar</t>
  </si>
  <si>
    <t>Anton</t>
  </si>
  <si>
    <t>Bärbel</t>
  </si>
  <si>
    <t>Clive</t>
  </si>
  <si>
    <t>Doris</t>
  </si>
  <si>
    <t>Erna</t>
  </si>
  <si>
    <t>Frank</t>
  </si>
  <si>
    <t>Gustav</t>
  </si>
  <si>
    <t>Heinz</t>
  </si>
  <si>
    <t>Ingo</t>
  </si>
  <si>
    <t>Julia</t>
  </si>
  <si>
    <t>Karin</t>
  </si>
  <si>
    <t>Lars</t>
  </si>
  <si>
    <t>Martin</t>
  </si>
  <si>
    <t>Norbert</t>
  </si>
  <si>
    <t>Otto</t>
  </si>
  <si>
    <t>Divers</t>
  </si>
  <si>
    <t>A001</t>
  </si>
  <si>
    <t>B002</t>
  </si>
  <si>
    <t>C003</t>
  </si>
  <si>
    <t>D004</t>
  </si>
  <si>
    <t>E005</t>
  </si>
  <si>
    <t>F006</t>
  </si>
  <si>
    <t>G007</t>
  </si>
  <si>
    <t>H008</t>
  </si>
  <si>
    <t>I009</t>
  </si>
  <si>
    <t>J010</t>
  </si>
  <si>
    <t>K011</t>
  </si>
  <si>
    <t>L012</t>
  </si>
  <si>
    <t>M013</t>
  </si>
  <si>
    <t>N014</t>
  </si>
  <si>
    <t>O015</t>
  </si>
  <si>
    <t>Mitarbeiter/innen</t>
  </si>
  <si>
    <t>Gesamt</t>
  </si>
  <si>
    <t>Datum:</t>
  </si>
  <si>
    <t xml:space="preserve">Jede dieser beiden Formel für sich arbeitet richtig. </t>
  </si>
  <si>
    <t>Objekt:</t>
  </si>
  <si>
    <t>So soll es sein</t>
  </si>
  <si>
    <t>So ist es</t>
  </si>
  <si>
    <t>Werte</t>
  </si>
  <si>
    <t>In Spalte "I" sind die Werte die angezeigt werden dürfen, errechnet aus der Formel in "I10".</t>
  </si>
  <si>
    <t>In Spalte "K" sind die Werte die angezeigt werden wenn das entsprechende Datum gefunden wurde, errechnet aus der Formel in "K10".</t>
  </si>
  <si>
    <t>In Spalte  "L" ist das gewünschte Ergebniss, was bissher nicht erreicht wurde.</t>
  </si>
  <si>
    <t>Bravo, Bärbel</t>
  </si>
  <si>
    <t>Delta, Doris</t>
  </si>
  <si>
    <t>Foxtrot, Frank</t>
  </si>
  <si>
    <t>Hotel, Heinz</t>
  </si>
  <si>
    <t>Juliet, Julia</t>
  </si>
  <si>
    <t>Mike, Martin</t>
  </si>
  <si>
    <t>November, Norbert</t>
  </si>
  <si>
    <t>Oscar, Otto</t>
  </si>
  <si>
    <t>"L" ist der Ausgangswert, um "J" anzuzeigen.</t>
  </si>
  <si>
    <t>"J" ist der Ausgangswert um "L" anzuzeigen.</t>
  </si>
  <si>
    <t>Das ist das Ziel</t>
  </si>
  <si>
    <t>Im ganzen ist zu beachten dass, das Datum sich ändern kann.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</si>
</sst>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"/>
    <numFmt numFmtId="165" formatCode="ddd"/>
    <numFmt numFmtId="166" formatCode="h:mm;@"/>
    <numFmt numFmtId="167" formatCode="00&quot;.&quot;"/>
    <numFmt numFmtId="168" formatCode="00"/>
    <numFmt numFmtId="169" formatCode="0.00;\-0.00;;@"/>
    <numFmt numFmtId="170" formatCode="hh:mm;@"/>
    <numFmt numFmtId="171" formatCode="dd/mm/yy;@"/>
    <numFmt numFmtId="172" formatCode="0;\-0;;@"/>
    <numFmt numFmtId="173" formatCode="[$-F400]h:mm:ss\ AM/PM"/>
    <numFmt numFmtId="174" formatCode="00.00;\-00.00;;@"/>
    <numFmt numFmtId="175" formatCode="00;\-00;;@"/>
    <numFmt numFmtId="176" formatCode="hh:mm;hh:mm;;@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3F3F3F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5C666F"/>
      <name val="Calibri"/>
      <family val="2"/>
      <scheme val="minor"/>
    </font>
    <font>
      <b/>
      <sz val="11"/>
      <color rgb="FF003565"/>
      <name val="Calibri"/>
      <family val="2"/>
      <scheme val="minor"/>
    </font>
    <font>
      <sz val="11"/>
      <color rgb="FF003565"/>
      <name val="Calibri"/>
      <family val="2"/>
      <scheme val="minor"/>
    </font>
    <font>
      <sz val="11"/>
      <color rgb="FF003465"/>
      <name val="Calibri"/>
      <family val="2"/>
    </font>
    <font>
      <sz val="9"/>
      <color rgb="FFC10A26"/>
      <name val="Calibri"/>
      <family val="2"/>
    </font>
    <font>
      <sz val="9"/>
      <color rgb="FF003465"/>
      <name val="Calibri"/>
      <family val="2"/>
    </font>
    <font>
      <sz val="9"/>
      <color rgb="FF5C666F"/>
      <name val="Calibri"/>
      <family val="2"/>
    </font>
    <font>
      <b/>
      <sz val="10"/>
      <color theme="0"/>
      <name val="Calibri"/>
      <family val="2"/>
    </font>
    <font>
      <b/>
      <sz val="11"/>
      <color rgb="FF5C666F"/>
      <name val="Calibri"/>
      <family val="2"/>
      <scheme val="minor"/>
    </font>
    <font>
      <b/>
      <sz val="22"/>
      <color rgb="FF5C666F"/>
      <name val="Calibri"/>
      <family val="2"/>
      <scheme val="minor"/>
    </font>
    <font>
      <sz val="9"/>
      <color rgb="FF003565"/>
      <name val="Calibri"/>
      <family val="2"/>
    </font>
    <font>
      <b/>
      <sz val="22"/>
      <color rgb="FF003565"/>
      <name val="Calibri"/>
      <family val="2"/>
      <scheme val="minor"/>
    </font>
    <font>
      <b/>
      <sz val="10"/>
      <color rgb="FF003565"/>
      <name val="Calibri"/>
      <family val="2"/>
      <scheme val="minor"/>
    </font>
    <font>
      <b/>
      <sz val="9"/>
      <color rgb="FF003565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rgb="FFC10A26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3565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F2F2F2"/>
      </patternFill>
    </fill>
    <fill>
      <patternFill patternType="solid">
        <fgColor rgb="FF5C666F"/>
        <bgColor indexed="64"/>
      </patternFill>
    </fill>
    <fill>
      <patternFill patternType="solid">
        <fgColor rgb="FF0034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A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104">
    <border>
      <left/>
      <right/>
      <top/>
      <bottom/>
      <diagonal/>
    </border>
    <border>
      <left style="thin">
        <color rgb="FF003565"/>
      </left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003565"/>
      </left>
      <right/>
      <top style="thin">
        <color rgb="FF00356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C10A26"/>
      </bottom>
      <diagonal/>
    </border>
    <border>
      <left style="thin">
        <color theme="0"/>
      </left>
      <right style="thin">
        <color rgb="FFC10A26"/>
      </right>
      <top style="thin">
        <color theme="0"/>
      </top>
      <bottom style="thin">
        <color rgb="FFC10A26"/>
      </bottom>
      <diagonal/>
    </border>
    <border>
      <left style="thin">
        <color rgb="FF5C666F"/>
      </left>
      <right style="thin">
        <color rgb="FF5C666F"/>
      </right>
      <top/>
      <bottom style="thin">
        <color rgb="FF5C666F"/>
      </bottom>
      <diagonal/>
    </border>
    <border>
      <left/>
      <right/>
      <top style="thin">
        <color rgb="FF5C666F"/>
      </top>
      <bottom style="thin">
        <color rgb="FF5C666F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/>
      <top style="thin">
        <color rgb="FF5C666F"/>
      </top>
      <bottom style="medium">
        <color rgb="FFC10A26"/>
      </bottom>
      <diagonal/>
    </border>
    <border>
      <left style="thin">
        <color rgb="FF5C666F"/>
      </left>
      <right/>
      <top style="thin">
        <color rgb="FF5C666F"/>
      </top>
      <bottom style="medium">
        <color rgb="FFC10A26"/>
      </bottom>
      <diagonal/>
    </border>
    <border>
      <left/>
      <right/>
      <top/>
      <bottom style="medium">
        <color rgb="FFC10A26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/>
      <diagonal/>
    </border>
    <border>
      <left/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rgb="FF5C666F"/>
      </left>
      <right/>
      <top style="thin">
        <color rgb="FF5C666F"/>
      </top>
      <bottom style="thin">
        <color rgb="FF5C666F"/>
      </bottom>
      <diagonal/>
    </border>
    <border>
      <left/>
      <right style="thin">
        <color rgb="FF5C666F"/>
      </right>
      <top/>
      <bottom style="thin">
        <color rgb="FF5C666F"/>
      </bottom>
      <diagonal/>
    </border>
    <border>
      <left/>
      <right/>
      <top/>
      <bottom style="thin">
        <color rgb="FF5C666F"/>
      </bottom>
      <diagonal/>
    </border>
    <border>
      <left style="thin">
        <color rgb="FF5C666F"/>
      </left>
      <right/>
      <top/>
      <bottom style="thin">
        <color rgb="FF5C666F"/>
      </bottom>
      <diagonal/>
    </border>
    <border>
      <left style="thin">
        <color rgb="FF5C666F"/>
      </left>
      <right style="thin">
        <color rgb="FF5C666F"/>
      </right>
      <top/>
      <bottom/>
      <diagonal/>
    </border>
    <border>
      <left style="thin">
        <color rgb="FF5C666F"/>
      </left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/>
      <top style="medium">
        <color rgb="FF5C666F"/>
      </top>
      <bottom style="thin">
        <color rgb="FF5C666F"/>
      </bottom>
      <diagonal/>
    </border>
    <border>
      <left style="thin">
        <color rgb="FF5C666F"/>
      </left>
      <right/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thin">
        <color rgb="FF5C666F"/>
      </top>
      <bottom/>
      <diagonal/>
    </border>
    <border>
      <left/>
      <right/>
      <top style="thin">
        <color rgb="FF5C666F"/>
      </top>
      <bottom/>
      <diagonal/>
    </border>
    <border>
      <left style="thin">
        <color rgb="FF5C666F"/>
      </left>
      <right/>
      <top style="thin">
        <color rgb="FF5C666F"/>
      </top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5C666F"/>
      </bottom>
      <diagonal/>
    </border>
    <border>
      <left style="thin">
        <color theme="0"/>
      </left>
      <right style="thin">
        <color rgb="FF003465"/>
      </right>
      <top style="thin">
        <color rgb="FF003465"/>
      </top>
      <bottom/>
      <diagonal/>
    </border>
    <border>
      <left style="thin">
        <color theme="0"/>
      </left>
      <right style="thin">
        <color theme="0"/>
      </right>
      <top style="thin">
        <color rgb="FF003465"/>
      </top>
      <bottom/>
      <diagonal/>
    </border>
    <border>
      <left/>
      <right style="thin">
        <color theme="0"/>
      </right>
      <top style="thin">
        <color rgb="FF003465"/>
      </top>
      <bottom/>
      <diagonal/>
    </border>
    <border>
      <left/>
      <right/>
      <top style="thin">
        <color rgb="FF003465"/>
      </top>
      <bottom/>
      <diagonal/>
    </border>
    <border>
      <left style="thin">
        <color rgb="FF003465"/>
      </left>
      <right style="thin">
        <color theme="0"/>
      </right>
      <top style="thin">
        <color rgb="FF003465"/>
      </top>
      <bottom/>
      <diagonal/>
    </border>
    <border>
      <left/>
      <right style="thin">
        <color rgb="FFC10A26"/>
      </right>
      <top style="thin">
        <color rgb="FFC10A26"/>
      </top>
      <bottom/>
      <diagonal/>
    </border>
    <border>
      <left/>
      <right/>
      <top style="thin">
        <color rgb="FFC10A26"/>
      </top>
      <bottom/>
      <diagonal/>
    </border>
    <border>
      <left style="thin">
        <color rgb="FFC10A26"/>
      </left>
      <right/>
      <top style="thin">
        <color rgb="FFC10A26"/>
      </top>
      <bottom/>
      <diagonal/>
    </border>
    <border>
      <left style="thin">
        <color rgb="FF5C666F"/>
      </left>
      <right/>
      <top/>
      <bottom/>
      <diagonal/>
    </border>
    <border>
      <left style="thin">
        <color rgb="FF003465"/>
      </left>
      <right/>
      <top/>
      <bottom/>
      <diagonal/>
    </border>
    <border>
      <left style="hair">
        <color rgb="FF003565"/>
      </left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/>
      <top style="medium">
        <color rgb="FFC10A26"/>
      </top>
      <bottom style="hair">
        <color rgb="FF003565"/>
      </bottom>
      <diagonal/>
    </border>
    <border>
      <left/>
      <right/>
      <top style="medium">
        <color rgb="FFC10A26"/>
      </top>
      <bottom style="hair">
        <color rgb="FF003565"/>
      </bottom>
      <diagonal/>
    </border>
    <border>
      <left/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 style="hair">
        <color rgb="FF003565"/>
      </right>
      <top style="medium">
        <color rgb="FFC10A26"/>
      </top>
      <bottom/>
      <diagonal/>
    </border>
    <border>
      <left style="hair">
        <color rgb="FF5C666F"/>
      </left>
      <right style="hair">
        <color rgb="FF5C666F"/>
      </right>
      <top style="medium">
        <color rgb="FFC10A26"/>
      </top>
      <bottom style="hair">
        <color rgb="FF5C666F"/>
      </bottom>
      <diagonal/>
    </border>
    <border>
      <left/>
      <right style="thin">
        <color rgb="FF003565"/>
      </right>
      <top/>
      <bottom/>
      <diagonal/>
    </border>
    <border>
      <left style="thin">
        <color rgb="FF5C666F"/>
      </left>
      <right style="hair">
        <color theme="0"/>
      </right>
      <top style="thin">
        <color rgb="FF5C666F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thin">
        <color rgb="FF5C666F"/>
      </bottom>
      <diagonal/>
    </border>
    <border>
      <left style="thin">
        <color rgb="FF003565"/>
      </left>
      <right/>
      <top style="thin">
        <color rgb="FF003565"/>
      </top>
      <bottom style="thin">
        <color rgb="FF003565"/>
      </bottom>
      <diagonal/>
    </border>
    <border>
      <left/>
      <right/>
      <top style="thin">
        <color rgb="FF003565"/>
      </top>
      <bottom style="thin">
        <color rgb="FF003565"/>
      </bottom>
      <diagonal/>
    </border>
    <border>
      <left/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hair">
        <color theme="0"/>
      </left>
      <right style="hair">
        <color theme="0"/>
      </right>
      <top style="thin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thin">
        <color rgb="FF5C666F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thin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thin">
        <color rgb="FF5C666F"/>
      </bottom>
      <diagonal/>
    </border>
    <border>
      <left style="thin">
        <color rgb="FF5C666F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/>
      <top style="thin">
        <color theme="0"/>
      </top>
      <bottom style="thin">
        <color rgb="FF5C666F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rgb="FF5C666F"/>
      </bottom>
      <diagonal/>
    </border>
    <border>
      <left/>
      <right/>
      <top style="thin">
        <color rgb="FF5C666F"/>
      </top>
      <bottom style="hair">
        <color rgb="FF5C666F"/>
      </bottom>
      <diagonal/>
    </border>
    <border>
      <left/>
      <right style="hair">
        <color theme="0"/>
      </right>
      <top style="thin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hair">
        <color rgb="FF5C666F"/>
      </bottom>
      <diagonal/>
    </border>
    <border>
      <left/>
      <right style="hair">
        <color theme="0"/>
      </right>
      <top style="hair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thin">
        <color rgb="FF5C666F"/>
      </bottom>
      <diagonal/>
    </border>
    <border>
      <left/>
      <right style="hair">
        <color theme="0"/>
      </right>
      <top style="hair">
        <color rgb="FF5C666F"/>
      </top>
      <bottom style="thin">
        <color rgb="FF5C666F"/>
      </bottom>
      <diagonal/>
    </border>
    <border>
      <left/>
      <right/>
      <top/>
      <bottom style="thin">
        <color theme="0"/>
      </bottom>
      <diagonal/>
    </border>
    <border>
      <left/>
      <right style="hair">
        <color theme="0"/>
      </right>
      <top/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/>
      <top style="hair">
        <color theme="0"/>
      </top>
      <bottom/>
      <diagonal/>
    </border>
    <border>
      <left style="thin">
        <color rgb="FF5C666F"/>
      </left>
      <right/>
      <top style="thin">
        <color rgb="FF5C666F"/>
      </top>
      <bottom style="thin">
        <color theme="0"/>
      </bottom>
      <diagonal/>
    </border>
    <border>
      <left/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thin">
        <color theme="0"/>
      </right>
      <top style="thin">
        <color theme="0"/>
      </top>
      <bottom style="thin">
        <color rgb="FF003565"/>
      </bottom>
      <diagonal/>
    </border>
    <border>
      <left style="hair">
        <color theme="0"/>
      </left>
      <right/>
      <top/>
      <bottom style="hair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rgb="FF003565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horizontal="center" vertical="center"/>
    </xf>
    <xf numFmtId="0" fontId="4" fillId="3" borderId="0">
      <alignment horizontal="center" vertical="center"/>
    </xf>
    <xf numFmtId="0" fontId="1" fillId="3" borderId="1">
      <alignment horizontal="center" vertical="center"/>
      <protection locked="0"/>
    </xf>
    <xf numFmtId="0" fontId="5" fillId="4" borderId="2" applyNumberFormat="0" applyAlignment="0" applyProtection="0"/>
    <xf numFmtId="0" fontId="21" fillId="0" borderId="0"/>
  </cellStyleXfs>
  <cellXfs count="241">
    <xf numFmtId="0" fontId="0" fillId="0" borderId="0" xfId="0">
      <alignment horizontal="center" vertical="center"/>
    </xf>
    <xf numFmtId="0" fontId="0" fillId="5" borderId="0" xfId="0" applyFill="1" applyAlignment="1" applyProtection="1">
      <alignment horizontal="centerContinuous" vertical="center"/>
      <protection hidden="1"/>
    </xf>
    <xf numFmtId="0" fontId="6" fillId="5" borderId="0" xfId="0" applyFont="1" applyFill="1" applyAlignment="1" applyProtection="1">
      <alignment horizontal="centerContinuous" vertical="center"/>
      <protection hidden="1"/>
    </xf>
    <xf numFmtId="0" fontId="0" fillId="0" borderId="0" xfId="0" applyAlignment="1"/>
    <xf numFmtId="0" fontId="6" fillId="6" borderId="3" xfId="0" applyFont="1" applyFill="1" applyBorder="1" applyProtection="1">
      <alignment horizontal="center" vertical="center"/>
      <protection hidden="1"/>
    </xf>
    <xf numFmtId="0" fontId="2" fillId="6" borderId="4" xfId="0" applyFont="1" applyFill="1" applyBorder="1" applyProtection="1">
      <alignment horizontal="center" vertical="center"/>
      <protection hidden="1"/>
    </xf>
    <xf numFmtId="167" fontId="7" fillId="0" borderId="0" xfId="0" applyNumberFormat="1" applyFo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 vertical="center" indent="1"/>
      <protection locked="0"/>
    </xf>
    <xf numFmtId="0" fontId="7" fillId="0" borderId="0" xfId="0" applyFont="1" applyProtection="1">
      <alignment horizontal="center" vertical="center"/>
      <protection locked="0"/>
    </xf>
    <xf numFmtId="0" fontId="0" fillId="7" borderId="0" xfId="0" applyFill="1" applyAlignment="1"/>
    <xf numFmtId="0" fontId="8" fillId="0" borderId="0" xfId="0" applyFont="1" applyProtection="1">
      <alignment horizontal="center" vertical="center"/>
      <protection hidden="1"/>
    </xf>
    <xf numFmtId="169" fontId="8" fillId="0" borderId="0" xfId="0" applyNumberFormat="1" applyFont="1" applyProtection="1">
      <alignment horizontal="center" vertical="center"/>
      <protection hidden="1"/>
    </xf>
    <xf numFmtId="0" fontId="10" fillId="0" borderId="0" xfId="0" applyFont="1">
      <alignment horizontal="center" vertical="center"/>
    </xf>
    <xf numFmtId="169" fontId="11" fillId="0" borderId="10" xfId="0" applyNumberFormat="1" applyFont="1" applyBorder="1" applyAlignment="1" applyProtection="1">
      <alignment horizontal="right" vertical="center" indent="1"/>
      <protection hidden="1"/>
    </xf>
    <xf numFmtId="169" fontId="11" fillId="0" borderId="12" xfId="0" applyNumberFormat="1" applyFont="1" applyBorder="1" applyAlignment="1" applyProtection="1">
      <alignment horizontal="right" vertical="center" indent="1"/>
      <protection hidden="1"/>
    </xf>
    <xf numFmtId="170" fontId="11" fillId="0" borderId="12" xfId="0" applyNumberFormat="1" applyFont="1" applyBorder="1" applyProtection="1">
      <alignment horizontal="center" vertical="center"/>
      <protection locked="0"/>
    </xf>
    <xf numFmtId="170" fontId="11" fillId="0" borderId="13" xfId="0" applyNumberFormat="1" applyFont="1" applyBorder="1" applyProtection="1">
      <alignment horizontal="center" vertical="center"/>
      <protection locked="0"/>
    </xf>
    <xf numFmtId="0" fontId="11" fillId="0" borderId="14" xfId="0" applyFont="1" applyBorder="1" applyProtection="1">
      <alignment horizontal="center" vertical="center"/>
      <protection hidden="1"/>
    </xf>
    <xf numFmtId="170" fontId="11" fillId="0" borderId="15" xfId="0" applyNumberFormat="1" applyFont="1" applyBorder="1" applyProtection="1">
      <alignment horizontal="center" vertical="center"/>
      <protection locked="0"/>
    </xf>
    <xf numFmtId="0" fontId="11" fillId="0" borderId="12" xfId="0" applyFont="1" applyBorder="1" applyAlignment="1">
      <alignment horizontal="left" vertical="center" indent="1"/>
    </xf>
    <xf numFmtId="0" fontId="12" fillId="5" borderId="16" xfId="0" applyFont="1" applyFill="1" applyBorder="1" applyProtection="1">
      <alignment horizontal="center" vertical="center"/>
      <protection hidden="1"/>
    </xf>
    <xf numFmtId="0" fontId="11" fillId="0" borderId="12" xfId="0" applyFont="1" applyBorder="1" applyProtection="1">
      <alignment horizontal="center" vertical="center"/>
      <protection hidden="1"/>
    </xf>
    <xf numFmtId="167" fontId="11" fillId="0" borderId="12" xfId="0" applyNumberFormat="1" applyFont="1" applyBorder="1" applyProtection="1">
      <alignment horizontal="center" vertical="center"/>
      <protection hidden="1"/>
    </xf>
    <xf numFmtId="170" fontId="11" fillId="0" borderId="5" xfId="0" applyNumberFormat="1" applyFont="1" applyBorder="1" applyProtection="1">
      <alignment horizontal="center" vertical="center"/>
      <protection locked="0"/>
    </xf>
    <xf numFmtId="170" fontId="11" fillId="0" borderId="18" xfId="0" applyNumberFormat="1" applyFont="1" applyBorder="1" applyProtection="1">
      <alignment horizontal="center" vertical="center"/>
      <protection locked="0"/>
    </xf>
    <xf numFmtId="0" fontId="11" fillId="0" borderId="11" xfId="0" applyFont="1" applyBorder="1" applyProtection="1">
      <alignment horizontal="center" vertical="center"/>
      <protection hidden="1"/>
    </xf>
    <xf numFmtId="170" fontId="11" fillId="0" borderId="19" xfId="0" applyNumberFormat="1" applyFont="1" applyBorder="1" applyProtection="1">
      <alignment horizontal="center" vertical="center"/>
      <protection locked="0"/>
    </xf>
    <xf numFmtId="0" fontId="11" fillId="0" borderId="5" xfId="0" applyFont="1" applyBorder="1" applyAlignment="1">
      <alignment horizontal="left" vertical="center" indent="1"/>
    </xf>
    <xf numFmtId="0" fontId="12" fillId="5" borderId="0" xfId="0" applyFont="1" applyFill="1" applyProtection="1">
      <alignment horizontal="center" vertical="center"/>
      <protection hidden="1"/>
    </xf>
    <xf numFmtId="0" fontId="11" fillId="0" borderId="5" xfId="0" applyFont="1" applyBorder="1" applyProtection="1">
      <alignment horizontal="center" vertical="center"/>
      <protection hidden="1"/>
    </xf>
    <xf numFmtId="167" fontId="11" fillId="0" borderId="5" xfId="0" applyNumberFormat="1" applyFont="1" applyBorder="1" applyProtection="1">
      <alignment horizontal="center" vertical="center"/>
      <protection hidden="1"/>
    </xf>
    <xf numFmtId="170" fontId="11" fillId="0" borderId="10" xfId="0" applyNumberFormat="1" applyFont="1" applyBorder="1" applyProtection="1">
      <alignment horizontal="center" vertical="center"/>
      <protection locked="0"/>
    </xf>
    <xf numFmtId="170" fontId="11" fillId="0" borderId="20" xfId="0" applyNumberFormat="1" applyFont="1" applyBorder="1" applyProtection="1">
      <alignment horizontal="center" vertical="center"/>
      <protection locked="0"/>
    </xf>
    <xf numFmtId="0" fontId="11" fillId="0" borderId="21" xfId="0" applyFont="1" applyBorder="1" applyProtection="1">
      <alignment horizontal="center" vertical="center"/>
      <protection hidden="1"/>
    </xf>
    <xf numFmtId="170" fontId="11" fillId="0" borderId="22" xfId="0" applyNumberFormat="1" applyFont="1" applyBorder="1" applyProtection="1">
      <alignment horizontal="center" vertical="center"/>
      <protection locked="0"/>
    </xf>
    <xf numFmtId="0" fontId="11" fillId="0" borderId="10" xfId="0" applyFont="1" applyBorder="1" applyAlignment="1">
      <alignment horizontal="left" vertical="center" indent="1"/>
    </xf>
    <xf numFmtId="167" fontId="11" fillId="0" borderId="23" xfId="0" applyNumberFormat="1" applyFont="1" applyBorder="1" applyProtection="1">
      <alignment horizontal="center" vertical="center"/>
      <protection hidden="1"/>
    </xf>
    <xf numFmtId="169" fontId="11" fillId="0" borderId="24" xfId="0" applyNumberFormat="1" applyFont="1" applyBorder="1" applyAlignment="1" applyProtection="1">
      <alignment horizontal="right" vertical="center" indent="1"/>
      <protection hidden="1"/>
    </xf>
    <xf numFmtId="0" fontId="11" fillId="0" borderId="24" xfId="0" applyFont="1" applyBorder="1" applyProtection="1">
      <alignment horizontal="center" vertical="center"/>
      <protection locked="0"/>
    </xf>
    <xf numFmtId="20" fontId="11" fillId="0" borderId="25" xfId="0" applyNumberFormat="1" applyFont="1" applyBorder="1" applyProtection="1">
      <alignment horizontal="center" vertical="center"/>
      <protection locked="0"/>
    </xf>
    <xf numFmtId="0" fontId="11" fillId="0" borderId="26" xfId="0" applyFont="1" applyBorder="1" applyProtection="1">
      <alignment horizontal="center" vertical="center"/>
      <protection hidden="1"/>
    </xf>
    <xf numFmtId="20" fontId="11" fillId="0" borderId="27" xfId="0" applyNumberFormat="1" applyFont="1" applyBorder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left" vertical="center" indent="1"/>
      <protection hidden="1"/>
    </xf>
    <xf numFmtId="0" fontId="11" fillId="5" borderId="26" xfId="0" applyFont="1" applyFill="1" applyBorder="1" applyProtection="1">
      <alignment horizontal="center" vertical="center"/>
      <protection hidden="1"/>
    </xf>
    <xf numFmtId="0" fontId="11" fillId="0" borderId="24" xfId="0" applyFont="1" applyBorder="1" applyProtection="1">
      <alignment horizontal="center" vertical="center"/>
      <protection hidden="1"/>
    </xf>
    <xf numFmtId="167" fontId="11" fillId="0" borderId="24" xfId="0" applyNumberFormat="1" applyFont="1" applyBorder="1" applyProtection="1">
      <alignment horizontal="center" vertical="center"/>
      <protection hidden="1"/>
    </xf>
    <xf numFmtId="0" fontId="13" fillId="5" borderId="17" xfId="0" applyFont="1" applyFill="1" applyBorder="1" applyProtection="1">
      <alignment horizontal="center" vertical="center"/>
      <protection hidden="1"/>
    </xf>
    <xf numFmtId="0" fontId="13" fillId="5" borderId="29" xfId="0" applyFont="1" applyFill="1" applyBorder="1" applyProtection="1">
      <alignment horizontal="center" vertical="center"/>
      <protection hidden="1"/>
    </xf>
    <xf numFmtId="0" fontId="13" fillId="0" borderId="17" xfId="0" applyFont="1" applyBorder="1" applyAlignment="1" applyProtection="1">
      <alignment horizontal="left" vertical="center" indent="1"/>
      <protection hidden="1"/>
    </xf>
    <xf numFmtId="0" fontId="12" fillId="5" borderId="17" xfId="0" applyFont="1" applyFill="1" applyBorder="1" applyProtection="1">
      <alignment horizontal="center" vertical="center"/>
      <protection hidden="1"/>
    </xf>
    <xf numFmtId="0" fontId="12" fillId="0" borderId="31" xfId="0" applyFont="1" applyBorder="1" applyProtection="1">
      <alignment horizontal="center" vertical="center"/>
      <protection hidden="1"/>
    </xf>
    <xf numFmtId="167" fontId="13" fillId="0" borderId="31" xfId="0" applyNumberFormat="1" applyFont="1" applyBorder="1" applyProtection="1">
      <alignment horizontal="center" vertical="center"/>
      <protection hidden="1"/>
    </xf>
    <xf numFmtId="0" fontId="12" fillId="0" borderId="5" xfId="0" applyFont="1" applyBorder="1" applyProtection="1">
      <alignment horizontal="center" vertical="center"/>
      <protection hidden="1"/>
    </xf>
    <xf numFmtId="167" fontId="13" fillId="0" borderId="10" xfId="0" applyNumberFormat="1" applyFont="1" applyBorder="1" applyProtection="1">
      <alignment horizontal="center" vertical="center"/>
      <protection hidden="1"/>
    </xf>
    <xf numFmtId="0" fontId="13" fillId="5" borderId="5" xfId="0" applyFont="1" applyFill="1" applyBorder="1" applyProtection="1">
      <alignment horizontal="center" vertical="center"/>
      <protection hidden="1"/>
    </xf>
    <xf numFmtId="0" fontId="13" fillId="5" borderId="11" xfId="0" applyFont="1" applyFill="1" applyBorder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left" vertical="center" indent="1"/>
      <protection hidden="1"/>
    </xf>
    <xf numFmtId="0" fontId="12" fillId="5" borderId="5" xfId="0" applyFont="1" applyFill="1" applyBorder="1" applyProtection="1">
      <alignment horizontal="center" vertical="center"/>
      <protection hidden="1"/>
    </xf>
    <xf numFmtId="20" fontId="13" fillId="5" borderId="10" xfId="0" applyNumberFormat="1" applyFont="1" applyFill="1" applyBorder="1" applyProtection="1">
      <alignment horizontal="center" vertical="center"/>
      <protection hidden="1"/>
    </xf>
    <xf numFmtId="0" fontId="13" fillId="5" borderId="21" xfId="0" applyFont="1" applyFill="1" applyBorder="1" applyProtection="1">
      <alignment horizontal="center" vertical="center"/>
      <protection hidden="1"/>
    </xf>
    <xf numFmtId="0" fontId="13" fillId="0" borderId="10" xfId="0" applyFont="1" applyBorder="1" applyAlignment="1" applyProtection="1">
      <alignment horizontal="left" vertical="center" indent="1"/>
      <protection hidden="1"/>
    </xf>
    <xf numFmtId="0" fontId="12" fillId="5" borderId="10" xfId="0" applyFont="1" applyFill="1" applyBorder="1" applyProtection="1">
      <alignment horizontal="center" vertical="center"/>
      <protection hidden="1"/>
    </xf>
    <xf numFmtId="0" fontId="12" fillId="0" borderId="10" xfId="0" applyFont="1" applyBorder="1" applyProtection="1">
      <alignment horizontal="center" vertical="center"/>
      <protection hidden="1"/>
    </xf>
    <xf numFmtId="0" fontId="13" fillId="5" borderId="10" xfId="0" applyFont="1" applyFill="1" applyBorder="1" applyProtection="1">
      <alignment horizontal="center" vertical="center"/>
      <protection hidden="1"/>
    </xf>
    <xf numFmtId="0" fontId="14" fillId="6" borderId="32" xfId="0" applyFont="1" applyFill="1" applyBorder="1" applyProtection="1">
      <alignment horizontal="center" vertical="center"/>
      <protection hidden="1"/>
    </xf>
    <xf numFmtId="0" fontId="14" fillId="6" borderId="33" xfId="0" applyFont="1" applyFill="1" applyBorder="1" applyProtection="1">
      <alignment horizontal="center" vertical="center"/>
      <protection hidden="1"/>
    </xf>
    <xf numFmtId="0" fontId="14" fillId="6" borderId="34" xfId="0" applyFont="1" applyFill="1" applyBorder="1" applyProtection="1">
      <alignment horizontal="center" vertical="center"/>
      <protection hidden="1"/>
    </xf>
    <xf numFmtId="0" fontId="14" fillId="6" borderId="35" xfId="0" applyFont="1" applyFill="1" applyBorder="1" applyProtection="1">
      <alignment horizontal="center" vertical="center"/>
      <protection hidden="1"/>
    </xf>
    <xf numFmtId="0" fontId="14" fillId="6" borderId="36" xfId="0" applyFont="1" applyFill="1" applyBorder="1" applyProtection="1">
      <alignment horizontal="center" vertical="center"/>
      <protection hidden="1"/>
    </xf>
    <xf numFmtId="0" fontId="10" fillId="0" borderId="37" xfId="0" applyFont="1" applyBorder="1">
      <alignment horizontal="center" vertical="center"/>
    </xf>
    <xf numFmtId="0" fontId="10" fillId="0" borderId="38" xfId="0" applyFont="1" applyBorder="1">
      <alignment horizontal="center" vertical="center"/>
    </xf>
    <xf numFmtId="0" fontId="10" fillId="0" borderId="39" xfId="0" applyFont="1" applyBorder="1">
      <alignment horizontal="center" vertical="center"/>
    </xf>
    <xf numFmtId="169" fontId="11" fillId="0" borderId="0" xfId="0" applyNumberFormat="1" applyFont="1" applyAlignment="1" applyProtection="1">
      <alignment horizontal="right" vertical="center" indent="1"/>
      <protection hidden="1"/>
    </xf>
    <xf numFmtId="0" fontId="10" fillId="2" borderId="0" xfId="0" applyFont="1" applyFill="1">
      <alignment horizontal="center" vertical="center"/>
    </xf>
    <xf numFmtId="167" fontId="17" fillId="0" borderId="46" xfId="0" applyNumberFormat="1" applyFont="1" applyBorder="1" applyProtection="1">
      <alignment horizontal="center" vertical="center"/>
      <protection hidden="1"/>
    </xf>
    <xf numFmtId="0" fontId="17" fillId="0" borderId="42" xfId="0" applyFont="1" applyBorder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170" fontId="17" fillId="0" borderId="43" xfId="0" applyNumberFormat="1" applyFont="1" applyBorder="1" applyProtection="1">
      <alignment horizontal="center" vertical="center"/>
      <protection locked="0"/>
    </xf>
    <xf numFmtId="0" fontId="17" fillId="0" borderId="44" xfId="0" applyFont="1" applyBorder="1" applyProtection="1">
      <alignment horizontal="center" vertical="center"/>
      <protection hidden="1"/>
    </xf>
    <xf numFmtId="170" fontId="17" fillId="0" borderId="45" xfId="0" applyNumberFormat="1" applyFont="1" applyBorder="1" applyProtection="1">
      <alignment horizontal="center" vertical="center"/>
      <protection locked="0"/>
    </xf>
    <xf numFmtId="167" fontId="17" fillId="0" borderId="0" xfId="0" applyNumberFormat="1" applyFont="1" applyProtection="1">
      <alignment horizontal="center" vertical="center"/>
      <protection hidden="1"/>
    </xf>
    <xf numFmtId="0" fontId="17" fillId="0" borderId="0" xfId="0" applyFo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170" fontId="17" fillId="0" borderId="0" xfId="0" applyNumberFormat="1" applyFont="1" applyProtection="1">
      <alignment horizontal="center" vertical="center"/>
      <protection locked="0"/>
    </xf>
    <xf numFmtId="0" fontId="17" fillId="0" borderId="0" xfId="0" applyFont="1" applyProtection="1">
      <alignment horizontal="center" vertical="center"/>
      <protection hidden="1"/>
    </xf>
    <xf numFmtId="169" fontId="11" fillId="0" borderId="47" xfId="0" applyNumberFormat="1" applyFont="1" applyBorder="1" applyAlignment="1" applyProtection="1">
      <alignment horizontal="right" vertical="center" indent="1"/>
      <protection hidden="1"/>
    </xf>
    <xf numFmtId="167" fontId="8" fillId="0" borderId="0" xfId="0" applyNumberFormat="1" applyFont="1" applyProtection="1">
      <alignment horizontal="center" vertical="center"/>
      <protection hidden="1"/>
    </xf>
    <xf numFmtId="172" fontId="8" fillId="0" borderId="0" xfId="0" applyNumberFormat="1" applyFo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9" fillId="0" borderId="0" xfId="0" applyFont="1" applyAlignment="1" applyProtection="1">
      <protection hidden="1"/>
    </xf>
    <xf numFmtId="0" fontId="8" fillId="0" borderId="6" xfId="0" applyFont="1" applyBorder="1" applyProtection="1">
      <alignment horizontal="center" vertical="center"/>
      <protection hidden="1"/>
    </xf>
    <xf numFmtId="0" fontId="8" fillId="0" borderId="4" xfId="0" applyFont="1" applyBorder="1" applyProtection="1">
      <alignment horizontal="center" vertical="center"/>
      <protection hidden="1"/>
    </xf>
    <xf numFmtId="168" fontId="9" fillId="0" borderId="0" xfId="0" applyNumberFormat="1" applyFont="1" applyAlignment="1" applyProtection="1">
      <protection hidden="1"/>
    </xf>
    <xf numFmtId="0" fontId="9" fillId="0" borderId="0" xfId="0" applyFo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2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168" fontId="8" fillId="0" borderId="0" xfId="0" applyNumberFormat="1" applyFont="1" applyAlignment="1" applyProtection="1">
      <protection hidden="1"/>
    </xf>
    <xf numFmtId="20" fontId="8" fillId="0" borderId="0" xfId="0" applyNumberFormat="1" applyFont="1" applyProtection="1">
      <alignment horizontal="center" vertical="center"/>
      <protection hidden="1"/>
    </xf>
    <xf numFmtId="166" fontId="20" fillId="0" borderId="0" xfId="0" applyNumberFormat="1" applyFont="1" applyProtection="1">
      <alignment horizontal="center" vertical="center"/>
      <protection hidden="1"/>
    </xf>
    <xf numFmtId="168" fontId="19" fillId="0" borderId="0" xfId="0" applyNumberFormat="1" applyFont="1" applyAlignment="1" applyProtection="1">
      <protection hidden="1"/>
    </xf>
    <xf numFmtId="0" fontId="19" fillId="0" borderId="1" xfId="0" applyFont="1" applyBorder="1" applyProtection="1">
      <alignment horizontal="center" vertical="center"/>
      <protection hidden="1"/>
    </xf>
    <xf numFmtId="0" fontId="19" fillId="0" borderId="0" xfId="0" applyFont="1" applyAlignment="1" applyProtection="1">
      <protection hidden="1"/>
    </xf>
    <xf numFmtId="0" fontId="19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48" xfId="0" applyFont="1" applyBorder="1" applyAlignment="1" applyProtection="1">
      <alignment vertical="center"/>
      <protection hidden="1"/>
    </xf>
    <xf numFmtId="0" fontId="19" fillId="0" borderId="49" xfId="0" applyFont="1" applyBorder="1" applyProtection="1">
      <alignment horizontal="center" vertical="center"/>
      <protection hidden="1"/>
    </xf>
    <xf numFmtId="0" fontId="19" fillId="0" borderId="51" xfId="0" applyFont="1" applyBorder="1" applyProtection="1">
      <alignment horizontal="center" vertical="center"/>
      <protection hidden="1"/>
    </xf>
    <xf numFmtId="0" fontId="19" fillId="0" borderId="54" xfId="0" applyFont="1" applyBorder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74" fontId="19" fillId="0" borderId="0" xfId="0" applyNumberFormat="1" applyFont="1" applyProtection="1">
      <alignment horizontal="center" vertical="center"/>
      <protection hidden="1"/>
    </xf>
    <xf numFmtId="166" fontId="19" fillId="0" borderId="0" xfId="0" applyNumberFormat="1" applyFont="1" applyProtection="1">
      <alignment horizontal="center" vertical="center"/>
      <protection hidden="1"/>
    </xf>
    <xf numFmtId="174" fontId="19" fillId="10" borderId="50" xfId="0" applyNumberFormat="1" applyFont="1" applyFill="1" applyBorder="1" applyProtection="1">
      <alignment horizontal="center" vertical="center"/>
      <protection hidden="1"/>
    </xf>
    <xf numFmtId="174" fontId="19" fillId="10" borderId="53" xfId="0" applyNumberFormat="1" applyFont="1" applyFill="1" applyBorder="1" applyProtection="1">
      <alignment horizontal="center" vertical="center"/>
      <protection hidden="1"/>
    </xf>
    <xf numFmtId="174" fontId="19" fillId="10" borderId="55" xfId="0" applyNumberFormat="1" applyFont="1" applyFill="1" applyBorder="1" applyProtection="1">
      <alignment horizontal="center" vertical="center"/>
      <protection hidden="1"/>
    </xf>
    <xf numFmtId="0" fontId="19" fillId="11" borderId="67" xfId="0" applyFont="1" applyFill="1" applyBorder="1" applyProtection="1">
      <alignment horizontal="center" vertical="center"/>
      <protection hidden="1"/>
    </xf>
    <xf numFmtId="174" fontId="19" fillId="10" borderId="68" xfId="0" applyNumberFormat="1" applyFont="1" applyFill="1" applyBorder="1" applyProtection="1">
      <alignment horizontal="center" vertical="center"/>
      <protection hidden="1"/>
    </xf>
    <xf numFmtId="0" fontId="19" fillId="11" borderId="69" xfId="0" applyFont="1" applyFill="1" applyBorder="1" applyProtection="1">
      <alignment horizontal="center" vertical="center"/>
      <protection hidden="1"/>
    </xf>
    <xf numFmtId="174" fontId="19" fillId="10" borderId="70" xfId="0" applyNumberFormat="1" applyFont="1" applyFill="1" applyBorder="1" applyProtection="1">
      <alignment horizontal="center" vertical="center"/>
      <protection hidden="1"/>
    </xf>
    <xf numFmtId="0" fontId="19" fillId="11" borderId="71" xfId="0" applyFont="1" applyFill="1" applyBorder="1" applyProtection="1">
      <alignment horizontal="center" vertical="center"/>
      <protection hidden="1"/>
    </xf>
    <xf numFmtId="174" fontId="19" fillId="10" borderId="72" xfId="0" applyNumberFormat="1" applyFont="1" applyFill="1" applyBorder="1" applyProtection="1">
      <alignment horizontal="center" vertical="center"/>
      <protection hidden="1"/>
    </xf>
    <xf numFmtId="0" fontId="19" fillId="11" borderId="73" xfId="0" applyFont="1" applyFill="1" applyBorder="1" applyProtection="1">
      <alignment horizontal="center" vertical="center"/>
      <protection hidden="1"/>
    </xf>
    <xf numFmtId="174" fontId="19" fillId="10" borderId="74" xfId="0" applyNumberFormat="1" applyFont="1" applyFill="1" applyBorder="1" applyProtection="1">
      <alignment horizontal="center" vertical="center"/>
      <protection hidden="1"/>
    </xf>
    <xf numFmtId="0" fontId="19" fillId="11" borderId="75" xfId="0" applyFont="1" applyFill="1" applyBorder="1" applyProtection="1">
      <alignment horizontal="center" vertical="center"/>
      <protection hidden="1"/>
    </xf>
    <xf numFmtId="174" fontId="19" fillId="10" borderId="76" xfId="0" applyNumberFormat="1" applyFont="1" applyFill="1" applyBorder="1" applyProtection="1">
      <alignment horizontal="center" vertical="center"/>
      <protection hidden="1"/>
    </xf>
    <xf numFmtId="0" fontId="19" fillId="11" borderId="77" xfId="0" applyFont="1" applyFill="1" applyBorder="1" applyProtection="1">
      <alignment horizontal="center" vertical="center"/>
      <protection hidden="1"/>
    </xf>
    <xf numFmtId="174" fontId="19" fillId="10" borderId="78" xfId="0" applyNumberFormat="1" applyFont="1" applyFill="1" applyBorder="1" applyProtection="1">
      <alignment horizontal="center" vertical="center"/>
      <protection hidden="1"/>
    </xf>
    <xf numFmtId="175" fontId="2" fillId="2" borderId="63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62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8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90" xfId="0" applyNumberFormat="1" applyFont="1" applyFill="1" applyBorder="1" applyAlignment="1" applyProtection="1">
      <alignment horizontal="right" vertical="center" indent="1"/>
      <protection hidden="1"/>
    </xf>
    <xf numFmtId="0" fontId="6" fillId="12" borderId="7" xfId="0" applyFont="1" applyFill="1" applyBorder="1" applyProtection="1">
      <alignment horizontal="center" vertical="center"/>
      <protection hidden="1"/>
    </xf>
    <xf numFmtId="167" fontId="7" fillId="7" borderId="0" xfId="0" applyNumberFormat="1" applyFont="1" applyFill="1" applyProtection="1">
      <alignment horizontal="center" vertical="center"/>
      <protection hidden="1"/>
    </xf>
    <xf numFmtId="14" fontId="0" fillId="0" borderId="0" xfId="0" applyNumberFormat="1">
      <alignment horizontal="center" vertical="center"/>
    </xf>
    <xf numFmtId="0" fontId="13" fillId="5" borderId="24" xfId="0" applyFont="1" applyFill="1" applyBorder="1" applyProtection="1">
      <alignment horizontal="center" vertical="center"/>
      <protection hidden="1"/>
    </xf>
    <xf numFmtId="0" fontId="7" fillId="0" borderId="0" xfId="0" applyFont="1">
      <alignment horizontal="center" vertical="center"/>
    </xf>
    <xf numFmtId="0" fontId="3" fillId="0" borderId="0" xfId="0" applyFont="1">
      <alignment horizontal="center" vertical="center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5" fillId="0" borderId="0" xfId="0" applyFont="1" applyProtection="1">
      <alignment horizontal="center" vertical="center"/>
      <protection hidden="1"/>
    </xf>
    <xf numFmtId="171" fontId="15" fillId="0" borderId="0" xfId="0" applyNumberFormat="1" applyFont="1" applyProtection="1">
      <alignment horizontal="center" vertical="center"/>
      <protection hidden="1"/>
    </xf>
    <xf numFmtId="171" fontId="15" fillId="0" borderId="0" xfId="0" applyNumberFormat="1" applyFont="1" applyAlignment="1" applyProtection="1">
      <alignment vertical="center"/>
      <protection hidden="1"/>
    </xf>
    <xf numFmtId="14" fontId="15" fillId="0" borderId="0" xfId="0" applyNumberFormat="1" applyFont="1" applyAlignment="1" applyProtection="1">
      <alignment vertical="center"/>
      <protection hidden="1"/>
    </xf>
    <xf numFmtId="173" fontId="15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8" fillId="13" borderId="91" xfId="0" applyFont="1" applyFill="1" applyBorder="1" applyProtection="1">
      <alignment horizontal="center" vertical="center"/>
      <protection hidden="1"/>
    </xf>
    <xf numFmtId="0" fontId="2" fillId="13" borderId="86" xfId="0" applyFont="1" applyFill="1" applyBorder="1" applyProtection="1">
      <alignment horizontal="center" vertical="center"/>
      <protection hidden="1"/>
    </xf>
    <xf numFmtId="0" fontId="2" fillId="13" borderId="87" xfId="0" applyFont="1" applyFill="1" applyBorder="1" applyProtection="1">
      <alignment horizontal="center" vertical="center"/>
      <protection hidden="1"/>
    </xf>
    <xf numFmtId="0" fontId="2" fillId="13" borderId="94" xfId="0" applyFont="1" applyFill="1" applyBorder="1" applyProtection="1">
      <alignment horizontal="center" vertical="center"/>
      <protection hidden="1"/>
    </xf>
    <xf numFmtId="168" fontId="2" fillId="13" borderId="93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165" fontId="2" fillId="13" borderId="8" xfId="0" applyNumberFormat="1" applyFont="1" applyFill="1" applyBorder="1" applyProtection="1">
      <alignment horizontal="center" vertical="center"/>
      <protection hidden="1"/>
    </xf>
    <xf numFmtId="165" fontId="2" fillId="13" borderId="9" xfId="0" applyNumberFormat="1" applyFont="1" applyFill="1" applyBorder="1" applyProtection="1">
      <alignment horizontal="center" vertical="center"/>
      <protection hidden="1"/>
    </xf>
    <xf numFmtId="164" fontId="2" fillId="13" borderId="6" xfId="0" applyNumberFormat="1" applyFont="1" applyFill="1" applyBorder="1" applyProtection="1">
      <alignment horizontal="center" vertical="center"/>
      <protection hidden="1"/>
    </xf>
    <xf numFmtId="164" fontId="2" fillId="13" borderId="96" xfId="0" applyNumberFormat="1" applyFont="1" applyFill="1" applyBorder="1" applyProtection="1">
      <alignment horizontal="center" vertical="center"/>
      <protection hidden="1"/>
    </xf>
    <xf numFmtId="0" fontId="9" fillId="13" borderId="41" xfId="0" applyFont="1" applyFill="1" applyBorder="1" applyAlignment="1" applyProtection="1">
      <alignment vertical="center"/>
      <protection hidden="1"/>
    </xf>
    <xf numFmtId="0" fontId="9" fillId="13" borderId="0" xfId="0" applyFont="1" applyFill="1" applyAlignment="1" applyProtection="1">
      <alignment vertical="center"/>
      <protection hidden="1"/>
    </xf>
    <xf numFmtId="173" fontId="13" fillId="5" borderId="20" xfId="0" applyNumberFormat="1" applyFont="1" applyFill="1" applyBorder="1" applyProtection="1">
      <alignment horizontal="center" vertical="center"/>
      <protection hidden="1"/>
    </xf>
    <xf numFmtId="173" fontId="13" fillId="5" borderId="10" xfId="0" applyNumberFormat="1" applyFont="1" applyFill="1" applyBorder="1" applyProtection="1">
      <alignment horizontal="center" vertical="center"/>
      <protection hidden="1"/>
    </xf>
    <xf numFmtId="173" fontId="13" fillId="5" borderId="18" xfId="0" applyNumberFormat="1" applyFont="1" applyFill="1" applyBorder="1" applyProtection="1">
      <alignment horizontal="center" vertical="center"/>
      <protection hidden="1"/>
    </xf>
    <xf numFmtId="173" fontId="13" fillId="5" borderId="5" xfId="0" applyNumberFormat="1" applyFont="1" applyFill="1" applyBorder="1" applyProtection="1">
      <alignment horizontal="center" vertical="center"/>
      <protection hidden="1"/>
    </xf>
    <xf numFmtId="173" fontId="13" fillId="5" borderId="28" xfId="0" applyNumberFormat="1" applyFont="1" applyFill="1" applyBorder="1" applyProtection="1">
      <alignment horizontal="center" vertical="center"/>
      <protection hidden="1"/>
    </xf>
    <xf numFmtId="173" fontId="13" fillId="5" borderId="17" xfId="0" applyNumberFormat="1" applyFont="1" applyFill="1" applyBorder="1" applyProtection="1">
      <alignment horizontal="center" vertical="center"/>
      <protection hidden="1"/>
    </xf>
    <xf numFmtId="173" fontId="13" fillId="5" borderId="22" xfId="0" applyNumberFormat="1" applyFont="1" applyFill="1" applyBorder="1" applyProtection="1">
      <alignment horizontal="center" vertical="center"/>
      <protection hidden="1"/>
    </xf>
    <xf numFmtId="173" fontId="13" fillId="5" borderId="19" xfId="0" applyNumberFormat="1" applyFont="1" applyFill="1" applyBorder="1" applyProtection="1">
      <alignment horizontal="center" vertical="center"/>
      <protection hidden="1"/>
    </xf>
    <xf numFmtId="173" fontId="13" fillId="5" borderId="30" xfId="0" applyNumberFormat="1" applyFont="1" applyFill="1" applyBorder="1" applyProtection="1">
      <alignment horizontal="center" vertical="center"/>
      <protection hidden="1"/>
    </xf>
    <xf numFmtId="0" fontId="1" fillId="9" borderId="0" xfId="0" applyFont="1" applyFill="1">
      <alignment horizontal="center" vertical="center"/>
    </xf>
    <xf numFmtId="0" fontId="0" fillId="9" borderId="0" xfId="0" applyFill="1">
      <alignment horizontal="center" vertical="center"/>
    </xf>
    <xf numFmtId="0" fontId="2" fillId="14" borderId="101" xfId="0" applyFont="1" applyFill="1" applyBorder="1" applyProtection="1">
      <alignment horizontal="center" vertical="center"/>
      <protection hidden="1"/>
    </xf>
    <xf numFmtId="0" fontId="2" fillId="14" borderId="0" xfId="0" applyFont="1" applyFill="1" applyProtection="1">
      <alignment horizontal="center" vertical="center"/>
      <protection hidden="1"/>
    </xf>
    <xf numFmtId="0" fontId="2" fillId="14" borderId="0" xfId="0" applyFont="1" applyFill="1">
      <alignment horizontal="center" vertical="center"/>
    </xf>
    <xf numFmtId="0" fontId="2" fillId="14" borderId="4" xfId="0" applyFont="1" applyFill="1" applyBorder="1">
      <alignment horizontal="center" vertical="center"/>
    </xf>
    <xf numFmtId="0" fontId="2" fillId="14" borderId="102" xfId="0" applyFont="1" applyFill="1" applyBorder="1">
      <alignment horizontal="center" vertical="center"/>
    </xf>
    <xf numFmtId="176" fontId="3" fillId="9" borderId="97" xfId="0" applyNumberFormat="1" applyFont="1" applyFill="1" applyBorder="1">
      <alignment horizontal="center" vertical="center"/>
    </xf>
    <xf numFmtId="176" fontId="0" fillId="9" borderId="97" xfId="0" applyNumberFormat="1" applyFill="1" applyBorder="1">
      <alignment horizontal="center" vertical="center"/>
    </xf>
    <xf numFmtId="0" fontId="1" fillId="9" borderId="103" xfId="0" applyFont="1" applyFill="1" applyBorder="1">
      <alignment horizontal="center" vertical="center"/>
    </xf>
    <xf numFmtId="20" fontId="1" fillId="9" borderId="103" xfId="0" applyNumberFormat="1" applyFont="1" applyFill="1" applyBorder="1">
      <alignment horizontal="center" vertical="center"/>
    </xf>
    <xf numFmtId="0" fontId="1" fillId="15" borderId="97" xfId="0" applyFont="1" applyFill="1" applyBorder="1">
      <alignment horizontal="center" vertical="center"/>
    </xf>
    <xf numFmtId="0" fontId="0" fillId="16" borderId="97" xfId="0" applyFill="1" applyBorder="1">
      <alignment horizontal="center" vertical="center"/>
    </xf>
    <xf numFmtId="0" fontId="2" fillId="14" borderId="4" xfId="0" applyFont="1" applyFill="1" applyBorder="1" applyProtection="1">
      <alignment horizontal="center" vertical="center"/>
      <protection hidden="1"/>
    </xf>
    <xf numFmtId="176" fontId="3" fillId="9" borderId="98" xfId="0" applyNumberFormat="1" applyFont="1" applyFill="1" applyBorder="1">
      <alignment horizontal="center" vertical="center"/>
    </xf>
    <xf numFmtId="0" fontId="0" fillId="9" borderId="99" xfId="0" applyFill="1" applyBorder="1">
      <alignment horizontal="center" vertical="center"/>
    </xf>
    <xf numFmtId="176" fontId="3" fillId="9" borderId="100" xfId="0" applyNumberFormat="1" applyFont="1" applyFill="1" applyBorder="1">
      <alignment horizontal="center" vertical="center"/>
    </xf>
    <xf numFmtId="0" fontId="0" fillId="9" borderId="98" xfId="0" applyFill="1" applyBorder="1" applyAlignment="1">
      <alignment horizontal="left" vertical="center" indent="2"/>
    </xf>
    <xf numFmtId="0" fontId="0" fillId="0" borderId="0" xfId="0">
      <alignment horizontal="center" vertical="center"/>
    </xf>
    <xf numFmtId="0" fontId="19" fillId="0" borderId="56" xfId="0" applyFont="1" applyBorder="1" applyAlignment="1" applyProtection="1">
      <alignment horizontal="center"/>
      <protection hidden="1"/>
    </xf>
    <xf numFmtId="0" fontId="19" fillId="0" borderId="57" xfId="0" applyFont="1" applyBorder="1" applyAlignment="1" applyProtection="1">
      <alignment horizontal="center"/>
      <protection hidden="1"/>
    </xf>
    <xf numFmtId="0" fontId="19" fillId="0" borderId="58" xfId="0" applyFont="1" applyBorder="1" applyAlignment="1" applyProtection="1">
      <alignment horizontal="center"/>
      <protection hidden="1"/>
    </xf>
    <xf numFmtId="0" fontId="19" fillId="9" borderId="65" xfId="0" applyFont="1" applyFill="1" applyBorder="1" applyProtection="1">
      <alignment horizontal="center" vertical="center"/>
      <protection hidden="1"/>
    </xf>
    <xf numFmtId="0" fontId="19" fillId="9" borderId="81" xfId="0" applyFont="1" applyFill="1" applyBorder="1" applyProtection="1">
      <alignment horizontal="center" vertical="center"/>
      <protection hidden="1"/>
    </xf>
    <xf numFmtId="0" fontId="19" fillId="9" borderId="82" xfId="0" applyFont="1" applyFill="1" applyBorder="1" applyProtection="1">
      <alignment horizontal="center" vertical="center"/>
      <protection hidden="1"/>
    </xf>
    <xf numFmtId="0" fontId="19" fillId="9" borderId="59" xfId="0" applyFont="1" applyFill="1" applyBorder="1" applyProtection="1">
      <alignment horizontal="center" vertical="center"/>
      <protection hidden="1"/>
    </xf>
    <xf numFmtId="0" fontId="19" fillId="9" borderId="60" xfId="0" applyFont="1" applyFill="1" applyBorder="1" applyProtection="1">
      <alignment horizontal="center" vertical="center"/>
      <protection hidden="1"/>
    </xf>
    <xf numFmtId="0" fontId="19" fillId="9" borderId="66" xfId="0" applyFont="1" applyFill="1" applyBorder="1" applyProtection="1">
      <alignment horizontal="center" vertical="center"/>
      <protection hidden="1"/>
    </xf>
    <xf numFmtId="0" fontId="19" fillId="9" borderId="83" xfId="0" applyFont="1" applyFill="1" applyBorder="1" applyProtection="1">
      <alignment horizontal="center" vertical="center"/>
      <protection hidden="1"/>
    </xf>
    <xf numFmtId="0" fontId="19" fillId="9" borderId="84" xfId="0" applyFont="1" applyFill="1" applyBorder="1" applyProtection="1">
      <alignment horizontal="center" vertical="center"/>
      <protection hidden="1"/>
    </xf>
    <xf numFmtId="0" fontId="19" fillId="9" borderId="61" xfId="0" applyFont="1" applyFill="1" applyBorder="1" applyProtection="1">
      <alignment horizontal="center" vertical="center"/>
      <protection hidden="1"/>
    </xf>
    <xf numFmtId="166" fontId="19" fillId="9" borderId="59" xfId="0" applyNumberFormat="1" applyFont="1" applyFill="1" applyBorder="1" applyProtection="1">
      <alignment horizontal="center" vertical="center"/>
      <protection hidden="1"/>
    </xf>
    <xf numFmtId="166" fontId="19" fillId="9" borderId="60" xfId="0" applyNumberFormat="1" applyFont="1" applyFill="1" applyBorder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indent="1"/>
      <protection hidden="1"/>
    </xf>
    <xf numFmtId="0" fontId="19" fillId="9" borderId="64" xfId="0" applyFont="1" applyFill="1" applyBorder="1" applyProtection="1">
      <alignment horizontal="center" vertical="center"/>
      <protection hidden="1"/>
    </xf>
    <xf numFmtId="0" fontId="19" fillId="9" borderId="79" xfId="0" applyFont="1" applyFill="1" applyBorder="1" applyProtection="1">
      <alignment horizontal="center" vertical="center"/>
      <protection hidden="1"/>
    </xf>
    <xf numFmtId="0" fontId="19" fillId="9" borderId="80" xfId="0" applyFont="1" applyFill="1" applyBorder="1" applyProtection="1">
      <alignment horizontal="center" vertical="center"/>
      <protection hidden="1"/>
    </xf>
    <xf numFmtId="0" fontId="2" fillId="13" borderId="39" xfId="0" applyFont="1" applyFill="1" applyBorder="1" applyProtection="1">
      <alignment horizontal="center" vertical="center"/>
      <protection hidden="1"/>
    </xf>
    <xf numFmtId="0" fontId="2" fillId="13" borderId="38" xfId="0" applyFont="1" applyFill="1" applyBorder="1" applyProtection="1">
      <alignment horizontal="center" vertical="center"/>
      <protection hidden="1"/>
    </xf>
    <xf numFmtId="0" fontId="16" fillId="0" borderId="40" xfId="0" applyFont="1" applyBorder="1" applyProtection="1">
      <alignment horizontal="center" vertical="center"/>
      <protection hidden="1"/>
    </xf>
    <xf numFmtId="0" fontId="16" fillId="0" borderId="0" xfId="0" applyFont="1" applyProtection="1">
      <alignment horizontal="center" vertical="center"/>
      <protection hidden="1"/>
    </xf>
    <xf numFmtId="168" fontId="2" fillId="13" borderId="92" xfId="0" applyNumberFormat="1" applyFont="1" applyFill="1" applyBorder="1" applyProtection="1">
      <alignment horizontal="center" vertical="center"/>
      <protection hidden="1"/>
    </xf>
    <xf numFmtId="168" fontId="2" fillId="13" borderId="85" xfId="0" applyNumberFormat="1" applyFont="1" applyFill="1" applyBorder="1" applyProtection="1">
      <alignment horizontal="center" vertical="center"/>
      <protection hidden="1"/>
    </xf>
    <xf numFmtId="168" fontId="2" fillId="13" borderId="95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0" fontId="9" fillId="0" borderId="0" xfId="0" applyFont="1" applyProtection="1">
      <alignment horizontal="center" vertical="center"/>
      <protection hidden="1"/>
    </xf>
    <xf numFmtId="166" fontId="19" fillId="9" borderId="61" xfId="0" applyNumberFormat="1" applyFont="1" applyFill="1" applyBorder="1" applyProtection="1">
      <alignment horizontal="center" vertical="center"/>
      <protection hidden="1"/>
    </xf>
    <xf numFmtId="0" fontId="2" fillId="13" borderId="85" xfId="0" applyFont="1" applyFill="1" applyBorder="1" applyProtection="1">
      <alignment horizontal="center" vertical="center"/>
      <protection hidden="1"/>
    </xf>
    <xf numFmtId="0" fontId="23" fillId="9" borderId="0" xfId="0" applyFont="1" applyFill="1">
      <alignment horizontal="center" vertical="center"/>
    </xf>
    <xf numFmtId="0" fontId="0" fillId="0" borderId="0" xfId="0" applyFill="1">
      <alignment horizontal="center" vertical="center"/>
    </xf>
    <xf numFmtId="0" fontId="2" fillId="0" borderId="0" xfId="0" applyFont="1" applyFill="1" applyBorder="1">
      <alignment horizontal="center" vertical="center"/>
    </xf>
    <xf numFmtId="176" fontId="0" fillId="0" borderId="0" xfId="0" applyNumberFormat="1" applyFill="1" applyBorder="1">
      <alignment horizontal="center" vertical="center"/>
    </xf>
    <xf numFmtId="0" fontId="24" fillId="9" borderId="0" xfId="0" applyFont="1" applyFill="1">
      <alignment horizontal="center" vertical="center"/>
    </xf>
    <xf numFmtId="14" fontId="24" fillId="9" borderId="0" xfId="0" applyNumberFormat="1" applyFont="1" applyFill="1" applyAlignment="1">
      <alignment horizontal="left" vertical="center"/>
    </xf>
    <xf numFmtId="0" fontId="2" fillId="14" borderId="0" xfId="0" applyFont="1" applyFill="1" applyBorder="1">
      <alignment horizontal="center" vertical="center"/>
    </xf>
    <xf numFmtId="0" fontId="0" fillId="17" borderId="0" xfId="0" applyFill="1">
      <alignment horizontal="center" vertical="center"/>
    </xf>
    <xf numFmtId="0" fontId="2" fillId="14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18" borderId="101" xfId="0" applyFont="1" applyFill="1" applyBorder="1" applyProtection="1">
      <alignment horizontal="center" vertical="center"/>
      <protection hidden="1"/>
    </xf>
    <xf numFmtId="0" fontId="2" fillId="18" borderId="4" xfId="0" applyFont="1" applyFill="1" applyBorder="1" applyProtection="1">
      <alignment horizontal="center" vertical="center"/>
      <protection hidden="1"/>
    </xf>
    <xf numFmtId="0" fontId="2" fillId="18" borderId="0" xfId="0" applyFont="1" applyFill="1" applyProtection="1">
      <alignment horizontal="center" vertical="center"/>
      <protection hidden="1"/>
    </xf>
    <xf numFmtId="0" fontId="2" fillId="18" borderId="0" xfId="0" applyFont="1" applyFill="1">
      <alignment horizontal="center" vertical="center"/>
    </xf>
    <xf numFmtId="0" fontId="2" fillId="18" borderId="4" xfId="0" applyFont="1" applyFill="1" applyBorder="1">
      <alignment horizontal="center" vertical="center"/>
    </xf>
    <xf numFmtId="0" fontId="2" fillId="18" borderId="102" xfId="0" applyFont="1" applyFill="1" applyBorder="1">
      <alignment horizontal="center" vertical="center"/>
    </xf>
    <xf numFmtId="0" fontId="0" fillId="9" borderId="0" xfId="0" applyFill="1" applyAlignment="1">
      <alignment horizontal="center" vertical="center"/>
    </xf>
    <xf numFmtId="0" fontId="25" fillId="9" borderId="0" xfId="0" applyFont="1" applyFill="1" applyAlignment="1">
      <alignment horizontal="center" vertical="center"/>
    </xf>
  </cellXfs>
  <cellStyles count="5">
    <cellStyle name="Änderung" xfId="2" xr:uid="{00000000-0005-0000-0000-000000000000}"/>
    <cellStyle name="Anfrage" xfId="1" xr:uid="{00000000-0005-0000-0000-000001000000}"/>
    <cellStyle name="Ausgabe" xfId="3" builtinId="21" hidden="1"/>
    <cellStyle name="Standard" xfId="0" builtinId="0" customBuiltin="1"/>
    <cellStyle name="Standard 2" xfId="4" xr:uid="{29659575-16F0-41C5-822F-AE2EF3B9E3DE}"/>
  </cellStyles>
  <dxfs count="54"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rgb="FF003565"/>
      </font>
      <fill>
        <patternFill patternType="darkUp">
          <fgColor theme="7" tint="0.59996337778862885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7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5" tint="0.3999450666829432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ill>
        <patternFill patternType="darkUp">
          <fgColor theme="5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gradientFill degree="90">
          <stop position="0">
            <color theme="0" tint="-0.1490218817712943"/>
          </stop>
          <stop position="1">
            <color rgb="FFFFCC99"/>
          </stop>
        </gradientFill>
      </fill>
    </dxf>
    <dxf>
      <fill>
        <gradientFill degree="270">
          <stop position="0">
            <color theme="0" tint="-0.1490218817712943"/>
          </stop>
          <stop position="1">
            <color rgb="FFF0C2FE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A162D0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FF9966"/>
          </stop>
        </gradientFill>
      </fill>
    </dxf>
    <dxf>
      <fill>
        <gradientFill type="path" left="0.5" right="0.5" top="0.5" bottom="0.5">
          <stop position="0">
            <color theme="4" tint="0.40000610370189521"/>
          </stop>
          <stop position="1">
            <color theme="7" tint="0.59999389629810485"/>
          </stop>
        </gradientFill>
      </fill>
    </dxf>
    <dxf>
      <font>
        <b/>
        <i val="0"/>
        <color theme="0"/>
      </font>
      <fill>
        <gradientFill type="path" left="0.5" right="0.5" top="0.5" bottom="0.5">
          <stop position="0">
            <color rgb="FFC10A26"/>
          </stop>
          <stop position="1">
            <color rgb="FF003565"/>
          </stop>
        </gradientFill>
      </fill>
    </dxf>
    <dxf>
      <fill>
        <gradientFill type="path" left="0.5" right="0.5" top="0.5" bottom="0.5">
          <stop position="0">
            <color theme="7" tint="0.80001220740379042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theme="5" tint="0.80001220740379042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 tint="-5.0965910824915313E-2"/>
          </stop>
          <stop position="1">
            <color theme="0" tint="-0.34900967436750391"/>
          </stop>
        </gradientFill>
      </fill>
    </dxf>
    <dxf>
      <fill>
        <gradientFill degree="90">
          <stop position="0">
            <color rgb="FFFF0000"/>
          </stop>
          <stop position="0.5">
            <color theme="5" tint="0.59999389629810485"/>
          </stop>
          <stop position="1">
            <color rgb="FFFF0000"/>
          </stop>
        </gradientFill>
      </fill>
    </dxf>
    <dxf>
      <fill>
        <gradientFill degree="90">
          <stop position="0">
            <color theme="4" tint="0.59999389629810485"/>
          </stop>
          <stop position="0.5">
            <color theme="4" tint="0.80001220740379042"/>
          </stop>
          <stop position="1">
            <color theme="4" tint="0.59999389629810485"/>
          </stop>
        </gradientFill>
      </fill>
    </dxf>
    <dxf>
      <fill>
        <gradientFill degree="90">
          <stop position="0">
            <color theme="9" tint="0.59999389629810485"/>
          </stop>
          <stop position="0.5">
            <color theme="9" tint="0.80001220740379042"/>
          </stop>
          <stop position="1">
            <color theme="9" tint="0.59999389629810485"/>
          </stop>
        </gradientFill>
      </fill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rgb="FF003565"/>
      </font>
      <fill>
        <patternFill patternType="darkUp">
          <fgColor theme="7" tint="0.59996337778862885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7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5" tint="0.3999450666829432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ill>
        <patternFill patternType="darkUp">
          <fgColor theme="5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gradientFill degree="90">
          <stop position="0">
            <color theme="0" tint="-0.1490218817712943"/>
          </stop>
          <stop position="1">
            <color rgb="FFFFCC99"/>
          </stop>
        </gradientFill>
      </fill>
    </dxf>
    <dxf>
      <fill>
        <gradientFill degree="270">
          <stop position="0">
            <color theme="0" tint="-0.1490218817712943"/>
          </stop>
          <stop position="1">
            <color rgb="FFF0C2FE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A162D0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FF9966"/>
          </stop>
        </gradientFill>
      </fill>
    </dxf>
    <dxf>
      <fill>
        <gradientFill type="path" left="0.5" right="0.5" top="0.5" bottom="0.5">
          <stop position="0">
            <color theme="4" tint="0.40000610370189521"/>
          </stop>
          <stop position="1">
            <color theme="7" tint="0.59999389629810485"/>
          </stop>
        </gradientFill>
      </fill>
    </dxf>
    <dxf>
      <font>
        <b/>
        <i val="0"/>
        <color theme="0"/>
      </font>
      <fill>
        <gradientFill type="path" left="0.5" right="0.5" top="0.5" bottom="0.5">
          <stop position="0">
            <color rgb="FFC10A26"/>
          </stop>
          <stop position="1">
            <color rgb="FF003565"/>
          </stop>
        </gradientFill>
      </fill>
    </dxf>
    <dxf>
      <fill>
        <gradientFill type="path" left="0.5" right="0.5" top="0.5" bottom="0.5">
          <stop position="0">
            <color theme="7" tint="0.80001220740379042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theme="5" tint="0.80001220740379042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 tint="-5.0965910824915313E-2"/>
          </stop>
          <stop position="1">
            <color theme="0" tint="-0.34900967436750391"/>
          </stop>
        </gradientFill>
      </fill>
    </dxf>
    <dxf>
      <fill>
        <gradientFill degree="90">
          <stop position="0">
            <color rgb="FFFF0000"/>
          </stop>
          <stop position="0.5">
            <color theme="5" tint="0.59999389629810485"/>
          </stop>
          <stop position="1">
            <color rgb="FFFF0000"/>
          </stop>
        </gradientFill>
      </fill>
    </dxf>
    <dxf>
      <fill>
        <gradientFill degree="90">
          <stop position="0">
            <color theme="4" tint="0.59999389629810485"/>
          </stop>
          <stop position="0.5">
            <color theme="4" tint="0.80001220740379042"/>
          </stop>
          <stop position="1">
            <color theme="4" tint="0.59999389629810485"/>
          </stop>
        </gradientFill>
      </fill>
    </dxf>
    <dxf>
      <fill>
        <gradientFill degree="90">
          <stop position="0">
            <color theme="9" tint="0.59999389629810485"/>
          </stop>
          <stop position="0.5">
            <color theme="9" tint="0.80001220740379042"/>
          </stop>
          <stop position="1">
            <color theme="9" tint="0.59999389629810485"/>
          </stop>
        </gradientFill>
      </fill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patternFill>
          <bgColor theme="5" tint="0.59996337778862885"/>
        </patternFill>
      </fill>
    </dxf>
    <dxf>
      <border>
        <left style="hair">
          <color rgb="FF003465"/>
        </left>
        <right style="hair">
          <color rgb="FF003465"/>
        </right>
        <top style="hair">
          <color rgb="FF003465"/>
        </top>
        <bottom style="hair">
          <color rgb="FF0034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border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border>
        <vertical/>
        <horizontal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C10A26"/>
      <color rgb="FF5C666F"/>
      <color rgb="FF003565"/>
      <color rgb="FFFAEBFF"/>
      <color rgb="FFA162D0"/>
      <color rgb="FFFFCC99"/>
      <color rgb="FFFF6600"/>
      <color rgb="FFFF9966"/>
      <color rgb="FFF0C2FE"/>
      <color rgb="FFD2B8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646EB1-5870-4B1E-B50D-97E9D4B1FDC0}" name="Tabelle3" displayName="Tabelle3" ref="B9:B34" totalsRowShown="0" headerRowDxfId="53" dataDxfId="52">
  <autoFilter ref="B9:B34" xr:uid="{F5646EB1-5870-4B1E-B50D-97E9D4B1FDC0}"/>
  <tableColumns count="1">
    <tableColumn id="1" xr3:uid="{BCED6590-8D02-472A-BE2F-DF76F565206C}" name="Perssonal Nr" dataDxfId="5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7E99ED-6602-43BB-88ED-B1EE0186FCED}" name="Tabelle2" displayName="Tabelle2" ref="F9:F34" totalsRowShown="0" headerRowDxfId="50" dataDxfId="49">
  <autoFilter ref="F9:F34" xr:uid="{4C7E99ED-6602-43BB-88ED-B1EE0186FCED}"/>
  <tableColumns count="1">
    <tableColumn id="1" xr3:uid="{E82422A8-C96D-468B-9FBF-F327178CD6D8}" name="Quali" dataDxfId="4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F129-95AA-4E9B-8C17-03A1A69E84F2}">
  <dimension ref="A1:M57"/>
  <sheetViews>
    <sheetView workbookViewId="0">
      <selection activeCell="C2" sqref="C2"/>
    </sheetView>
  </sheetViews>
  <sheetFormatPr baseColWidth="10" defaultRowHeight="15" x14ac:dyDescent="0.25"/>
  <cols>
    <col min="2" max="6" width="11.7109375" bestFit="1" customWidth="1"/>
    <col min="10" max="10" width="11.7109375" bestFit="1" customWidth="1"/>
    <col min="18" max="18" width="11.7109375" bestFit="1" customWidth="1"/>
  </cols>
  <sheetData>
    <row r="1" spans="1:13" x14ac:dyDescent="0.25">
      <c r="C1" t="str" cm="1">
        <f t="array" ref="C1:C21">_xlfn._xlws.FILTER(DIE!C3:C59,(DIE!B3:B59=Tag!G4)+(DIE!B3:B59=Tag!G5))</f>
        <v>X</v>
      </c>
      <c r="E1" s="140"/>
      <c r="G1" s="188" t="s">
        <v>141</v>
      </c>
      <c r="H1" s="188"/>
      <c r="I1" s="188"/>
      <c r="J1" s="188"/>
      <c r="K1" s="188"/>
      <c r="L1" s="188"/>
      <c r="M1" s="188"/>
    </row>
    <row r="2" spans="1:13" x14ac:dyDescent="0.25">
      <c r="A2" t="s">
        <v>37</v>
      </c>
      <c r="C2" t="str">
        <v>XA</v>
      </c>
      <c r="E2" s="140"/>
      <c r="G2" s="188"/>
      <c r="H2" s="188"/>
      <c r="I2" s="188"/>
      <c r="J2" s="188"/>
      <c r="K2" s="188"/>
      <c r="L2" s="188"/>
      <c r="M2" s="188"/>
    </row>
    <row r="3" spans="1:13" x14ac:dyDescent="0.25">
      <c r="A3" t="s">
        <v>38</v>
      </c>
      <c r="C3" t="str">
        <v>U</v>
      </c>
      <c r="E3" s="140"/>
      <c r="G3" s="188"/>
      <c r="H3" s="188"/>
      <c r="I3" s="188"/>
      <c r="J3" s="188"/>
      <c r="K3" s="188"/>
      <c r="L3" s="188"/>
      <c r="M3" s="188"/>
    </row>
    <row r="4" spans="1:13" x14ac:dyDescent="0.25">
      <c r="A4" t="s">
        <v>122</v>
      </c>
      <c r="C4" t="str">
        <v>UX</v>
      </c>
      <c r="E4" s="140"/>
      <c r="G4" s="188"/>
      <c r="H4" s="188"/>
      <c r="I4" s="188"/>
      <c r="J4" s="188"/>
      <c r="K4" s="188"/>
      <c r="L4" s="188"/>
      <c r="M4" s="188"/>
    </row>
    <row r="5" spans="1:13" x14ac:dyDescent="0.25">
      <c r="A5" s="137"/>
      <c r="C5" t="str">
        <v>BU</v>
      </c>
      <c r="E5" s="140"/>
      <c r="G5" s="188"/>
      <c r="H5" s="188"/>
      <c r="I5" s="188"/>
      <c r="J5" s="188"/>
      <c r="K5" s="188"/>
      <c r="L5" s="188"/>
      <c r="M5" s="188"/>
    </row>
    <row r="6" spans="1:13" x14ac:dyDescent="0.25">
      <c r="A6" s="137"/>
      <c r="C6" t="str">
        <v>K</v>
      </c>
      <c r="E6" s="140"/>
      <c r="G6" s="188"/>
      <c r="H6" s="188"/>
      <c r="I6" s="188"/>
      <c r="J6" s="188"/>
      <c r="K6" s="188"/>
      <c r="L6" s="188"/>
      <c r="M6" s="188"/>
    </row>
    <row r="7" spans="1:13" x14ac:dyDescent="0.25">
      <c r="A7" s="137"/>
      <c r="C7" t="str">
        <v>Kk</v>
      </c>
      <c r="E7" s="140"/>
      <c r="G7" s="188"/>
      <c r="H7" s="188"/>
      <c r="I7" s="188"/>
      <c r="J7" s="188"/>
      <c r="K7" s="188"/>
      <c r="L7" s="188"/>
      <c r="M7" s="188"/>
    </row>
    <row r="8" spans="1:13" x14ac:dyDescent="0.25">
      <c r="A8" s="137"/>
      <c r="C8" t="str">
        <v>R</v>
      </c>
      <c r="E8" s="140"/>
      <c r="G8" s="188"/>
      <c r="H8" s="188"/>
      <c r="I8" s="188"/>
      <c r="J8" s="188"/>
      <c r="K8" s="188"/>
      <c r="L8" s="188"/>
      <c r="M8" s="188"/>
    </row>
    <row r="9" spans="1:13" x14ac:dyDescent="0.25">
      <c r="A9" s="137"/>
      <c r="C9" t="str">
        <v>FZ</v>
      </c>
      <c r="E9" s="140"/>
      <c r="G9" s="188"/>
      <c r="H9" s="188"/>
      <c r="I9" s="188"/>
      <c r="J9" s="188"/>
      <c r="K9" s="188"/>
      <c r="L9" s="188"/>
      <c r="M9" s="188"/>
    </row>
    <row r="10" spans="1:13" x14ac:dyDescent="0.25">
      <c r="A10" s="137"/>
      <c r="C10" t="str">
        <v>BTS</v>
      </c>
      <c r="E10" s="140"/>
      <c r="G10" s="188"/>
      <c r="H10" s="188"/>
      <c r="I10" s="188"/>
      <c r="J10" s="188"/>
      <c r="K10" s="188"/>
      <c r="L10" s="188"/>
      <c r="M10" s="188"/>
    </row>
    <row r="11" spans="1:13" x14ac:dyDescent="0.25">
      <c r="A11" s="137"/>
      <c r="C11" t="str">
        <v>NL</v>
      </c>
      <c r="E11" s="140"/>
      <c r="G11" s="188"/>
      <c r="H11" s="188"/>
      <c r="I11" s="188"/>
      <c r="J11" s="188"/>
      <c r="K11" s="188"/>
      <c r="L11" s="188"/>
      <c r="M11" s="188"/>
    </row>
    <row r="12" spans="1:13" x14ac:dyDescent="0.25">
      <c r="A12" s="137"/>
      <c r="C12" t="str">
        <v>OLT</v>
      </c>
      <c r="E12" s="140"/>
      <c r="G12" s="188"/>
      <c r="H12" s="188"/>
      <c r="I12" s="188"/>
      <c r="J12" s="188"/>
      <c r="K12" s="188"/>
      <c r="L12" s="188"/>
      <c r="M12" s="188"/>
    </row>
    <row r="13" spans="1:13" x14ac:dyDescent="0.25">
      <c r="A13" s="137"/>
      <c r="C13" t="str">
        <v>EH</v>
      </c>
      <c r="E13" s="140"/>
      <c r="G13" s="188"/>
      <c r="H13" s="188"/>
      <c r="I13" s="188"/>
      <c r="J13" s="188"/>
      <c r="K13" s="188"/>
      <c r="L13" s="188"/>
      <c r="M13" s="188"/>
    </row>
    <row r="14" spans="1:13" x14ac:dyDescent="0.25">
      <c r="A14" s="137"/>
      <c r="C14" t="str">
        <v>L</v>
      </c>
      <c r="E14" s="140"/>
    </row>
    <row r="15" spans="1:13" x14ac:dyDescent="0.25">
      <c r="A15" s="137"/>
      <c r="C15" t="str">
        <v>BV</v>
      </c>
      <c r="E15" s="140"/>
    </row>
    <row r="16" spans="1:13" x14ac:dyDescent="0.25">
      <c r="A16" s="137"/>
      <c r="C16" t="str">
        <v>BR</v>
      </c>
      <c r="E16" s="140"/>
    </row>
    <row r="17" spans="1:5" x14ac:dyDescent="0.25">
      <c r="A17" s="137"/>
      <c r="C17" t="str">
        <v>GBR</v>
      </c>
      <c r="E17" s="140"/>
    </row>
    <row r="18" spans="1:5" x14ac:dyDescent="0.25">
      <c r="A18" s="137"/>
      <c r="C18" t="str">
        <v>OL</v>
      </c>
      <c r="E18" s="140"/>
    </row>
    <row r="19" spans="1:5" x14ac:dyDescent="0.25">
      <c r="A19" s="137"/>
      <c r="C19" t="str">
        <v>T10</v>
      </c>
      <c r="E19" s="140"/>
    </row>
    <row r="20" spans="1:5" x14ac:dyDescent="0.25">
      <c r="A20" s="137"/>
      <c r="C20" t="str">
        <v>T9F</v>
      </c>
      <c r="E20" s="140"/>
    </row>
    <row r="21" spans="1:5" x14ac:dyDescent="0.25">
      <c r="A21" s="137"/>
      <c r="C21" t="str">
        <v>T9S</v>
      </c>
      <c r="E21" s="140"/>
    </row>
    <row r="22" spans="1:5" x14ac:dyDescent="0.25">
      <c r="A22" s="137"/>
      <c r="D22" t="str" cm="1">
        <f t="array" ref="D22">IFERROR(INDEX(Gesamt!Q31:AU35, ROW(A22), MATCH(I25, Gesamt!Q29:AU29, 0)), "")</f>
        <v/>
      </c>
      <c r="E22" s="139"/>
    </row>
    <row r="23" spans="1:5" x14ac:dyDescent="0.25">
      <c r="A23" s="137"/>
      <c r="D23" t="str" cm="1">
        <f t="array" ref="D23">IFERROR(INDEX(Gesamt!Q32:AU36, ROW(A23), MATCH(I26, Gesamt!Q30:AU30, 0)), "")</f>
        <v/>
      </c>
      <c r="E23" s="139"/>
    </row>
    <row r="24" spans="1:5" x14ac:dyDescent="0.25">
      <c r="A24" s="137"/>
      <c r="D24" t="str" cm="1">
        <f t="array" ref="D24">IFERROR(INDEX(Gesamt!Q33:AU37, ROW(A24), MATCH(I27, Gesamt!Q31:AU31, 0)), "")</f>
        <v/>
      </c>
      <c r="E24" s="139"/>
    </row>
    <row r="25" spans="1:5" x14ac:dyDescent="0.25">
      <c r="A25" s="137"/>
      <c r="E25" s="139"/>
    </row>
    <row r="26" spans="1:5" x14ac:dyDescent="0.25">
      <c r="A26" s="137"/>
      <c r="E26" s="139"/>
    </row>
    <row r="27" spans="1:5" x14ac:dyDescent="0.25">
      <c r="A27" s="137"/>
      <c r="E27" s="139"/>
    </row>
    <row r="28" spans="1:5" x14ac:dyDescent="0.25">
      <c r="A28" s="137"/>
      <c r="E28" s="139"/>
    </row>
    <row r="29" spans="1:5" x14ac:dyDescent="0.25">
      <c r="A29" s="137"/>
      <c r="E29" s="139"/>
    </row>
    <row r="30" spans="1:5" x14ac:dyDescent="0.25">
      <c r="E30" s="139"/>
    </row>
    <row r="31" spans="1:5" x14ac:dyDescent="0.25">
      <c r="E31" s="139"/>
    </row>
    <row r="32" spans="1:5" x14ac:dyDescent="0.25">
      <c r="E32" s="139"/>
    </row>
    <row r="33" spans="5:5" x14ac:dyDescent="0.25">
      <c r="E33" s="139"/>
    </row>
    <row r="34" spans="5:5" x14ac:dyDescent="0.25">
      <c r="E34" s="139"/>
    </row>
    <row r="35" spans="5:5" x14ac:dyDescent="0.25">
      <c r="E35" s="139"/>
    </row>
    <row r="36" spans="5:5" x14ac:dyDescent="0.25">
      <c r="E36" s="139"/>
    </row>
    <row r="37" spans="5:5" x14ac:dyDescent="0.25">
      <c r="E37" s="139"/>
    </row>
    <row r="38" spans="5:5" x14ac:dyDescent="0.25">
      <c r="E38" s="139"/>
    </row>
    <row r="39" spans="5:5" x14ac:dyDescent="0.25">
      <c r="E39" s="139"/>
    </row>
    <row r="40" spans="5:5" x14ac:dyDescent="0.25">
      <c r="E40" s="139"/>
    </row>
    <row r="41" spans="5:5" x14ac:dyDescent="0.25">
      <c r="E41" s="139"/>
    </row>
    <row r="42" spans="5:5" x14ac:dyDescent="0.25">
      <c r="E42" s="139"/>
    </row>
    <row r="43" spans="5:5" x14ac:dyDescent="0.25">
      <c r="E43" s="139"/>
    </row>
    <row r="44" spans="5:5" x14ac:dyDescent="0.25">
      <c r="E44" s="139"/>
    </row>
    <row r="45" spans="5:5" x14ac:dyDescent="0.25">
      <c r="E45" s="139"/>
    </row>
    <row r="46" spans="5:5" x14ac:dyDescent="0.25">
      <c r="E46" s="139"/>
    </row>
    <row r="47" spans="5:5" x14ac:dyDescent="0.25">
      <c r="E47" s="139"/>
    </row>
    <row r="48" spans="5:5" x14ac:dyDescent="0.25">
      <c r="E48" s="139"/>
    </row>
    <row r="49" spans="5:5" x14ac:dyDescent="0.25">
      <c r="E49" s="139"/>
    </row>
    <row r="50" spans="5:5" x14ac:dyDescent="0.25">
      <c r="E50" s="139"/>
    </row>
    <row r="51" spans="5:5" x14ac:dyDescent="0.25">
      <c r="E51" s="139"/>
    </row>
    <row r="52" spans="5:5" x14ac:dyDescent="0.25">
      <c r="E52" s="139"/>
    </row>
    <row r="53" spans="5:5" x14ac:dyDescent="0.25">
      <c r="E53" s="139"/>
    </row>
    <row r="54" spans="5:5" x14ac:dyDescent="0.25">
      <c r="E54" s="139"/>
    </row>
    <row r="55" spans="5:5" x14ac:dyDescent="0.25">
      <c r="E55" s="139"/>
    </row>
    <row r="56" spans="5:5" x14ac:dyDescent="0.25">
      <c r="E56" s="139"/>
    </row>
    <row r="57" spans="5:5" x14ac:dyDescent="0.25">
      <c r="E57" s="139"/>
    </row>
  </sheetData>
  <mergeCells count="1">
    <mergeCell ref="G1:M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A5E0D-A480-4CDE-BF26-04549B0AF199}">
  <dimension ref="A1:J60"/>
  <sheetViews>
    <sheetView topLeftCell="A2" zoomScaleNormal="100" workbookViewId="0">
      <selection activeCell="F3" sqref="F3:F11"/>
    </sheetView>
  </sheetViews>
  <sheetFormatPr baseColWidth="10" defaultColWidth="8" defaultRowHeight="15" x14ac:dyDescent="0.25"/>
  <cols>
    <col min="1" max="1" width="4.7109375" style="12" customWidth="1"/>
    <col min="2" max="4" width="8.7109375" style="12" customWidth="1"/>
    <col min="5" max="5" width="30.7109375" style="12" customWidth="1"/>
    <col min="6" max="6" width="7.7109375" style="12" customWidth="1"/>
    <col min="7" max="7" width="1.7109375" style="12" customWidth="1"/>
    <col min="8" max="10" width="7.7109375" style="12" customWidth="1"/>
    <col min="11" max="16384" width="8" style="12"/>
  </cols>
  <sheetData>
    <row r="1" spans="1:10" hidden="1" x14ac:dyDescent="0.25">
      <c r="A1" s="71" t="s">
        <v>72</v>
      </c>
      <c r="B1" s="70"/>
      <c r="C1" s="70"/>
      <c r="D1" s="70"/>
      <c r="E1" s="70"/>
      <c r="F1" s="70"/>
      <c r="G1" s="69"/>
    </row>
    <row r="2" spans="1:10" ht="15" customHeight="1" x14ac:dyDescent="0.25">
      <c r="A2" s="68" t="s">
        <v>28</v>
      </c>
      <c r="B2" s="65" t="s">
        <v>40</v>
      </c>
      <c r="C2" s="65" t="s">
        <v>71</v>
      </c>
      <c r="D2" s="65" t="s">
        <v>70</v>
      </c>
      <c r="E2" s="65" t="s">
        <v>69</v>
      </c>
      <c r="F2" s="67" t="s">
        <v>68</v>
      </c>
      <c r="G2" s="67" t="s">
        <v>17</v>
      </c>
      <c r="H2" s="66" t="s">
        <v>67</v>
      </c>
      <c r="I2" s="65" t="s">
        <v>66</v>
      </c>
      <c r="J2" s="64" t="s">
        <v>65</v>
      </c>
    </row>
    <row r="3" spans="1:10" x14ac:dyDescent="0.25">
      <c r="A3" s="53">
        <v>0</v>
      </c>
      <c r="B3" s="54" t="s">
        <v>90</v>
      </c>
      <c r="C3" s="62" t="s">
        <v>24</v>
      </c>
      <c r="D3" s="61"/>
      <c r="E3" s="60" t="s">
        <v>64</v>
      </c>
      <c r="F3" s="167"/>
      <c r="G3" s="59" t="s">
        <v>17</v>
      </c>
      <c r="H3" s="161"/>
      <c r="I3" s="162"/>
      <c r="J3" s="58"/>
    </row>
    <row r="4" spans="1:10" x14ac:dyDescent="0.25">
      <c r="A4" s="53">
        <v>0</v>
      </c>
      <c r="B4" s="54" t="s">
        <v>90</v>
      </c>
      <c r="C4" s="52" t="s">
        <v>44</v>
      </c>
      <c r="D4" s="57"/>
      <c r="E4" s="56" t="s">
        <v>45</v>
      </c>
      <c r="F4" s="168"/>
      <c r="G4" s="55" t="s">
        <v>17</v>
      </c>
      <c r="H4" s="163"/>
      <c r="I4" s="164"/>
      <c r="J4" s="54"/>
    </row>
    <row r="5" spans="1:10" x14ac:dyDescent="0.25">
      <c r="A5" s="53">
        <v>0</v>
      </c>
      <c r="B5" s="54" t="s">
        <v>90</v>
      </c>
      <c r="C5" s="52" t="s">
        <v>5</v>
      </c>
      <c r="D5" s="57"/>
      <c r="E5" s="56" t="s">
        <v>16</v>
      </c>
      <c r="F5" s="168"/>
      <c r="G5" s="55" t="s">
        <v>17</v>
      </c>
      <c r="H5" s="163"/>
      <c r="I5" s="164"/>
      <c r="J5" s="54"/>
    </row>
    <row r="6" spans="1:10" x14ac:dyDescent="0.25">
      <c r="A6" s="53">
        <v>0</v>
      </c>
      <c r="B6" s="54" t="s">
        <v>90</v>
      </c>
      <c r="C6" s="52" t="s">
        <v>43</v>
      </c>
      <c r="D6" s="57"/>
      <c r="E6" s="56" t="s">
        <v>63</v>
      </c>
      <c r="F6" s="168"/>
      <c r="G6" s="55"/>
      <c r="H6" s="163"/>
      <c r="I6" s="164"/>
      <c r="J6" s="54"/>
    </row>
    <row r="7" spans="1:10" x14ac:dyDescent="0.25">
      <c r="A7" s="53">
        <v>0</v>
      </c>
      <c r="B7" s="54" t="s">
        <v>90</v>
      </c>
      <c r="C7" s="52" t="s">
        <v>62</v>
      </c>
      <c r="D7" s="57"/>
      <c r="E7" s="56" t="s">
        <v>61</v>
      </c>
      <c r="F7" s="168"/>
      <c r="G7" s="55" t="s">
        <v>17</v>
      </c>
      <c r="H7" s="163"/>
      <c r="I7" s="164"/>
      <c r="J7" s="54"/>
    </row>
    <row r="8" spans="1:10" x14ac:dyDescent="0.25">
      <c r="A8" s="53">
        <v>0</v>
      </c>
      <c r="B8" s="54" t="s">
        <v>90</v>
      </c>
      <c r="C8" s="52" t="s">
        <v>6</v>
      </c>
      <c r="D8" s="57"/>
      <c r="E8" s="56" t="s">
        <v>19</v>
      </c>
      <c r="F8" s="168"/>
      <c r="G8" s="55" t="s">
        <v>17</v>
      </c>
      <c r="H8" s="163"/>
      <c r="I8" s="164"/>
      <c r="J8" s="54"/>
    </row>
    <row r="9" spans="1:10" x14ac:dyDescent="0.25">
      <c r="A9" s="53">
        <v>0</v>
      </c>
      <c r="B9" s="54" t="s">
        <v>90</v>
      </c>
      <c r="C9" s="52" t="s">
        <v>60</v>
      </c>
      <c r="D9" s="57"/>
      <c r="E9" s="56" t="s">
        <v>59</v>
      </c>
      <c r="F9" s="168"/>
      <c r="G9" s="55" t="s">
        <v>17</v>
      </c>
      <c r="H9" s="163"/>
      <c r="I9" s="164"/>
      <c r="J9" s="54"/>
    </row>
    <row r="10" spans="1:10" x14ac:dyDescent="0.25">
      <c r="A10" s="53">
        <v>0</v>
      </c>
      <c r="B10" s="54" t="s">
        <v>90</v>
      </c>
      <c r="C10" s="52" t="s">
        <v>12</v>
      </c>
      <c r="D10" s="49"/>
      <c r="E10" s="48" t="s">
        <v>58</v>
      </c>
      <c r="F10" s="169"/>
      <c r="G10" s="47"/>
      <c r="H10" s="165"/>
      <c r="I10" s="166"/>
      <c r="J10" s="46"/>
    </row>
    <row r="11" spans="1:10" ht="15.75" thickBot="1" x14ac:dyDescent="0.3">
      <c r="A11" s="51">
        <v>0</v>
      </c>
      <c r="B11" s="46" t="s">
        <v>90</v>
      </c>
      <c r="C11" s="50" t="s">
        <v>57</v>
      </c>
      <c r="D11" s="49"/>
      <c r="E11" s="48" t="s">
        <v>56</v>
      </c>
      <c r="F11" s="169"/>
      <c r="G11" s="47" t="s">
        <v>17</v>
      </c>
      <c r="H11" s="165"/>
      <c r="I11" s="166"/>
      <c r="J11" s="46"/>
    </row>
    <row r="12" spans="1:10" x14ac:dyDescent="0.25">
      <c r="A12" s="45">
        <v>0</v>
      </c>
      <c r="B12" s="138" t="s">
        <v>90</v>
      </c>
      <c r="C12" s="44" t="s">
        <v>80</v>
      </c>
      <c r="D12" s="43"/>
      <c r="E12" s="42" t="s">
        <v>55</v>
      </c>
      <c r="F12" s="41">
        <v>0.25</v>
      </c>
      <c r="G12" s="40" t="s">
        <v>17</v>
      </c>
      <c r="H12" s="39">
        <v>0.5</v>
      </c>
      <c r="I12" s="38"/>
      <c r="J12" s="37">
        <f t="shared" ref="J12:J58" si="0">IF($H12-$F12&lt;VALUE("00:00"),VALUE("24:00")-$F12+$H12,$H12-$F12)*24-$I12*24</f>
        <v>6</v>
      </c>
    </row>
    <row r="13" spans="1:10" x14ac:dyDescent="0.25">
      <c r="A13" s="36">
        <v>0</v>
      </c>
      <c r="B13" s="63" t="s">
        <v>90</v>
      </c>
      <c r="C13" s="29" t="s">
        <v>9</v>
      </c>
      <c r="D13" s="28"/>
      <c r="E13" s="35" t="s">
        <v>23</v>
      </c>
      <c r="F13" s="34">
        <v>0.33333333333333331</v>
      </c>
      <c r="G13" s="33" t="s">
        <v>17</v>
      </c>
      <c r="H13" s="32">
        <v>0.54166666666666696</v>
      </c>
      <c r="I13" s="31"/>
      <c r="J13" s="13">
        <f t="shared" si="0"/>
        <v>5.0000000000000071</v>
      </c>
    </row>
    <row r="14" spans="1:10" x14ac:dyDescent="0.25">
      <c r="A14" s="30">
        <v>0</v>
      </c>
      <c r="B14" s="54" t="s">
        <v>90</v>
      </c>
      <c r="C14" s="29" t="s">
        <v>51</v>
      </c>
      <c r="D14" s="28"/>
      <c r="E14" s="27" t="s">
        <v>50</v>
      </c>
      <c r="F14" s="26">
        <v>0.375</v>
      </c>
      <c r="G14" s="25" t="s">
        <v>17</v>
      </c>
      <c r="H14" s="24">
        <v>0.58333333333333304</v>
      </c>
      <c r="I14" s="23"/>
      <c r="J14" s="13">
        <f t="shared" si="0"/>
        <v>4.9999999999999929</v>
      </c>
    </row>
    <row r="15" spans="1:10" x14ac:dyDescent="0.25">
      <c r="A15" s="30">
        <v>0</v>
      </c>
      <c r="B15" s="54" t="s">
        <v>90</v>
      </c>
      <c r="C15" s="29" t="s">
        <v>54</v>
      </c>
      <c r="D15" s="28"/>
      <c r="E15" s="27" t="s">
        <v>53</v>
      </c>
      <c r="F15" s="26">
        <v>0.41666666666666702</v>
      </c>
      <c r="G15" s="25" t="s">
        <v>17</v>
      </c>
      <c r="H15" s="24">
        <v>0.625</v>
      </c>
      <c r="I15" s="23"/>
      <c r="J15" s="13">
        <f t="shared" si="0"/>
        <v>4.9999999999999911</v>
      </c>
    </row>
    <row r="16" spans="1:10" x14ac:dyDescent="0.25">
      <c r="A16" s="30">
        <v>0</v>
      </c>
      <c r="B16" s="54" t="s">
        <v>90</v>
      </c>
      <c r="C16" s="29" t="s">
        <v>11</v>
      </c>
      <c r="D16" s="28"/>
      <c r="E16" s="27" t="s">
        <v>52</v>
      </c>
      <c r="F16" s="26">
        <v>0.45833333333333298</v>
      </c>
      <c r="G16" s="25" t="s">
        <v>17</v>
      </c>
      <c r="H16" s="24">
        <v>0.66666666666666696</v>
      </c>
      <c r="I16" s="23"/>
      <c r="J16" s="13">
        <f t="shared" si="0"/>
        <v>5.000000000000016</v>
      </c>
    </row>
    <row r="17" spans="1:10" x14ac:dyDescent="0.25">
      <c r="A17" s="30">
        <v>0</v>
      </c>
      <c r="B17" s="54" t="s">
        <v>90</v>
      </c>
      <c r="C17" s="29" t="s">
        <v>49</v>
      </c>
      <c r="D17" s="28"/>
      <c r="E17" s="27" t="s">
        <v>48</v>
      </c>
      <c r="F17" s="26">
        <v>0.5</v>
      </c>
      <c r="G17" s="25" t="s">
        <v>17</v>
      </c>
      <c r="H17" s="24">
        <v>0.70833333333333304</v>
      </c>
      <c r="I17" s="23"/>
      <c r="J17" s="13">
        <f t="shared" si="0"/>
        <v>4.9999999999999929</v>
      </c>
    </row>
    <row r="18" spans="1:10" x14ac:dyDescent="0.25">
      <c r="A18" s="30">
        <v>0</v>
      </c>
      <c r="B18" s="54" t="s">
        <v>90</v>
      </c>
      <c r="C18" s="29" t="s">
        <v>10</v>
      </c>
      <c r="D18" s="28"/>
      <c r="E18" s="27" t="s">
        <v>22</v>
      </c>
      <c r="F18" s="26">
        <v>0.58333333333333304</v>
      </c>
      <c r="G18" s="25" t="s">
        <v>17</v>
      </c>
      <c r="H18" s="24">
        <v>0.79166666666666696</v>
      </c>
      <c r="I18" s="23"/>
      <c r="J18" s="13">
        <f t="shared" si="0"/>
        <v>5.0000000000000142</v>
      </c>
    </row>
    <row r="19" spans="1:10" ht="15.75" thickBot="1" x14ac:dyDescent="0.3">
      <c r="A19" s="22">
        <v>0</v>
      </c>
      <c r="B19" s="46" t="s">
        <v>90</v>
      </c>
      <c r="C19" s="21" t="s">
        <v>47</v>
      </c>
      <c r="D19" s="20"/>
      <c r="E19" s="19" t="s">
        <v>46</v>
      </c>
      <c r="F19" s="18">
        <v>0.625</v>
      </c>
      <c r="G19" s="17" t="s">
        <v>17</v>
      </c>
      <c r="H19" s="16">
        <v>0.83333333333333304</v>
      </c>
      <c r="I19" s="15"/>
      <c r="J19" s="14">
        <f t="shared" si="0"/>
        <v>4.9999999999999929</v>
      </c>
    </row>
    <row r="20" spans="1:10" x14ac:dyDescent="0.25">
      <c r="A20" s="74">
        <f>IF($B20&lt;&gt;"", MAX($A19:$A19) + 1, "")</f>
        <v>1</v>
      </c>
      <c r="B20" s="75">
        <v>300</v>
      </c>
      <c r="C20" s="75" t="s">
        <v>83</v>
      </c>
      <c r="D20" s="75"/>
      <c r="E20" s="76" t="s">
        <v>82</v>
      </c>
      <c r="F20" s="77">
        <v>0.29166666666666669</v>
      </c>
      <c r="G20" s="78" t="s">
        <v>17</v>
      </c>
      <c r="H20" s="79">
        <v>0.66666666666666663</v>
      </c>
      <c r="I20" s="77"/>
      <c r="J20" s="85">
        <f t="shared" si="0"/>
        <v>8.9999999999999982</v>
      </c>
    </row>
    <row r="21" spans="1:10" x14ac:dyDescent="0.25">
      <c r="A21" s="80">
        <f t="shared" ref="A21:A59" si="1">IF($B21&lt;&gt;"", MAX($A20:$A20) + 1, "")</f>
        <v>2</v>
      </c>
      <c r="B21" s="81">
        <v>300</v>
      </c>
      <c r="C21" s="81" t="s">
        <v>84</v>
      </c>
      <c r="D21" s="81"/>
      <c r="E21" s="82" t="s">
        <v>89</v>
      </c>
      <c r="F21" s="83">
        <v>0.25</v>
      </c>
      <c r="G21" s="84" t="s">
        <v>17</v>
      </c>
      <c r="H21" s="83">
        <v>0.66666666666666663</v>
      </c>
      <c r="I21" s="83"/>
      <c r="J21" s="72">
        <f t="shared" si="0"/>
        <v>10</v>
      </c>
    </row>
    <row r="22" spans="1:10" x14ac:dyDescent="0.25">
      <c r="A22" s="80">
        <f t="shared" si="1"/>
        <v>3</v>
      </c>
      <c r="B22" s="81">
        <v>300</v>
      </c>
      <c r="C22" s="81" t="s">
        <v>85</v>
      </c>
      <c r="D22" s="81"/>
      <c r="E22" s="82" t="s">
        <v>87</v>
      </c>
      <c r="F22" s="83">
        <v>0.25</v>
      </c>
      <c r="G22" s="84" t="s">
        <v>17</v>
      </c>
      <c r="H22" s="83">
        <v>0.625</v>
      </c>
      <c r="I22" s="83"/>
      <c r="J22" s="72">
        <f t="shared" si="0"/>
        <v>9</v>
      </c>
    </row>
    <row r="23" spans="1:10" x14ac:dyDescent="0.25">
      <c r="A23" s="80">
        <f t="shared" si="1"/>
        <v>4</v>
      </c>
      <c r="B23" s="81">
        <v>300</v>
      </c>
      <c r="C23" s="81" t="s">
        <v>86</v>
      </c>
      <c r="D23" s="81"/>
      <c r="E23" s="82" t="s">
        <v>88</v>
      </c>
      <c r="F23" s="83">
        <v>0.29166666666666669</v>
      </c>
      <c r="G23" s="84" t="s">
        <v>17</v>
      </c>
      <c r="H23" s="83">
        <v>0.66666666666666663</v>
      </c>
      <c r="I23" s="83"/>
      <c r="J23" s="72">
        <f t="shared" si="0"/>
        <v>8.9999999999999982</v>
      </c>
    </row>
    <row r="24" spans="1:10" x14ac:dyDescent="0.25">
      <c r="A24" s="80">
        <f t="shared" si="1"/>
        <v>5</v>
      </c>
      <c r="B24" s="81" t="s">
        <v>42</v>
      </c>
      <c r="C24" s="81" t="s">
        <v>14</v>
      </c>
      <c r="D24" s="81">
        <v>2</v>
      </c>
      <c r="E24" s="82" t="s">
        <v>26</v>
      </c>
      <c r="F24" s="83">
        <v>0.29166666666666669</v>
      </c>
      <c r="G24" s="84" t="s">
        <v>17</v>
      </c>
      <c r="H24" s="83">
        <v>0.79166666666666663</v>
      </c>
      <c r="I24" s="83"/>
      <c r="J24" s="72">
        <f t="shared" si="0"/>
        <v>11.999999999999998</v>
      </c>
    </row>
    <row r="25" spans="1:10" x14ac:dyDescent="0.25">
      <c r="A25" s="80">
        <f t="shared" si="1"/>
        <v>6</v>
      </c>
      <c r="B25" s="81" t="s">
        <v>42</v>
      </c>
      <c r="C25" s="81" t="s">
        <v>79</v>
      </c>
      <c r="D25" s="81">
        <v>2</v>
      </c>
      <c r="E25" s="82" t="s">
        <v>18</v>
      </c>
      <c r="F25" s="83">
        <v>0.79166666666666663</v>
      </c>
      <c r="G25" s="84" t="s">
        <v>17</v>
      </c>
      <c r="H25" s="83">
        <v>0.29166666666666669</v>
      </c>
      <c r="I25" s="83"/>
      <c r="J25" s="72">
        <f t="shared" si="0"/>
        <v>12</v>
      </c>
    </row>
    <row r="26" spans="1:10" x14ac:dyDescent="0.25">
      <c r="A26" s="80">
        <f t="shared" si="1"/>
        <v>7</v>
      </c>
      <c r="B26" s="81" t="s">
        <v>42</v>
      </c>
      <c r="C26" s="81" t="s">
        <v>74</v>
      </c>
      <c r="D26" s="81"/>
      <c r="E26" s="82"/>
      <c r="F26" s="83">
        <v>0.83333333333333304</v>
      </c>
      <c r="G26" s="84" t="s">
        <v>17</v>
      </c>
      <c r="H26" s="83">
        <v>0.375</v>
      </c>
      <c r="I26" s="83"/>
      <c r="J26" s="72">
        <f t="shared" si="0"/>
        <v>13.000000000000007</v>
      </c>
    </row>
    <row r="27" spans="1:10" x14ac:dyDescent="0.25">
      <c r="A27" s="80">
        <f t="shared" si="1"/>
        <v>8</v>
      </c>
      <c r="B27" s="81" t="s">
        <v>41</v>
      </c>
      <c r="C27" s="81" t="s">
        <v>76</v>
      </c>
      <c r="D27" s="81">
        <v>2</v>
      </c>
      <c r="E27" s="82" t="s">
        <v>15</v>
      </c>
      <c r="F27" s="83">
        <v>0.29166666666666669</v>
      </c>
      <c r="G27" s="84" t="s">
        <v>17</v>
      </c>
      <c r="H27" s="83">
        <v>0.79166666666666663</v>
      </c>
      <c r="I27" s="83"/>
      <c r="J27" s="72">
        <f t="shared" si="0"/>
        <v>11.999999999999998</v>
      </c>
    </row>
    <row r="28" spans="1:10" x14ac:dyDescent="0.25">
      <c r="A28" s="80">
        <f t="shared" si="1"/>
        <v>9</v>
      </c>
      <c r="B28" s="81" t="s">
        <v>41</v>
      </c>
      <c r="C28" s="81" t="s">
        <v>78</v>
      </c>
      <c r="D28" s="81">
        <v>2</v>
      </c>
      <c r="E28" s="82" t="s">
        <v>18</v>
      </c>
      <c r="F28" s="83">
        <v>0.79166666666666663</v>
      </c>
      <c r="G28" s="84" t="s">
        <v>17</v>
      </c>
      <c r="H28" s="83">
        <v>0.29166666666666669</v>
      </c>
      <c r="I28" s="83"/>
      <c r="J28" s="72">
        <f t="shared" si="0"/>
        <v>12</v>
      </c>
    </row>
    <row r="29" spans="1:10" x14ac:dyDescent="0.25">
      <c r="A29" s="80">
        <f t="shared" si="1"/>
        <v>10</v>
      </c>
      <c r="B29" s="81" t="s">
        <v>41</v>
      </c>
      <c r="C29" s="81" t="s">
        <v>77</v>
      </c>
      <c r="D29" s="81">
        <v>2</v>
      </c>
      <c r="E29" s="82" t="s">
        <v>20</v>
      </c>
      <c r="F29" s="83">
        <v>0.29166666666666669</v>
      </c>
      <c r="G29" s="84" t="s">
        <v>17</v>
      </c>
      <c r="H29" s="83">
        <v>0.79166666666666663</v>
      </c>
      <c r="I29" s="83"/>
      <c r="J29" s="72">
        <f t="shared" si="0"/>
        <v>11.999999999999998</v>
      </c>
    </row>
    <row r="30" spans="1:10" x14ac:dyDescent="0.25">
      <c r="A30" s="80">
        <f t="shared" si="1"/>
        <v>11</v>
      </c>
      <c r="B30" s="81" t="s">
        <v>41</v>
      </c>
      <c r="C30" s="81" t="s">
        <v>75</v>
      </c>
      <c r="D30" s="81"/>
      <c r="E30" s="82" t="s">
        <v>21</v>
      </c>
      <c r="F30" s="83">
        <v>0.33333333333333331</v>
      </c>
      <c r="G30" s="84" t="s">
        <v>17</v>
      </c>
      <c r="H30" s="83">
        <v>0.5</v>
      </c>
      <c r="I30" s="83"/>
      <c r="J30" s="72">
        <f t="shared" si="0"/>
        <v>4</v>
      </c>
    </row>
    <row r="31" spans="1:10" x14ac:dyDescent="0.25">
      <c r="A31" s="80">
        <f t="shared" si="1"/>
        <v>12</v>
      </c>
      <c r="B31" s="81">
        <v>1</v>
      </c>
      <c r="C31" s="81">
        <v>1</v>
      </c>
      <c r="D31" s="81"/>
      <c r="E31" s="82"/>
      <c r="F31" s="83"/>
      <c r="G31" s="84" t="s">
        <v>17</v>
      </c>
      <c r="H31" s="83"/>
      <c r="I31" s="83"/>
      <c r="J31" s="72">
        <f t="shared" si="0"/>
        <v>0</v>
      </c>
    </row>
    <row r="32" spans="1:10" x14ac:dyDescent="0.25">
      <c r="A32" s="80">
        <f t="shared" si="1"/>
        <v>13</v>
      </c>
      <c r="B32" s="81">
        <v>2</v>
      </c>
      <c r="C32" s="81">
        <v>2</v>
      </c>
      <c r="D32" s="81"/>
      <c r="E32" s="82"/>
      <c r="F32" s="83"/>
      <c r="G32" s="84" t="s">
        <v>17</v>
      </c>
      <c r="H32" s="83"/>
      <c r="I32" s="83"/>
      <c r="J32" s="72">
        <f t="shared" si="0"/>
        <v>0</v>
      </c>
    </row>
    <row r="33" spans="1:10" x14ac:dyDescent="0.25">
      <c r="A33" s="80">
        <f t="shared" si="1"/>
        <v>14</v>
      </c>
      <c r="B33" s="81">
        <v>3</v>
      </c>
      <c r="C33" s="81">
        <v>3</v>
      </c>
      <c r="D33" s="81"/>
      <c r="E33" s="82"/>
      <c r="F33" s="83"/>
      <c r="G33" s="84" t="s">
        <v>17</v>
      </c>
      <c r="H33" s="83"/>
      <c r="I33" s="83"/>
      <c r="J33" s="72">
        <f t="shared" si="0"/>
        <v>0</v>
      </c>
    </row>
    <row r="34" spans="1:10" x14ac:dyDescent="0.25">
      <c r="A34" s="80">
        <f t="shared" si="1"/>
        <v>15</v>
      </c>
      <c r="B34" s="81">
        <v>4</v>
      </c>
      <c r="C34" s="81">
        <v>4</v>
      </c>
      <c r="D34" s="81"/>
      <c r="E34" s="82"/>
      <c r="F34" s="83"/>
      <c r="G34" s="84" t="s">
        <v>17</v>
      </c>
      <c r="H34" s="83"/>
      <c r="I34" s="83"/>
      <c r="J34" s="72">
        <f t="shared" si="0"/>
        <v>0</v>
      </c>
    </row>
    <row r="35" spans="1:10" x14ac:dyDescent="0.25">
      <c r="A35" s="80">
        <f t="shared" si="1"/>
        <v>16</v>
      </c>
      <c r="B35" s="81">
        <v>5</v>
      </c>
      <c r="C35" s="81">
        <v>5</v>
      </c>
      <c r="D35" s="81"/>
      <c r="E35" s="82"/>
      <c r="F35" s="83"/>
      <c r="G35" s="84" t="s">
        <v>17</v>
      </c>
      <c r="H35" s="83"/>
      <c r="I35" s="83"/>
      <c r="J35" s="72">
        <f t="shared" si="0"/>
        <v>0</v>
      </c>
    </row>
    <row r="36" spans="1:10" x14ac:dyDescent="0.25">
      <c r="A36" s="80">
        <f t="shared" si="1"/>
        <v>17</v>
      </c>
      <c r="B36" s="81">
        <v>6</v>
      </c>
      <c r="C36" s="81">
        <v>6</v>
      </c>
      <c r="D36" s="81"/>
      <c r="E36" s="82"/>
      <c r="F36" s="83"/>
      <c r="G36" s="84" t="s">
        <v>17</v>
      </c>
      <c r="H36" s="83"/>
      <c r="I36" s="83"/>
      <c r="J36" s="72">
        <f t="shared" si="0"/>
        <v>0</v>
      </c>
    </row>
    <row r="37" spans="1:10" x14ac:dyDescent="0.25">
      <c r="A37" s="80">
        <f t="shared" si="1"/>
        <v>18</v>
      </c>
      <c r="B37" s="81">
        <v>7</v>
      </c>
      <c r="C37" s="81">
        <v>7</v>
      </c>
      <c r="D37" s="81"/>
      <c r="E37" s="82"/>
      <c r="F37" s="83"/>
      <c r="G37" s="84" t="s">
        <v>17</v>
      </c>
      <c r="H37" s="83"/>
      <c r="I37" s="83"/>
      <c r="J37" s="72">
        <f t="shared" si="0"/>
        <v>0</v>
      </c>
    </row>
    <row r="38" spans="1:10" x14ac:dyDescent="0.25">
      <c r="A38" s="80">
        <f t="shared" si="1"/>
        <v>19</v>
      </c>
      <c r="B38" s="81">
        <v>8</v>
      </c>
      <c r="C38" s="81">
        <v>8</v>
      </c>
      <c r="D38" s="81"/>
      <c r="E38" s="82"/>
      <c r="F38" s="83"/>
      <c r="G38" s="84" t="s">
        <v>17</v>
      </c>
      <c r="H38" s="83"/>
      <c r="I38" s="83"/>
      <c r="J38" s="72">
        <f t="shared" si="0"/>
        <v>0</v>
      </c>
    </row>
    <row r="39" spans="1:10" x14ac:dyDescent="0.25">
      <c r="A39" s="80">
        <f t="shared" si="1"/>
        <v>20</v>
      </c>
      <c r="B39" s="81">
        <v>9</v>
      </c>
      <c r="C39" s="81">
        <v>9</v>
      </c>
      <c r="D39" s="81"/>
      <c r="E39" s="82"/>
      <c r="F39" s="83"/>
      <c r="G39" s="84" t="s">
        <v>17</v>
      </c>
      <c r="H39" s="83"/>
      <c r="I39" s="83"/>
      <c r="J39" s="72">
        <f t="shared" si="0"/>
        <v>0</v>
      </c>
    </row>
    <row r="40" spans="1:10" x14ac:dyDescent="0.25">
      <c r="A40" s="80">
        <f t="shared" si="1"/>
        <v>21</v>
      </c>
      <c r="B40" s="81">
        <v>10</v>
      </c>
      <c r="C40" s="81">
        <v>10</v>
      </c>
      <c r="D40" s="81"/>
      <c r="E40" s="82"/>
      <c r="F40" s="83"/>
      <c r="G40" s="84" t="s">
        <v>17</v>
      </c>
      <c r="H40" s="83"/>
      <c r="I40" s="83"/>
      <c r="J40" s="72">
        <f t="shared" si="0"/>
        <v>0</v>
      </c>
    </row>
    <row r="41" spans="1:10" x14ac:dyDescent="0.25">
      <c r="A41" s="80">
        <f t="shared" si="1"/>
        <v>22</v>
      </c>
      <c r="B41" s="81">
        <v>11</v>
      </c>
      <c r="C41" s="81">
        <v>11</v>
      </c>
      <c r="D41" s="81"/>
      <c r="E41" s="82"/>
      <c r="F41" s="83"/>
      <c r="G41" s="84" t="s">
        <v>17</v>
      </c>
      <c r="H41" s="83"/>
      <c r="I41" s="83"/>
      <c r="J41" s="72">
        <f t="shared" si="0"/>
        <v>0</v>
      </c>
    </row>
    <row r="42" spans="1:10" x14ac:dyDescent="0.25">
      <c r="A42" s="80">
        <f t="shared" si="1"/>
        <v>23</v>
      </c>
      <c r="B42" s="81">
        <v>12</v>
      </c>
      <c r="C42" s="81">
        <v>12</v>
      </c>
      <c r="D42" s="81"/>
      <c r="E42" s="82"/>
      <c r="F42" s="83"/>
      <c r="G42" s="84" t="s">
        <v>17</v>
      </c>
      <c r="H42" s="83"/>
      <c r="I42" s="83"/>
      <c r="J42" s="72">
        <f t="shared" si="0"/>
        <v>0</v>
      </c>
    </row>
    <row r="43" spans="1:10" x14ac:dyDescent="0.25">
      <c r="A43" s="80">
        <f t="shared" si="1"/>
        <v>24</v>
      </c>
      <c r="B43" s="81">
        <v>13</v>
      </c>
      <c r="C43" s="81">
        <v>13</v>
      </c>
      <c r="D43" s="81"/>
      <c r="E43" s="82"/>
      <c r="F43" s="83"/>
      <c r="G43" s="84" t="s">
        <v>17</v>
      </c>
      <c r="H43" s="83"/>
      <c r="I43" s="83"/>
      <c r="J43" s="72">
        <f t="shared" si="0"/>
        <v>0</v>
      </c>
    </row>
    <row r="44" spans="1:10" x14ac:dyDescent="0.25">
      <c r="A44" s="80">
        <f t="shared" si="1"/>
        <v>25</v>
      </c>
      <c r="B44" s="81">
        <v>14</v>
      </c>
      <c r="C44" s="81">
        <v>14</v>
      </c>
      <c r="D44" s="81"/>
      <c r="E44" s="82"/>
      <c r="F44" s="83"/>
      <c r="G44" s="84" t="s">
        <v>17</v>
      </c>
      <c r="H44" s="83"/>
      <c r="I44" s="83"/>
      <c r="J44" s="72">
        <f t="shared" si="0"/>
        <v>0</v>
      </c>
    </row>
    <row r="45" spans="1:10" x14ac:dyDescent="0.25">
      <c r="A45" s="80">
        <f t="shared" si="1"/>
        <v>26</v>
      </c>
      <c r="B45" s="81">
        <v>15</v>
      </c>
      <c r="C45" s="81">
        <v>15</v>
      </c>
      <c r="D45" s="81"/>
      <c r="E45" s="82"/>
      <c r="F45" s="83"/>
      <c r="G45" s="84" t="s">
        <v>17</v>
      </c>
      <c r="H45" s="83"/>
      <c r="I45" s="83"/>
      <c r="J45" s="72">
        <f t="shared" si="0"/>
        <v>0</v>
      </c>
    </row>
    <row r="46" spans="1:10" x14ac:dyDescent="0.25">
      <c r="A46" s="80">
        <f t="shared" si="1"/>
        <v>27</v>
      </c>
      <c r="B46" s="81">
        <v>16</v>
      </c>
      <c r="C46" s="81">
        <v>16</v>
      </c>
      <c r="D46" s="81"/>
      <c r="E46" s="82"/>
      <c r="F46" s="83"/>
      <c r="G46" s="84" t="s">
        <v>17</v>
      </c>
      <c r="H46" s="83"/>
      <c r="I46" s="83"/>
      <c r="J46" s="72">
        <f t="shared" si="0"/>
        <v>0</v>
      </c>
    </row>
    <row r="47" spans="1:10" x14ac:dyDescent="0.25">
      <c r="A47" s="80">
        <f t="shared" si="1"/>
        <v>28</v>
      </c>
      <c r="B47" s="81">
        <v>17</v>
      </c>
      <c r="C47" s="81">
        <v>17</v>
      </c>
      <c r="D47" s="81"/>
      <c r="E47" s="82"/>
      <c r="F47" s="83"/>
      <c r="G47" s="84" t="s">
        <v>17</v>
      </c>
      <c r="H47" s="83"/>
      <c r="I47" s="83"/>
      <c r="J47" s="72">
        <f t="shared" si="0"/>
        <v>0</v>
      </c>
    </row>
    <row r="48" spans="1:10" x14ac:dyDescent="0.25">
      <c r="A48" s="80">
        <f t="shared" si="1"/>
        <v>29</v>
      </c>
      <c r="B48" s="81">
        <v>18</v>
      </c>
      <c r="C48" s="81">
        <v>18</v>
      </c>
      <c r="D48" s="81"/>
      <c r="E48" s="82"/>
      <c r="F48" s="83"/>
      <c r="G48" s="84" t="s">
        <v>17</v>
      </c>
      <c r="H48" s="83"/>
      <c r="I48" s="83"/>
      <c r="J48" s="72">
        <f t="shared" si="0"/>
        <v>0</v>
      </c>
    </row>
    <row r="49" spans="1:10" x14ac:dyDescent="0.25">
      <c r="A49" s="80">
        <f t="shared" si="1"/>
        <v>30</v>
      </c>
      <c r="B49" s="81">
        <v>19</v>
      </c>
      <c r="C49" s="81">
        <v>19</v>
      </c>
      <c r="D49" s="81"/>
      <c r="E49" s="82"/>
      <c r="F49" s="83"/>
      <c r="G49" s="84" t="s">
        <v>17</v>
      </c>
      <c r="H49" s="83"/>
      <c r="I49" s="83"/>
      <c r="J49" s="72">
        <f t="shared" si="0"/>
        <v>0</v>
      </c>
    </row>
    <row r="50" spans="1:10" x14ac:dyDescent="0.25">
      <c r="A50" s="80">
        <f t="shared" si="1"/>
        <v>31</v>
      </c>
      <c r="B50" s="81">
        <v>20</v>
      </c>
      <c r="C50" s="81">
        <v>20</v>
      </c>
      <c r="D50" s="81"/>
      <c r="E50" s="82"/>
      <c r="F50" s="83"/>
      <c r="G50" s="84" t="s">
        <v>17</v>
      </c>
      <c r="H50" s="83"/>
      <c r="I50" s="83"/>
      <c r="J50" s="72">
        <f t="shared" si="0"/>
        <v>0</v>
      </c>
    </row>
    <row r="51" spans="1:10" x14ac:dyDescent="0.25">
      <c r="A51" s="80">
        <f t="shared" si="1"/>
        <v>32</v>
      </c>
      <c r="B51" s="81">
        <v>21</v>
      </c>
      <c r="C51" s="81">
        <v>21</v>
      </c>
      <c r="D51" s="81"/>
      <c r="E51" s="82"/>
      <c r="F51" s="83"/>
      <c r="G51" s="84" t="s">
        <v>17</v>
      </c>
      <c r="H51" s="83"/>
      <c r="I51" s="83"/>
      <c r="J51" s="72">
        <f t="shared" si="0"/>
        <v>0</v>
      </c>
    </row>
    <row r="52" spans="1:10" x14ac:dyDescent="0.25">
      <c r="A52" s="80">
        <f t="shared" si="1"/>
        <v>33</v>
      </c>
      <c r="B52" s="81">
        <v>22</v>
      </c>
      <c r="C52" s="81">
        <v>22</v>
      </c>
      <c r="D52" s="81"/>
      <c r="E52" s="82"/>
      <c r="F52" s="83"/>
      <c r="G52" s="84" t="s">
        <v>17</v>
      </c>
      <c r="H52" s="83"/>
      <c r="I52" s="83"/>
      <c r="J52" s="72">
        <f t="shared" si="0"/>
        <v>0</v>
      </c>
    </row>
    <row r="53" spans="1:10" x14ac:dyDescent="0.25">
      <c r="A53" s="80">
        <f t="shared" si="1"/>
        <v>34</v>
      </c>
      <c r="B53" s="81">
        <v>23</v>
      </c>
      <c r="C53" s="81">
        <v>23</v>
      </c>
      <c r="D53" s="81"/>
      <c r="E53" s="82"/>
      <c r="F53" s="83"/>
      <c r="G53" s="84" t="s">
        <v>17</v>
      </c>
      <c r="H53" s="83"/>
      <c r="I53" s="83"/>
      <c r="J53" s="72">
        <f t="shared" si="0"/>
        <v>0</v>
      </c>
    </row>
    <row r="54" spans="1:10" x14ac:dyDescent="0.25">
      <c r="A54" s="80">
        <f t="shared" si="1"/>
        <v>35</v>
      </c>
      <c r="B54" s="81">
        <v>24</v>
      </c>
      <c r="C54" s="81">
        <v>24</v>
      </c>
      <c r="D54" s="81"/>
      <c r="E54" s="82"/>
      <c r="F54" s="83"/>
      <c r="G54" s="84" t="s">
        <v>17</v>
      </c>
      <c r="H54" s="83"/>
      <c r="I54" s="83"/>
      <c r="J54" s="72">
        <f t="shared" si="0"/>
        <v>0</v>
      </c>
    </row>
    <row r="55" spans="1:10" x14ac:dyDescent="0.25">
      <c r="A55" s="80">
        <f t="shared" si="1"/>
        <v>36</v>
      </c>
      <c r="B55" s="81">
        <v>25</v>
      </c>
      <c r="C55" s="81">
        <v>25</v>
      </c>
      <c r="D55" s="81"/>
      <c r="E55" s="82"/>
      <c r="F55" s="83"/>
      <c r="G55" s="84" t="s">
        <v>17</v>
      </c>
      <c r="H55" s="83"/>
      <c r="I55" s="83"/>
      <c r="J55" s="72">
        <f t="shared" si="0"/>
        <v>0</v>
      </c>
    </row>
    <row r="56" spans="1:10" x14ac:dyDescent="0.25">
      <c r="A56" s="80">
        <f t="shared" si="1"/>
        <v>37</v>
      </c>
      <c r="B56" s="81">
        <v>26</v>
      </c>
      <c r="C56" s="81">
        <v>26</v>
      </c>
      <c r="D56" s="81"/>
      <c r="E56" s="82"/>
      <c r="F56" s="83"/>
      <c r="G56" s="84" t="s">
        <v>17</v>
      </c>
      <c r="H56" s="83"/>
      <c r="I56" s="83"/>
      <c r="J56" s="72">
        <f t="shared" si="0"/>
        <v>0</v>
      </c>
    </row>
    <row r="57" spans="1:10" x14ac:dyDescent="0.25">
      <c r="A57" s="80">
        <f t="shared" si="1"/>
        <v>38</v>
      </c>
      <c r="B57" s="81">
        <v>27</v>
      </c>
      <c r="C57" s="81">
        <v>27</v>
      </c>
      <c r="D57" s="81"/>
      <c r="E57" s="82"/>
      <c r="F57" s="83"/>
      <c r="G57" s="84" t="s">
        <v>17</v>
      </c>
      <c r="H57" s="83"/>
      <c r="I57" s="83"/>
      <c r="J57" s="72">
        <f t="shared" si="0"/>
        <v>0</v>
      </c>
    </row>
    <row r="58" spans="1:10" x14ac:dyDescent="0.25">
      <c r="A58" s="80">
        <f t="shared" si="1"/>
        <v>39</v>
      </c>
      <c r="B58" s="81">
        <v>28</v>
      </c>
      <c r="C58" s="81">
        <v>28</v>
      </c>
      <c r="D58" s="81"/>
      <c r="E58" s="82"/>
      <c r="F58" s="83"/>
      <c r="G58" s="84" t="s">
        <v>17</v>
      </c>
      <c r="H58" s="83"/>
      <c r="I58" s="83"/>
      <c r="J58" s="72">
        <f t="shared" si="0"/>
        <v>0</v>
      </c>
    </row>
    <row r="59" spans="1:10" x14ac:dyDescent="0.25">
      <c r="A59" s="80">
        <f t="shared" si="1"/>
        <v>40</v>
      </c>
      <c r="B59" s="81">
        <v>29</v>
      </c>
      <c r="C59" s="81">
        <v>29</v>
      </c>
      <c r="D59" s="81"/>
      <c r="E59" s="82"/>
      <c r="F59" s="83"/>
      <c r="G59" s="84" t="s">
        <v>17</v>
      </c>
      <c r="H59" s="83"/>
      <c r="I59" s="83"/>
      <c r="J59" s="72">
        <f>IF($H59-$F59&lt;VALUE("00:00"),VALUE("24:00")-$F59+$H59,$H59-$F59)*24-$I59*24</f>
        <v>0</v>
      </c>
    </row>
    <row r="60" spans="1:10" ht="5.0999999999999996" customHeight="1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</row>
  </sheetData>
  <conditionalFormatting sqref="A21:E59 I21:J59">
    <cfRule type="expression" dxfId="47" priority="3">
      <formula>INDIRECT("b"&amp;ROW()-1)&gt;0</formula>
    </cfRule>
  </conditionalFormatting>
  <conditionalFormatting sqref="B21:I59">
    <cfRule type="expression" dxfId="46" priority="1">
      <formula>$B20=""</formula>
    </cfRule>
  </conditionalFormatting>
  <conditionalFormatting sqref="F21:H59">
    <cfRule type="expression" dxfId="45" priority="2">
      <formula>INDIRECT("b"&amp;ROW()-1)&gt;0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F9CE-261F-4D2C-9CD8-EC1F6A3C600B}">
  <dimension ref="A8:L168"/>
  <sheetViews>
    <sheetView topLeftCell="A2" workbookViewId="0">
      <selection activeCell="L23" sqref="L23"/>
    </sheetView>
  </sheetViews>
  <sheetFormatPr baseColWidth="10" defaultColWidth="11.42578125" defaultRowHeight="15" x14ac:dyDescent="0.25"/>
  <cols>
    <col min="1" max="1" width="4.7109375" style="3" customWidth="1"/>
    <col min="2" max="2" width="11.42578125" style="3"/>
    <col min="3" max="3" width="7.7109375" style="3" customWidth="1"/>
    <col min="4" max="4" width="20.7109375" style="3" customWidth="1"/>
    <col min="5" max="5" width="15.7109375" style="3" customWidth="1"/>
    <col min="6" max="6" width="8.7109375" style="3" customWidth="1"/>
    <col min="7" max="7" width="5.7109375" style="3" customWidth="1"/>
    <col min="8" max="9" width="8.7109375" style="3" customWidth="1"/>
    <col min="10" max="16384" width="11.42578125" style="3"/>
  </cols>
  <sheetData>
    <row r="8" spans="1:9" ht="15.75" x14ac:dyDescent="0.25">
      <c r="A8" s="1"/>
      <c r="B8" s="2" t="s">
        <v>27</v>
      </c>
      <c r="C8" s="2"/>
      <c r="D8" s="2"/>
      <c r="E8" s="2"/>
      <c r="F8" s="2"/>
      <c r="G8" s="2"/>
      <c r="H8" s="2"/>
      <c r="I8" s="2"/>
    </row>
    <row r="9" spans="1:9" ht="15.75" x14ac:dyDescent="0.25">
      <c r="A9" s="4" t="s">
        <v>28</v>
      </c>
      <c r="B9" s="5" t="s">
        <v>29</v>
      </c>
      <c r="C9" s="5" t="s">
        <v>30</v>
      </c>
      <c r="D9" s="5" t="s">
        <v>31</v>
      </c>
      <c r="E9" s="5" t="s">
        <v>32</v>
      </c>
      <c r="F9" s="5" t="s">
        <v>33</v>
      </c>
      <c r="G9" s="5" t="s">
        <v>34</v>
      </c>
      <c r="H9" s="5" t="s">
        <v>35</v>
      </c>
      <c r="I9" s="5" t="s">
        <v>36</v>
      </c>
    </row>
    <row r="10" spans="1:9" x14ac:dyDescent="0.25">
      <c r="A10" s="6">
        <f>IF($B10&lt;&gt;"", MAX($A9:$A9) + 1, "")</f>
        <v>1</v>
      </c>
      <c r="B10" s="7" t="s">
        <v>123</v>
      </c>
      <c r="C10" s="7" t="s">
        <v>37</v>
      </c>
      <c r="D10" s="7" t="s">
        <v>92</v>
      </c>
      <c r="E10" s="7" t="s">
        <v>107</v>
      </c>
      <c r="F10" s="7" t="s">
        <v>7</v>
      </c>
      <c r="G10" s="8" t="s">
        <v>8</v>
      </c>
      <c r="H10" s="7" t="s">
        <v>41</v>
      </c>
      <c r="I10" s="7"/>
    </row>
    <row r="11" spans="1:9" x14ac:dyDescent="0.25">
      <c r="A11" s="6">
        <f t="shared" ref="A11:A74" si="0">IF($B11&lt;&gt;"", MAX($A10:$A10) + 1, "")</f>
        <v>2</v>
      </c>
      <c r="B11" s="7" t="s">
        <v>124</v>
      </c>
      <c r="C11" s="7" t="s">
        <v>38</v>
      </c>
      <c r="D11" s="7" t="s">
        <v>93</v>
      </c>
      <c r="E11" s="7" t="s">
        <v>108</v>
      </c>
      <c r="F11" s="7" t="s">
        <v>7</v>
      </c>
      <c r="G11" s="8" t="s">
        <v>8</v>
      </c>
      <c r="H11" s="7" t="s">
        <v>41</v>
      </c>
      <c r="I11" s="7"/>
    </row>
    <row r="12" spans="1:9" x14ac:dyDescent="0.25">
      <c r="A12" s="6">
        <f t="shared" si="0"/>
        <v>3</v>
      </c>
      <c r="B12" s="7" t="s">
        <v>125</v>
      </c>
      <c r="C12" s="7" t="s">
        <v>37</v>
      </c>
      <c r="D12" s="7" t="s">
        <v>94</v>
      </c>
      <c r="E12" s="7" t="s">
        <v>109</v>
      </c>
      <c r="F12" s="7" t="s">
        <v>7</v>
      </c>
      <c r="G12" s="8" t="s">
        <v>8</v>
      </c>
      <c r="H12" s="7" t="s">
        <v>41</v>
      </c>
      <c r="I12" s="7"/>
    </row>
    <row r="13" spans="1:9" x14ac:dyDescent="0.25">
      <c r="A13" s="6">
        <f t="shared" si="0"/>
        <v>4</v>
      </c>
      <c r="B13" s="7" t="s">
        <v>126</v>
      </c>
      <c r="C13" s="7" t="s">
        <v>38</v>
      </c>
      <c r="D13" s="7" t="s">
        <v>95</v>
      </c>
      <c r="E13" s="7" t="s">
        <v>110</v>
      </c>
      <c r="F13" s="7" t="s">
        <v>25</v>
      </c>
      <c r="G13" s="8" t="s">
        <v>8</v>
      </c>
      <c r="H13" s="7" t="s">
        <v>41</v>
      </c>
      <c r="I13" s="7"/>
    </row>
    <row r="14" spans="1:9" x14ac:dyDescent="0.25">
      <c r="A14" s="6">
        <f t="shared" si="0"/>
        <v>5</v>
      </c>
      <c r="B14" s="7" t="s">
        <v>127</v>
      </c>
      <c r="C14" s="7" t="s">
        <v>38</v>
      </c>
      <c r="D14" s="7" t="s">
        <v>96</v>
      </c>
      <c r="E14" s="7" t="s">
        <v>111</v>
      </c>
      <c r="F14" s="7" t="s">
        <v>13</v>
      </c>
      <c r="G14" s="8" t="s">
        <v>8</v>
      </c>
      <c r="H14" s="7" t="s">
        <v>41</v>
      </c>
      <c r="I14" s="7"/>
    </row>
    <row r="15" spans="1:9" x14ac:dyDescent="0.25">
      <c r="A15" s="6">
        <f t="shared" si="0"/>
        <v>6</v>
      </c>
      <c r="B15" s="7" t="s">
        <v>128</v>
      </c>
      <c r="C15" s="7" t="s">
        <v>37</v>
      </c>
      <c r="D15" s="7" t="s">
        <v>97</v>
      </c>
      <c r="E15" s="7" t="s">
        <v>112</v>
      </c>
      <c r="F15" s="7" t="s">
        <v>25</v>
      </c>
      <c r="G15" s="8" t="s">
        <v>8</v>
      </c>
      <c r="H15" s="7" t="s">
        <v>41</v>
      </c>
      <c r="I15" s="7"/>
    </row>
    <row r="16" spans="1:9" x14ac:dyDescent="0.25">
      <c r="A16" s="6">
        <f t="shared" si="0"/>
        <v>7</v>
      </c>
      <c r="B16" s="7" t="s">
        <v>129</v>
      </c>
      <c r="C16" s="7" t="s">
        <v>37</v>
      </c>
      <c r="D16" s="7" t="s">
        <v>99</v>
      </c>
      <c r="E16" s="7" t="s">
        <v>113</v>
      </c>
      <c r="F16" s="7" t="s">
        <v>7</v>
      </c>
      <c r="G16" s="8" t="s">
        <v>8</v>
      </c>
      <c r="H16" s="7" t="s">
        <v>41</v>
      </c>
      <c r="I16" s="7"/>
    </row>
    <row r="17" spans="1:9" x14ac:dyDescent="0.25">
      <c r="A17" s="6">
        <f t="shared" si="0"/>
        <v>8</v>
      </c>
      <c r="B17" s="7" t="s">
        <v>130</v>
      </c>
      <c r="C17" s="7" t="s">
        <v>37</v>
      </c>
      <c r="D17" s="7" t="s">
        <v>98</v>
      </c>
      <c r="E17" s="7" t="s">
        <v>114</v>
      </c>
      <c r="F17" s="7" t="s">
        <v>7</v>
      </c>
      <c r="G17" s="8" t="s">
        <v>8</v>
      </c>
      <c r="H17" s="7" t="s">
        <v>42</v>
      </c>
      <c r="I17" s="7" t="s">
        <v>41</v>
      </c>
    </row>
    <row r="18" spans="1:9" x14ac:dyDescent="0.25">
      <c r="A18" s="6">
        <f t="shared" si="0"/>
        <v>9</v>
      </c>
      <c r="B18" s="7" t="s">
        <v>131</v>
      </c>
      <c r="C18" s="7" t="s">
        <v>37</v>
      </c>
      <c r="D18" s="7" t="s">
        <v>100</v>
      </c>
      <c r="E18" s="7" t="s">
        <v>115</v>
      </c>
      <c r="F18" s="7" t="s">
        <v>25</v>
      </c>
      <c r="G18" s="8" t="s">
        <v>8</v>
      </c>
      <c r="H18" s="7" t="s">
        <v>41</v>
      </c>
      <c r="I18" s="7"/>
    </row>
    <row r="19" spans="1:9" x14ac:dyDescent="0.25">
      <c r="A19" s="6">
        <f t="shared" si="0"/>
        <v>10</v>
      </c>
      <c r="B19" s="7" t="s">
        <v>132</v>
      </c>
      <c r="C19" s="7" t="s">
        <v>38</v>
      </c>
      <c r="D19" s="7" t="s">
        <v>101</v>
      </c>
      <c r="E19" s="7" t="s">
        <v>116</v>
      </c>
      <c r="F19" s="7" t="s">
        <v>7</v>
      </c>
      <c r="G19" s="8" t="s">
        <v>8</v>
      </c>
      <c r="H19" s="7" t="s">
        <v>41</v>
      </c>
      <c r="I19" s="7"/>
    </row>
    <row r="20" spans="1:9" x14ac:dyDescent="0.25">
      <c r="A20" s="6">
        <f t="shared" si="0"/>
        <v>11</v>
      </c>
      <c r="B20" s="7" t="s">
        <v>133</v>
      </c>
      <c r="C20" s="7" t="s">
        <v>38</v>
      </c>
      <c r="D20" s="7" t="s">
        <v>102</v>
      </c>
      <c r="E20" s="7" t="s">
        <v>117</v>
      </c>
      <c r="F20" s="7" t="s">
        <v>7</v>
      </c>
      <c r="G20" s="8" t="s">
        <v>8</v>
      </c>
      <c r="H20" s="7" t="s">
        <v>41</v>
      </c>
      <c r="I20" s="7"/>
    </row>
    <row r="21" spans="1:9" x14ac:dyDescent="0.25">
      <c r="A21" s="6">
        <f t="shared" si="0"/>
        <v>12</v>
      </c>
      <c r="B21" s="7" t="s">
        <v>134</v>
      </c>
      <c r="C21" s="7" t="s">
        <v>37</v>
      </c>
      <c r="D21" s="7" t="s">
        <v>103</v>
      </c>
      <c r="E21" s="7" t="s">
        <v>118</v>
      </c>
      <c r="F21" s="7" t="s">
        <v>7</v>
      </c>
      <c r="G21" s="8" t="s">
        <v>8</v>
      </c>
      <c r="H21" s="7" t="s">
        <v>42</v>
      </c>
      <c r="I21" s="7"/>
    </row>
    <row r="22" spans="1:9" x14ac:dyDescent="0.25">
      <c r="A22" s="6">
        <f t="shared" si="0"/>
        <v>13</v>
      </c>
      <c r="B22" s="7" t="s">
        <v>135</v>
      </c>
      <c r="C22" s="7" t="s">
        <v>37</v>
      </c>
      <c r="D22" s="7" t="s">
        <v>104</v>
      </c>
      <c r="E22" s="7" t="s">
        <v>119</v>
      </c>
      <c r="F22" s="7" t="s">
        <v>7</v>
      </c>
      <c r="G22" s="8" t="s">
        <v>8</v>
      </c>
      <c r="H22" s="7" t="s">
        <v>42</v>
      </c>
      <c r="I22" s="7"/>
    </row>
    <row r="23" spans="1:9" x14ac:dyDescent="0.25">
      <c r="A23" s="6">
        <f t="shared" si="0"/>
        <v>14</v>
      </c>
      <c r="B23" s="7" t="s">
        <v>136</v>
      </c>
      <c r="C23" s="7" t="s">
        <v>37</v>
      </c>
      <c r="D23" s="7" t="s">
        <v>105</v>
      </c>
      <c r="E23" s="7" t="s">
        <v>120</v>
      </c>
      <c r="F23" s="7" t="s">
        <v>7</v>
      </c>
      <c r="G23" s="8" t="s">
        <v>8</v>
      </c>
      <c r="H23" s="7" t="s">
        <v>42</v>
      </c>
      <c r="I23" s="7"/>
    </row>
    <row r="24" spans="1:9" x14ac:dyDescent="0.25">
      <c r="A24" s="6">
        <f t="shared" si="0"/>
        <v>15</v>
      </c>
      <c r="B24" s="7" t="s">
        <v>137</v>
      </c>
      <c r="C24" s="7" t="s">
        <v>37</v>
      </c>
      <c r="D24" s="7" t="s">
        <v>106</v>
      </c>
      <c r="E24" s="7" t="s">
        <v>121</v>
      </c>
      <c r="F24" s="7" t="s">
        <v>13</v>
      </c>
      <c r="G24" s="8" t="s">
        <v>8</v>
      </c>
      <c r="H24" s="7" t="s">
        <v>42</v>
      </c>
      <c r="I24" s="7"/>
    </row>
    <row r="25" spans="1:9" x14ac:dyDescent="0.25">
      <c r="A25" s="6" t="str">
        <f t="shared" si="0"/>
        <v/>
      </c>
      <c r="B25" s="7"/>
      <c r="C25" s="7"/>
      <c r="D25" s="7"/>
      <c r="E25" s="7"/>
      <c r="F25" s="7"/>
      <c r="G25" s="8"/>
      <c r="H25" s="7"/>
      <c r="I25" s="7"/>
    </row>
    <row r="26" spans="1:9" x14ac:dyDescent="0.25">
      <c r="A26" s="6" t="str">
        <f t="shared" si="0"/>
        <v/>
      </c>
      <c r="B26" s="7"/>
      <c r="C26" s="7"/>
      <c r="D26" s="7"/>
      <c r="E26" s="7"/>
      <c r="F26" s="7"/>
      <c r="G26" s="8"/>
      <c r="H26" s="7"/>
      <c r="I26" s="7"/>
    </row>
    <row r="27" spans="1:9" x14ac:dyDescent="0.25">
      <c r="A27" s="6" t="str">
        <f t="shared" si="0"/>
        <v/>
      </c>
      <c r="B27" s="7"/>
      <c r="C27" s="7"/>
      <c r="D27" s="7"/>
      <c r="E27" s="7"/>
      <c r="F27" s="7"/>
      <c r="G27" s="8"/>
      <c r="H27" s="7"/>
      <c r="I27" s="7"/>
    </row>
    <row r="28" spans="1:9" x14ac:dyDescent="0.25">
      <c r="A28" s="6" t="str">
        <f t="shared" si="0"/>
        <v/>
      </c>
      <c r="B28" s="7"/>
      <c r="C28" s="7"/>
      <c r="D28" s="7"/>
      <c r="E28" s="7"/>
      <c r="F28" s="7"/>
      <c r="G28" s="8"/>
      <c r="H28" s="7"/>
      <c r="I28" s="7"/>
    </row>
    <row r="29" spans="1:9" x14ac:dyDescent="0.25">
      <c r="A29" s="6" t="str">
        <f t="shared" si="0"/>
        <v/>
      </c>
      <c r="B29" s="7"/>
      <c r="C29" s="7"/>
      <c r="D29" s="7"/>
      <c r="E29" s="7"/>
      <c r="F29" s="7"/>
      <c r="G29" s="8"/>
      <c r="H29" s="7"/>
      <c r="I29" s="7"/>
    </row>
    <row r="30" spans="1:9" x14ac:dyDescent="0.25">
      <c r="A30" s="6" t="str">
        <f t="shared" si="0"/>
        <v/>
      </c>
      <c r="B30" s="7"/>
      <c r="C30" s="7"/>
      <c r="D30" s="7"/>
      <c r="E30" s="7"/>
      <c r="F30" s="7"/>
      <c r="G30" s="8"/>
      <c r="H30" s="7"/>
      <c r="I30" s="7"/>
    </row>
    <row r="31" spans="1:9" x14ac:dyDescent="0.25">
      <c r="A31" s="6" t="str">
        <f t="shared" si="0"/>
        <v/>
      </c>
      <c r="B31" s="7"/>
      <c r="C31" s="7"/>
      <c r="D31" s="7"/>
      <c r="E31" s="7"/>
      <c r="F31" s="7"/>
      <c r="G31" s="8"/>
      <c r="H31" s="7"/>
      <c r="I31" s="7"/>
    </row>
    <row r="32" spans="1:9" x14ac:dyDescent="0.25">
      <c r="A32" s="6" t="str">
        <f t="shared" si="0"/>
        <v/>
      </c>
      <c r="B32" s="7"/>
      <c r="C32" s="7"/>
      <c r="D32" s="7"/>
      <c r="E32" s="7"/>
      <c r="F32" s="7"/>
      <c r="G32" s="8"/>
      <c r="H32" s="7"/>
      <c r="I32" s="7"/>
    </row>
    <row r="33" spans="1:9" x14ac:dyDescent="0.25">
      <c r="A33" s="6" t="str">
        <f t="shared" si="0"/>
        <v/>
      </c>
      <c r="B33" s="7"/>
      <c r="C33" s="7"/>
      <c r="D33" s="7"/>
      <c r="E33" s="7"/>
      <c r="F33" s="7"/>
      <c r="G33" s="8"/>
      <c r="H33" s="7"/>
      <c r="I33" s="7"/>
    </row>
    <row r="34" spans="1:9" x14ac:dyDescent="0.25">
      <c r="A34" s="6" t="str">
        <f t="shared" si="0"/>
        <v/>
      </c>
      <c r="B34" s="7"/>
      <c r="C34" s="7"/>
      <c r="D34" s="7"/>
      <c r="E34" s="7"/>
      <c r="F34" s="7"/>
      <c r="G34" s="8"/>
      <c r="H34" s="7"/>
      <c r="I34" s="7"/>
    </row>
    <row r="35" spans="1:9" x14ac:dyDescent="0.25">
      <c r="A35" s="136" t="str">
        <f t="shared" si="0"/>
        <v/>
      </c>
      <c r="B35" s="7"/>
      <c r="C35" s="7"/>
      <c r="D35" s="7"/>
      <c r="E35" s="7"/>
      <c r="F35" s="7"/>
      <c r="G35" s="8"/>
      <c r="H35" s="7"/>
      <c r="I35" s="7"/>
    </row>
    <row r="36" spans="1:9" x14ac:dyDescent="0.25">
      <c r="A36" s="6" t="str">
        <f t="shared" si="0"/>
        <v/>
      </c>
      <c r="B36" s="7"/>
      <c r="C36" s="7"/>
      <c r="D36" s="7"/>
      <c r="E36" s="7"/>
      <c r="F36" s="7"/>
      <c r="G36" s="8"/>
      <c r="H36" s="7"/>
      <c r="I36" s="7"/>
    </row>
    <row r="37" spans="1:9" x14ac:dyDescent="0.25">
      <c r="A37" s="6" t="str">
        <f t="shared" si="0"/>
        <v/>
      </c>
      <c r="B37" s="7"/>
      <c r="C37" s="7"/>
      <c r="D37" s="7"/>
      <c r="E37" s="7"/>
      <c r="F37" s="7"/>
      <c r="G37" s="8"/>
      <c r="H37" s="7"/>
      <c r="I37" s="7"/>
    </row>
    <row r="38" spans="1:9" x14ac:dyDescent="0.25">
      <c r="A38" s="6" t="str">
        <f t="shared" si="0"/>
        <v/>
      </c>
      <c r="B38" s="7"/>
      <c r="C38" s="7"/>
      <c r="D38" s="7"/>
      <c r="E38" s="7"/>
      <c r="F38" s="7"/>
      <c r="G38" s="8"/>
      <c r="H38" s="7"/>
      <c r="I38" s="7"/>
    </row>
    <row r="39" spans="1:9" x14ac:dyDescent="0.25">
      <c r="A39" s="6" t="str">
        <f t="shared" si="0"/>
        <v/>
      </c>
      <c r="B39" s="7"/>
      <c r="C39" s="7"/>
      <c r="D39" s="7"/>
      <c r="E39" s="7"/>
      <c r="F39" s="7"/>
      <c r="G39" s="8"/>
      <c r="H39" s="7"/>
      <c r="I39" s="7"/>
    </row>
    <row r="40" spans="1:9" x14ac:dyDescent="0.25">
      <c r="A40" s="6" t="str">
        <f t="shared" si="0"/>
        <v/>
      </c>
      <c r="B40" s="7"/>
      <c r="C40" s="7"/>
      <c r="D40" s="7"/>
      <c r="E40" s="7"/>
      <c r="F40" s="7"/>
      <c r="G40" s="8"/>
      <c r="H40" s="7"/>
      <c r="I40" s="7"/>
    </row>
    <row r="41" spans="1:9" x14ac:dyDescent="0.25">
      <c r="A41" s="6" t="str">
        <f t="shared" si="0"/>
        <v/>
      </c>
      <c r="B41" s="7"/>
      <c r="C41" s="7"/>
      <c r="D41" s="7"/>
      <c r="E41" s="7"/>
      <c r="F41" s="7"/>
      <c r="G41" s="8"/>
      <c r="H41" s="7"/>
      <c r="I41" s="7"/>
    </row>
    <row r="42" spans="1:9" x14ac:dyDescent="0.25">
      <c r="A42" s="6" t="str">
        <f t="shared" si="0"/>
        <v/>
      </c>
      <c r="B42" s="7"/>
      <c r="C42" s="7"/>
      <c r="D42" s="7"/>
      <c r="E42" s="7"/>
      <c r="F42" s="7"/>
      <c r="G42" s="8"/>
      <c r="H42" s="7"/>
      <c r="I42" s="7"/>
    </row>
    <row r="43" spans="1:9" x14ac:dyDescent="0.25">
      <c r="A43" s="6" t="str">
        <f t="shared" si="0"/>
        <v/>
      </c>
      <c r="B43" s="7"/>
      <c r="C43" s="7"/>
      <c r="D43" s="7"/>
      <c r="E43" s="7"/>
      <c r="F43" s="7"/>
      <c r="G43" s="8"/>
      <c r="H43" s="7"/>
      <c r="I43" s="7"/>
    </row>
    <row r="44" spans="1:9" x14ac:dyDescent="0.25">
      <c r="A44" s="6" t="str">
        <f t="shared" si="0"/>
        <v/>
      </c>
      <c r="B44" s="7"/>
      <c r="C44" s="7"/>
      <c r="D44" s="7"/>
      <c r="E44" s="7"/>
      <c r="F44" s="7"/>
      <c r="G44" s="8"/>
      <c r="H44" s="7"/>
      <c r="I44" s="7"/>
    </row>
    <row r="45" spans="1:9" x14ac:dyDescent="0.25">
      <c r="A45" s="6" t="str">
        <f t="shared" si="0"/>
        <v/>
      </c>
      <c r="B45" s="7"/>
      <c r="C45" s="7"/>
      <c r="D45" s="7"/>
      <c r="E45" s="7"/>
      <c r="F45" s="7"/>
      <c r="G45" s="8"/>
      <c r="H45" s="7"/>
      <c r="I45" s="7"/>
    </row>
    <row r="46" spans="1:9" x14ac:dyDescent="0.25">
      <c r="A46" s="6" t="str">
        <f t="shared" si="0"/>
        <v/>
      </c>
      <c r="B46" s="7"/>
      <c r="C46" s="7"/>
      <c r="D46" s="7"/>
      <c r="E46" s="7"/>
      <c r="F46" s="7"/>
      <c r="G46" s="8"/>
      <c r="H46" s="7"/>
      <c r="I46" s="7"/>
    </row>
    <row r="47" spans="1:9" x14ac:dyDescent="0.25">
      <c r="A47" s="6" t="str">
        <f t="shared" si="0"/>
        <v/>
      </c>
      <c r="B47" s="7"/>
      <c r="C47" s="7"/>
      <c r="D47" s="7"/>
      <c r="E47" s="7"/>
      <c r="F47" s="7"/>
      <c r="G47" s="8"/>
      <c r="H47" s="7"/>
      <c r="I47" s="7"/>
    </row>
    <row r="48" spans="1:9" x14ac:dyDescent="0.25">
      <c r="A48" s="6" t="str">
        <f t="shared" si="0"/>
        <v/>
      </c>
      <c r="B48" s="7"/>
      <c r="C48" s="7"/>
      <c r="D48" s="7"/>
      <c r="E48" s="7"/>
      <c r="F48" s="7"/>
      <c r="G48" s="8"/>
      <c r="H48" s="7"/>
      <c r="I48" s="7"/>
    </row>
    <row r="49" spans="1:9" x14ac:dyDescent="0.25">
      <c r="A49" s="6" t="str">
        <f t="shared" si="0"/>
        <v/>
      </c>
      <c r="B49" s="7"/>
      <c r="C49" s="7"/>
      <c r="D49" s="7"/>
      <c r="E49" s="7"/>
      <c r="F49" s="7"/>
      <c r="G49" s="8"/>
      <c r="H49" s="7"/>
      <c r="I49" s="7"/>
    </row>
    <row r="50" spans="1:9" x14ac:dyDescent="0.25">
      <c r="A50" s="6" t="str">
        <f t="shared" si="0"/>
        <v/>
      </c>
      <c r="B50" s="7"/>
      <c r="C50" s="7"/>
      <c r="D50" s="7"/>
      <c r="E50" s="7"/>
      <c r="F50" s="7"/>
      <c r="G50" s="8"/>
      <c r="H50" s="7"/>
      <c r="I50" s="7"/>
    </row>
    <row r="51" spans="1:9" x14ac:dyDescent="0.25">
      <c r="A51" s="6" t="str">
        <f t="shared" si="0"/>
        <v/>
      </c>
      <c r="B51" s="7"/>
      <c r="C51" s="7"/>
      <c r="D51" s="7"/>
      <c r="E51" s="7"/>
      <c r="F51" s="7"/>
      <c r="G51" s="8"/>
      <c r="H51" s="7"/>
      <c r="I51" s="7"/>
    </row>
    <row r="52" spans="1:9" x14ac:dyDescent="0.25">
      <c r="A52" s="6" t="str">
        <f t="shared" si="0"/>
        <v/>
      </c>
      <c r="B52" s="7"/>
      <c r="C52" s="7"/>
      <c r="D52" s="7"/>
      <c r="E52" s="7"/>
      <c r="F52" s="7"/>
      <c r="G52" s="8"/>
      <c r="H52" s="7"/>
      <c r="I52" s="7"/>
    </row>
    <row r="53" spans="1:9" x14ac:dyDescent="0.25">
      <c r="A53" s="6" t="str">
        <f t="shared" si="0"/>
        <v/>
      </c>
      <c r="B53" s="7"/>
      <c r="C53" s="7"/>
      <c r="D53" s="7"/>
      <c r="E53" s="7"/>
      <c r="F53" s="7"/>
      <c r="G53" s="8"/>
      <c r="H53" s="7"/>
      <c r="I53" s="7"/>
    </row>
    <row r="54" spans="1:9" x14ac:dyDescent="0.25">
      <c r="A54" s="6" t="str">
        <f t="shared" si="0"/>
        <v/>
      </c>
      <c r="B54" s="7"/>
      <c r="C54" s="7"/>
      <c r="D54" s="7"/>
      <c r="E54" s="7"/>
      <c r="F54" s="7"/>
      <c r="G54" s="8"/>
      <c r="H54" s="7"/>
      <c r="I54" s="7"/>
    </row>
    <row r="55" spans="1:9" x14ac:dyDescent="0.25">
      <c r="A55" s="6" t="str">
        <f t="shared" si="0"/>
        <v/>
      </c>
      <c r="B55" s="7"/>
      <c r="C55" s="7"/>
      <c r="D55" s="7"/>
      <c r="E55" s="7"/>
      <c r="F55" s="7"/>
      <c r="G55" s="8"/>
      <c r="H55" s="7"/>
      <c r="I55" s="7"/>
    </row>
    <row r="56" spans="1:9" x14ac:dyDescent="0.25">
      <c r="A56" s="6" t="str">
        <f t="shared" si="0"/>
        <v/>
      </c>
      <c r="B56" s="7"/>
      <c r="C56" s="7"/>
      <c r="D56" s="7"/>
      <c r="E56" s="7"/>
      <c r="F56" s="7"/>
      <c r="G56" s="8"/>
      <c r="H56" s="7"/>
      <c r="I56" s="7"/>
    </row>
    <row r="57" spans="1:9" x14ac:dyDescent="0.25">
      <c r="A57" s="6" t="str">
        <f t="shared" si="0"/>
        <v/>
      </c>
      <c r="B57" s="7"/>
      <c r="C57" s="7"/>
      <c r="D57" s="7"/>
      <c r="E57" s="7"/>
      <c r="F57" s="7"/>
      <c r="G57" s="8"/>
      <c r="H57" s="7"/>
      <c r="I57" s="7"/>
    </row>
    <row r="58" spans="1:9" x14ac:dyDescent="0.25">
      <c r="A58" s="6" t="str">
        <f t="shared" si="0"/>
        <v/>
      </c>
      <c r="B58" s="7"/>
      <c r="C58" s="7"/>
      <c r="D58" s="7"/>
      <c r="E58" s="7"/>
      <c r="F58" s="7"/>
      <c r="G58" s="8"/>
      <c r="H58" s="7"/>
      <c r="I58" s="7"/>
    </row>
    <row r="59" spans="1:9" x14ac:dyDescent="0.25">
      <c r="A59" s="6" t="str">
        <f t="shared" si="0"/>
        <v/>
      </c>
      <c r="B59" s="7"/>
      <c r="C59" s="7"/>
      <c r="D59" s="7"/>
      <c r="E59" s="7"/>
      <c r="F59" s="7"/>
      <c r="G59" s="8"/>
      <c r="H59" s="7"/>
      <c r="I59" s="7"/>
    </row>
    <row r="60" spans="1:9" x14ac:dyDescent="0.25">
      <c r="A60" s="6" t="str">
        <f t="shared" si="0"/>
        <v/>
      </c>
      <c r="B60" s="7"/>
      <c r="C60" s="7"/>
      <c r="D60" s="7"/>
      <c r="E60" s="7"/>
      <c r="F60" s="7"/>
      <c r="G60" s="8"/>
      <c r="H60" s="7"/>
      <c r="I60" s="7"/>
    </row>
    <row r="61" spans="1:9" x14ac:dyDescent="0.25">
      <c r="A61" s="6" t="str">
        <f t="shared" si="0"/>
        <v/>
      </c>
      <c r="B61" s="7"/>
      <c r="C61" s="7"/>
      <c r="D61" s="7"/>
      <c r="E61" s="7"/>
      <c r="F61" s="7"/>
      <c r="G61" s="8"/>
      <c r="H61" s="7"/>
      <c r="I61" s="7"/>
    </row>
    <row r="62" spans="1:9" x14ac:dyDescent="0.25">
      <c r="A62" s="6" t="str">
        <f t="shared" si="0"/>
        <v/>
      </c>
      <c r="B62" s="7"/>
      <c r="C62" s="7"/>
      <c r="D62" s="7"/>
      <c r="E62" s="7"/>
      <c r="F62" s="7"/>
      <c r="G62" s="8"/>
      <c r="H62" s="7"/>
      <c r="I62" s="7"/>
    </row>
    <row r="63" spans="1:9" x14ac:dyDescent="0.25">
      <c r="A63" s="6" t="str">
        <f t="shared" si="0"/>
        <v/>
      </c>
      <c r="B63" s="7"/>
      <c r="C63" s="7"/>
      <c r="D63" s="7"/>
      <c r="E63" s="7"/>
      <c r="F63" s="7"/>
      <c r="G63" s="8"/>
      <c r="H63" s="7"/>
      <c r="I63" s="7"/>
    </row>
    <row r="64" spans="1:9" x14ac:dyDescent="0.25">
      <c r="A64" s="6" t="str">
        <f t="shared" si="0"/>
        <v/>
      </c>
      <c r="B64" s="7"/>
      <c r="C64" s="7"/>
      <c r="D64" s="7"/>
      <c r="E64" s="7"/>
      <c r="F64" s="7"/>
      <c r="G64" s="8"/>
      <c r="H64" s="7"/>
      <c r="I64" s="7"/>
    </row>
    <row r="65" spans="1:12" x14ac:dyDescent="0.25">
      <c r="A65" s="6" t="str">
        <f t="shared" si="0"/>
        <v/>
      </c>
      <c r="B65" s="7"/>
      <c r="C65" s="7"/>
      <c r="D65" s="7"/>
      <c r="E65" s="7"/>
      <c r="F65" s="7"/>
      <c r="G65" s="8"/>
      <c r="H65" s="7"/>
      <c r="I65" s="7"/>
    </row>
    <row r="66" spans="1:12" x14ac:dyDescent="0.25">
      <c r="A66" s="6" t="str">
        <f t="shared" si="0"/>
        <v/>
      </c>
      <c r="B66" s="7"/>
      <c r="C66" s="7"/>
      <c r="D66" s="7"/>
      <c r="E66" s="7"/>
      <c r="F66" s="7"/>
      <c r="G66" s="8"/>
      <c r="H66" s="7"/>
      <c r="I66" s="7"/>
    </row>
    <row r="67" spans="1:12" x14ac:dyDescent="0.25">
      <c r="A67" s="6" t="str">
        <f t="shared" si="0"/>
        <v/>
      </c>
      <c r="B67" s="7"/>
      <c r="C67" s="7"/>
      <c r="D67" s="7"/>
      <c r="E67" s="7"/>
      <c r="F67" s="7"/>
      <c r="G67" s="8"/>
      <c r="H67" s="7"/>
      <c r="I67" s="7"/>
    </row>
    <row r="68" spans="1:12" x14ac:dyDescent="0.25">
      <c r="A68" s="6" t="str">
        <f t="shared" si="0"/>
        <v/>
      </c>
      <c r="B68" s="7"/>
      <c r="C68" s="7"/>
      <c r="D68" s="7"/>
      <c r="E68" s="7"/>
      <c r="F68" s="7"/>
      <c r="G68" s="8"/>
      <c r="H68" s="7"/>
      <c r="I68" s="7"/>
    </row>
    <row r="69" spans="1:12" x14ac:dyDescent="0.25">
      <c r="A69" s="6" t="str">
        <f t="shared" si="0"/>
        <v/>
      </c>
      <c r="B69" s="7"/>
      <c r="C69" s="7"/>
      <c r="D69" s="7"/>
      <c r="E69" s="7"/>
      <c r="F69" s="7"/>
      <c r="G69" s="8"/>
      <c r="H69" s="7"/>
      <c r="I69" s="7"/>
    </row>
    <row r="70" spans="1:12" x14ac:dyDescent="0.25">
      <c r="A70" s="6" t="str">
        <f t="shared" si="0"/>
        <v/>
      </c>
      <c r="B70" s="7"/>
      <c r="C70" s="7"/>
      <c r="D70" s="7"/>
      <c r="E70" s="7"/>
      <c r="F70" s="7"/>
      <c r="G70" s="8"/>
      <c r="H70" s="7"/>
      <c r="I70" s="7"/>
    </row>
    <row r="71" spans="1:12" x14ac:dyDescent="0.25">
      <c r="A71" s="6" t="str">
        <f t="shared" si="0"/>
        <v/>
      </c>
      <c r="B71" s="7"/>
      <c r="C71" s="7"/>
      <c r="D71" s="7"/>
      <c r="E71" s="7"/>
      <c r="F71" s="7"/>
      <c r="G71" s="8"/>
      <c r="H71" s="7"/>
      <c r="I71" s="7"/>
    </row>
    <row r="72" spans="1:12" x14ac:dyDescent="0.25">
      <c r="A72" s="6" t="str">
        <f t="shared" si="0"/>
        <v/>
      </c>
      <c r="B72" s="7"/>
      <c r="C72" s="7"/>
      <c r="D72" s="7"/>
      <c r="E72" s="7"/>
      <c r="F72" s="7"/>
      <c r="G72" s="8"/>
      <c r="H72" s="7"/>
      <c r="I72" s="7"/>
    </row>
    <row r="73" spans="1:12" x14ac:dyDescent="0.25">
      <c r="A73" s="6" t="str">
        <f t="shared" si="0"/>
        <v/>
      </c>
      <c r="B73" s="7"/>
      <c r="C73" s="7"/>
      <c r="D73" s="7"/>
      <c r="E73" s="7"/>
      <c r="F73" s="7"/>
      <c r="G73" s="8"/>
      <c r="H73" s="7"/>
      <c r="I73" s="7"/>
    </row>
    <row r="74" spans="1:12" x14ac:dyDescent="0.25">
      <c r="A74" s="6" t="str">
        <f t="shared" si="0"/>
        <v/>
      </c>
      <c r="B74" s="7"/>
      <c r="C74" s="7"/>
      <c r="D74" s="7"/>
      <c r="E74" s="7"/>
      <c r="F74" s="7"/>
      <c r="G74" s="8"/>
      <c r="H74" s="7"/>
      <c r="I74" s="7"/>
    </row>
    <row r="75" spans="1:12" x14ac:dyDescent="0.25">
      <c r="A75" s="6" t="str">
        <f t="shared" ref="A75:A138" si="1">IF($B75&lt;&gt;"", MAX($A74:$A74) + 1, "")</f>
        <v/>
      </c>
      <c r="B75" s="7"/>
      <c r="C75" s="7"/>
      <c r="D75" s="7"/>
      <c r="E75" s="7"/>
      <c r="F75" s="7"/>
      <c r="G75" s="8"/>
      <c r="H75" s="7"/>
      <c r="I75" s="7"/>
    </row>
    <row r="76" spans="1:12" x14ac:dyDescent="0.25">
      <c r="A76" s="6" t="str">
        <f t="shared" si="1"/>
        <v/>
      </c>
      <c r="B76" s="7"/>
      <c r="C76" s="7"/>
      <c r="D76" s="7"/>
      <c r="E76" s="7"/>
      <c r="F76" s="7"/>
      <c r="G76" s="8"/>
      <c r="H76" s="7"/>
      <c r="I76" s="7"/>
    </row>
    <row r="77" spans="1:12" x14ac:dyDescent="0.25">
      <c r="A77" s="6" t="str">
        <f t="shared" si="1"/>
        <v/>
      </c>
      <c r="B77" s="7"/>
      <c r="C77" s="7"/>
      <c r="D77" s="7"/>
      <c r="E77" s="7"/>
      <c r="F77" s="7"/>
      <c r="G77" s="8"/>
      <c r="H77" s="7"/>
      <c r="I77" s="7"/>
    </row>
    <row r="78" spans="1:12" x14ac:dyDescent="0.25">
      <c r="A78" s="6" t="str">
        <f t="shared" si="1"/>
        <v/>
      </c>
      <c r="B78" s="7"/>
      <c r="C78" s="7"/>
      <c r="D78" s="7"/>
      <c r="E78" s="7"/>
      <c r="F78" s="7"/>
      <c r="G78" s="8"/>
      <c r="H78" s="7"/>
      <c r="I78" s="7"/>
    </row>
    <row r="79" spans="1:12" x14ac:dyDescent="0.25">
      <c r="A79" s="6" t="str">
        <f t="shared" si="1"/>
        <v/>
      </c>
      <c r="B79" s="7"/>
      <c r="C79" s="7"/>
      <c r="D79" s="7"/>
      <c r="E79" s="7"/>
      <c r="F79" s="7"/>
      <c r="G79" s="8"/>
      <c r="H79" s="7"/>
      <c r="I79" s="7"/>
      <c r="L79" s="3" t="s">
        <v>39</v>
      </c>
    </row>
    <row r="80" spans="1:12" x14ac:dyDescent="0.25">
      <c r="A80" s="6" t="str">
        <f t="shared" si="1"/>
        <v/>
      </c>
      <c r="B80" s="7"/>
      <c r="C80" s="7"/>
      <c r="D80" s="7"/>
      <c r="E80" s="7"/>
      <c r="F80" s="7"/>
      <c r="G80" s="8"/>
      <c r="H80" s="7"/>
      <c r="I80" s="7"/>
    </row>
    <row r="81" spans="1:9" x14ac:dyDescent="0.25">
      <c r="A81" s="6" t="str">
        <f t="shared" si="1"/>
        <v/>
      </c>
      <c r="B81" s="7"/>
      <c r="C81" s="7"/>
      <c r="D81" s="7"/>
      <c r="E81" s="7"/>
      <c r="F81" s="7"/>
      <c r="G81" s="8"/>
      <c r="H81" s="7"/>
      <c r="I81" s="7"/>
    </row>
    <row r="82" spans="1:9" x14ac:dyDescent="0.25">
      <c r="A82" s="6" t="str">
        <f t="shared" si="1"/>
        <v/>
      </c>
      <c r="B82" s="7"/>
      <c r="C82" s="7"/>
      <c r="D82" s="7"/>
      <c r="E82" s="7"/>
      <c r="F82" s="7"/>
      <c r="G82" s="8"/>
      <c r="H82" s="7"/>
      <c r="I82" s="7"/>
    </row>
    <row r="83" spans="1:9" x14ac:dyDescent="0.25">
      <c r="A83" s="6" t="str">
        <f t="shared" si="1"/>
        <v/>
      </c>
      <c r="B83" s="7"/>
      <c r="C83" s="7"/>
      <c r="D83" s="7"/>
      <c r="E83" s="7"/>
      <c r="F83" s="7"/>
      <c r="G83" s="8"/>
      <c r="H83" s="7"/>
      <c r="I83" s="7"/>
    </row>
    <row r="84" spans="1:9" x14ac:dyDescent="0.25">
      <c r="A84" s="6" t="str">
        <f t="shared" si="1"/>
        <v/>
      </c>
      <c r="B84" s="7"/>
      <c r="C84" s="7"/>
      <c r="D84" s="7"/>
      <c r="E84" s="7"/>
      <c r="F84" s="7"/>
      <c r="G84" s="8"/>
      <c r="H84" s="7"/>
      <c r="I84" s="7"/>
    </row>
    <row r="85" spans="1:9" x14ac:dyDescent="0.25">
      <c r="A85" s="6" t="str">
        <f t="shared" si="1"/>
        <v/>
      </c>
      <c r="B85" s="7"/>
      <c r="C85" s="7"/>
      <c r="D85" s="7"/>
      <c r="E85" s="7"/>
      <c r="F85" s="7"/>
      <c r="G85" s="8"/>
      <c r="H85" s="7"/>
      <c r="I85" s="7"/>
    </row>
    <row r="86" spans="1:9" x14ac:dyDescent="0.25">
      <c r="A86" s="6" t="str">
        <f t="shared" si="1"/>
        <v/>
      </c>
      <c r="B86" s="7"/>
      <c r="C86" s="7"/>
      <c r="D86" s="7"/>
      <c r="E86" s="7"/>
      <c r="F86" s="7"/>
      <c r="G86" s="8"/>
      <c r="H86" s="7"/>
      <c r="I86" s="7"/>
    </row>
    <row r="87" spans="1:9" x14ac:dyDescent="0.25">
      <c r="A87" s="6" t="str">
        <f t="shared" si="1"/>
        <v/>
      </c>
      <c r="B87" s="7"/>
      <c r="C87" s="7"/>
      <c r="D87" s="7"/>
      <c r="E87" s="7"/>
      <c r="F87" s="7"/>
      <c r="G87" s="8"/>
      <c r="H87" s="7"/>
      <c r="I87" s="7"/>
    </row>
    <row r="88" spans="1:9" x14ac:dyDescent="0.25">
      <c r="A88" s="6" t="str">
        <f t="shared" si="1"/>
        <v/>
      </c>
      <c r="B88" s="7"/>
      <c r="C88" s="7"/>
      <c r="D88" s="7"/>
      <c r="E88" s="7"/>
      <c r="F88" s="7"/>
      <c r="G88" s="8"/>
      <c r="H88" s="7"/>
      <c r="I88" s="7"/>
    </row>
    <row r="89" spans="1:9" x14ac:dyDescent="0.25">
      <c r="A89" s="6" t="str">
        <f t="shared" si="1"/>
        <v/>
      </c>
      <c r="B89" s="7"/>
      <c r="C89" s="7"/>
      <c r="D89" s="7"/>
      <c r="E89" s="7"/>
      <c r="F89" s="7"/>
      <c r="G89" s="8"/>
      <c r="H89" s="7"/>
      <c r="I89" s="7"/>
    </row>
    <row r="90" spans="1:9" x14ac:dyDescent="0.25">
      <c r="A90" s="6" t="str">
        <f t="shared" si="1"/>
        <v/>
      </c>
      <c r="B90" s="7"/>
      <c r="C90" s="7"/>
      <c r="D90" s="7"/>
      <c r="E90" s="7"/>
      <c r="F90" s="7"/>
      <c r="G90" s="8"/>
      <c r="H90" s="7"/>
      <c r="I90" s="7"/>
    </row>
    <row r="91" spans="1:9" x14ac:dyDescent="0.25">
      <c r="A91" s="6" t="str">
        <f t="shared" si="1"/>
        <v/>
      </c>
      <c r="B91" s="7"/>
      <c r="C91" s="7"/>
      <c r="D91" s="7"/>
      <c r="E91" s="7"/>
      <c r="F91" s="7"/>
      <c r="G91" s="8"/>
      <c r="H91" s="7"/>
      <c r="I91" s="7"/>
    </row>
    <row r="92" spans="1:9" x14ac:dyDescent="0.25">
      <c r="A92" s="6" t="str">
        <f t="shared" si="1"/>
        <v/>
      </c>
      <c r="B92" s="7"/>
      <c r="C92" s="7"/>
      <c r="D92" s="7"/>
      <c r="E92" s="7"/>
      <c r="F92" s="7"/>
      <c r="G92" s="8"/>
      <c r="H92" s="7"/>
      <c r="I92" s="7"/>
    </row>
    <row r="93" spans="1:9" x14ac:dyDescent="0.25">
      <c r="A93" s="6" t="str">
        <f t="shared" si="1"/>
        <v/>
      </c>
      <c r="B93" s="7"/>
      <c r="C93" s="7"/>
      <c r="D93" s="7"/>
      <c r="E93" s="7"/>
      <c r="F93" s="7"/>
      <c r="G93" s="8"/>
      <c r="H93" s="7"/>
      <c r="I93" s="7"/>
    </row>
    <row r="94" spans="1:9" x14ac:dyDescent="0.25">
      <c r="A94" s="6" t="str">
        <f t="shared" si="1"/>
        <v/>
      </c>
      <c r="B94" s="7"/>
      <c r="C94" s="7"/>
      <c r="D94" s="7"/>
      <c r="E94" s="7"/>
      <c r="F94" s="7"/>
      <c r="G94" s="8"/>
      <c r="H94" s="7"/>
      <c r="I94" s="7"/>
    </row>
    <row r="95" spans="1:9" x14ac:dyDescent="0.25">
      <c r="A95" s="6" t="str">
        <f t="shared" si="1"/>
        <v/>
      </c>
      <c r="B95" s="7"/>
      <c r="C95" s="7"/>
      <c r="D95" s="7"/>
      <c r="E95" s="7"/>
      <c r="F95" s="7"/>
      <c r="G95" s="8"/>
      <c r="H95" s="7"/>
      <c r="I95" s="7"/>
    </row>
    <row r="96" spans="1:9" x14ac:dyDescent="0.25">
      <c r="A96" s="6" t="str">
        <f t="shared" si="1"/>
        <v/>
      </c>
      <c r="B96" s="7"/>
      <c r="C96" s="7"/>
      <c r="D96" s="7"/>
      <c r="E96" s="7"/>
      <c r="F96" s="7"/>
      <c r="G96" s="8"/>
      <c r="H96" s="7"/>
      <c r="I96" s="7"/>
    </row>
    <row r="97" spans="1:9" x14ac:dyDescent="0.25">
      <c r="A97" s="6" t="str">
        <f t="shared" si="1"/>
        <v/>
      </c>
      <c r="B97" s="7"/>
      <c r="C97" s="7"/>
      <c r="D97" s="7"/>
      <c r="E97" s="7"/>
      <c r="F97" s="7"/>
      <c r="G97" s="8"/>
      <c r="H97" s="7"/>
      <c r="I97" s="7"/>
    </row>
    <row r="98" spans="1:9" hidden="1" x14ac:dyDescent="0.25">
      <c r="A98" s="6" t="str">
        <f t="shared" si="1"/>
        <v/>
      </c>
      <c r="B98" s="7"/>
      <c r="C98" s="7"/>
      <c r="D98" s="7"/>
      <c r="E98" s="7"/>
      <c r="F98" s="7"/>
      <c r="G98" s="8"/>
      <c r="H98" s="7"/>
      <c r="I98" s="7"/>
    </row>
    <row r="99" spans="1:9" hidden="1" x14ac:dyDescent="0.25">
      <c r="A99" s="6" t="str">
        <f t="shared" si="1"/>
        <v/>
      </c>
      <c r="B99" s="7"/>
      <c r="C99" s="7"/>
      <c r="D99" s="7"/>
      <c r="E99" s="7"/>
      <c r="F99" s="7"/>
      <c r="G99" s="8"/>
      <c r="H99" s="7"/>
      <c r="I99" s="7"/>
    </row>
    <row r="100" spans="1:9" hidden="1" x14ac:dyDescent="0.25">
      <c r="A100" s="6" t="str">
        <f t="shared" si="1"/>
        <v/>
      </c>
      <c r="B100" s="7"/>
      <c r="C100" s="7"/>
      <c r="D100" s="7"/>
      <c r="E100" s="7"/>
      <c r="F100" s="7"/>
      <c r="G100" s="8"/>
      <c r="H100" s="7"/>
      <c r="I100" s="7"/>
    </row>
    <row r="101" spans="1:9" hidden="1" x14ac:dyDescent="0.25">
      <c r="A101" s="6" t="str">
        <f t="shared" si="1"/>
        <v/>
      </c>
      <c r="B101" s="7"/>
      <c r="C101" s="7"/>
      <c r="D101" s="7"/>
      <c r="E101" s="7"/>
      <c r="F101" s="7"/>
      <c r="G101" s="8"/>
      <c r="H101" s="7"/>
      <c r="I101" s="7"/>
    </row>
    <row r="102" spans="1:9" hidden="1" x14ac:dyDescent="0.25">
      <c r="A102" s="6" t="str">
        <f t="shared" si="1"/>
        <v/>
      </c>
      <c r="B102" s="7"/>
      <c r="C102" s="7"/>
      <c r="D102" s="7"/>
      <c r="E102" s="7"/>
      <c r="F102" s="7"/>
      <c r="G102" s="8"/>
      <c r="H102" s="7"/>
      <c r="I102" s="7"/>
    </row>
    <row r="103" spans="1:9" hidden="1" x14ac:dyDescent="0.25">
      <c r="A103" s="6" t="str">
        <f t="shared" si="1"/>
        <v/>
      </c>
      <c r="B103" s="7"/>
      <c r="C103" s="7"/>
      <c r="D103" s="7"/>
      <c r="E103" s="7"/>
      <c r="F103" s="7"/>
      <c r="G103" s="8"/>
      <c r="H103" s="7"/>
      <c r="I103" s="7"/>
    </row>
    <row r="104" spans="1:9" hidden="1" x14ac:dyDescent="0.25">
      <c r="A104" s="6" t="str">
        <f t="shared" si="1"/>
        <v/>
      </c>
      <c r="B104" s="7"/>
      <c r="C104" s="7"/>
      <c r="D104" s="7"/>
      <c r="E104" s="7"/>
      <c r="F104" s="7"/>
      <c r="G104" s="8"/>
      <c r="H104" s="7"/>
      <c r="I104" s="7"/>
    </row>
    <row r="105" spans="1:9" hidden="1" x14ac:dyDescent="0.25">
      <c r="A105" s="6" t="str">
        <f t="shared" si="1"/>
        <v/>
      </c>
      <c r="B105" s="7"/>
      <c r="C105" s="7"/>
      <c r="D105" s="7"/>
      <c r="E105" s="7"/>
      <c r="F105" s="7"/>
      <c r="G105" s="8"/>
      <c r="H105" s="7"/>
      <c r="I105" s="7"/>
    </row>
    <row r="106" spans="1:9" hidden="1" x14ac:dyDescent="0.25">
      <c r="A106" s="6" t="str">
        <f t="shared" si="1"/>
        <v/>
      </c>
      <c r="B106" s="7"/>
      <c r="C106" s="7"/>
      <c r="D106" s="7"/>
      <c r="E106" s="7"/>
      <c r="F106" s="7"/>
      <c r="G106" s="8"/>
      <c r="H106" s="7"/>
      <c r="I106" s="7"/>
    </row>
    <row r="107" spans="1:9" hidden="1" x14ac:dyDescent="0.25">
      <c r="A107" s="6" t="str">
        <f t="shared" si="1"/>
        <v/>
      </c>
      <c r="B107" s="7"/>
      <c r="C107" s="7"/>
      <c r="D107" s="7"/>
      <c r="E107" s="7"/>
      <c r="F107" s="7"/>
      <c r="G107" s="8"/>
      <c r="H107" s="7"/>
      <c r="I107" s="7"/>
    </row>
    <row r="108" spans="1:9" hidden="1" x14ac:dyDescent="0.25">
      <c r="A108" s="6" t="str">
        <f t="shared" si="1"/>
        <v/>
      </c>
      <c r="B108" s="7"/>
      <c r="C108" s="7"/>
      <c r="D108" s="7"/>
      <c r="E108" s="7"/>
      <c r="F108" s="7"/>
      <c r="G108" s="8"/>
      <c r="H108" s="7"/>
      <c r="I108" s="7"/>
    </row>
    <row r="109" spans="1:9" hidden="1" x14ac:dyDescent="0.25">
      <c r="A109" s="6" t="str">
        <f t="shared" si="1"/>
        <v/>
      </c>
      <c r="B109" s="7"/>
      <c r="C109" s="7"/>
      <c r="D109" s="7"/>
      <c r="E109" s="7"/>
      <c r="F109" s="7"/>
      <c r="G109" s="8"/>
      <c r="H109" s="7"/>
      <c r="I109" s="7"/>
    </row>
    <row r="110" spans="1:9" hidden="1" x14ac:dyDescent="0.25">
      <c r="A110" s="6" t="str">
        <f t="shared" si="1"/>
        <v/>
      </c>
      <c r="B110" s="7"/>
      <c r="C110" s="7"/>
      <c r="D110" s="7"/>
      <c r="E110" s="7"/>
      <c r="F110" s="7"/>
      <c r="G110" s="8"/>
      <c r="H110" s="7"/>
      <c r="I110" s="7"/>
    </row>
    <row r="111" spans="1:9" hidden="1" x14ac:dyDescent="0.25">
      <c r="A111" s="6" t="str">
        <f t="shared" si="1"/>
        <v/>
      </c>
      <c r="B111" s="7"/>
      <c r="C111" s="7"/>
      <c r="D111" s="7"/>
      <c r="E111" s="7"/>
      <c r="F111" s="7"/>
      <c r="G111" s="8"/>
      <c r="H111" s="7"/>
      <c r="I111" s="7"/>
    </row>
    <row r="112" spans="1:9" hidden="1" x14ac:dyDescent="0.25">
      <c r="A112" s="6" t="str">
        <f t="shared" si="1"/>
        <v/>
      </c>
      <c r="B112" s="7"/>
      <c r="C112" s="7"/>
      <c r="D112" s="7"/>
      <c r="E112" s="7"/>
      <c r="F112" s="7"/>
      <c r="G112" s="8"/>
      <c r="H112" s="7"/>
      <c r="I112" s="7"/>
    </row>
    <row r="113" spans="1:9" hidden="1" x14ac:dyDescent="0.25">
      <c r="A113" s="6" t="str">
        <f t="shared" si="1"/>
        <v/>
      </c>
      <c r="B113" s="7"/>
      <c r="C113" s="7"/>
      <c r="D113" s="7"/>
      <c r="E113" s="7"/>
      <c r="F113" s="7"/>
      <c r="G113" s="8"/>
      <c r="H113" s="7"/>
      <c r="I113" s="7"/>
    </row>
    <row r="114" spans="1:9" hidden="1" x14ac:dyDescent="0.25">
      <c r="A114" s="6" t="str">
        <f t="shared" si="1"/>
        <v/>
      </c>
      <c r="B114" s="7"/>
      <c r="C114" s="7"/>
      <c r="D114" s="7"/>
      <c r="E114" s="7"/>
      <c r="F114" s="7"/>
      <c r="G114" s="8"/>
      <c r="H114" s="7"/>
      <c r="I114" s="7"/>
    </row>
    <row r="115" spans="1:9" hidden="1" x14ac:dyDescent="0.25">
      <c r="A115" s="6" t="str">
        <f t="shared" si="1"/>
        <v/>
      </c>
      <c r="B115" s="7"/>
      <c r="C115" s="7"/>
      <c r="D115" s="7"/>
      <c r="E115" s="7"/>
      <c r="F115" s="7"/>
      <c r="G115" s="8"/>
      <c r="H115" s="7"/>
      <c r="I115" s="7"/>
    </row>
    <row r="116" spans="1:9" hidden="1" x14ac:dyDescent="0.25">
      <c r="A116" s="6" t="str">
        <f t="shared" si="1"/>
        <v/>
      </c>
      <c r="B116" s="7"/>
      <c r="C116" s="7"/>
      <c r="D116" s="7"/>
      <c r="E116" s="7"/>
      <c r="F116" s="7"/>
      <c r="G116" s="8"/>
      <c r="H116" s="7"/>
      <c r="I116" s="7"/>
    </row>
    <row r="117" spans="1:9" hidden="1" x14ac:dyDescent="0.25">
      <c r="A117" s="6" t="str">
        <f t="shared" si="1"/>
        <v/>
      </c>
      <c r="B117" s="7"/>
      <c r="C117" s="7"/>
      <c r="D117" s="7"/>
      <c r="E117" s="7"/>
      <c r="F117" s="7"/>
      <c r="G117" s="8"/>
      <c r="H117" s="7"/>
      <c r="I117" s="7"/>
    </row>
    <row r="118" spans="1:9" hidden="1" x14ac:dyDescent="0.25">
      <c r="A118" s="6" t="str">
        <f t="shared" si="1"/>
        <v/>
      </c>
      <c r="B118" s="7"/>
      <c r="C118" s="7"/>
      <c r="D118" s="7"/>
      <c r="E118" s="7"/>
      <c r="F118" s="7"/>
      <c r="G118" s="8"/>
      <c r="H118" s="7"/>
      <c r="I118" s="7"/>
    </row>
    <row r="119" spans="1:9" hidden="1" x14ac:dyDescent="0.25">
      <c r="A119" s="6" t="str">
        <f t="shared" si="1"/>
        <v/>
      </c>
      <c r="B119" s="7"/>
      <c r="C119" s="7"/>
      <c r="D119" s="7"/>
      <c r="E119" s="7"/>
      <c r="F119" s="7"/>
      <c r="G119" s="8"/>
      <c r="H119" s="7"/>
      <c r="I119" s="7"/>
    </row>
    <row r="120" spans="1:9" hidden="1" x14ac:dyDescent="0.25">
      <c r="A120" s="6" t="str">
        <f t="shared" si="1"/>
        <v/>
      </c>
      <c r="B120" s="7"/>
      <c r="C120" s="7"/>
      <c r="D120" s="7"/>
      <c r="E120" s="7"/>
      <c r="F120" s="7"/>
      <c r="G120" s="8"/>
      <c r="H120" s="7"/>
      <c r="I120" s="7"/>
    </row>
    <row r="121" spans="1:9" hidden="1" x14ac:dyDescent="0.25">
      <c r="A121" s="6" t="str">
        <f t="shared" si="1"/>
        <v/>
      </c>
      <c r="B121" s="7"/>
      <c r="C121" s="7"/>
      <c r="D121" s="7"/>
      <c r="E121" s="7"/>
      <c r="F121" s="7"/>
      <c r="G121" s="8"/>
      <c r="H121" s="7"/>
      <c r="I121" s="7"/>
    </row>
    <row r="122" spans="1:9" hidden="1" x14ac:dyDescent="0.25">
      <c r="A122" s="6" t="str">
        <f t="shared" si="1"/>
        <v/>
      </c>
      <c r="B122" s="7"/>
      <c r="C122" s="7"/>
      <c r="D122" s="7"/>
      <c r="E122" s="7"/>
      <c r="F122" s="7"/>
      <c r="G122" s="8"/>
      <c r="H122" s="7"/>
      <c r="I122" s="7"/>
    </row>
    <row r="123" spans="1:9" hidden="1" x14ac:dyDescent="0.25">
      <c r="A123" s="6" t="str">
        <f t="shared" si="1"/>
        <v/>
      </c>
      <c r="B123" s="7"/>
      <c r="C123" s="7"/>
      <c r="D123" s="7"/>
      <c r="E123" s="7"/>
      <c r="F123" s="7"/>
      <c r="G123" s="8"/>
      <c r="H123" s="7"/>
      <c r="I123" s="7"/>
    </row>
    <row r="124" spans="1:9" hidden="1" x14ac:dyDescent="0.25">
      <c r="A124" s="6" t="str">
        <f t="shared" si="1"/>
        <v/>
      </c>
      <c r="B124" s="7"/>
      <c r="C124" s="7"/>
      <c r="D124" s="7"/>
      <c r="E124" s="7"/>
      <c r="F124" s="7"/>
      <c r="G124" s="8"/>
      <c r="H124" s="7"/>
      <c r="I124" s="7"/>
    </row>
    <row r="125" spans="1:9" hidden="1" x14ac:dyDescent="0.25">
      <c r="A125" s="6" t="str">
        <f t="shared" si="1"/>
        <v/>
      </c>
      <c r="B125" s="7"/>
      <c r="C125" s="7"/>
      <c r="D125" s="7"/>
      <c r="E125" s="7"/>
      <c r="F125" s="7"/>
      <c r="G125" s="8"/>
      <c r="H125" s="7"/>
      <c r="I125" s="7"/>
    </row>
    <row r="126" spans="1:9" hidden="1" x14ac:dyDescent="0.25">
      <c r="A126" s="6" t="str">
        <f t="shared" si="1"/>
        <v/>
      </c>
      <c r="B126" s="7"/>
      <c r="C126" s="7"/>
      <c r="D126" s="7"/>
      <c r="E126" s="7"/>
      <c r="F126" s="7"/>
      <c r="G126" s="8"/>
      <c r="H126" s="7"/>
      <c r="I126" s="7"/>
    </row>
    <row r="127" spans="1:9" hidden="1" x14ac:dyDescent="0.25">
      <c r="A127" s="6" t="str">
        <f t="shared" si="1"/>
        <v/>
      </c>
      <c r="B127" s="7"/>
      <c r="C127" s="7"/>
      <c r="D127" s="7"/>
      <c r="E127" s="7"/>
      <c r="F127" s="7"/>
      <c r="G127" s="8"/>
      <c r="H127" s="7"/>
      <c r="I127" s="7"/>
    </row>
    <row r="128" spans="1:9" hidden="1" x14ac:dyDescent="0.25">
      <c r="A128" s="6" t="str">
        <f t="shared" si="1"/>
        <v/>
      </c>
      <c r="B128" s="7"/>
      <c r="C128" s="7"/>
      <c r="D128" s="7"/>
      <c r="E128" s="7"/>
      <c r="F128" s="7"/>
      <c r="G128" s="8"/>
      <c r="H128" s="7"/>
      <c r="I128" s="7"/>
    </row>
    <row r="129" spans="1:9" hidden="1" x14ac:dyDescent="0.25">
      <c r="A129" s="6" t="str">
        <f t="shared" si="1"/>
        <v/>
      </c>
      <c r="B129" s="7"/>
      <c r="C129" s="7"/>
      <c r="D129" s="7"/>
      <c r="E129" s="7"/>
      <c r="F129" s="7"/>
      <c r="G129" s="8"/>
      <c r="H129" s="7"/>
      <c r="I129" s="7"/>
    </row>
    <row r="130" spans="1:9" hidden="1" x14ac:dyDescent="0.25">
      <c r="A130" s="6" t="str">
        <f t="shared" si="1"/>
        <v/>
      </c>
      <c r="B130" s="7"/>
      <c r="C130" s="7"/>
      <c r="D130" s="7"/>
      <c r="E130" s="7"/>
      <c r="F130" s="7"/>
      <c r="G130" s="8"/>
      <c r="H130" s="7"/>
      <c r="I130" s="7"/>
    </row>
    <row r="131" spans="1:9" hidden="1" x14ac:dyDescent="0.25">
      <c r="A131" s="6" t="str">
        <f t="shared" si="1"/>
        <v/>
      </c>
      <c r="B131" s="7"/>
      <c r="C131" s="7"/>
      <c r="D131" s="7"/>
      <c r="E131" s="7"/>
      <c r="F131" s="7"/>
      <c r="G131" s="8"/>
      <c r="H131" s="7"/>
      <c r="I131" s="7"/>
    </row>
    <row r="132" spans="1:9" hidden="1" x14ac:dyDescent="0.25">
      <c r="A132" s="6" t="str">
        <f t="shared" si="1"/>
        <v/>
      </c>
      <c r="B132" s="7"/>
      <c r="C132" s="7"/>
      <c r="D132" s="7"/>
      <c r="E132" s="7"/>
      <c r="F132" s="7"/>
      <c r="G132" s="8"/>
      <c r="H132" s="7"/>
      <c r="I132" s="7"/>
    </row>
    <row r="133" spans="1:9" hidden="1" x14ac:dyDescent="0.25">
      <c r="A133" s="6" t="str">
        <f t="shared" si="1"/>
        <v/>
      </c>
      <c r="B133" s="7"/>
      <c r="C133" s="7"/>
      <c r="D133" s="7"/>
      <c r="E133" s="7"/>
      <c r="F133" s="7"/>
      <c r="G133" s="8"/>
      <c r="H133" s="7"/>
      <c r="I133" s="7"/>
    </row>
    <row r="134" spans="1:9" hidden="1" x14ac:dyDescent="0.25">
      <c r="A134" s="6" t="str">
        <f t="shared" si="1"/>
        <v/>
      </c>
      <c r="B134" s="7"/>
      <c r="C134" s="7"/>
      <c r="D134" s="7"/>
      <c r="E134" s="7"/>
      <c r="F134" s="7"/>
      <c r="G134" s="8"/>
      <c r="H134" s="7"/>
      <c r="I134" s="7"/>
    </row>
    <row r="135" spans="1:9" hidden="1" x14ac:dyDescent="0.25">
      <c r="A135" s="6" t="str">
        <f t="shared" si="1"/>
        <v/>
      </c>
      <c r="B135" s="7"/>
      <c r="C135" s="7"/>
      <c r="D135" s="7"/>
      <c r="E135" s="7"/>
      <c r="F135" s="7"/>
      <c r="G135" s="8"/>
      <c r="H135" s="7"/>
      <c r="I135" s="7"/>
    </row>
    <row r="136" spans="1:9" hidden="1" x14ac:dyDescent="0.25">
      <c r="A136" s="6" t="str">
        <f t="shared" si="1"/>
        <v/>
      </c>
      <c r="B136" s="7"/>
      <c r="C136" s="7"/>
      <c r="D136" s="7"/>
      <c r="E136" s="7"/>
      <c r="F136" s="7"/>
      <c r="G136" s="8"/>
      <c r="H136" s="7"/>
      <c r="I136" s="7"/>
    </row>
    <row r="137" spans="1:9" hidden="1" x14ac:dyDescent="0.25">
      <c r="A137" s="6" t="str">
        <f t="shared" si="1"/>
        <v/>
      </c>
      <c r="B137" s="7"/>
      <c r="C137" s="7"/>
      <c r="D137" s="7"/>
      <c r="E137" s="7"/>
      <c r="F137" s="7"/>
      <c r="G137" s="8"/>
      <c r="H137" s="7"/>
      <c r="I137" s="7"/>
    </row>
    <row r="138" spans="1:9" hidden="1" x14ac:dyDescent="0.25">
      <c r="A138" s="6" t="str">
        <f t="shared" si="1"/>
        <v/>
      </c>
      <c r="B138" s="7"/>
      <c r="C138" s="7"/>
      <c r="D138" s="7"/>
      <c r="E138" s="7"/>
      <c r="F138" s="7"/>
      <c r="G138" s="8"/>
      <c r="H138" s="7"/>
      <c r="I138" s="7"/>
    </row>
    <row r="139" spans="1:9" hidden="1" x14ac:dyDescent="0.25">
      <c r="A139" s="6" t="str">
        <f t="shared" ref="A139:A167" si="2">IF($B139&lt;&gt;"", MAX($A138:$A138) + 1, "")</f>
        <v/>
      </c>
      <c r="B139" s="7"/>
      <c r="C139" s="7"/>
      <c r="D139" s="7"/>
      <c r="E139" s="7"/>
      <c r="F139" s="7"/>
      <c r="G139" s="8"/>
      <c r="H139" s="7"/>
      <c r="I139" s="7"/>
    </row>
    <row r="140" spans="1:9" hidden="1" x14ac:dyDescent="0.25">
      <c r="A140" s="6" t="str">
        <f t="shared" si="2"/>
        <v/>
      </c>
      <c r="B140" s="7"/>
      <c r="C140" s="7"/>
      <c r="D140" s="7"/>
      <c r="E140" s="7"/>
      <c r="F140" s="7"/>
      <c r="G140" s="8"/>
      <c r="H140" s="7"/>
      <c r="I140" s="7"/>
    </row>
    <row r="141" spans="1:9" hidden="1" x14ac:dyDescent="0.25">
      <c r="A141" s="6" t="str">
        <f t="shared" si="2"/>
        <v/>
      </c>
      <c r="B141" s="7"/>
      <c r="C141" s="7"/>
      <c r="D141" s="7"/>
      <c r="E141" s="7"/>
      <c r="F141" s="7"/>
      <c r="G141" s="8"/>
      <c r="H141" s="7"/>
      <c r="I141" s="7"/>
    </row>
    <row r="142" spans="1:9" hidden="1" x14ac:dyDescent="0.25">
      <c r="A142" s="6" t="str">
        <f t="shared" si="2"/>
        <v/>
      </c>
      <c r="B142" s="7"/>
      <c r="C142" s="7"/>
      <c r="D142" s="7"/>
      <c r="E142" s="7"/>
      <c r="F142" s="7"/>
      <c r="G142" s="8"/>
      <c r="H142" s="7"/>
      <c r="I142" s="7"/>
    </row>
    <row r="143" spans="1:9" hidden="1" x14ac:dyDescent="0.25">
      <c r="A143" s="6" t="str">
        <f t="shared" si="2"/>
        <v/>
      </c>
      <c r="B143" s="7"/>
      <c r="C143" s="7"/>
      <c r="D143" s="7"/>
      <c r="E143" s="7"/>
      <c r="F143" s="7"/>
      <c r="G143" s="8"/>
      <c r="H143" s="7"/>
      <c r="I143" s="7"/>
    </row>
    <row r="144" spans="1:9" hidden="1" x14ac:dyDescent="0.25">
      <c r="A144" s="6" t="str">
        <f t="shared" si="2"/>
        <v/>
      </c>
      <c r="B144" s="7"/>
      <c r="C144" s="7"/>
      <c r="D144" s="7"/>
      <c r="E144" s="7"/>
      <c r="F144" s="7"/>
      <c r="G144" s="8"/>
      <c r="H144" s="7"/>
      <c r="I144" s="7"/>
    </row>
    <row r="145" spans="1:9" hidden="1" x14ac:dyDescent="0.25">
      <c r="A145" s="6" t="str">
        <f t="shared" si="2"/>
        <v/>
      </c>
      <c r="B145" s="7"/>
      <c r="C145" s="7"/>
      <c r="D145" s="7"/>
      <c r="E145" s="7"/>
      <c r="F145" s="7"/>
      <c r="G145" s="8"/>
      <c r="H145" s="7"/>
      <c r="I145" s="7"/>
    </row>
    <row r="146" spans="1:9" hidden="1" x14ac:dyDescent="0.25">
      <c r="A146" s="6" t="str">
        <f t="shared" si="2"/>
        <v/>
      </c>
      <c r="B146" s="7"/>
      <c r="C146" s="7"/>
      <c r="D146" s="7"/>
      <c r="E146" s="7"/>
      <c r="F146" s="7"/>
      <c r="G146" s="8"/>
      <c r="H146" s="7"/>
      <c r="I146" s="7"/>
    </row>
    <row r="147" spans="1:9" hidden="1" x14ac:dyDescent="0.25">
      <c r="A147" s="6" t="str">
        <f t="shared" si="2"/>
        <v/>
      </c>
      <c r="B147" s="7"/>
      <c r="C147" s="7"/>
      <c r="D147" s="7"/>
      <c r="E147" s="7"/>
      <c r="F147" s="7"/>
      <c r="G147" s="8"/>
      <c r="H147" s="7"/>
      <c r="I147" s="7"/>
    </row>
    <row r="148" spans="1:9" hidden="1" x14ac:dyDescent="0.25">
      <c r="A148" s="6" t="str">
        <f t="shared" si="2"/>
        <v/>
      </c>
      <c r="B148" s="7"/>
      <c r="C148" s="7"/>
      <c r="D148" s="7"/>
      <c r="E148" s="7"/>
      <c r="F148" s="7"/>
      <c r="G148" s="8"/>
      <c r="H148" s="7"/>
      <c r="I148" s="7"/>
    </row>
    <row r="149" spans="1:9" hidden="1" x14ac:dyDescent="0.25">
      <c r="A149" s="6" t="str">
        <f t="shared" si="2"/>
        <v/>
      </c>
      <c r="B149" s="7"/>
      <c r="C149" s="7"/>
      <c r="D149" s="7"/>
      <c r="E149" s="7"/>
      <c r="F149" s="7"/>
      <c r="G149" s="8"/>
      <c r="H149" s="7"/>
      <c r="I149" s="7"/>
    </row>
    <row r="150" spans="1:9" hidden="1" x14ac:dyDescent="0.25">
      <c r="A150" s="6" t="str">
        <f t="shared" si="2"/>
        <v/>
      </c>
      <c r="B150" s="7"/>
      <c r="C150" s="7"/>
      <c r="D150" s="7"/>
      <c r="E150" s="7"/>
      <c r="F150" s="7"/>
      <c r="G150" s="8"/>
      <c r="H150" s="7"/>
      <c r="I150" s="7"/>
    </row>
    <row r="151" spans="1:9" hidden="1" x14ac:dyDescent="0.25">
      <c r="A151" s="6" t="str">
        <f t="shared" si="2"/>
        <v/>
      </c>
      <c r="B151" s="7"/>
      <c r="C151" s="7"/>
      <c r="D151" s="7"/>
      <c r="E151" s="7"/>
      <c r="F151" s="7"/>
      <c r="G151" s="8"/>
      <c r="H151" s="7"/>
      <c r="I151" s="7"/>
    </row>
    <row r="152" spans="1:9" hidden="1" x14ac:dyDescent="0.25">
      <c r="A152" s="6" t="str">
        <f t="shared" si="2"/>
        <v/>
      </c>
      <c r="B152" s="7"/>
      <c r="C152" s="7"/>
      <c r="D152" s="7"/>
      <c r="E152" s="7"/>
      <c r="F152" s="7"/>
      <c r="G152" s="8"/>
      <c r="H152" s="7"/>
      <c r="I152" s="7"/>
    </row>
    <row r="153" spans="1:9" hidden="1" x14ac:dyDescent="0.25">
      <c r="A153" s="6" t="str">
        <f t="shared" si="2"/>
        <v/>
      </c>
      <c r="B153" s="7"/>
      <c r="C153" s="7"/>
      <c r="D153" s="7"/>
      <c r="E153" s="7"/>
      <c r="F153" s="7"/>
      <c r="G153" s="8"/>
      <c r="H153" s="7"/>
      <c r="I153" s="7"/>
    </row>
    <row r="154" spans="1:9" hidden="1" x14ac:dyDescent="0.25">
      <c r="A154" s="6" t="str">
        <f t="shared" si="2"/>
        <v/>
      </c>
      <c r="B154" s="7"/>
      <c r="C154" s="7"/>
      <c r="D154" s="7"/>
      <c r="E154" s="7"/>
      <c r="F154" s="7"/>
      <c r="G154" s="8"/>
      <c r="H154" s="7"/>
      <c r="I154" s="7"/>
    </row>
    <row r="155" spans="1:9" hidden="1" x14ac:dyDescent="0.25">
      <c r="A155" s="6" t="str">
        <f t="shared" si="2"/>
        <v/>
      </c>
      <c r="B155" s="7"/>
      <c r="C155" s="7"/>
      <c r="D155" s="7"/>
      <c r="E155" s="7"/>
      <c r="F155" s="7"/>
      <c r="G155" s="8"/>
      <c r="H155" s="7"/>
      <c r="I155" s="7"/>
    </row>
    <row r="156" spans="1:9" hidden="1" x14ac:dyDescent="0.25">
      <c r="A156" s="6" t="str">
        <f t="shared" si="2"/>
        <v/>
      </c>
      <c r="B156" s="7"/>
      <c r="C156" s="7"/>
      <c r="D156" s="7"/>
      <c r="E156" s="7"/>
      <c r="F156" s="7"/>
      <c r="G156" s="8"/>
      <c r="H156" s="7"/>
      <c r="I156" s="7"/>
    </row>
    <row r="157" spans="1:9" hidden="1" x14ac:dyDescent="0.25">
      <c r="A157" s="6" t="str">
        <f t="shared" si="2"/>
        <v/>
      </c>
      <c r="B157" s="7"/>
      <c r="C157" s="7"/>
      <c r="D157" s="7"/>
      <c r="E157" s="7"/>
      <c r="F157" s="7"/>
      <c r="G157" s="8"/>
      <c r="H157" s="7"/>
      <c r="I157" s="7"/>
    </row>
    <row r="158" spans="1:9" hidden="1" x14ac:dyDescent="0.25">
      <c r="A158" s="6" t="str">
        <f t="shared" si="2"/>
        <v/>
      </c>
      <c r="B158" s="7"/>
      <c r="C158" s="7"/>
      <c r="D158" s="7"/>
      <c r="E158" s="7"/>
      <c r="F158" s="7"/>
      <c r="G158" s="8"/>
      <c r="H158" s="7"/>
      <c r="I158" s="7"/>
    </row>
    <row r="159" spans="1:9" hidden="1" x14ac:dyDescent="0.25">
      <c r="A159" s="6" t="str">
        <f t="shared" si="2"/>
        <v/>
      </c>
      <c r="B159" s="7"/>
      <c r="C159" s="7"/>
      <c r="D159" s="7"/>
      <c r="E159" s="7"/>
      <c r="F159" s="7"/>
      <c r="G159" s="8"/>
      <c r="H159" s="7"/>
      <c r="I159" s="7"/>
    </row>
    <row r="160" spans="1:9" hidden="1" x14ac:dyDescent="0.25">
      <c r="A160" s="6" t="str">
        <f t="shared" si="2"/>
        <v/>
      </c>
      <c r="B160" s="7"/>
      <c r="C160" s="7"/>
      <c r="D160" s="7"/>
      <c r="E160" s="7"/>
      <c r="F160" s="7"/>
      <c r="G160" s="8"/>
      <c r="H160" s="7"/>
      <c r="I160" s="7"/>
    </row>
    <row r="161" spans="1:9" hidden="1" x14ac:dyDescent="0.25">
      <c r="A161" s="6" t="str">
        <f t="shared" si="2"/>
        <v/>
      </c>
      <c r="B161" s="7"/>
      <c r="C161" s="7"/>
      <c r="D161" s="7"/>
      <c r="E161" s="7"/>
      <c r="F161" s="7"/>
      <c r="G161" s="8"/>
      <c r="H161" s="7"/>
      <c r="I161" s="7"/>
    </row>
    <row r="162" spans="1:9" hidden="1" x14ac:dyDescent="0.25">
      <c r="A162" s="6" t="str">
        <f t="shared" si="2"/>
        <v/>
      </c>
      <c r="B162" s="7"/>
      <c r="C162" s="7"/>
      <c r="D162" s="7"/>
      <c r="E162" s="7"/>
      <c r="F162" s="7"/>
      <c r="G162" s="8"/>
      <c r="H162" s="7"/>
      <c r="I162" s="7"/>
    </row>
    <row r="163" spans="1:9" hidden="1" x14ac:dyDescent="0.25">
      <c r="A163" s="6" t="str">
        <f t="shared" si="2"/>
        <v/>
      </c>
      <c r="B163" s="7"/>
      <c r="C163" s="7"/>
      <c r="D163" s="7"/>
      <c r="E163" s="7"/>
      <c r="F163" s="7"/>
      <c r="G163" s="8"/>
      <c r="H163" s="7"/>
      <c r="I163" s="7"/>
    </row>
    <row r="164" spans="1:9" hidden="1" x14ac:dyDescent="0.25">
      <c r="A164" s="6" t="str">
        <f t="shared" si="2"/>
        <v/>
      </c>
      <c r="B164" s="7"/>
      <c r="C164" s="7"/>
      <c r="D164" s="7"/>
      <c r="E164" s="7"/>
      <c r="F164" s="7"/>
      <c r="G164" s="8"/>
      <c r="H164" s="7"/>
      <c r="I164" s="7"/>
    </row>
    <row r="165" spans="1:9" hidden="1" x14ac:dyDescent="0.25">
      <c r="A165" s="6" t="str">
        <f t="shared" si="2"/>
        <v/>
      </c>
      <c r="B165" s="7"/>
      <c r="C165" s="7"/>
      <c r="D165" s="7"/>
      <c r="E165" s="7"/>
      <c r="F165" s="7"/>
      <c r="G165" s="8"/>
      <c r="H165" s="7"/>
      <c r="I165" s="7"/>
    </row>
    <row r="166" spans="1:9" hidden="1" x14ac:dyDescent="0.25">
      <c r="A166" s="6" t="str">
        <f t="shared" si="2"/>
        <v/>
      </c>
      <c r="B166" s="7"/>
      <c r="C166" s="7"/>
      <c r="D166" s="7"/>
      <c r="E166" s="7"/>
      <c r="F166" s="7"/>
      <c r="G166" s="8"/>
      <c r="H166" s="7"/>
      <c r="I166" s="7"/>
    </row>
    <row r="167" spans="1:9" hidden="1" x14ac:dyDescent="0.25">
      <c r="A167" s="6" t="str">
        <f t="shared" si="2"/>
        <v/>
      </c>
      <c r="B167" s="7"/>
      <c r="C167" s="7"/>
      <c r="D167" s="7"/>
      <c r="E167" s="7"/>
      <c r="F167" s="7"/>
      <c r="G167" s="8"/>
      <c r="H167" s="7"/>
      <c r="I167" s="7"/>
    </row>
    <row r="168" spans="1:9" x14ac:dyDescent="0.25">
      <c r="A168" s="9"/>
      <c r="B168" s="9"/>
      <c r="C168" s="9"/>
      <c r="D168" s="9"/>
      <c r="E168" s="9"/>
      <c r="F168" s="9"/>
      <c r="G168" s="9"/>
      <c r="H168" s="9"/>
      <c r="I168" s="9"/>
    </row>
  </sheetData>
  <conditionalFormatting sqref="A10:I34">
    <cfRule type="expression" dxfId="44" priority="5">
      <formula>$B10=0</formula>
    </cfRule>
    <cfRule type="expression" dxfId="43" priority="6">
      <formula>INDIRECT("b"&amp;ROW()-1)&gt;0</formula>
    </cfRule>
  </conditionalFormatting>
  <conditionalFormatting sqref="B10:B34">
    <cfRule type="duplicateValues" dxfId="42" priority="1"/>
  </conditionalFormatting>
  <dataValidations count="1">
    <dataValidation type="list" allowBlank="1" showInputMessage="1" showErrorMessage="1" sqref="H10:I34 F10:G97 C35:C97" xr:uid="{99C1CA0E-FC3D-43D8-AF45-8E5CA3A03EA2}">
      <formula1>#REF!</formula1>
    </dataValidation>
  </dataValidations>
  <pageMargins left="0.7" right="0.7" top="0.78740157499999996" bottom="0.78740157499999996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4CF485-FAF9-4141-966C-52D0447A99C1}">
          <x14:formula1>
            <xm:f>SYS!$A$1:$A$4</xm:f>
          </x14:formula1>
          <xm:sqref>C10:C34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513BE-04D9-47F2-8959-A9BCCB15AC90}">
  <sheetPr>
    <pageSetUpPr fitToPage="1"/>
  </sheetPr>
  <dimension ref="A1:QK44"/>
  <sheetViews>
    <sheetView workbookViewId="0">
      <selection activeCell="F24" activeCellId="7" sqref="F11 F13 F15 F17 F19 F22 F23 F24"/>
    </sheetView>
  </sheetViews>
  <sheetFormatPr baseColWidth="10" defaultColWidth="11.42578125" defaultRowHeight="15" x14ac:dyDescent="0.25"/>
  <cols>
    <col min="1" max="4" width="5.7109375" style="89" customWidth="1"/>
    <col min="5" max="5" width="5.85546875" style="92" customWidth="1"/>
    <col min="6" max="6" width="8.7109375" style="89" customWidth="1"/>
    <col min="7" max="7" width="7.7109375" style="89" customWidth="1"/>
    <col min="8" max="8" width="3.7109375" style="89" customWidth="1"/>
    <col min="9" max="12" width="5.7109375" style="89" customWidth="1"/>
    <col min="13" max="14" width="5.5703125" style="89" customWidth="1"/>
    <col min="15" max="15" width="6.7109375" style="89" customWidth="1"/>
    <col min="16" max="47" width="5.5703125" style="89" customWidth="1"/>
    <col min="48" max="49" width="11.42578125" style="89" customWidth="1"/>
    <col min="50" max="16384" width="11.42578125" style="89"/>
  </cols>
  <sheetData>
    <row r="1" spans="1:453" s="95" customFormat="1" ht="18" customHeight="1" x14ac:dyDescent="0.25">
      <c r="E1" s="207" t="s">
        <v>73</v>
      </c>
      <c r="F1" s="208"/>
      <c r="G1" s="208"/>
      <c r="H1" s="208"/>
      <c r="I1" s="208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AA1" s="141"/>
      <c r="AB1" s="141"/>
      <c r="AC1" s="141"/>
      <c r="AD1" s="141"/>
      <c r="AE1" s="141"/>
      <c r="AF1" s="141"/>
      <c r="AG1" s="141"/>
      <c r="AI1" s="141"/>
      <c r="AJ1" s="141"/>
      <c r="AK1" s="141"/>
      <c r="AL1" s="141"/>
      <c r="AM1" s="141"/>
      <c r="AN1" s="141"/>
      <c r="AO1" s="141"/>
      <c r="AP1" s="141"/>
    </row>
    <row r="2" spans="1:453" s="10" customFormat="1" ht="18" customHeight="1" x14ac:dyDescent="0.25">
      <c r="E2" s="209" t="str">
        <f>TEXT(DATE(2024,$A$5,1),"MMMM")</f>
        <v>Dezember</v>
      </c>
      <c r="F2" s="210"/>
      <c r="G2" s="210"/>
      <c r="H2" s="210"/>
      <c r="I2" s="210"/>
      <c r="J2" s="142"/>
      <c r="K2" s="148"/>
      <c r="L2" s="148"/>
      <c r="M2" s="148"/>
      <c r="N2" s="148"/>
      <c r="O2" s="148"/>
      <c r="P2" s="148"/>
      <c r="Q2" s="148"/>
      <c r="R2" s="94"/>
      <c r="S2" s="148"/>
      <c r="T2" s="148"/>
      <c r="U2" s="148"/>
      <c r="V2" s="148"/>
      <c r="W2" s="148"/>
      <c r="X2" s="148"/>
      <c r="Y2" s="148"/>
      <c r="Z2" s="88"/>
      <c r="AA2" s="148"/>
      <c r="AB2" s="148"/>
      <c r="AC2" s="148"/>
      <c r="AD2" s="148"/>
      <c r="AE2" s="148"/>
      <c r="AF2" s="148"/>
      <c r="AG2" s="148"/>
      <c r="AH2" s="88"/>
      <c r="AI2" s="141"/>
      <c r="AJ2" s="141"/>
      <c r="AK2" s="141"/>
      <c r="AL2" s="141"/>
      <c r="AM2" s="141"/>
      <c r="AN2" s="141"/>
      <c r="AO2" s="94"/>
      <c r="AP2" s="94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</row>
    <row r="3" spans="1:453" s="10" customFormat="1" ht="18" customHeight="1" x14ac:dyDescent="0.25">
      <c r="E3" s="209"/>
      <c r="F3" s="210"/>
      <c r="G3" s="210"/>
      <c r="H3" s="210"/>
      <c r="I3" s="210"/>
      <c r="J3" s="142"/>
      <c r="K3" s="148"/>
      <c r="L3" s="148"/>
      <c r="M3" s="148"/>
      <c r="N3" s="148"/>
      <c r="O3" s="148"/>
      <c r="P3" s="148"/>
      <c r="Q3" s="148"/>
      <c r="R3" s="94"/>
      <c r="S3" s="148"/>
      <c r="T3" s="148"/>
      <c r="U3" s="148"/>
      <c r="V3" s="148"/>
      <c r="W3" s="148"/>
      <c r="X3" s="148"/>
      <c r="Y3" s="148"/>
      <c r="Z3" s="88"/>
      <c r="AA3" s="148"/>
      <c r="AB3" s="148"/>
      <c r="AC3" s="148"/>
      <c r="AD3" s="148"/>
      <c r="AE3" s="148"/>
      <c r="AF3" s="148"/>
      <c r="AG3" s="148"/>
      <c r="AH3" s="88"/>
      <c r="AI3" s="146"/>
      <c r="AJ3" s="146"/>
      <c r="AK3" s="146"/>
      <c r="AL3" s="146"/>
      <c r="AM3" s="146"/>
      <c r="AN3" s="146"/>
      <c r="AO3" s="94"/>
      <c r="AP3" s="94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</row>
    <row r="4" spans="1:453" s="10" customFormat="1" ht="18" customHeight="1" x14ac:dyDescent="0.25">
      <c r="E4" s="209" t="str">
        <f>TEXT(DATE(2024,$A$5,1),"JJJJ")</f>
        <v>2024</v>
      </c>
      <c r="F4" s="210"/>
      <c r="G4" s="210"/>
      <c r="H4" s="210"/>
      <c r="I4" s="210"/>
      <c r="J4" s="142"/>
      <c r="K4" s="148"/>
      <c r="L4" s="148"/>
      <c r="M4" s="148"/>
      <c r="N4" s="148"/>
      <c r="O4" s="148"/>
      <c r="P4" s="148"/>
      <c r="Q4" s="148"/>
      <c r="R4" s="94"/>
      <c r="S4" s="148"/>
      <c r="T4" s="148"/>
      <c r="U4" s="148"/>
      <c r="V4" s="148"/>
      <c r="W4" s="148"/>
      <c r="X4" s="148"/>
      <c r="Y4" s="148"/>
      <c r="Z4" s="88"/>
      <c r="AA4" s="148"/>
      <c r="AB4" s="148"/>
      <c r="AC4" s="148"/>
      <c r="AD4" s="148"/>
      <c r="AE4" s="148"/>
      <c r="AF4" s="148"/>
      <c r="AG4" s="148"/>
      <c r="AH4" s="88"/>
      <c r="AI4" s="141"/>
      <c r="AJ4" s="141"/>
      <c r="AK4" s="141"/>
      <c r="AL4" s="141"/>
      <c r="AM4" s="141"/>
      <c r="AN4" s="141"/>
      <c r="AO4" s="94"/>
      <c r="AP4" s="94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</row>
    <row r="5" spans="1:453" s="10" customFormat="1" ht="18" customHeight="1" x14ac:dyDescent="0.25">
      <c r="A5" s="135">
        <v>12</v>
      </c>
      <c r="E5" s="209"/>
      <c r="F5" s="210"/>
      <c r="G5" s="210"/>
      <c r="H5" s="210"/>
      <c r="I5" s="210"/>
      <c r="J5" s="142"/>
      <c r="K5" s="148"/>
      <c r="L5" s="148"/>
      <c r="M5" s="148"/>
      <c r="N5" s="148"/>
      <c r="O5" s="148"/>
      <c r="P5" s="148"/>
      <c r="Q5" s="148"/>
      <c r="R5" s="94"/>
      <c r="S5" s="148"/>
      <c r="T5" s="148"/>
      <c r="U5" s="148"/>
      <c r="V5" s="148"/>
      <c r="W5" s="148"/>
      <c r="X5" s="148"/>
      <c r="Y5" s="148"/>
      <c r="Z5" s="88"/>
      <c r="AA5" s="148"/>
      <c r="AB5" s="148"/>
      <c r="AC5" s="148"/>
      <c r="AD5" s="148"/>
      <c r="AE5" s="148"/>
      <c r="AF5" s="148"/>
      <c r="AG5" s="148"/>
      <c r="AH5" s="88"/>
      <c r="AI5" s="143"/>
      <c r="AJ5" s="145"/>
      <c r="AK5" s="145"/>
      <c r="AL5" s="144"/>
      <c r="AM5" s="147"/>
      <c r="AN5" s="147"/>
      <c r="AO5" s="94"/>
      <c r="AP5" s="94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</row>
    <row r="6" spans="1:453" s="93" customFormat="1" ht="5.0999999999999996" customHeight="1" x14ac:dyDescent="0.25">
      <c r="E6" s="159">
        <v>1</v>
      </c>
      <c r="F6" s="160"/>
      <c r="G6" s="160"/>
      <c r="H6" s="160"/>
      <c r="I6" s="160"/>
      <c r="J6" s="109"/>
      <c r="Z6" s="89"/>
      <c r="AA6" s="215"/>
      <c r="AB6" s="215"/>
      <c r="AC6" s="215"/>
      <c r="AD6" s="215"/>
      <c r="AE6" s="215"/>
      <c r="AF6" s="215"/>
      <c r="AG6" s="215"/>
      <c r="AH6" s="89"/>
      <c r="AO6" s="94"/>
      <c r="AP6" s="94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</row>
    <row r="7" spans="1:453" s="93" customFormat="1" ht="20.100000000000001" customHeight="1" x14ac:dyDescent="0.25">
      <c r="L7" s="89"/>
      <c r="M7" s="89"/>
      <c r="AX7" s="109"/>
      <c r="AY7" s="109"/>
      <c r="AZ7" s="109"/>
      <c r="BA7" s="89"/>
    </row>
    <row r="8" spans="1:453" s="90" customFormat="1" ht="20.100000000000001" customHeight="1" x14ac:dyDescent="0.25">
      <c r="A8" s="217" t="s">
        <v>81</v>
      </c>
      <c r="B8" s="217"/>
      <c r="C8" s="217"/>
      <c r="D8" s="217"/>
      <c r="E8" s="149"/>
      <c r="F8" s="211" t="s">
        <v>27</v>
      </c>
      <c r="G8" s="211"/>
      <c r="H8" s="211"/>
      <c r="I8" s="211"/>
      <c r="J8" s="212"/>
      <c r="K8" s="212"/>
      <c r="L8" s="212"/>
      <c r="M8" s="212"/>
      <c r="N8" s="212"/>
      <c r="O8" s="212"/>
      <c r="P8" s="213"/>
      <c r="Q8" s="157" cm="1">
        <f t="array" ref="Q8:AU8">_xlfn.SEQUENCE(,DAY(DATE(2024,A5+1,0)),DATE(2024,A5,1))</f>
        <v>45627</v>
      </c>
      <c r="R8" s="157">
        <v>45628</v>
      </c>
      <c r="S8" s="157">
        <v>45629</v>
      </c>
      <c r="T8" s="157">
        <v>45630</v>
      </c>
      <c r="U8" s="157">
        <v>45631</v>
      </c>
      <c r="V8" s="157">
        <v>45632</v>
      </c>
      <c r="W8" s="157">
        <v>45633</v>
      </c>
      <c r="X8" s="157">
        <v>45634</v>
      </c>
      <c r="Y8" s="157">
        <v>45635</v>
      </c>
      <c r="Z8" s="157">
        <v>45636</v>
      </c>
      <c r="AA8" s="157">
        <v>45637</v>
      </c>
      <c r="AB8" s="157">
        <v>45638</v>
      </c>
      <c r="AC8" s="157">
        <v>45639</v>
      </c>
      <c r="AD8" s="157">
        <v>45640</v>
      </c>
      <c r="AE8" s="157">
        <v>45641</v>
      </c>
      <c r="AF8" s="157">
        <v>45642</v>
      </c>
      <c r="AG8" s="157">
        <v>45643</v>
      </c>
      <c r="AH8" s="157">
        <v>45644</v>
      </c>
      <c r="AI8" s="157">
        <v>45645</v>
      </c>
      <c r="AJ8" s="157">
        <v>45646</v>
      </c>
      <c r="AK8" s="157">
        <v>45647</v>
      </c>
      <c r="AL8" s="157">
        <v>45648</v>
      </c>
      <c r="AM8" s="157">
        <v>45649</v>
      </c>
      <c r="AN8" s="157">
        <v>45650</v>
      </c>
      <c r="AO8" s="157">
        <v>45651</v>
      </c>
      <c r="AP8" s="157">
        <v>45652</v>
      </c>
      <c r="AQ8" s="157">
        <v>45653</v>
      </c>
      <c r="AR8" s="157">
        <v>45654</v>
      </c>
      <c r="AS8" s="157">
        <v>45655</v>
      </c>
      <c r="AT8" s="157">
        <v>45656</v>
      </c>
      <c r="AU8" s="158">
        <v>45657</v>
      </c>
      <c r="AV8" s="89"/>
      <c r="AW8" s="93"/>
      <c r="AX8" s="109"/>
      <c r="AY8" s="109"/>
      <c r="AZ8" s="10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  <c r="IW8" s="89"/>
      <c r="IX8" s="89"/>
      <c r="IY8" s="89"/>
      <c r="IZ8" s="89"/>
      <c r="JA8" s="89"/>
      <c r="JB8" s="89"/>
      <c r="JC8" s="89"/>
      <c r="JD8" s="89"/>
      <c r="JE8" s="89"/>
      <c r="JF8" s="89"/>
      <c r="JG8" s="89"/>
      <c r="JH8" s="89"/>
      <c r="JI8" s="89"/>
      <c r="JJ8" s="89"/>
      <c r="JK8" s="89"/>
      <c r="JL8" s="89"/>
      <c r="JM8" s="89"/>
      <c r="JN8" s="89"/>
      <c r="JO8" s="89"/>
      <c r="JP8" s="89"/>
      <c r="JQ8" s="89"/>
      <c r="JR8" s="89"/>
      <c r="JS8" s="89"/>
      <c r="JT8" s="89"/>
      <c r="JU8" s="89"/>
      <c r="JV8" s="89"/>
      <c r="JW8" s="89"/>
      <c r="JX8" s="89"/>
      <c r="JY8" s="89"/>
      <c r="JZ8" s="89"/>
      <c r="KA8" s="89"/>
      <c r="KB8" s="89"/>
      <c r="KC8" s="89"/>
      <c r="KD8" s="89"/>
      <c r="KE8" s="89"/>
      <c r="KF8" s="89"/>
      <c r="KG8" s="89"/>
      <c r="KH8" s="89"/>
      <c r="KI8" s="89"/>
      <c r="KJ8" s="89"/>
      <c r="KK8" s="89"/>
      <c r="KL8" s="89"/>
      <c r="KM8" s="89"/>
      <c r="KN8" s="89"/>
      <c r="KO8" s="89"/>
      <c r="KP8" s="89"/>
      <c r="KQ8" s="89"/>
      <c r="KR8" s="89"/>
      <c r="KS8" s="89"/>
      <c r="KT8" s="89"/>
      <c r="KU8" s="89"/>
      <c r="KV8" s="89"/>
      <c r="KW8" s="89"/>
      <c r="KX8" s="89"/>
      <c r="KY8" s="89"/>
      <c r="KZ8" s="89"/>
      <c r="LA8" s="89"/>
      <c r="LB8" s="89"/>
      <c r="LC8" s="89"/>
      <c r="LD8" s="89"/>
      <c r="LE8" s="89"/>
      <c r="LF8" s="89"/>
      <c r="LG8" s="89"/>
      <c r="LH8" s="89"/>
      <c r="LI8" s="89"/>
      <c r="LJ8" s="89"/>
      <c r="LK8" s="89"/>
      <c r="LL8" s="89"/>
      <c r="LM8" s="89"/>
      <c r="LN8" s="89"/>
      <c r="LO8" s="89"/>
      <c r="LP8" s="89"/>
      <c r="LQ8" s="89"/>
      <c r="LR8" s="89"/>
      <c r="LS8" s="89"/>
      <c r="LT8" s="89"/>
      <c r="LU8" s="89"/>
      <c r="LV8" s="89"/>
      <c r="LW8" s="89"/>
      <c r="LX8" s="89"/>
      <c r="LY8" s="89"/>
      <c r="LZ8" s="89"/>
      <c r="MA8" s="89"/>
      <c r="MB8" s="89"/>
      <c r="MC8" s="89"/>
      <c r="MD8" s="89"/>
      <c r="ME8" s="89"/>
      <c r="MF8" s="89"/>
      <c r="MG8" s="89"/>
      <c r="MH8" s="89"/>
      <c r="MI8" s="89"/>
      <c r="MJ8" s="89"/>
      <c r="MK8" s="89"/>
      <c r="ML8" s="89"/>
      <c r="MM8" s="89"/>
      <c r="MN8" s="89"/>
      <c r="MO8" s="89"/>
      <c r="MP8" s="89"/>
      <c r="MQ8" s="89"/>
      <c r="MR8" s="89"/>
      <c r="MS8" s="89"/>
      <c r="MT8" s="89"/>
      <c r="MU8" s="89"/>
      <c r="MV8" s="89"/>
      <c r="MW8" s="89"/>
      <c r="MX8" s="89"/>
      <c r="MY8" s="89"/>
      <c r="MZ8" s="89"/>
      <c r="NA8" s="89"/>
      <c r="NB8" s="89"/>
      <c r="NC8" s="89"/>
      <c r="ND8" s="89"/>
      <c r="NE8" s="89"/>
      <c r="NF8" s="89"/>
      <c r="NG8" s="89"/>
      <c r="NH8" s="89"/>
      <c r="NI8" s="89"/>
      <c r="NJ8" s="89"/>
      <c r="NK8" s="89"/>
      <c r="NL8" s="89"/>
      <c r="NM8" s="89"/>
      <c r="NN8" s="89"/>
      <c r="NO8" s="89"/>
      <c r="NP8" s="89"/>
      <c r="NQ8" s="89"/>
      <c r="NR8" s="89"/>
      <c r="NS8" s="89"/>
      <c r="NT8" s="89"/>
      <c r="NU8" s="89"/>
      <c r="NV8" s="89"/>
      <c r="NW8" s="89"/>
      <c r="NX8" s="89"/>
      <c r="NY8" s="89"/>
      <c r="NZ8" s="89"/>
      <c r="OA8" s="89"/>
      <c r="OB8" s="89"/>
      <c r="OC8" s="89"/>
      <c r="OD8" s="89"/>
      <c r="OE8" s="89"/>
      <c r="OF8" s="89"/>
      <c r="OG8" s="89"/>
      <c r="OH8" s="89"/>
      <c r="OI8" s="89"/>
      <c r="OJ8" s="89"/>
      <c r="OK8" s="89"/>
      <c r="OL8" s="89"/>
      <c r="OM8" s="89"/>
      <c r="ON8" s="89"/>
      <c r="OO8" s="89"/>
      <c r="OP8" s="89"/>
      <c r="OQ8" s="89"/>
      <c r="OR8" s="89"/>
      <c r="OS8" s="89"/>
      <c r="OT8" s="89"/>
      <c r="OU8" s="89"/>
      <c r="OV8" s="89"/>
      <c r="OW8" s="89"/>
      <c r="OX8" s="89"/>
      <c r="OY8" s="89"/>
      <c r="OZ8" s="89"/>
      <c r="PA8" s="89"/>
      <c r="PB8" s="89"/>
      <c r="PC8" s="89"/>
      <c r="PD8" s="89"/>
      <c r="PE8" s="89"/>
      <c r="PF8" s="89"/>
      <c r="PG8" s="89"/>
      <c r="PH8" s="89"/>
      <c r="PI8" s="89"/>
      <c r="PJ8" s="89"/>
      <c r="PK8" s="89"/>
      <c r="PL8" s="89"/>
      <c r="PM8" s="89"/>
      <c r="PN8" s="89"/>
      <c r="PO8" s="89"/>
      <c r="PP8" s="89"/>
      <c r="PQ8" s="89"/>
      <c r="PR8" s="89"/>
      <c r="PS8" s="89"/>
      <c r="PT8" s="89"/>
      <c r="PU8" s="89"/>
      <c r="PV8" s="89"/>
      <c r="PW8" s="89"/>
      <c r="PX8" s="89"/>
      <c r="PY8" s="89"/>
      <c r="PZ8" s="89"/>
      <c r="QA8" s="89"/>
      <c r="QB8" s="89"/>
      <c r="QC8" s="89"/>
      <c r="QD8" s="89"/>
      <c r="QE8" s="89"/>
      <c r="QF8" s="89"/>
      <c r="QG8" s="89"/>
      <c r="QH8" s="89"/>
      <c r="QI8" s="89"/>
      <c r="QJ8" s="89"/>
      <c r="QK8" s="89"/>
    </row>
    <row r="9" spans="1:453" s="91" customFormat="1" ht="20.100000000000001" customHeight="1" x14ac:dyDescent="0.25">
      <c r="A9" s="150" t="s">
        <v>62</v>
      </c>
      <c r="B9" s="151" t="s">
        <v>5</v>
      </c>
      <c r="C9" s="151" t="s">
        <v>6</v>
      </c>
      <c r="D9" s="152" t="s">
        <v>60</v>
      </c>
      <c r="E9" s="153" t="s">
        <v>28</v>
      </c>
      <c r="F9" s="154" t="s">
        <v>1</v>
      </c>
      <c r="G9" s="154" t="s">
        <v>30</v>
      </c>
      <c r="H9" s="214" t="s">
        <v>0</v>
      </c>
      <c r="I9" s="214"/>
      <c r="J9" s="214"/>
      <c r="K9" s="214"/>
      <c r="L9" s="214"/>
      <c r="M9" s="214" t="s">
        <v>2</v>
      </c>
      <c r="N9" s="214"/>
      <c r="O9" s="154" t="s">
        <v>3</v>
      </c>
      <c r="P9" s="154" t="s">
        <v>4</v>
      </c>
      <c r="Q9" s="155" cm="1">
        <f t="array" ref="Q9:AU9">_xlfn.SEQUENCE(,DAY(DATE(2024,A5+1,0)),DATE(2024,A5,1))</f>
        <v>45627</v>
      </c>
      <c r="R9" s="155">
        <v>45628</v>
      </c>
      <c r="S9" s="155">
        <v>45629</v>
      </c>
      <c r="T9" s="155">
        <v>45630</v>
      </c>
      <c r="U9" s="155">
        <v>45631</v>
      </c>
      <c r="V9" s="155">
        <v>45632</v>
      </c>
      <c r="W9" s="155">
        <v>45633</v>
      </c>
      <c r="X9" s="155">
        <v>45634</v>
      </c>
      <c r="Y9" s="155">
        <v>45635</v>
      </c>
      <c r="Z9" s="155">
        <v>45636</v>
      </c>
      <c r="AA9" s="155">
        <v>45637</v>
      </c>
      <c r="AB9" s="155">
        <v>45638</v>
      </c>
      <c r="AC9" s="155">
        <v>45639</v>
      </c>
      <c r="AD9" s="155">
        <v>45640</v>
      </c>
      <c r="AE9" s="155">
        <v>45641</v>
      </c>
      <c r="AF9" s="155">
        <v>45642</v>
      </c>
      <c r="AG9" s="155">
        <v>45643</v>
      </c>
      <c r="AH9" s="155">
        <v>45644</v>
      </c>
      <c r="AI9" s="155">
        <v>45645</v>
      </c>
      <c r="AJ9" s="155">
        <v>45646</v>
      </c>
      <c r="AK9" s="155">
        <v>45647</v>
      </c>
      <c r="AL9" s="155">
        <v>45648</v>
      </c>
      <c r="AM9" s="155">
        <v>45649</v>
      </c>
      <c r="AN9" s="155">
        <v>45650</v>
      </c>
      <c r="AO9" s="155">
        <v>45651</v>
      </c>
      <c r="AP9" s="155">
        <v>45652</v>
      </c>
      <c r="AQ9" s="155">
        <v>45653</v>
      </c>
      <c r="AR9" s="155">
        <v>45654</v>
      </c>
      <c r="AS9" s="155">
        <v>45655</v>
      </c>
      <c r="AT9" s="155">
        <v>45656</v>
      </c>
      <c r="AU9" s="156">
        <v>45657</v>
      </c>
      <c r="AV9" s="89"/>
      <c r="AW9" s="93"/>
      <c r="AX9" s="109"/>
      <c r="AY9" s="109"/>
      <c r="AZ9" s="10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  <c r="IW9" s="89"/>
      <c r="IX9" s="89"/>
      <c r="IY9" s="89"/>
      <c r="IZ9" s="89"/>
      <c r="JA9" s="89"/>
      <c r="JB9" s="89"/>
      <c r="JC9" s="89"/>
      <c r="JD9" s="89"/>
      <c r="JE9" s="89"/>
      <c r="JF9" s="89"/>
      <c r="JG9" s="89"/>
      <c r="JH9" s="89"/>
      <c r="JI9" s="89"/>
      <c r="JJ9" s="89"/>
      <c r="JK9" s="89"/>
      <c r="JL9" s="89"/>
      <c r="JM9" s="89"/>
      <c r="JN9" s="89"/>
      <c r="JO9" s="89"/>
      <c r="JP9" s="89"/>
      <c r="JQ9" s="89"/>
      <c r="JR9" s="89"/>
      <c r="JS9" s="89"/>
      <c r="JT9" s="89"/>
      <c r="JU9" s="89"/>
      <c r="JV9" s="89"/>
      <c r="JW9" s="89"/>
      <c r="JX9" s="89"/>
      <c r="JY9" s="89"/>
      <c r="JZ9" s="89"/>
      <c r="KA9" s="89"/>
      <c r="KB9" s="89"/>
      <c r="KC9" s="89"/>
      <c r="KD9" s="89"/>
      <c r="KE9" s="89"/>
      <c r="KF9" s="89"/>
      <c r="KG9" s="89"/>
      <c r="KH9" s="89"/>
      <c r="KI9" s="89"/>
      <c r="KJ9" s="89"/>
      <c r="KK9" s="89"/>
      <c r="KL9" s="89"/>
      <c r="KM9" s="89"/>
      <c r="KN9" s="89"/>
      <c r="KO9" s="89"/>
      <c r="KP9" s="89"/>
      <c r="KQ9" s="89"/>
      <c r="KR9" s="89"/>
      <c r="KS9" s="89"/>
      <c r="KT9" s="89"/>
      <c r="KU9" s="89"/>
      <c r="KV9" s="89"/>
      <c r="KW9" s="89"/>
      <c r="KX9" s="89"/>
      <c r="KY9" s="89"/>
      <c r="KZ9" s="89"/>
      <c r="LA9" s="89"/>
      <c r="LB9" s="89"/>
      <c r="LC9" s="89"/>
      <c r="LD9" s="89"/>
      <c r="LE9" s="89"/>
      <c r="LF9" s="89"/>
      <c r="LG9" s="89"/>
      <c r="LH9" s="89"/>
      <c r="LI9" s="89"/>
      <c r="LJ9" s="89"/>
      <c r="LK9" s="89"/>
      <c r="LL9" s="89"/>
      <c r="LM9" s="89"/>
      <c r="LN9" s="89"/>
      <c r="LO9" s="89"/>
      <c r="LP9" s="89"/>
      <c r="LQ9" s="89"/>
      <c r="LR9" s="89"/>
      <c r="LS9" s="89"/>
      <c r="LT9" s="89"/>
      <c r="LU9" s="89"/>
      <c r="LV9" s="89"/>
      <c r="LW9" s="89"/>
      <c r="LX9" s="89"/>
      <c r="LY9" s="89"/>
      <c r="LZ9" s="89"/>
      <c r="MA9" s="89"/>
      <c r="MB9" s="89"/>
      <c r="MC9" s="89"/>
      <c r="MD9" s="89"/>
      <c r="ME9" s="89"/>
      <c r="MF9" s="89"/>
      <c r="MG9" s="89"/>
      <c r="MH9" s="89"/>
      <c r="MI9" s="89"/>
      <c r="MJ9" s="89"/>
      <c r="MK9" s="89"/>
      <c r="ML9" s="89"/>
      <c r="MM9" s="89"/>
      <c r="MN9" s="89"/>
      <c r="MO9" s="89"/>
      <c r="MP9" s="89"/>
      <c r="MQ9" s="89"/>
      <c r="MR9" s="89"/>
      <c r="MS9" s="89"/>
      <c r="MT9" s="89"/>
      <c r="MU9" s="89"/>
      <c r="MV9" s="89"/>
      <c r="MW9" s="89"/>
      <c r="MX9" s="89"/>
      <c r="MY9" s="89"/>
      <c r="MZ9" s="89"/>
      <c r="NA9" s="89"/>
      <c r="NB9" s="89"/>
      <c r="NC9" s="89"/>
      <c r="ND9" s="89"/>
      <c r="NE9" s="89"/>
      <c r="NF9" s="89"/>
      <c r="NG9" s="89"/>
      <c r="NH9" s="89"/>
      <c r="NI9" s="89"/>
      <c r="NJ9" s="89"/>
      <c r="NK9" s="89"/>
      <c r="NL9" s="89"/>
      <c r="NM9" s="89"/>
      <c r="NN9" s="89"/>
      <c r="NO9" s="89"/>
      <c r="NP9" s="89"/>
      <c r="NQ9" s="89"/>
      <c r="NR9" s="89"/>
      <c r="NS9" s="89"/>
      <c r="NT9" s="89"/>
      <c r="NU9" s="89"/>
      <c r="NV9" s="89"/>
      <c r="NW9" s="89"/>
      <c r="NX9" s="89"/>
      <c r="NY9" s="89"/>
      <c r="NZ9" s="89"/>
      <c r="OA9" s="89"/>
      <c r="OB9" s="89"/>
      <c r="OC9" s="89"/>
      <c r="OD9" s="89"/>
      <c r="OE9" s="89"/>
      <c r="OF9" s="89"/>
      <c r="OG9" s="89"/>
      <c r="OH9" s="89"/>
      <c r="OI9" s="89"/>
      <c r="OJ9" s="89"/>
      <c r="OK9" s="89"/>
      <c r="OL9" s="89"/>
      <c r="OM9" s="89"/>
      <c r="ON9" s="89"/>
      <c r="OO9" s="89"/>
      <c r="OP9" s="89"/>
      <c r="OQ9" s="89"/>
      <c r="OR9" s="89"/>
      <c r="OS9" s="89"/>
      <c r="OT9" s="89"/>
      <c r="OU9" s="89"/>
      <c r="OV9" s="89"/>
      <c r="OW9" s="89"/>
      <c r="OX9" s="89"/>
      <c r="OY9" s="89"/>
      <c r="OZ9" s="89"/>
      <c r="PA9" s="89"/>
      <c r="PB9" s="89"/>
      <c r="PC9" s="89"/>
      <c r="PD9" s="89"/>
      <c r="PE9" s="89"/>
      <c r="PF9" s="89"/>
      <c r="PG9" s="89"/>
      <c r="PH9" s="89"/>
      <c r="PI9" s="89"/>
      <c r="PJ9" s="89"/>
      <c r="PK9" s="89"/>
      <c r="PL9" s="89"/>
      <c r="PM9" s="89"/>
      <c r="PN9" s="89"/>
      <c r="PO9" s="89"/>
      <c r="PP9" s="89"/>
      <c r="PQ9" s="89"/>
      <c r="PR9" s="89"/>
      <c r="PS9" s="89"/>
      <c r="PT9" s="89"/>
      <c r="PU9" s="89"/>
      <c r="PV9" s="89"/>
      <c r="PW9" s="89"/>
      <c r="PX9" s="89"/>
      <c r="PY9" s="89"/>
      <c r="PZ9" s="89"/>
      <c r="QA9" s="89"/>
      <c r="QB9" s="89"/>
      <c r="QC9" s="89"/>
      <c r="QD9" s="89"/>
      <c r="QE9" s="89"/>
      <c r="QF9" s="89"/>
      <c r="QG9" s="89"/>
      <c r="QH9" s="89"/>
      <c r="QI9" s="89"/>
      <c r="QJ9" s="89"/>
      <c r="QK9" s="89"/>
    </row>
    <row r="10" spans="1:453" ht="20.100000000000001" customHeight="1" x14ac:dyDescent="0.25">
      <c r="A10" s="127">
        <f>COUNTIF($Q10:$AU10,"BU")</f>
        <v>0</v>
      </c>
      <c r="B10" s="128">
        <f>COUNTIF($Q10:$AU10,"U")</f>
        <v>0</v>
      </c>
      <c r="C10" s="129">
        <f>COUNTIF($Q10:$AU10,"K")</f>
        <v>0</v>
      </c>
      <c r="D10" s="130">
        <f>COUNTIF($Q10:$AU10,"Kk")</f>
        <v>0</v>
      </c>
      <c r="E10" s="86">
        <f>IF($F10&lt;&gt;"", MAX($E9:$E9) + 1, "")</f>
        <v>1</v>
      </c>
      <c r="F10" s="87" t="str">
        <f>IF(PER!$B10&lt;&gt;"",PER!$B10,"")</f>
        <v>A001</v>
      </c>
      <c r="G10" s="10" t="str">
        <f>IF(PER!$C10&lt;&gt;"",PER!$C10,"")</f>
        <v>Herr</v>
      </c>
      <c r="H10" s="203" t="str">
        <f>IF(AND(ISBLANK(PER!$D10), ISBLANK(PER!$E10)), "", _xlfn.TEXTJOIN(", ",,PER!$D10:'PER'!$E10))</f>
        <v>Alpha, Anton</v>
      </c>
      <c r="I10" s="203"/>
      <c r="J10" s="203"/>
      <c r="K10" s="203"/>
      <c r="L10" s="203"/>
      <c r="M10" s="10" t="str">
        <f>IF(PER!$F10&lt;&gt;"",PER!$F10,"")</f>
        <v>GSSK</v>
      </c>
      <c r="N10" s="10" t="str">
        <f>IF(PER!$G10&lt;&gt;"",PER!$G10,"")</f>
        <v>VZ</v>
      </c>
      <c r="O10" s="11" cm="1">
        <f t="array" ref="O10">SUM(COUNTIF($P10:$AU10, DIE!$C$12:$C$59) * DIE!$J$12:$J$59)</f>
        <v>62.999999999999986</v>
      </c>
      <c r="P1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0" s="87" t="s">
        <v>86</v>
      </c>
      <c r="R10" s="87">
        <v>1</v>
      </c>
      <c r="S10" s="87" t="s">
        <v>86</v>
      </c>
      <c r="T10" s="87" t="s">
        <v>86</v>
      </c>
      <c r="U10" s="87" t="s">
        <v>86</v>
      </c>
      <c r="V10" s="87" t="s">
        <v>86</v>
      </c>
      <c r="W10" s="87" t="s">
        <v>86</v>
      </c>
      <c r="X10" s="87" t="s">
        <v>86</v>
      </c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W10" s="93"/>
      <c r="AX10" s="109"/>
      <c r="AY10" s="109"/>
      <c r="AZ10" s="109"/>
    </row>
    <row r="11" spans="1:453" ht="20.100000000000001" customHeight="1" x14ac:dyDescent="0.25">
      <c r="A11" s="127">
        <f t="shared" ref="A11:A34" si="0">COUNTIF($Q11:$AU11,"BU")</f>
        <v>0</v>
      </c>
      <c r="B11" s="128">
        <f t="shared" ref="B11:B34" si="1">COUNTIF($Q11:$AU11,"U")</f>
        <v>0</v>
      </c>
      <c r="C11" s="129">
        <f t="shared" ref="C11:C34" si="2">COUNTIF($Q11:$AU11,"K")</f>
        <v>0</v>
      </c>
      <c r="D11" s="130">
        <f t="shared" ref="D11:D34" si="3">COUNTIF($Q11:$AU11,"Kk")</f>
        <v>0</v>
      </c>
      <c r="E11" s="86">
        <f t="shared" ref="E11:E34" si="4">IF($F11&lt;&gt;"", MAX($E10:$E10) + 1, "")</f>
        <v>2</v>
      </c>
      <c r="F11" s="87" t="str">
        <f>IF(PER!$B11&lt;&gt;"",PER!$B11,"")</f>
        <v>B002</v>
      </c>
      <c r="G11" s="10" t="str">
        <f>IF(PER!$C11&lt;&gt;"",PER!$C11,"")</f>
        <v>Frau</v>
      </c>
      <c r="H11" s="203" t="str">
        <f>IF(AND(ISBLANK(PER!$D11), ISBLANK(PER!$E11)), "", _xlfn.TEXTJOIN(", ",,PER!$D11:'PER'!$E11))</f>
        <v>Bravo, Bärbel</v>
      </c>
      <c r="I11" s="203"/>
      <c r="J11" s="203"/>
      <c r="K11" s="203"/>
      <c r="L11" s="203"/>
      <c r="M11" s="10" t="str">
        <f>IF(PER!$F11&lt;&gt;"",PER!$F11,"")</f>
        <v>GSSK</v>
      </c>
      <c r="N11" s="10" t="str">
        <f>IF(PER!$G11&lt;&gt;"",PER!$G11,"")</f>
        <v>VZ</v>
      </c>
      <c r="O11" s="11" cm="1">
        <f t="array" ref="O11">SUM(COUNTIF($P11:$AU11, DIE!$C$12:$C$59) * DIE!$J$12:$J$59)</f>
        <v>35.999999999999993</v>
      </c>
      <c r="P1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1" s="87" t="s">
        <v>86</v>
      </c>
      <c r="R11" s="87" t="s">
        <v>83</v>
      </c>
      <c r="S11" s="87"/>
      <c r="T11" s="87"/>
      <c r="U11" s="87"/>
      <c r="V11" s="87" t="s">
        <v>86</v>
      </c>
      <c r="W11" s="87"/>
      <c r="X11" s="87" t="s">
        <v>83</v>
      </c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W11" s="93"/>
      <c r="AX11" s="109"/>
      <c r="AY11" s="109"/>
      <c r="AZ11" s="109"/>
    </row>
    <row r="12" spans="1:453" ht="20.100000000000001" customHeight="1" x14ac:dyDescent="0.25">
      <c r="A12" s="127">
        <f t="shared" si="0"/>
        <v>0</v>
      </c>
      <c r="B12" s="128">
        <f t="shared" si="1"/>
        <v>0</v>
      </c>
      <c r="C12" s="129">
        <f t="shared" si="2"/>
        <v>0</v>
      </c>
      <c r="D12" s="130">
        <f t="shared" si="3"/>
        <v>0</v>
      </c>
      <c r="E12" s="86">
        <f t="shared" si="4"/>
        <v>3</v>
      </c>
      <c r="F12" s="87" t="str">
        <f>IF(PER!$B12&lt;&gt;"",PER!$B12,"")</f>
        <v>C003</v>
      </c>
      <c r="G12" s="10" t="str">
        <f>IF(PER!$C12&lt;&gt;"",PER!$C12,"")</f>
        <v>Herr</v>
      </c>
      <c r="H12" s="203" t="str">
        <f>IF(AND(ISBLANK(PER!$D12), ISBLANK(PER!$E12)), "", _xlfn.TEXTJOIN(", ",,PER!$D12:'PER'!$E12))</f>
        <v>Charlie, Clive</v>
      </c>
      <c r="I12" s="203"/>
      <c r="J12" s="203"/>
      <c r="K12" s="203"/>
      <c r="L12" s="203"/>
      <c r="M12" s="10" t="str">
        <f>IF(PER!$F12&lt;&gt;"",PER!$F12,"")</f>
        <v>GSSK</v>
      </c>
      <c r="N12" s="10" t="str">
        <f>IF(PER!$G12&lt;&gt;"",PER!$G12,"")</f>
        <v>VZ</v>
      </c>
      <c r="O12" s="11" cm="1">
        <f t="array" ref="O12">SUM(COUNTIF($P12:$AU12, DIE!$C$12:$C$59) * DIE!$J$12:$J$59)</f>
        <v>64</v>
      </c>
      <c r="P1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2" s="87" t="s">
        <v>86</v>
      </c>
      <c r="R12" s="87">
        <v>2</v>
      </c>
      <c r="S12" s="87" t="s">
        <v>84</v>
      </c>
      <c r="T12" s="87" t="s">
        <v>85</v>
      </c>
      <c r="U12" s="87" t="s">
        <v>85</v>
      </c>
      <c r="V12" s="87" t="s">
        <v>85</v>
      </c>
      <c r="W12" s="87" t="s">
        <v>85</v>
      </c>
      <c r="X12" s="87" t="s">
        <v>86</v>
      </c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W12" s="93"/>
      <c r="AX12" s="109"/>
      <c r="AY12" s="109"/>
      <c r="AZ12" s="109"/>
    </row>
    <row r="13" spans="1:453" ht="20.100000000000001" customHeight="1" x14ac:dyDescent="0.25">
      <c r="A13" s="127">
        <f t="shared" si="0"/>
        <v>0</v>
      </c>
      <c r="B13" s="128">
        <f t="shared" si="1"/>
        <v>0</v>
      </c>
      <c r="C13" s="129">
        <f t="shared" si="2"/>
        <v>0</v>
      </c>
      <c r="D13" s="130">
        <f t="shared" si="3"/>
        <v>0</v>
      </c>
      <c r="E13" s="86">
        <f t="shared" si="4"/>
        <v>4</v>
      </c>
      <c r="F13" s="87" t="str">
        <f>IF(PER!$B13&lt;&gt;"",PER!$B13,"")</f>
        <v>D004</v>
      </c>
      <c r="G13" s="10" t="str">
        <f>IF(PER!$C13&lt;&gt;"",PER!$C13,"")</f>
        <v>Frau</v>
      </c>
      <c r="H13" s="203" t="str">
        <f>IF(AND(ISBLANK(PER!$D13), ISBLANK(PER!$E13)), "", _xlfn.TEXTJOIN(", ",,PER!$D13:'PER'!$E13))</f>
        <v>Delta, Doris</v>
      </c>
      <c r="I13" s="203"/>
      <c r="J13" s="203"/>
      <c r="K13" s="203"/>
      <c r="L13" s="203"/>
      <c r="M13" s="10" t="str">
        <f>IF(PER!$F13&lt;&gt;"",PER!$F13,"")</f>
        <v>SK</v>
      </c>
      <c r="N13" s="10" t="str">
        <f>IF(PER!$G13&lt;&gt;"",PER!$G13,"")</f>
        <v>VZ</v>
      </c>
      <c r="O13" s="11" cm="1">
        <f t="array" ref="O13">SUM(COUNTIF($P13:$AU13, DIE!$C$12:$C$59) * DIE!$J$12:$J$59)</f>
        <v>53.999999999999993</v>
      </c>
      <c r="P1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3" s="87" t="s">
        <v>86</v>
      </c>
      <c r="R13" s="87" t="s">
        <v>86</v>
      </c>
      <c r="S13" s="87" t="s">
        <v>85</v>
      </c>
      <c r="T13" s="87" t="s">
        <v>85</v>
      </c>
      <c r="U13" s="87"/>
      <c r="V13" s="87" t="s">
        <v>86</v>
      </c>
      <c r="W13" s="87"/>
      <c r="X13" s="87" t="s">
        <v>83</v>
      </c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W13" s="93"/>
      <c r="AX13" s="109"/>
      <c r="AY13" s="109"/>
      <c r="AZ13" s="109"/>
    </row>
    <row r="14" spans="1:453" ht="20.100000000000001" customHeight="1" x14ac:dyDescent="0.25">
      <c r="A14" s="127">
        <f t="shared" si="0"/>
        <v>0</v>
      </c>
      <c r="B14" s="128">
        <f t="shared" si="1"/>
        <v>0</v>
      </c>
      <c r="C14" s="129">
        <f t="shared" si="2"/>
        <v>0</v>
      </c>
      <c r="D14" s="130">
        <f t="shared" si="3"/>
        <v>0</v>
      </c>
      <c r="E14" s="86">
        <f t="shared" si="4"/>
        <v>5</v>
      </c>
      <c r="F14" s="87" t="str">
        <f>IF(PER!$B14&lt;&gt;"",PER!$B14,"")</f>
        <v>E005</v>
      </c>
      <c r="G14" s="10" t="str">
        <f>IF(PER!$C14&lt;&gt;"",PER!$C14,"")</f>
        <v>Frau</v>
      </c>
      <c r="H14" s="203" t="str">
        <f>IF(AND(ISBLANK(PER!$D14), ISBLANK(PER!$E14)), "", _xlfn.TEXTJOIN(", ",,PER!$D14:'PER'!$E14))</f>
        <v>Echo, Erna</v>
      </c>
      <c r="I14" s="203"/>
      <c r="J14" s="203"/>
      <c r="K14" s="203"/>
      <c r="L14" s="203"/>
      <c r="M14" s="10" t="str">
        <f>IF(PER!$F14&lt;&gt;"",PER!$F14,"")</f>
        <v>FKSS</v>
      </c>
      <c r="N14" s="10" t="str">
        <f>IF(PER!$G14&lt;&gt;"",PER!$G14,"")</f>
        <v>VZ</v>
      </c>
      <c r="O14" s="11" cm="1">
        <f t="array" ref="O14">SUM(COUNTIF($P14:$AU14, DIE!$C$12:$C$59) * DIE!$J$12:$J$59)</f>
        <v>35.999999999999993</v>
      </c>
      <c r="P1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4" s="87" t="s">
        <v>86</v>
      </c>
      <c r="R14" s="87">
        <v>3</v>
      </c>
      <c r="S14" s="87"/>
      <c r="T14" s="87" t="s">
        <v>85</v>
      </c>
      <c r="U14" s="87"/>
      <c r="V14" s="87" t="s">
        <v>86</v>
      </c>
      <c r="W14" s="87"/>
      <c r="X14" s="87" t="s">
        <v>86</v>
      </c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W14" s="93"/>
      <c r="AX14" s="109"/>
      <c r="AY14" s="109"/>
      <c r="AZ14" s="109"/>
    </row>
    <row r="15" spans="1:453" ht="20.100000000000001" customHeight="1" x14ac:dyDescent="0.25">
      <c r="A15" s="127">
        <f t="shared" si="0"/>
        <v>0</v>
      </c>
      <c r="B15" s="128">
        <f t="shared" si="1"/>
        <v>0</v>
      </c>
      <c r="C15" s="129">
        <f t="shared" si="2"/>
        <v>0</v>
      </c>
      <c r="D15" s="130">
        <f t="shared" si="3"/>
        <v>0</v>
      </c>
      <c r="E15" s="86">
        <f t="shared" si="4"/>
        <v>6</v>
      </c>
      <c r="F15" s="87" t="str">
        <f>IF(PER!$B15&lt;&gt;"",PER!$B15,"")</f>
        <v>F006</v>
      </c>
      <c r="G15" s="10" t="str">
        <f>IF(PER!$C15&lt;&gt;"",PER!$C15,"")</f>
        <v>Herr</v>
      </c>
      <c r="H15" s="203" t="str">
        <f>IF(AND(ISBLANK(PER!$D15), ISBLANK(PER!$E15)), "", _xlfn.TEXTJOIN(", ",,PER!$D15:'PER'!$E15))</f>
        <v>Foxtrot, Frank</v>
      </c>
      <c r="I15" s="203"/>
      <c r="J15" s="203"/>
      <c r="K15" s="203"/>
      <c r="L15" s="203"/>
      <c r="M15" s="10" t="str">
        <f>IF(PER!$F15&lt;&gt;"",PER!$F15,"")</f>
        <v>SK</v>
      </c>
      <c r="N15" s="10" t="str">
        <f>IF(PER!$G15&lt;&gt;"",PER!$G15,"")</f>
        <v>VZ</v>
      </c>
      <c r="O15" s="11" cm="1">
        <f t="array" ref="O15">SUM(COUNTIF($P15:$AU15, DIE!$C$12:$C$59) * DIE!$J$12:$J$59)</f>
        <v>45</v>
      </c>
      <c r="P1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5" s="87" t="s">
        <v>86</v>
      </c>
      <c r="R15" s="87" t="s">
        <v>85</v>
      </c>
      <c r="S15" s="87"/>
      <c r="T15" s="87" t="s">
        <v>85</v>
      </c>
      <c r="U15" s="87"/>
      <c r="V15" s="87" t="s">
        <v>86</v>
      </c>
      <c r="W15" s="87">
        <v>51</v>
      </c>
      <c r="X15" s="87" t="s">
        <v>83</v>
      </c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W15" s="93"/>
      <c r="AX15" s="109"/>
      <c r="AY15" s="109"/>
      <c r="AZ15" s="109"/>
    </row>
    <row r="16" spans="1:453" ht="20.100000000000001" customHeight="1" x14ac:dyDescent="0.25">
      <c r="A16" s="127">
        <f t="shared" si="0"/>
        <v>0</v>
      </c>
      <c r="B16" s="128">
        <f t="shared" si="1"/>
        <v>0</v>
      </c>
      <c r="C16" s="129">
        <f t="shared" si="2"/>
        <v>0</v>
      </c>
      <c r="D16" s="130">
        <f t="shared" si="3"/>
        <v>0</v>
      </c>
      <c r="E16" s="86">
        <f t="shared" si="4"/>
        <v>7</v>
      </c>
      <c r="F16" s="87" t="str">
        <f>IF(PER!$B16&lt;&gt;"",PER!$B16,"")</f>
        <v>G007</v>
      </c>
      <c r="G16" s="10" t="str">
        <f>IF(PER!$C16&lt;&gt;"",PER!$C16,"")</f>
        <v>Herr</v>
      </c>
      <c r="H16" s="203" t="str">
        <f>IF(AND(ISBLANK(PER!$D16), ISBLANK(PER!$E16)), "", _xlfn.TEXTJOIN(", ",,PER!$D16:'PER'!$E16))</f>
        <v>Golf, Gustav</v>
      </c>
      <c r="I16" s="203"/>
      <c r="J16" s="203"/>
      <c r="K16" s="203"/>
      <c r="L16" s="203"/>
      <c r="M16" s="10" t="str">
        <f>IF(PER!$F16&lt;&gt;"",PER!$F16,"")</f>
        <v>GSSK</v>
      </c>
      <c r="N16" s="10" t="str">
        <f>IF(PER!$G16&lt;&gt;"",PER!$G16,"")</f>
        <v>VZ</v>
      </c>
      <c r="O16" s="11" cm="1">
        <f t="array" ref="O16">SUM(COUNTIF($P16:$AU16, DIE!$C$12:$C$59) * DIE!$J$12:$J$59)</f>
        <v>26.999999999999996</v>
      </c>
      <c r="P1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6" s="87">
        <v>51</v>
      </c>
      <c r="R16" s="87">
        <v>4</v>
      </c>
      <c r="S16" s="87">
        <v>51</v>
      </c>
      <c r="T16" s="87" t="s">
        <v>85</v>
      </c>
      <c r="U16" s="87"/>
      <c r="V16" s="87" t="s">
        <v>86</v>
      </c>
      <c r="W16" s="87"/>
      <c r="X16" s="87" t="s">
        <v>86</v>
      </c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W16" s="93"/>
      <c r="AX16" s="109"/>
      <c r="AY16" s="109"/>
      <c r="AZ16" s="109"/>
    </row>
    <row r="17" spans="1:52" ht="20.100000000000001" customHeight="1" x14ac:dyDescent="0.25">
      <c r="A17" s="127">
        <f t="shared" si="0"/>
        <v>0</v>
      </c>
      <c r="B17" s="128">
        <f t="shared" si="1"/>
        <v>2</v>
      </c>
      <c r="C17" s="129">
        <f t="shared" si="2"/>
        <v>0</v>
      </c>
      <c r="D17" s="130">
        <f t="shared" si="3"/>
        <v>0</v>
      </c>
      <c r="E17" s="86">
        <f t="shared" si="4"/>
        <v>8</v>
      </c>
      <c r="F17" s="87" t="str">
        <f>IF(PER!$B17&lt;&gt;"",PER!$B17,"")</f>
        <v>H008</v>
      </c>
      <c r="G17" s="10" t="str">
        <f>IF(PER!$C17&lt;&gt;"",PER!$C17,"")</f>
        <v>Herr</v>
      </c>
      <c r="H17" s="203" t="str">
        <f>IF(AND(ISBLANK(PER!$D17), ISBLANK(PER!$E17)), "", _xlfn.TEXTJOIN(", ",,PER!$D17:'PER'!$E17))</f>
        <v>Hotel, Heinz</v>
      </c>
      <c r="I17" s="203"/>
      <c r="J17" s="203"/>
      <c r="K17" s="203"/>
      <c r="L17" s="203"/>
      <c r="M17" s="10" t="str">
        <f>IF(PER!$F17&lt;&gt;"",PER!$F17,"")</f>
        <v>GSSK</v>
      </c>
      <c r="N17" s="10" t="str">
        <f>IF(PER!$G17&lt;&gt;"",PER!$G17,"")</f>
        <v>VZ</v>
      </c>
      <c r="O17" s="11" cm="1">
        <f t="array" ref="O17">SUM(COUNTIF($P17:$AU17, DIE!$C$12:$C$59) * DIE!$J$12:$J$59)</f>
        <v>27</v>
      </c>
      <c r="P1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7" s="87" t="s">
        <v>5</v>
      </c>
      <c r="R17" s="87" t="s">
        <v>5</v>
      </c>
      <c r="S17" s="87"/>
      <c r="T17" s="87" t="s">
        <v>85</v>
      </c>
      <c r="U17" s="87">
        <v>51</v>
      </c>
      <c r="V17" s="87" t="s">
        <v>86</v>
      </c>
      <c r="W17" s="87"/>
      <c r="X17" s="87" t="s">
        <v>83</v>
      </c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W17" s="93"/>
      <c r="AX17" s="109"/>
      <c r="AY17" s="109"/>
      <c r="AZ17" s="109"/>
    </row>
    <row r="18" spans="1:52" ht="20.100000000000001" customHeight="1" x14ac:dyDescent="0.25">
      <c r="A18" s="127">
        <f t="shared" si="0"/>
        <v>0</v>
      </c>
      <c r="B18" s="128">
        <f t="shared" si="1"/>
        <v>0</v>
      </c>
      <c r="C18" s="129">
        <f t="shared" si="2"/>
        <v>0</v>
      </c>
      <c r="D18" s="130">
        <f t="shared" si="3"/>
        <v>0</v>
      </c>
      <c r="E18" s="86">
        <f t="shared" si="4"/>
        <v>9</v>
      </c>
      <c r="F18" s="87" t="str">
        <f>IF(PER!$B18&lt;&gt;"",PER!$B18,"")</f>
        <v>I009</v>
      </c>
      <c r="G18" s="10" t="str">
        <f>IF(PER!$C18&lt;&gt;"",PER!$C18,"")</f>
        <v>Herr</v>
      </c>
      <c r="H18" s="203" t="str">
        <f>IF(AND(ISBLANK(PER!$D18), ISBLANK(PER!$E18)), "", _xlfn.TEXTJOIN(", ",,PER!$D18:'PER'!$E18))</f>
        <v>India, Ingo</v>
      </c>
      <c r="I18" s="203"/>
      <c r="J18" s="203"/>
      <c r="K18" s="203"/>
      <c r="L18" s="203"/>
      <c r="M18" s="10" t="str">
        <f>IF(PER!$F18&lt;&gt;"",PER!$F18,"")</f>
        <v>SK</v>
      </c>
      <c r="N18" s="10" t="str">
        <f>IF(PER!$G18&lt;&gt;"",PER!$G18,"")</f>
        <v>VZ</v>
      </c>
      <c r="O18" s="11" cm="1">
        <f t="array" ref="O18">SUM(COUNTIF($P18:$AU18, DIE!$C$12:$C$59) * DIE!$J$12:$J$59)</f>
        <v>45</v>
      </c>
      <c r="P1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8" s="87"/>
      <c r="R18" s="87">
        <v>5</v>
      </c>
      <c r="S18" s="87"/>
      <c r="T18" s="87" t="s">
        <v>85</v>
      </c>
      <c r="U18" s="87" t="s">
        <v>85</v>
      </c>
      <c r="V18" s="87" t="s">
        <v>85</v>
      </c>
      <c r="W18" s="87" t="s">
        <v>85</v>
      </c>
      <c r="X18" s="87" t="s">
        <v>86</v>
      </c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W18" s="93"/>
      <c r="AX18" s="109"/>
      <c r="AY18" s="109"/>
      <c r="AZ18" s="109"/>
    </row>
    <row r="19" spans="1:52" ht="20.100000000000001" customHeight="1" x14ac:dyDescent="0.25">
      <c r="A19" s="127">
        <f t="shared" si="0"/>
        <v>0</v>
      </c>
      <c r="B19" s="128">
        <f t="shared" si="1"/>
        <v>0</v>
      </c>
      <c r="C19" s="129">
        <f t="shared" si="2"/>
        <v>0</v>
      </c>
      <c r="D19" s="130">
        <f t="shared" si="3"/>
        <v>0</v>
      </c>
      <c r="E19" s="86">
        <f t="shared" si="4"/>
        <v>10</v>
      </c>
      <c r="F19" s="87" t="str">
        <f>IF(PER!$B19&lt;&gt;"",PER!$B19,"")</f>
        <v>J010</v>
      </c>
      <c r="G19" s="10" t="str">
        <f>IF(PER!$C19&lt;&gt;"",PER!$C19,"")</f>
        <v>Frau</v>
      </c>
      <c r="H19" s="203" t="str">
        <f>IF(AND(ISBLANK(PER!$D19), ISBLANK(PER!$E19)), "", _xlfn.TEXTJOIN(", ",,PER!$D19:'PER'!$E19))</f>
        <v>Juliet, Julia</v>
      </c>
      <c r="I19" s="203"/>
      <c r="J19" s="203"/>
      <c r="K19" s="203"/>
      <c r="L19" s="203"/>
      <c r="M19" s="10" t="str">
        <f>IF(PER!$F19&lt;&gt;"",PER!$F19,"")</f>
        <v>GSSK</v>
      </c>
      <c r="N19" s="10" t="str">
        <f>IF(PER!$G19&lt;&gt;"",PER!$G19,"")</f>
        <v>VZ</v>
      </c>
      <c r="O19" s="11" cm="1">
        <f t="array" ref="O19">SUM(COUNTIF($P19:$AU19, DIE!$C$12:$C$59) * DIE!$J$12:$J$59)</f>
        <v>28</v>
      </c>
      <c r="P1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9" s="87"/>
      <c r="R19" s="87" t="s">
        <v>84</v>
      </c>
      <c r="S19" s="87"/>
      <c r="T19" s="87" t="s">
        <v>85</v>
      </c>
      <c r="U19" s="87"/>
      <c r="V19" s="87">
        <v>51</v>
      </c>
      <c r="W19" s="87"/>
      <c r="X19" s="87" t="s">
        <v>83</v>
      </c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W19" s="93"/>
      <c r="AX19" s="109"/>
      <c r="AY19" s="109"/>
      <c r="AZ19" s="109"/>
    </row>
    <row r="20" spans="1:52" ht="20.100000000000001" customHeight="1" x14ac:dyDescent="0.25">
      <c r="A20" s="127">
        <f t="shared" si="0"/>
        <v>0</v>
      </c>
      <c r="B20" s="128">
        <f t="shared" si="1"/>
        <v>0</v>
      </c>
      <c r="C20" s="129">
        <f t="shared" si="2"/>
        <v>0</v>
      </c>
      <c r="D20" s="130">
        <f t="shared" si="3"/>
        <v>0</v>
      </c>
      <c r="E20" s="86">
        <f t="shared" si="4"/>
        <v>11</v>
      </c>
      <c r="F20" s="87" t="str">
        <f>IF(PER!$B20&lt;&gt;"",PER!$B20,"")</f>
        <v>K011</v>
      </c>
      <c r="G20" s="10" t="str">
        <f>IF(PER!$C20&lt;&gt;"",PER!$C20,"")</f>
        <v>Frau</v>
      </c>
      <c r="H20" s="203" t="str">
        <f>IF(AND(ISBLANK(PER!$D20), ISBLANK(PER!$E20)), "", _xlfn.TEXTJOIN(", ",,PER!$D20:'PER'!$E20))</f>
        <v>Kilo, Karin</v>
      </c>
      <c r="I20" s="203"/>
      <c r="J20" s="203"/>
      <c r="K20" s="203"/>
      <c r="L20" s="203"/>
      <c r="M20" s="10" t="str">
        <f>IF(PER!$F20&lt;&gt;"",PER!$F20,"")</f>
        <v>GSSK</v>
      </c>
      <c r="N20" s="10" t="str">
        <f>IF(PER!$G20&lt;&gt;"",PER!$G20,"")</f>
        <v>VZ</v>
      </c>
      <c r="O20" s="11" cm="1">
        <f t="array" ref="O20">SUM(COUNTIF($P20:$AU20, DIE!$C$12:$C$59) * DIE!$J$12:$J$59)</f>
        <v>40</v>
      </c>
      <c r="P2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0" s="87" t="s">
        <v>84</v>
      </c>
      <c r="R20" s="87" t="s">
        <v>14</v>
      </c>
      <c r="S20" s="87"/>
      <c r="T20" s="87" t="s">
        <v>85</v>
      </c>
      <c r="U20" s="87"/>
      <c r="V20" s="87"/>
      <c r="W20" s="87"/>
      <c r="X20" s="87" t="s">
        <v>86</v>
      </c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W20" s="93"/>
      <c r="AX20" s="109"/>
      <c r="AY20" s="109"/>
      <c r="AZ20" s="109"/>
    </row>
    <row r="21" spans="1:52" ht="20.100000000000001" customHeight="1" x14ac:dyDescent="0.25">
      <c r="A21" s="127">
        <f t="shared" si="0"/>
        <v>0</v>
      </c>
      <c r="B21" s="128">
        <f t="shared" si="1"/>
        <v>0</v>
      </c>
      <c r="C21" s="129">
        <f t="shared" si="2"/>
        <v>0</v>
      </c>
      <c r="D21" s="130">
        <f t="shared" si="3"/>
        <v>0</v>
      </c>
      <c r="E21" s="86">
        <f t="shared" si="4"/>
        <v>12</v>
      </c>
      <c r="F21" s="87" t="str">
        <f>IF(PER!$B21&lt;&gt;"",PER!$B21,"")</f>
        <v>L012</v>
      </c>
      <c r="G21" s="10" t="str">
        <f>IF(PER!$C21&lt;&gt;"",PER!$C21,"")</f>
        <v>Herr</v>
      </c>
      <c r="H21" s="203" t="str">
        <f>IF(AND(ISBLANK(PER!$D21), ISBLANK(PER!$E21)), "", _xlfn.TEXTJOIN(", ",,PER!$D21:'PER'!$E21))</f>
        <v>Lima, Lars</v>
      </c>
      <c r="I21" s="203"/>
      <c r="J21" s="203"/>
      <c r="K21" s="203"/>
      <c r="L21" s="203"/>
      <c r="M21" s="10" t="str">
        <f>IF(PER!$F21&lt;&gt;"",PER!$F21,"")</f>
        <v>GSSK</v>
      </c>
      <c r="N21" s="10" t="str">
        <f>IF(PER!$G21&lt;&gt;"",PER!$G21,"")</f>
        <v>VZ</v>
      </c>
      <c r="O21" s="11" cm="1">
        <f t="array" ref="O21">SUM(COUNTIF($P21:$AU21, DIE!$C$12:$C$59) * DIE!$J$12:$J$59)</f>
        <v>40</v>
      </c>
      <c r="P2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1" s="87" t="s">
        <v>84</v>
      </c>
      <c r="R21" s="87" t="s">
        <v>79</v>
      </c>
      <c r="S21" s="87"/>
      <c r="T21" s="87" t="s">
        <v>85</v>
      </c>
      <c r="U21" s="87"/>
      <c r="V21" s="87"/>
      <c r="W21" s="87"/>
      <c r="X21" s="87" t="s">
        <v>83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W21" s="93"/>
      <c r="AX21" s="109"/>
      <c r="AY21" s="109"/>
      <c r="AZ21" s="109"/>
    </row>
    <row r="22" spans="1:52" ht="20.100000000000001" customHeight="1" x14ac:dyDescent="0.25">
      <c r="A22" s="127">
        <f t="shared" si="0"/>
        <v>0</v>
      </c>
      <c r="B22" s="128">
        <f t="shared" si="1"/>
        <v>0</v>
      </c>
      <c r="C22" s="129">
        <f t="shared" si="2"/>
        <v>1</v>
      </c>
      <c r="D22" s="130">
        <f t="shared" si="3"/>
        <v>0</v>
      </c>
      <c r="E22" s="86">
        <f t="shared" si="4"/>
        <v>13</v>
      </c>
      <c r="F22" s="87" t="str">
        <f>IF(PER!$B22&lt;&gt;"",PER!$B22,"")</f>
        <v>M013</v>
      </c>
      <c r="G22" s="10" t="str">
        <f>IF(PER!$C22&lt;&gt;"",PER!$C22,"")</f>
        <v>Herr</v>
      </c>
      <c r="H22" s="203" t="str">
        <f>IF(AND(ISBLANK(PER!$D22), ISBLANK(PER!$E22)), "", _xlfn.TEXTJOIN(", ",,PER!$D22:'PER'!$E22))</f>
        <v>Mike, Martin</v>
      </c>
      <c r="I22" s="203"/>
      <c r="J22" s="203"/>
      <c r="K22" s="203"/>
      <c r="L22" s="203"/>
      <c r="M22" s="10" t="str">
        <f>IF(PER!$F22&lt;&gt;"",PER!$F22,"")</f>
        <v>GSSK</v>
      </c>
      <c r="N22" s="10" t="str">
        <f>IF(PER!$G22&lt;&gt;"",PER!$G22,"")</f>
        <v>VZ</v>
      </c>
      <c r="O22" s="11" cm="1">
        <f t="array" ref="O22">SUM(COUNTIF($P22:$AU22, DIE!$C$12:$C$59) * DIE!$J$12:$J$59)</f>
        <v>19</v>
      </c>
      <c r="P2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2" s="87" t="s">
        <v>84</v>
      </c>
      <c r="R22" s="87" t="s">
        <v>6</v>
      </c>
      <c r="S22" s="87"/>
      <c r="T22" s="87">
        <v>51</v>
      </c>
      <c r="U22" s="87"/>
      <c r="V22" s="87"/>
      <c r="W22" s="87"/>
      <c r="X22" s="87" t="s">
        <v>86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W22" s="93"/>
      <c r="AX22" s="109"/>
      <c r="AY22" s="109"/>
      <c r="AZ22" s="109"/>
    </row>
    <row r="23" spans="1:52" ht="20.100000000000001" customHeight="1" x14ac:dyDescent="0.25">
      <c r="A23" s="127">
        <f t="shared" si="0"/>
        <v>0</v>
      </c>
      <c r="B23" s="128">
        <f t="shared" si="1"/>
        <v>0</v>
      </c>
      <c r="C23" s="129">
        <f t="shared" si="2"/>
        <v>0</v>
      </c>
      <c r="D23" s="130">
        <f t="shared" si="3"/>
        <v>0</v>
      </c>
      <c r="E23" s="86">
        <f t="shared" si="4"/>
        <v>14</v>
      </c>
      <c r="F23" s="87" t="str">
        <f>IF(PER!$B23&lt;&gt;"",PER!$B23,"")</f>
        <v>N014</v>
      </c>
      <c r="G23" s="10" t="str">
        <f>IF(PER!$C23&lt;&gt;"",PER!$C23,"")</f>
        <v>Herr</v>
      </c>
      <c r="H23" s="203" t="str">
        <f>IF(AND(ISBLANK(PER!$D23), ISBLANK(PER!$E23)), "", _xlfn.TEXTJOIN(", ",,PER!$D23:'PER'!$E23))</f>
        <v>November, Norbert</v>
      </c>
      <c r="I23" s="203"/>
      <c r="J23" s="203"/>
      <c r="K23" s="203"/>
      <c r="L23" s="203"/>
      <c r="M23" s="10" t="str">
        <f>IF(PER!$F23&lt;&gt;"",PER!$F23,"")</f>
        <v>GSSK</v>
      </c>
      <c r="N23" s="10" t="str">
        <f>IF(PER!$G23&lt;&gt;"",PER!$G23,"")</f>
        <v>VZ</v>
      </c>
      <c r="O23" s="11" cm="1">
        <f t="array" ref="O23">SUM(COUNTIF($P23:$AU23, DIE!$C$12:$C$59) * DIE!$J$12:$J$59)</f>
        <v>66.999999999999986</v>
      </c>
      <c r="P2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3" s="87" t="s">
        <v>83</v>
      </c>
      <c r="R23" s="87" t="s">
        <v>75</v>
      </c>
      <c r="S23" s="87" t="s">
        <v>83</v>
      </c>
      <c r="T23" s="87" t="s">
        <v>83</v>
      </c>
      <c r="U23" s="87" t="s">
        <v>83</v>
      </c>
      <c r="V23" s="87" t="s">
        <v>83</v>
      </c>
      <c r="W23" s="87" t="s">
        <v>83</v>
      </c>
      <c r="X23" s="87" t="s">
        <v>83</v>
      </c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W23" s="93"/>
      <c r="AX23" s="109"/>
      <c r="AY23" s="109"/>
      <c r="AZ23" s="109"/>
    </row>
    <row r="24" spans="1:52" ht="20.100000000000001" customHeight="1" x14ac:dyDescent="0.25">
      <c r="A24" s="127">
        <f t="shared" si="0"/>
        <v>0</v>
      </c>
      <c r="B24" s="128">
        <f t="shared" si="1"/>
        <v>0</v>
      </c>
      <c r="C24" s="129">
        <f t="shared" si="2"/>
        <v>0</v>
      </c>
      <c r="D24" s="130">
        <f t="shared" si="3"/>
        <v>0</v>
      </c>
      <c r="E24" s="86">
        <f t="shared" si="4"/>
        <v>15</v>
      </c>
      <c r="F24" s="87" t="str">
        <f>IF(PER!$B24&lt;&gt;"",PER!$B24,"")</f>
        <v>O015</v>
      </c>
      <c r="G24" s="10" t="str">
        <f>IF(PER!$C24&lt;&gt;"",PER!$C24,"")</f>
        <v>Herr</v>
      </c>
      <c r="H24" s="203" t="str">
        <f>IF(AND(ISBLANK(PER!$D24), ISBLANK(PER!$E24)), "", _xlfn.TEXTJOIN(", ",,PER!$D24:'PER'!$E24))</f>
        <v>Oscar, Otto</v>
      </c>
      <c r="I24" s="203"/>
      <c r="J24" s="203"/>
      <c r="K24" s="203"/>
      <c r="L24" s="203"/>
      <c r="M24" s="10" t="str">
        <f>IF(PER!$F24&lt;&gt;"",PER!$F24,"")</f>
        <v>FKSS</v>
      </c>
      <c r="N24" s="10" t="str">
        <f>IF(PER!$G24&lt;&gt;"",PER!$G24,"")</f>
        <v>VZ</v>
      </c>
      <c r="O24" s="11" cm="1">
        <f t="array" ref="O24">SUM(COUNTIF($P24:$AU24, DIE!$C$12:$C$59) * DIE!$J$12:$J$59)</f>
        <v>5.0000000000000142</v>
      </c>
      <c r="P2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4" s="87"/>
      <c r="R24" s="87" t="s">
        <v>10</v>
      </c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W24" s="93"/>
      <c r="AX24" s="109"/>
      <c r="AY24" s="109"/>
      <c r="AZ24" s="109"/>
    </row>
    <row r="25" spans="1:52" ht="20.100000000000001" customHeight="1" x14ac:dyDescent="0.25">
      <c r="A25" s="127">
        <f t="shared" si="0"/>
        <v>0</v>
      </c>
      <c r="B25" s="128">
        <f t="shared" si="1"/>
        <v>0</v>
      </c>
      <c r="C25" s="129">
        <f t="shared" si="2"/>
        <v>0</v>
      </c>
      <c r="D25" s="130">
        <f t="shared" si="3"/>
        <v>0</v>
      </c>
      <c r="E25" s="86" t="str">
        <f t="shared" si="4"/>
        <v/>
      </c>
      <c r="F25" s="87" t="str">
        <f>IF(PER!$B25&lt;&gt;"",PER!$B25,"")</f>
        <v/>
      </c>
      <c r="G25" s="10" t="str">
        <f>IF(PER!$C25&lt;&gt;"",PER!$C25,"")</f>
        <v/>
      </c>
      <c r="H25" s="203" t="str">
        <f>IF(AND(ISBLANK(PER!$D25), ISBLANK(PER!$E25)), "", _xlfn.TEXTJOIN(", ",,PER!$D25:'PER'!$E25))</f>
        <v/>
      </c>
      <c r="I25" s="203"/>
      <c r="J25" s="203"/>
      <c r="K25" s="203"/>
      <c r="L25" s="203"/>
      <c r="M25" s="10" t="str">
        <f>IF(PER!$F25&lt;&gt;"",PER!$F25,"")</f>
        <v/>
      </c>
      <c r="N25" s="10" t="str">
        <f>IF(PER!$G25&lt;&gt;"",PER!$G25,"")</f>
        <v/>
      </c>
      <c r="O25" s="11" cm="1">
        <f t="array" ref="O25">SUM(COUNTIF($P25:$AU25, DIE!$C$12:$C$59) * DIE!$J$12:$J$59)</f>
        <v>0</v>
      </c>
      <c r="P2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W25" s="93"/>
      <c r="AX25" s="109"/>
      <c r="AY25" s="109"/>
      <c r="AZ25" s="109"/>
    </row>
    <row r="26" spans="1:52" ht="20.100000000000001" customHeight="1" x14ac:dyDescent="0.25">
      <c r="A26" s="127">
        <f t="shared" si="0"/>
        <v>0</v>
      </c>
      <c r="B26" s="128">
        <f t="shared" si="1"/>
        <v>0</v>
      </c>
      <c r="C26" s="129">
        <f t="shared" si="2"/>
        <v>0</v>
      </c>
      <c r="D26" s="130">
        <f t="shared" si="3"/>
        <v>0</v>
      </c>
      <c r="E26" s="86" t="str">
        <f t="shared" si="4"/>
        <v/>
      </c>
      <c r="F26" s="87" t="str">
        <f>IF(PER!$B26&lt;&gt;"",PER!$B26,"")</f>
        <v/>
      </c>
      <c r="G26" s="10" t="str">
        <f>IF(PER!$C26&lt;&gt;"",PER!$C26,"")</f>
        <v/>
      </c>
      <c r="H26" s="203" t="str">
        <f>IF(AND(ISBLANK(PER!$D26), ISBLANK(PER!$E26)), "", _xlfn.TEXTJOIN(", ",,PER!$D26:'PER'!$E26))</f>
        <v/>
      </c>
      <c r="I26" s="203"/>
      <c r="J26" s="203"/>
      <c r="K26" s="203"/>
      <c r="L26" s="203"/>
      <c r="M26" s="10" t="str">
        <f>IF(PER!$F26&lt;&gt;"",PER!$F26,"")</f>
        <v/>
      </c>
      <c r="N26" s="10" t="str">
        <f>IF(PER!$G26&lt;&gt;"",PER!$G26,"")</f>
        <v/>
      </c>
      <c r="O26" s="11" cm="1">
        <f t="array" ref="O26">SUM(COUNTIF($P26:$AU26, DIE!$C$12:$C$59) * DIE!$J$12:$J$59)</f>
        <v>0</v>
      </c>
      <c r="P2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W26" s="93"/>
      <c r="AX26" s="109"/>
      <c r="AY26" s="109"/>
      <c r="AZ26" s="109"/>
    </row>
    <row r="27" spans="1:52" ht="20.100000000000001" customHeight="1" x14ac:dyDescent="0.25">
      <c r="A27" s="127">
        <f t="shared" si="0"/>
        <v>0</v>
      </c>
      <c r="B27" s="128">
        <f t="shared" si="1"/>
        <v>0</v>
      </c>
      <c r="C27" s="129">
        <f t="shared" si="2"/>
        <v>0</v>
      </c>
      <c r="D27" s="130">
        <f t="shared" si="3"/>
        <v>0</v>
      </c>
      <c r="E27" s="86" t="str">
        <f t="shared" si="4"/>
        <v/>
      </c>
      <c r="F27" s="87" t="str">
        <f>IF(PER!$B27&lt;&gt;"",PER!$B27,"")</f>
        <v/>
      </c>
      <c r="G27" s="10" t="str">
        <f>IF(PER!$C27&lt;&gt;"",PER!$C27,"")</f>
        <v/>
      </c>
      <c r="H27" s="203" t="str">
        <f>IF(AND(ISBLANK(PER!$D27), ISBLANK(PER!$E27)), "", _xlfn.TEXTJOIN(", ",,PER!$D27:'PER'!$E27))</f>
        <v/>
      </c>
      <c r="I27" s="203"/>
      <c r="J27" s="203"/>
      <c r="K27" s="203"/>
      <c r="L27" s="203"/>
      <c r="M27" s="10" t="str">
        <f>IF(PER!$F27&lt;&gt;"",PER!$F27,"")</f>
        <v/>
      </c>
      <c r="N27" s="10" t="str">
        <f>IF(PER!$G27&lt;&gt;"",PER!$G27,"")</f>
        <v/>
      </c>
      <c r="O27" s="11" cm="1">
        <f t="array" ref="O27">SUM(COUNTIF($P27:$AU27, DIE!$C$12:$C$59) * DIE!$J$12:$J$59)</f>
        <v>0</v>
      </c>
      <c r="P2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W27" s="93"/>
      <c r="AX27" s="109"/>
      <c r="AY27" s="109"/>
      <c r="AZ27" s="109"/>
    </row>
    <row r="28" spans="1:52" ht="20.100000000000001" customHeight="1" x14ac:dyDescent="0.25">
      <c r="A28" s="127">
        <f t="shared" si="0"/>
        <v>0</v>
      </c>
      <c r="B28" s="128">
        <f t="shared" si="1"/>
        <v>0</v>
      </c>
      <c r="C28" s="129">
        <f t="shared" si="2"/>
        <v>0</v>
      </c>
      <c r="D28" s="130">
        <f t="shared" si="3"/>
        <v>0</v>
      </c>
      <c r="E28" s="86" t="str">
        <f t="shared" si="4"/>
        <v/>
      </c>
      <c r="F28" s="87" t="str">
        <f>IF(PER!$B28&lt;&gt;"",PER!$B28,"")</f>
        <v/>
      </c>
      <c r="G28" s="10" t="str">
        <f>IF(PER!$C28&lt;&gt;"",PER!$C28,"")</f>
        <v/>
      </c>
      <c r="H28" s="203" t="str">
        <f>IF(AND(ISBLANK(PER!$D28), ISBLANK(PER!$E28)), "", _xlfn.TEXTJOIN(", ",,PER!$D28:'PER'!$E28))</f>
        <v/>
      </c>
      <c r="I28" s="203"/>
      <c r="J28" s="203"/>
      <c r="K28" s="203"/>
      <c r="L28" s="203"/>
      <c r="M28" s="10" t="str">
        <f>IF(PER!$F28&lt;&gt;"",PER!$F28,"")</f>
        <v/>
      </c>
      <c r="N28" s="10" t="str">
        <f>IF(PER!$G28&lt;&gt;"",PER!$G28,"")</f>
        <v/>
      </c>
      <c r="O28" s="11" cm="1">
        <f t="array" ref="O28">SUM(COUNTIF($P28:$AU28, DIE!$C$12:$C$59) * DIE!$J$12:$J$59)</f>
        <v>0</v>
      </c>
      <c r="P2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W28" s="93"/>
      <c r="AX28" s="109"/>
      <c r="AY28" s="109"/>
      <c r="AZ28" s="109"/>
    </row>
    <row r="29" spans="1:52" ht="20.100000000000001" customHeight="1" x14ac:dyDescent="0.25">
      <c r="A29" s="127">
        <f t="shared" si="0"/>
        <v>0</v>
      </c>
      <c r="B29" s="128">
        <f t="shared" si="1"/>
        <v>0</v>
      </c>
      <c r="C29" s="129">
        <f t="shared" si="2"/>
        <v>0</v>
      </c>
      <c r="D29" s="130">
        <f t="shared" si="3"/>
        <v>0</v>
      </c>
      <c r="E29" s="86" t="str">
        <f t="shared" si="4"/>
        <v/>
      </c>
      <c r="F29" s="87" t="str">
        <f>IF(PER!$B29&lt;&gt;"",PER!$B29,"")</f>
        <v/>
      </c>
      <c r="G29" s="10" t="str">
        <f>IF(PER!$C29&lt;&gt;"",PER!$C29,"")</f>
        <v/>
      </c>
      <c r="H29" s="203" t="str">
        <f>IF(AND(ISBLANK(PER!$D29), ISBLANK(PER!$E29)), "", _xlfn.TEXTJOIN(", ",,PER!$D29:'PER'!$E29))</f>
        <v/>
      </c>
      <c r="I29" s="203"/>
      <c r="J29" s="203"/>
      <c r="K29" s="203"/>
      <c r="L29" s="203"/>
      <c r="M29" s="10" t="str">
        <f>IF(PER!$F29&lt;&gt;"",PER!$F29,"")</f>
        <v/>
      </c>
      <c r="N29" s="10" t="str">
        <f>IF(PER!$G29&lt;&gt;"",PER!$G29,"")</f>
        <v/>
      </c>
      <c r="O29" s="11" cm="1">
        <f t="array" ref="O29">SUM(COUNTIF($P29:$AU29, DIE!$C$12:$C$59) * DIE!$J$12:$J$59)</f>
        <v>0</v>
      </c>
      <c r="P2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W29" s="93"/>
      <c r="AX29" s="109"/>
      <c r="AY29" s="109"/>
      <c r="AZ29" s="109"/>
    </row>
    <row r="30" spans="1:52" ht="20.100000000000001" customHeight="1" x14ac:dyDescent="0.25">
      <c r="A30" s="127">
        <f t="shared" si="0"/>
        <v>0</v>
      </c>
      <c r="B30" s="128">
        <f t="shared" si="1"/>
        <v>0</v>
      </c>
      <c r="C30" s="129">
        <f t="shared" si="2"/>
        <v>0</v>
      </c>
      <c r="D30" s="130">
        <f t="shared" si="3"/>
        <v>0</v>
      </c>
      <c r="E30" s="86" t="str">
        <f t="shared" si="4"/>
        <v/>
      </c>
      <c r="F30" s="87" t="str">
        <f>IF(PER!$B30&lt;&gt;"",PER!$B30,"")</f>
        <v/>
      </c>
      <c r="G30" s="10" t="str">
        <f>IF(PER!$C30&lt;&gt;"",PER!$C30,"")</f>
        <v/>
      </c>
      <c r="H30" s="203" t="str">
        <f>IF(AND(ISBLANK(PER!$D30), ISBLANK(PER!$E30)), "", _xlfn.TEXTJOIN(", ",,PER!$D30:'PER'!$E30))</f>
        <v/>
      </c>
      <c r="I30" s="203"/>
      <c r="J30" s="203"/>
      <c r="K30" s="203"/>
      <c r="L30" s="203"/>
      <c r="M30" s="10" t="str">
        <f>IF(PER!$F30&lt;&gt;"",PER!$F30,"")</f>
        <v/>
      </c>
      <c r="N30" s="10" t="str">
        <f>IF(PER!$G30&lt;&gt;"",PER!$G30,"")</f>
        <v/>
      </c>
      <c r="O30" s="11" cm="1">
        <f t="array" ref="O30">SUM(COUNTIF($P30:$AU30, DIE!$C$12:$C$59) * DIE!$J$12:$J$59)</f>
        <v>0</v>
      </c>
      <c r="P3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W30" s="93"/>
      <c r="AX30" s="109"/>
      <c r="AY30" s="109"/>
      <c r="AZ30" s="109"/>
    </row>
    <row r="31" spans="1:52" ht="20.100000000000001" customHeight="1" x14ac:dyDescent="0.25">
      <c r="A31" s="127">
        <f t="shared" si="0"/>
        <v>0</v>
      </c>
      <c r="B31" s="128">
        <f t="shared" si="1"/>
        <v>0</v>
      </c>
      <c r="C31" s="129">
        <f t="shared" si="2"/>
        <v>0</v>
      </c>
      <c r="D31" s="130">
        <f t="shared" si="3"/>
        <v>0</v>
      </c>
      <c r="E31" s="86" t="str">
        <f t="shared" si="4"/>
        <v/>
      </c>
      <c r="F31" s="87" t="str">
        <f>IF(PER!$B31&lt;&gt;"",PER!$B31,"")</f>
        <v/>
      </c>
      <c r="G31" s="10" t="str">
        <f>IF(PER!$C31&lt;&gt;"",PER!$C31,"")</f>
        <v/>
      </c>
      <c r="H31" s="203" t="str">
        <f>IF(AND(ISBLANK(PER!$D31), ISBLANK(PER!$E31)), "", _xlfn.TEXTJOIN(", ",,PER!$D31:'PER'!$E31))</f>
        <v/>
      </c>
      <c r="I31" s="203"/>
      <c r="J31" s="203"/>
      <c r="K31" s="203"/>
      <c r="L31" s="203"/>
      <c r="M31" s="10" t="str">
        <f>IF(PER!$F31&lt;&gt;"",PER!$F31,"")</f>
        <v/>
      </c>
      <c r="N31" s="10" t="str">
        <f>IF(PER!$G31&lt;&gt;"",PER!$G31,"")</f>
        <v/>
      </c>
      <c r="O31" s="11" cm="1">
        <f t="array" ref="O31">SUM(COUNTIF($P31:$AU31, DIE!$C$12:$C$59) * DIE!$J$12:$J$59)</f>
        <v>0</v>
      </c>
      <c r="P3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W31" s="93"/>
      <c r="AX31" s="109"/>
      <c r="AY31" s="109"/>
      <c r="AZ31" s="109"/>
    </row>
    <row r="32" spans="1:52" ht="20.100000000000001" customHeight="1" x14ac:dyDescent="0.25">
      <c r="A32" s="127">
        <f t="shared" si="0"/>
        <v>0</v>
      </c>
      <c r="B32" s="128">
        <f t="shared" si="1"/>
        <v>0</v>
      </c>
      <c r="C32" s="129">
        <f t="shared" si="2"/>
        <v>0</v>
      </c>
      <c r="D32" s="130">
        <f t="shared" si="3"/>
        <v>0</v>
      </c>
      <c r="E32" s="86" t="str">
        <f t="shared" si="4"/>
        <v/>
      </c>
      <c r="F32" s="87" t="str">
        <f>IF(PER!$B32&lt;&gt;"",PER!$B32,"")</f>
        <v/>
      </c>
      <c r="G32" s="10" t="str">
        <f>IF(PER!$C32&lt;&gt;"",PER!$C32,"")</f>
        <v/>
      </c>
      <c r="H32" s="203" t="str">
        <f>IF(AND(ISBLANK(PER!$D32), ISBLANK(PER!$E32)), "", _xlfn.TEXTJOIN(", ",,PER!$D32:'PER'!$E32))</f>
        <v/>
      </c>
      <c r="I32" s="203"/>
      <c r="J32" s="203"/>
      <c r="K32" s="203"/>
      <c r="L32" s="203"/>
      <c r="M32" s="10" t="str">
        <f>IF(PER!$F32&lt;&gt;"",PER!$F32,"")</f>
        <v/>
      </c>
      <c r="N32" s="10" t="str">
        <f>IF(PER!$G32&lt;&gt;"",PER!$G32,"")</f>
        <v/>
      </c>
      <c r="O32" s="11" cm="1">
        <f t="array" ref="O32">SUM(COUNTIF($P32:$AU32, DIE!$C$12:$C$59) * DIE!$J$12:$J$59)</f>
        <v>0</v>
      </c>
      <c r="P3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W32" s="93"/>
      <c r="AX32" s="109"/>
      <c r="AY32" s="109"/>
      <c r="AZ32" s="109"/>
    </row>
    <row r="33" spans="1:54" ht="20.100000000000001" customHeight="1" x14ac:dyDescent="0.25">
      <c r="A33" s="127">
        <f t="shared" si="0"/>
        <v>0</v>
      </c>
      <c r="B33" s="128">
        <f t="shared" si="1"/>
        <v>0</v>
      </c>
      <c r="C33" s="129">
        <f t="shared" si="2"/>
        <v>0</v>
      </c>
      <c r="D33" s="130">
        <f t="shared" si="3"/>
        <v>0</v>
      </c>
      <c r="E33" s="86" t="str">
        <f t="shared" si="4"/>
        <v/>
      </c>
      <c r="F33" s="87" t="str">
        <f>IF(PER!$B33&lt;&gt;"",PER!$B33,"")</f>
        <v/>
      </c>
      <c r="G33" s="10" t="str">
        <f>IF(PER!$C33&lt;&gt;"",PER!$C33,"")</f>
        <v/>
      </c>
      <c r="H33" s="203" t="str">
        <f>IF(AND(ISBLANK(PER!$D33), ISBLANK(PER!$E33)), "", _xlfn.TEXTJOIN(", ",,PER!$D33:'PER'!$E33))</f>
        <v/>
      </c>
      <c r="I33" s="203"/>
      <c r="J33" s="203"/>
      <c r="K33" s="203"/>
      <c r="L33" s="203"/>
      <c r="M33" s="10" t="str">
        <f>IF(PER!$F33&lt;&gt;"",PER!$F33,"")</f>
        <v/>
      </c>
      <c r="N33" s="10" t="str">
        <f>IF(PER!$G33&lt;&gt;"",PER!$G33,"")</f>
        <v/>
      </c>
      <c r="O33" s="11" cm="1">
        <f t="array" ref="O33">SUM(COUNTIF($P33:$AU33, DIE!$C$12:$C$59) * DIE!$J$12:$J$59)</f>
        <v>0</v>
      </c>
      <c r="P3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W33" s="93"/>
      <c r="AX33" s="109"/>
      <c r="AY33" s="109"/>
      <c r="AZ33" s="109"/>
    </row>
    <row r="34" spans="1:54" ht="20.100000000000001" customHeight="1" x14ac:dyDescent="0.25">
      <c r="A34" s="131">
        <f t="shared" si="0"/>
        <v>0</v>
      </c>
      <c r="B34" s="132">
        <f t="shared" si="1"/>
        <v>0</v>
      </c>
      <c r="C34" s="133">
        <f t="shared" si="2"/>
        <v>0</v>
      </c>
      <c r="D34" s="134">
        <f t="shared" si="3"/>
        <v>0</v>
      </c>
      <c r="E34" s="86" t="str">
        <f t="shared" si="4"/>
        <v/>
      </c>
      <c r="F34" s="87" t="str">
        <f>IF(PER!$B34&lt;&gt;"",PER!$B34,"")</f>
        <v/>
      </c>
      <c r="G34" s="10" t="str">
        <f>IF(PER!$C34&lt;&gt;"",PER!$C34,"")</f>
        <v/>
      </c>
      <c r="H34" s="203" t="str">
        <f>IF(AND(ISBLANK(PER!$D34), ISBLANK(PER!$E34)), "", _xlfn.TEXTJOIN(", ",,PER!$D34:'PER'!$E34))</f>
        <v/>
      </c>
      <c r="I34" s="203"/>
      <c r="J34" s="203"/>
      <c r="K34" s="203"/>
      <c r="L34" s="203"/>
      <c r="M34" s="10" t="str">
        <f>IF(PER!$F34&lt;&gt;"",PER!$F34,"")</f>
        <v/>
      </c>
      <c r="N34" s="10" t="str">
        <f>IF(PER!$G34&lt;&gt;"",PER!$G34,"")</f>
        <v/>
      </c>
      <c r="O34" s="11" cm="1">
        <f t="array" ref="O34">SUM(COUNTIF($P34:$AU34, DIE!$C$12:$C$59) * DIE!$J$12:$J$59)</f>
        <v>0</v>
      </c>
      <c r="P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W34" s="93"/>
      <c r="AX34" s="109"/>
      <c r="AY34" s="109"/>
      <c r="AZ34" s="109"/>
    </row>
    <row r="35" spans="1:54" s="88" customFormat="1" ht="15" customHeight="1" x14ac:dyDescent="0.25">
      <c r="E35" s="97"/>
      <c r="F35" s="94"/>
      <c r="G35" s="94"/>
      <c r="H35" s="94"/>
      <c r="I35" s="94"/>
      <c r="J35" s="94"/>
      <c r="K35" s="94"/>
      <c r="L35" s="101" t="str">
        <f>IF(DIE!$C3&lt;&gt;"",DIE!$C3,"")</f>
        <v>X</v>
      </c>
      <c r="M35" s="189" t="str">
        <f>IF(DIE!$E3&lt;&gt;"",DIE!$E3,"")</f>
        <v>Wunschfrei</v>
      </c>
      <c r="N35" s="190"/>
      <c r="O35" s="191"/>
      <c r="P35" s="10"/>
      <c r="Q35" s="10"/>
      <c r="R35" s="98"/>
      <c r="S35" s="10"/>
      <c r="T35" s="98"/>
      <c r="U35" s="10"/>
      <c r="V35" s="10"/>
      <c r="W35" s="98"/>
      <c r="X35" s="10"/>
      <c r="Y35" s="98"/>
      <c r="Z35" s="10"/>
      <c r="AA35" s="10"/>
      <c r="AB35" s="98"/>
      <c r="AC35" s="10"/>
      <c r="AD35" s="98"/>
      <c r="AE35" s="10"/>
      <c r="AF35" s="10"/>
      <c r="AG35" s="99"/>
      <c r="AH35" s="99"/>
      <c r="AI35" s="99"/>
      <c r="AJ35" s="10"/>
      <c r="AK35" s="10"/>
      <c r="AL35" s="98"/>
      <c r="AM35" s="10"/>
      <c r="AN35" s="98"/>
      <c r="AO35" s="10"/>
      <c r="AP35" s="10"/>
      <c r="AQ35" s="98"/>
      <c r="AR35" s="10"/>
      <c r="AS35" s="98"/>
      <c r="AT35" s="10"/>
      <c r="AW35" s="10"/>
      <c r="AX35" s="10"/>
      <c r="AY35" s="10"/>
      <c r="AZ35" s="10"/>
    </row>
    <row r="36" spans="1:54" s="102" customFormat="1" ht="15" customHeight="1" x14ac:dyDescent="0.2">
      <c r="E36" s="100"/>
      <c r="F36" s="96"/>
      <c r="G36" s="96"/>
      <c r="H36" s="96"/>
      <c r="I36" s="96"/>
      <c r="J36" s="96"/>
      <c r="K36" s="96"/>
      <c r="L36" s="101" t="str">
        <f>IF(DIE!$C4&lt;&gt;"",DIE!$C4,"")</f>
        <v>XA</v>
      </c>
      <c r="M36" s="189" t="str">
        <f>IF(DIE!$E4&lt;&gt;"",DIE!$E4,"")</f>
        <v>Termin</v>
      </c>
      <c r="N36" s="190"/>
      <c r="O36" s="191"/>
      <c r="P36" s="106" t="str">
        <f>IF(DIE!$C12&lt;&gt;"",DIE!$C12,"")</f>
        <v>BTS</v>
      </c>
      <c r="Q36" s="204" t="str">
        <f>IF(OR(DIE!$F12="", DIE!$H12=""), "", TEXT(DIE!$F12, "hh:mm") &amp; " - " &amp; TEXT(DIE!$H12, "hh:mm"))</f>
        <v>06:00 - 12:00</v>
      </c>
      <c r="R36" s="205"/>
      <c r="S36" s="206"/>
      <c r="T36" s="112">
        <f>IF($P36="","",IF($Q36="","",IF(DIE!$J12&lt;&gt;"",DIE!$J12,"")))</f>
        <v>6</v>
      </c>
      <c r="U36" s="115" t="str">
        <f>IF(DIE!$C20&lt;&gt;"",DIE!$C20,"")</f>
        <v>OL</v>
      </c>
      <c r="V36" s="195" t="str">
        <f>IF(OR(DIE!$F20="", DIE!$H20=""), "", TEXT(DIE!$F20, "hh:mm") &amp; " - " &amp; TEXT(DIE!$H20, "hh:mm"))</f>
        <v>07:00 - 16:00</v>
      </c>
      <c r="W36" s="195"/>
      <c r="X36" s="195"/>
      <c r="Y36" s="116">
        <f>IF($U36="","",IF($V36="","",IF(DIE!$J20&lt;&gt;"",DIE!$J20,"")))</f>
        <v>8.9999999999999982</v>
      </c>
      <c r="Z36" s="117" t="str">
        <f>IF(DIE!$C28&lt;&gt;"",DIE!$C28,"")</f>
        <v>ELA</v>
      </c>
      <c r="AA36" s="195" t="str">
        <f>IF(OR(DIE!$F28="", DIE!$H28=""), "", TEXT(DIE!$F28, "hh:mm") &amp; " - " &amp; TEXT(DIE!$H28, "hh:mm"))</f>
        <v>19:00 - 07:00</v>
      </c>
      <c r="AB36" s="195"/>
      <c r="AC36" s="195"/>
      <c r="AD36" s="116">
        <f>IF($Z36="","",IF($AA36="","",IF(DIE!$J28&lt;&gt;"",DIE!$J28,"")))</f>
        <v>12</v>
      </c>
      <c r="AE36" s="117">
        <f>IF(DIE!$C36&lt;&gt;"",DIE!$C36,"")</f>
        <v>6</v>
      </c>
      <c r="AF36" s="195" t="str">
        <f>IF(OR(DIE!$F36="", DIE!$H36=""), "", TEXT(DIE!$F36, "hh:mm") &amp; " - " &amp; TEXT(DIE!$H36, "hh:mm"))</f>
        <v/>
      </c>
      <c r="AG36" s="195"/>
      <c r="AH36" s="195"/>
      <c r="AI36" s="116" t="str">
        <f>IF($AE36="","",IF($AF36="","",IF(DIE!$J36&lt;&gt;"",DIE!$J36,"")))</f>
        <v/>
      </c>
      <c r="AJ36" s="117">
        <f>IF(DIE!$C44&lt;&gt;"",DIE!$C44,"")</f>
        <v>14</v>
      </c>
      <c r="AK36" s="201" t="str">
        <f>IF(OR(DIE!$F44="", DIE!$H44=""), "", TEXT(DIE!$F44, "hh:mm") &amp; " - " &amp; TEXT(DIE!$H44, "hh:mm"))</f>
        <v/>
      </c>
      <c r="AL36" s="201"/>
      <c r="AM36" s="201"/>
      <c r="AN36" s="116" t="str">
        <f>IF($AJ36="","",IF($AK36="","",IF(DIE!$J44&lt;&gt;"",DIE!$J44,"")))</f>
        <v/>
      </c>
      <c r="AO36" s="117">
        <f>IF(DIE!$C52&lt;&gt;"",DIE!$C52,"")</f>
        <v>22</v>
      </c>
      <c r="AP36" s="195" t="str">
        <f>IF(OR(DIE!$F52="", DIE!$H52=""), "", TEXT(DIE!$F52, "hh:mm") &amp; " - " &amp; TEXT(DIE!$H52, "hh:mm"))</f>
        <v/>
      </c>
      <c r="AQ36" s="195"/>
      <c r="AR36" s="195"/>
      <c r="AS36" s="118" t="str">
        <f>IF($AO36="","",IF($AP36="","",IF(DIE!$J52&lt;&gt;"",DIE!$J52,"")))</f>
        <v/>
      </c>
      <c r="AW36" s="103"/>
      <c r="AX36" s="103"/>
      <c r="AY36" s="103"/>
      <c r="AZ36" s="103"/>
    </row>
    <row r="37" spans="1:54" s="102" customFormat="1" ht="15" customHeight="1" x14ac:dyDescent="0.2">
      <c r="E37" s="100"/>
      <c r="F37" s="96"/>
      <c r="G37" s="96"/>
      <c r="H37" s="96"/>
      <c r="I37" s="96"/>
      <c r="J37" s="96"/>
      <c r="K37" s="96"/>
      <c r="L37" s="101" t="str">
        <f>IF(DIE!$C5&lt;&gt;"",DIE!$C5,"")</f>
        <v>U</v>
      </c>
      <c r="M37" s="189" t="str">
        <f>IF(DIE!$E5&lt;&gt;"",DIE!$E5,"")</f>
        <v>Urlaub</v>
      </c>
      <c r="N37" s="190"/>
      <c r="O37" s="191"/>
      <c r="P37" s="107" t="str">
        <f>IF(DIE!$C13&lt;&gt;"",DIE!$C13,"")</f>
        <v>NL</v>
      </c>
      <c r="Q37" s="192" t="str">
        <f>IF(OR(DIE!$F13="", DIE!$H13=""), "", TEXT(DIE!$F13, "hh:mm") &amp; " - " &amp; TEXT(DIE!$H13, "hh:mm"))</f>
        <v>08:00 - 13:00</v>
      </c>
      <c r="R37" s="193"/>
      <c r="S37" s="194"/>
      <c r="T37" s="113">
        <f>IF($P37="","",IF($Q37="","",IF(DIE!$J13&lt;&gt;"",DIE!$J13,"")))</f>
        <v>5.0000000000000071</v>
      </c>
      <c r="U37" s="119" t="str">
        <f>IF(DIE!$C21&lt;&gt;"",DIE!$C21,"")</f>
        <v>T10</v>
      </c>
      <c r="V37" s="196" t="str">
        <f>IF(OR(DIE!$F21="", DIE!$H21=""), "", TEXT(DIE!$F21, "hh:mm") &amp; " - " &amp; TEXT(DIE!$H21, "hh:mm"))</f>
        <v>06:00 - 16:00</v>
      </c>
      <c r="W37" s="196"/>
      <c r="X37" s="196"/>
      <c r="Y37" s="120">
        <f>IF($U37="","",IF($V37="","",IF(DIE!$J21&lt;&gt;"",DIE!$J21,"")))</f>
        <v>10</v>
      </c>
      <c r="Z37" s="121" t="str">
        <f>IF(DIE!$C29&lt;&gt;"",DIE!$C29,"")</f>
        <v>EN</v>
      </c>
      <c r="AA37" s="196" t="str">
        <f>IF(OR(DIE!$F29="", DIE!$H29=""), "", TEXT(DIE!$F29, "hh:mm") &amp; " - " &amp; TEXT(DIE!$H29, "hh:mm"))</f>
        <v>07:00 - 19:00</v>
      </c>
      <c r="AB37" s="196"/>
      <c r="AC37" s="196"/>
      <c r="AD37" s="120">
        <f>IF($Z37="","",IF($AA37="","",IF(DIE!$J29&lt;&gt;"",DIE!$J29,"")))</f>
        <v>11.999999999999998</v>
      </c>
      <c r="AE37" s="121">
        <f>IF(DIE!$C37&lt;&gt;"",DIE!$C37,"")</f>
        <v>7</v>
      </c>
      <c r="AF37" s="196" t="str">
        <f>IF(OR(DIE!$F37="", DIE!$H37=""), "", TEXT(DIE!$F37, "hh:mm") &amp; " - " &amp; TEXT(DIE!$H37, "hh:mm"))</f>
        <v/>
      </c>
      <c r="AG37" s="196"/>
      <c r="AH37" s="196"/>
      <c r="AI37" s="120" t="str">
        <f>IF($AE37="","",IF($AF37="","",IF(DIE!$J37&lt;&gt;"",DIE!$J37,"")))</f>
        <v/>
      </c>
      <c r="AJ37" s="121">
        <f>IF(DIE!$C45&lt;&gt;"",DIE!$C45,"")</f>
        <v>15</v>
      </c>
      <c r="AK37" s="202" t="str">
        <f>IF(OR(DIE!$F45="", DIE!$H45=""), "", TEXT(DIE!$F45, "hh:mm") &amp; " - " &amp; TEXT(DIE!$H45, "hh:mm"))</f>
        <v/>
      </c>
      <c r="AL37" s="202"/>
      <c r="AM37" s="202"/>
      <c r="AN37" s="120" t="str">
        <f>IF($AJ37="","",IF($AK37="","",IF(DIE!$J45&lt;&gt;"",DIE!$J45,"")))</f>
        <v/>
      </c>
      <c r="AO37" s="121">
        <f>IF(DIE!$C53&lt;&gt;"",DIE!$C53,"")</f>
        <v>23</v>
      </c>
      <c r="AP37" s="196" t="str">
        <f>IF(OR(DIE!$F53="", DIE!$H53=""), "", TEXT(DIE!$F53, "hh:mm") &amp; " - " &amp; TEXT(DIE!$H53, "hh:mm"))</f>
        <v/>
      </c>
      <c r="AQ37" s="196"/>
      <c r="AR37" s="196"/>
      <c r="AS37" s="122" t="str">
        <f>IF($AO37="","",IF($AP37="","",IF(DIE!$J53&lt;&gt;"",DIE!$J53,"")))</f>
        <v/>
      </c>
      <c r="AW37" s="103"/>
      <c r="AX37" s="103"/>
      <c r="AY37" s="103"/>
      <c r="AZ37" s="103"/>
    </row>
    <row r="38" spans="1:54" s="102" customFormat="1" ht="15" customHeight="1" x14ac:dyDescent="0.2">
      <c r="E38" s="100"/>
      <c r="F38" s="96"/>
      <c r="G38" s="96"/>
      <c r="H38" s="96"/>
      <c r="I38" s="96"/>
      <c r="J38" s="96"/>
      <c r="K38" s="105"/>
      <c r="L38" s="101" t="str">
        <f>IF(DIE!$C6&lt;&gt;"",DIE!$C6,"")</f>
        <v>UX</v>
      </c>
      <c r="M38" s="189" t="str">
        <f>IF(DIE!$E6&lt;&gt;"",DIE!$E6,"")</f>
        <v>Urlaubbrücke</v>
      </c>
      <c r="N38" s="190"/>
      <c r="O38" s="191"/>
      <c r="P38" s="107" t="str">
        <f>IF(DIE!$C14&lt;&gt;"",DIE!$C14,"")</f>
        <v>OLT</v>
      </c>
      <c r="Q38" s="192" t="str">
        <f>IF(OR(DIE!$F14="", DIE!$H14=""), "", TEXT(DIE!$F14, "hh:mm") &amp; " - " &amp; TEXT(DIE!$H14, "hh:mm"))</f>
        <v>09:00 - 14:00</v>
      </c>
      <c r="R38" s="193"/>
      <c r="S38" s="194"/>
      <c r="T38" s="113">
        <f>IF($P38="","",IF($Q38="","",IF(DIE!$J14&lt;&gt;"",DIE!$J14,"")))</f>
        <v>4.9999999999999929</v>
      </c>
      <c r="U38" s="119" t="str">
        <f>IF(DIE!$C22&lt;&gt;"",DIE!$C22,"")</f>
        <v>T9F</v>
      </c>
      <c r="V38" s="196" t="str">
        <f>IF(OR(DIE!$F22="", DIE!$H22=""), "", TEXT(DIE!$F22, "hh:mm") &amp; " - " &amp; TEXT(DIE!$H22, "hh:mm"))</f>
        <v>06:00 - 15:00</v>
      </c>
      <c r="W38" s="196"/>
      <c r="X38" s="196"/>
      <c r="Y38" s="120">
        <f>IF($U38="","",IF($V38="","",IF(DIE!$J22&lt;&gt;"",DIE!$J22,"")))</f>
        <v>9</v>
      </c>
      <c r="Z38" s="121" t="str">
        <f>IF(DIE!$C30&lt;&gt;"",DIE!$C30,"")</f>
        <v>ESD</v>
      </c>
      <c r="AA38" s="196" t="str">
        <f>IF(OR(DIE!$F30="", DIE!$H30=""), "", TEXT(DIE!$F30, "hh:mm") &amp; " - " &amp; TEXT(DIE!$H30, "hh:mm"))</f>
        <v>08:00 - 12:00</v>
      </c>
      <c r="AB38" s="196"/>
      <c r="AC38" s="196"/>
      <c r="AD38" s="120">
        <f>IF($Z38="","",IF($AA38="","",IF(DIE!$J30&lt;&gt;"",DIE!$J30,"")))</f>
        <v>4</v>
      </c>
      <c r="AE38" s="121">
        <f>IF(DIE!$C38&lt;&gt;"",DIE!$C38,"")</f>
        <v>8</v>
      </c>
      <c r="AF38" s="196" t="str">
        <f>IF(OR(DIE!$F38="", DIE!$H38=""), "", TEXT(DIE!$F38, "hh:mm") &amp; " - " &amp; TEXT(DIE!$H38, "hh:mm"))</f>
        <v/>
      </c>
      <c r="AG38" s="196"/>
      <c r="AH38" s="196"/>
      <c r="AI38" s="120" t="str">
        <f>IF($AE38="","",IF($AF38="","",IF(DIE!$J38&lt;&gt;"",DIE!$J38,"")))</f>
        <v/>
      </c>
      <c r="AJ38" s="121">
        <f>IF(DIE!$C46&lt;&gt;"",DIE!$C46,"")</f>
        <v>16</v>
      </c>
      <c r="AK38" s="202" t="str">
        <f>IF(OR(DIE!$F46="", DIE!$H46=""), "", TEXT(DIE!$F46, "hh:mm") &amp; " - " &amp; TEXT(DIE!$H46, "hh:mm"))</f>
        <v/>
      </c>
      <c r="AL38" s="202"/>
      <c r="AM38" s="202"/>
      <c r="AN38" s="120" t="str">
        <f>IF($AJ38="","",IF($AK38="","",IF(DIE!$J46&lt;&gt;"",DIE!$J46,"")))</f>
        <v/>
      </c>
      <c r="AO38" s="121">
        <f>IF(DIE!$C54&lt;&gt;"",DIE!$C54,"")</f>
        <v>24</v>
      </c>
      <c r="AP38" s="196" t="str">
        <f>IF(OR(DIE!$F54="", DIE!$H54=""), "", TEXT(DIE!$F54, "hh:mm") &amp; " - " &amp; TEXT(DIE!$H54, "hh:mm"))</f>
        <v/>
      </c>
      <c r="AQ38" s="196"/>
      <c r="AR38" s="196"/>
      <c r="AS38" s="122" t="str">
        <f>IF($AO38="","",IF($AP38="","",IF(DIE!$J54&lt;&gt;"",DIE!$J54,"")))</f>
        <v/>
      </c>
      <c r="AW38" s="103"/>
      <c r="AX38" s="96"/>
      <c r="AY38" s="96"/>
      <c r="AZ38" s="96"/>
    </row>
    <row r="39" spans="1:54" s="102" customFormat="1" ht="15" customHeight="1" x14ac:dyDescent="0.2">
      <c r="E39" s="100"/>
      <c r="F39" s="96"/>
      <c r="G39" s="96"/>
      <c r="H39" s="96"/>
      <c r="I39" s="96"/>
      <c r="J39" s="96"/>
      <c r="K39" s="96"/>
      <c r="L39" s="101" t="str">
        <f>IF(DIE!$C7&lt;&gt;"",DIE!$C7,"")</f>
        <v>BU</v>
      </c>
      <c r="M39" s="189" t="str">
        <f>IF(DIE!$E7&lt;&gt;"",DIE!$E7,"")</f>
        <v>Bildungsurlaub</v>
      </c>
      <c r="N39" s="190"/>
      <c r="O39" s="191"/>
      <c r="P39" s="107" t="str">
        <f>IF(DIE!$C15&lt;&gt;"",DIE!$C15,"")</f>
        <v>EH</v>
      </c>
      <c r="Q39" s="192" t="str">
        <f>IF(OR(DIE!$F15="", DIE!$H15=""), "", TEXT(DIE!$F15, "hh:mm") &amp; " - " &amp; TEXT(DIE!$H15, "hh:mm"))</f>
        <v>10:00 - 15:00</v>
      </c>
      <c r="R39" s="193"/>
      <c r="S39" s="194"/>
      <c r="T39" s="113">
        <f>IF($P39="","",IF($Q39="","",IF(DIE!$J15&lt;&gt;"",DIE!$J15,"")))</f>
        <v>4.9999999999999911</v>
      </c>
      <c r="U39" s="119" t="str">
        <f>IF(DIE!$C23&lt;&gt;"",DIE!$C23,"")</f>
        <v>T9S</v>
      </c>
      <c r="V39" s="196" t="str">
        <f>IF(OR(DIE!$F23="", DIE!$H23=""), "", TEXT(DIE!$F23, "hh:mm") &amp; " - " &amp; TEXT(DIE!$H23, "hh:mm"))</f>
        <v>07:00 - 16:00</v>
      </c>
      <c r="W39" s="196"/>
      <c r="X39" s="196"/>
      <c r="Y39" s="120">
        <f>IF($U39="","",IF($V39="","",IF(DIE!$J23&lt;&gt;"",DIE!$J23,"")))</f>
        <v>8.9999999999999982</v>
      </c>
      <c r="Z39" s="121">
        <f>IF(DIE!$C31&lt;&gt;"",DIE!$C31,"")</f>
        <v>1</v>
      </c>
      <c r="AA39" s="196" t="str">
        <f>IF(OR(DIE!$F31="", DIE!$H31=""), "", TEXT(DIE!$F31, "hh:mm") &amp; " - " &amp; TEXT(DIE!$H31, "hh:mm"))</f>
        <v/>
      </c>
      <c r="AB39" s="196"/>
      <c r="AC39" s="196"/>
      <c r="AD39" s="120" t="str">
        <f>IF($Z39="","",IF($AA39="","",IF(DIE!$J31&lt;&gt;"",DIE!$J31,"")))</f>
        <v/>
      </c>
      <c r="AE39" s="121">
        <f>IF(DIE!$C39&lt;&gt;"",DIE!$C39,"")</f>
        <v>9</v>
      </c>
      <c r="AF39" s="196" t="str">
        <f>IF(OR(DIE!$F39="", DIE!$H39=""), "", TEXT(DIE!$F39, "hh:mm") &amp; " - " &amp; TEXT(DIE!$H39, "hh:mm"))</f>
        <v/>
      </c>
      <c r="AG39" s="196"/>
      <c r="AH39" s="196"/>
      <c r="AI39" s="120" t="str">
        <f>IF($AE39="","",IF($AF39="","",IF(DIE!$J39&lt;&gt;"",DIE!$J39,"")))</f>
        <v/>
      </c>
      <c r="AJ39" s="121">
        <f>IF(DIE!$C47&lt;&gt;"",DIE!$C47,"")</f>
        <v>17</v>
      </c>
      <c r="AK39" s="202" t="str">
        <f>IF(OR(DIE!$F47="", DIE!$H47=""), "", TEXT(DIE!$F47, "hh:mm") &amp; " - " &amp; TEXT(DIE!$H47, "hh:mm"))</f>
        <v/>
      </c>
      <c r="AL39" s="202"/>
      <c r="AM39" s="202"/>
      <c r="AN39" s="120" t="str">
        <f>IF($AJ39="","",IF($AK39="","",IF(DIE!$J47&lt;&gt;"",DIE!$J47,"")))</f>
        <v/>
      </c>
      <c r="AO39" s="121">
        <f>IF(DIE!$C55&lt;&gt;"",DIE!$C55,"")</f>
        <v>25</v>
      </c>
      <c r="AP39" s="196" t="str">
        <f>IF(OR(DIE!$F55="", DIE!$H55=""), "", TEXT(DIE!$F55, "hh:mm") &amp; " - " &amp; TEXT(DIE!$H55, "hh:mm"))</f>
        <v/>
      </c>
      <c r="AQ39" s="196"/>
      <c r="AR39" s="196"/>
      <c r="AS39" s="122" t="str">
        <f>IF($AO39="","",IF($AP39="","",IF(DIE!$J55&lt;&gt;"",DIE!$J55,"")))</f>
        <v/>
      </c>
      <c r="AW39" s="103"/>
      <c r="AX39" s="96"/>
      <c r="AY39" s="96"/>
      <c r="AZ39" s="96"/>
    </row>
    <row r="40" spans="1:54" s="102" customFormat="1" ht="15" customHeight="1" x14ac:dyDescent="0.2">
      <c r="E40" s="100"/>
      <c r="F40" s="96"/>
      <c r="G40" s="96"/>
      <c r="H40" s="96"/>
      <c r="I40" s="96"/>
      <c r="J40" s="96"/>
      <c r="K40" s="96"/>
      <c r="L40" s="101" t="str">
        <f>IF(DIE!$C8&lt;&gt;"",DIE!$C8,"")</f>
        <v>K</v>
      </c>
      <c r="M40" s="189" t="str">
        <f>IF(DIE!$E8&lt;&gt;"",DIE!$E8,"")</f>
        <v>Krank</v>
      </c>
      <c r="N40" s="190"/>
      <c r="O40" s="191"/>
      <c r="P40" s="107" t="str">
        <f>IF(DIE!$C16&lt;&gt;"",DIE!$C16,"")</f>
        <v>L</v>
      </c>
      <c r="Q40" s="192" t="str">
        <f>IF(OR(DIE!$F16="", DIE!$H16=""), "", TEXT(DIE!$F16, "hh:mm") &amp; " - " &amp; TEXT(DIE!$H16, "hh:mm"))</f>
        <v>11:00 - 16:00</v>
      </c>
      <c r="R40" s="193"/>
      <c r="S40" s="194"/>
      <c r="T40" s="113">
        <f>IF($P40="","",IF($Q40="","",IF(DIE!$J16&lt;&gt;"",DIE!$J16,"")))</f>
        <v>5.000000000000016</v>
      </c>
      <c r="U40" s="119" t="str">
        <f>IF(DIE!$C24&lt;&gt;"",DIE!$C24,"")</f>
        <v>BT</v>
      </c>
      <c r="V40" s="196" t="str">
        <f>IF(OR(DIE!$F24="", DIE!$H24=""), "", TEXT(DIE!$F24, "hh:mm") &amp; " - " &amp; TEXT(DIE!$H24, "hh:mm"))</f>
        <v>07:00 - 19:00</v>
      </c>
      <c r="W40" s="196"/>
      <c r="X40" s="196"/>
      <c r="Y40" s="120">
        <f>IF($U40="","",IF($V40="","",IF(DIE!$J24&lt;&gt;"",DIE!$J24,"")))</f>
        <v>11.999999999999998</v>
      </c>
      <c r="Z40" s="121">
        <f>IF(DIE!$C32&lt;&gt;"",DIE!$C32,"")</f>
        <v>2</v>
      </c>
      <c r="AA40" s="196" t="str">
        <f>IF(OR(DIE!$F32="", DIE!$H32=""), "", TEXT(DIE!$F32, "hh:mm") &amp; " - " &amp; TEXT(DIE!$H32, "hh:mm"))</f>
        <v/>
      </c>
      <c r="AB40" s="196"/>
      <c r="AC40" s="196"/>
      <c r="AD40" s="120" t="str">
        <f>IF($Z40="","",IF($AA40="","",IF(DIE!$J32&lt;&gt;"",DIE!$J32,"")))</f>
        <v/>
      </c>
      <c r="AE40" s="121">
        <f>IF(DIE!$C40&lt;&gt;"",DIE!$C40,"")</f>
        <v>10</v>
      </c>
      <c r="AF40" s="196" t="str">
        <f>IF(OR(DIE!$F40="", DIE!$H40=""), "", TEXT(DIE!$F40, "hh:mm") &amp; " - " &amp; TEXT(DIE!$H40, "hh:mm"))</f>
        <v/>
      </c>
      <c r="AG40" s="196"/>
      <c r="AH40" s="196"/>
      <c r="AI40" s="120" t="str">
        <f>IF($AE40="","",IF($AF40="","",IF(DIE!$J40&lt;&gt;"",DIE!$J40,"")))</f>
        <v/>
      </c>
      <c r="AJ40" s="121">
        <f>IF(DIE!$C48&lt;&gt;"",DIE!$C48,"")</f>
        <v>18</v>
      </c>
      <c r="AK40" s="196" t="str">
        <f>IF(OR(DIE!$F48="", DIE!$H48=""), "", TEXT(DIE!$F48, "hh:mm") &amp; " - " &amp; TEXT(DIE!$H48, "hh:mm"))</f>
        <v/>
      </c>
      <c r="AL40" s="196"/>
      <c r="AM40" s="196"/>
      <c r="AN40" s="120" t="str">
        <f>IF($AJ40="","",IF($AK40="","",IF(DIE!$J48&lt;&gt;"",DIE!$J48,"")))</f>
        <v/>
      </c>
      <c r="AO40" s="121">
        <f>IF(DIE!$C56&lt;&gt;"",DIE!$C56,"")</f>
        <v>26</v>
      </c>
      <c r="AP40" s="196" t="str">
        <f>IF(OR(DIE!$F56="", DIE!$H56=""), "", TEXT(DIE!$F56, "hh:mm") &amp; " - " &amp; TEXT(DIE!$H56, "hh:mm"))</f>
        <v/>
      </c>
      <c r="AQ40" s="196"/>
      <c r="AR40" s="196"/>
      <c r="AS40" s="122" t="str">
        <f>IF($AO40="","",IF($AP40="","",IF(DIE!$J56&lt;&gt;"",DIE!$J56,"")))</f>
        <v/>
      </c>
      <c r="AW40" s="103"/>
      <c r="AX40" s="103"/>
      <c r="AY40" s="96"/>
      <c r="AZ40" s="96"/>
      <c r="BA40" s="96"/>
      <c r="BB40" s="110"/>
    </row>
    <row r="41" spans="1:54" s="102" customFormat="1" ht="15" customHeight="1" x14ac:dyDescent="0.2">
      <c r="E41" s="100"/>
      <c r="F41" s="96"/>
      <c r="G41" s="96"/>
      <c r="H41" s="96"/>
      <c r="I41" s="96"/>
      <c r="J41" s="96"/>
      <c r="K41" s="96"/>
      <c r="L41" s="101" t="str">
        <f>IF(DIE!$C9&lt;&gt;"",DIE!$C9,"")</f>
        <v>Kk</v>
      </c>
      <c r="M41" s="189" t="str">
        <f>IF(DIE!$E9&lt;&gt;"",DIE!$E9,"")</f>
        <v>Kind krank</v>
      </c>
      <c r="N41" s="190"/>
      <c r="O41" s="191"/>
      <c r="P41" s="107" t="str">
        <f>IF(DIE!$C17&lt;&gt;"",DIE!$C17,"")</f>
        <v>BV</v>
      </c>
      <c r="Q41" s="192" t="str">
        <f>IF(OR(DIE!$F17="", DIE!$H17=""), "", TEXT(DIE!$F17, "hh:mm") &amp; " - " &amp; TEXT(DIE!$H17, "hh:mm"))</f>
        <v>12:00 - 17:00</v>
      </c>
      <c r="R41" s="193"/>
      <c r="S41" s="194"/>
      <c r="T41" s="113">
        <f>IF($P41="","",IF($Q41="","",IF(DIE!$J17&lt;&gt;"",DIE!$J17,"")))</f>
        <v>4.9999999999999929</v>
      </c>
      <c r="U41" s="119" t="str">
        <f>IF(DIE!$C25&lt;&gt;"",DIE!$C25,"")</f>
        <v>BN</v>
      </c>
      <c r="V41" s="196" t="str">
        <f>IF(OR(DIE!$F25="", DIE!$H25=""), "", TEXT(DIE!$F25, "hh:mm") &amp; " - " &amp; TEXT(DIE!$H25, "hh:mm"))</f>
        <v>19:00 - 07:00</v>
      </c>
      <c r="W41" s="196"/>
      <c r="X41" s="196"/>
      <c r="Y41" s="120">
        <f>IF($U41="","",IF($V41="","",IF(DIE!$J25&lt;&gt;"",DIE!$J25,"")))</f>
        <v>12</v>
      </c>
      <c r="Z41" s="121">
        <f>IF(DIE!$C33&lt;&gt;"",DIE!$C33,"")</f>
        <v>3</v>
      </c>
      <c r="AA41" s="196" t="str">
        <f>IF(OR(DIE!$F33="", DIE!$H33=""), "", TEXT(DIE!$F33, "hh:mm") &amp; " - " &amp; TEXT(DIE!$H33, "hh:mm"))</f>
        <v/>
      </c>
      <c r="AB41" s="196"/>
      <c r="AC41" s="196"/>
      <c r="AD41" s="120" t="str">
        <f>IF($Z41="","",IF($AA41="","",IF(DIE!$J33&lt;&gt;"",DIE!$J33,"")))</f>
        <v/>
      </c>
      <c r="AE41" s="121">
        <f>IF(DIE!$C41&lt;&gt;"",DIE!$C41,"")</f>
        <v>11</v>
      </c>
      <c r="AF41" s="196" t="str">
        <f>IF(OR(DIE!$F41="", DIE!$H41=""), "", TEXT(DIE!$F41, "hh:mm") &amp; " - " &amp; TEXT(DIE!$H41, "hh:mm"))</f>
        <v/>
      </c>
      <c r="AG41" s="196"/>
      <c r="AH41" s="196"/>
      <c r="AI41" s="120" t="str">
        <f>IF($AE41="","",IF($AF41="","",IF(DIE!$J41&lt;&gt;"",DIE!$J41,"")))</f>
        <v/>
      </c>
      <c r="AJ41" s="121">
        <f>IF(DIE!$C49&lt;&gt;"",DIE!$C49,"")</f>
        <v>19</v>
      </c>
      <c r="AK41" s="196" t="str">
        <f>IF(OR(DIE!$F49="", DIE!$H49=""), "", TEXT(DIE!$F49, "hh:mm") &amp; " - " &amp; TEXT(DIE!$H49, "hh:mm"))</f>
        <v/>
      </c>
      <c r="AL41" s="196"/>
      <c r="AM41" s="196"/>
      <c r="AN41" s="120" t="str">
        <f>IF($AJ41="","",IF($AK41="","",IF(DIE!$J49&lt;&gt;"",DIE!$J49,"")))</f>
        <v/>
      </c>
      <c r="AO41" s="121">
        <f>IF(DIE!$C57&lt;&gt;"",DIE!$C57,"")</f>
        <v>27</v>
      </c>
      <c r="AP41" s="196" t="str">
        <f>IF(OR(DIE!$F57="", DIE!$H57=""), "", TEXT(DIE!$F57, "hh:mm") &amp; " - " &amp; TEXT(DIE!$H57, "hh:mm"))</f>
        <v/>
      </c>
      <c r="AQ41" s="196"/>
      <c r="AR41" s="196"/>
      <c r="AS41" s="122" t="str">
        <f>IF($AO41="","",IF($AP41="","",IF(DIE!$J57&lt;&gt;"",DIE!$J57,"")))</f>
        <v/>
      </c>
      <c r="AW41" s="103"/>
      <c r="AX41" s="103"/>
      <c r="AY41" s="103"/>
      <c r="AZ41" s="103"/>
    </row>
    <row r="42" spans="1:54" s="102" customFormat="1" ht="15" customHeight="1" x14ac:dyDescent="0.2">
      <c r="E42" s="100"/>
      <c r="F42" s="96"/>
      <c r="G42" s="96"/>
      <c r="H42" s="96"/>
      <c r="I42" s="96"/>
      <c r="J42" s="96"/>
      <c r="K42" s="96"/>
      <c r="L42" s="101" t="str">
        <f>IF(DIE!$C10&lt;&gt;"",DIE!$C10,"")</f>
        <v>R</v>
      </c>
      <c r="M42" s="189" t="str">
        <f>IF(DIE!$E10&lt;&gt;"",DIE!$E10,"")</f>
        <v>Ruhetag</v>
      </c>
      <c r="N42" s="190"/>
      <c r="O42" s="191"/>
      <c r="P42" s="107" t="str">
        <f>IF(DIE!$C18&lt;&gt;"",DIE!$C18,"")</f>
        <v>BR</v>
      </c>
      <c r="Q42" s="192" t="str">
        <f>IF(OR(DIE!$F18="", DIE!$H18=""), "", TEXT(DIE!$F18, "hh:mm") &amp; " - " &amp; TEXT(DIE!$H18, "hh:mm"))</f>
        <v>14:00 - 19:00</v>
      </c>
      <c r="R42" s="193"/>
      <c r="S42" s="194"/>
      <c r="T42" s="113">
        <f>IF($P42="","",IF($Q42="","",IF(DIE!$J18&lt;&gt;"",DIE!$J18,"")))</f>
        <v>5.0000000000000142</v>
      </c>
      <c r="U42" s="119" t="str">
        <f>IF(DIE!$C26&lt;&gt;"",DIE!$C26,"")</f>
        <v>BSD</v>
      </c>
      <c r="V42" s="196" t="str">
        <f>IF(OR(DIE!$F26="", DIE!$H26=""), "", TEXT(DIE!$F26, "hh:mm") &amp; " - " &amp; TEXT(DIE!$H26, "hh:mm"))</f>
        <v>20:00 - 09:00</v>
      </c>
      <c r="W42" s="196"/>
      <c r="X42" s="196"/>
      <c r="Y42" s="120">
        <f>IF($U42="","",IF($V42="","",IF(DIE!$J26&lt;&gt;"",DIE!$J26,"")))</f>
        <v>13.000000000000007</v>
      </c>
      <c r="Z42" s="121">
        <f>IF(DIE!$C34&lt;&gt;"",DIE!$C34,"")</f>
        <v>4</v>
      </c>
      <c r="AA42" s="196" t="str">
        <f>IF(OR(DIE!$F34="", DIE!$H34=""), "", TEXT(DIE!$F34, "hh:mm") &amp; " - " &amp; TEXT(DIE!$H34, "hh:mm"))</f>
        <v/>
      </c>
      <c r="AB42" s="196"/>
      <c r="AC42" s="196"/>
      <c r="AD42" s="120" t="str">
        <f>IF($Z42="","",IF($AA42="","",IF(DIE!$J34&lt;&gt;"",DIE!$J34,"")))</f>
        <v/>
      </c>
      <c r="AE42" s="121">
        <f>IF(DIE!$C42&lt;&gt;"",DIE!$C42,"")</f>
        <v>12</v>
      </c>
      <c r="AF42" s="202" t="str">
        <f>IF(OR(DIE!$F42="", DIE!$H42=""), "", TEXT(DIE!$F42, "hh:mm") &amp; " - " &amp; TEXT(DIE!$H42, "hh:mm"))</f>
        <v/>
      </c>
      <c r="AG42" s="202"/>
      <c r="AH42" s="202"/>
      <c r="AI42" s="120" t="str">
        <f>IF($AE42="","",IF($AF42="","",IF(DIE!$J42&lt;&gt;"",DIE!$J42,"")))</f>
        <v/>
      </c>
      <c r="AJ42" s="121">
        <f>IF(DIE!$C50&lt;&gt;"",DIE!$C50,"")</f>
        <v>20</v>
      </c>
      <c r="AK42" s="196" t="str">
        <f>IF(OR(DIE!$F50="", DIE!$H50=""), "", TEXT(DIE!$F50, "hh:mm") &amp; " - " &amp; TEXT(DIE!$H50, "hh:mm"))</f>
        <v/>
      </c>
      <c r="AL42" s="196"/>
      <c r="AM42" s="196"/>
      <c r="AN42" s="120" t="str">
        <f>IF($AJ42="","",IF($AK42="","",IF(DIE!$J50&lt;&gt;"",DIE!$J50,"")))</f>
        <v/>
      </c>
      <c r="AO42" s="121">
        <f>IF(DIE!$C58&lt;&gt;"",DIE!$C58,"")</f>
        <v>28</v>
      </c>
      <c r="AP42" s="196" t="str">
        <f>IF(OR(DIE!$F58="", DIE!$H58=""), "", TEXT(DIE!$F58, "hh:mm") &amp; " - " &amp; TEXT(DIE!$H58, "hh:mm"))</f>
        <v/>
      </c>
      <c r="AQ42" s="196"/>
      <c r="AR42" s="196"/>
      <c r="AS42" s="122" t="str">
        <f>IF($AO42="","",IF($AP42="","",IF(DIE!$J58&lt;&gt;"",DIE!$J58,"")))</f>
        <v/>
      </c>
      <c r="AW42" s="103"/>
      <c r="AX42" s="96"/>
      <c r="AY42" s="96"/>
      <c r="AZ42" s="96"/>
    </row>
    <row r="43" spans="1:54" s="102" customFormat="1" ht="15" customHeight="1" x14ac:dyDescent="0.2">
      <c r="E43" s="100"/>
      <c r="F43" s="96"/>
      <c r="G43" s="96"/>
      <c r="H43" s="96"/>
      <c r="I43" s="96"/>
      <c r="J43" s="96"/>
      <c r="K43" s="96"/>
      <c r="L43" s="101" t="str">
        <f>IF(DIE!$C11&lt;&gt;"",DIE!$C11,"")</f>
        <v>FZ</v>
      </c>
      <c r="M43" s="189" t="str">
        <f>IF(DIE!$E11&lt;&gt;"",DIE!$E11,"")</f>
        <v>Fehlzeit</v>
      </c>
      <c r="N43" s="190"/>
      <c r="O43" s="191"/>
      <c r="P43" s="108" t="str">
        <f>IF(DIE!$C19&lt;&gt;"",DIE!$C19,"")</f>
        <v>GBR</v>
      </c>
      <c r="Q43" s="197" t="str">
        <f>IF(OR(DIE!$F19="", DIE!$H19=""), "", TEXT(DIE!$F19, "hh:mm") &amp; " - " &amp; TEXT(DIE!$H19, "hh:mm"))</f>
        <v>15:00 - 20:00</v>
      </c>
      <c r="R43" s="198"/>
      <c r="S43" s="199"/>
      <c r="T43" s="114">
        <f>IF($P43="","",IF($Q43="","",IF(DIE!$J19&lt;&gt;"",DIE!$J19,"")))</f>
        <v>4.9999999999999929</v>
      </c>
      <c r="U43" s="123" t="str">
        <f>IF(DIE!$C27&lt;&gt;"",DIE!$C27,"")</f>
        <v>ET</v>
      </c>
      <c r="V43" s="200" t="str">
        <f>IF(OR(DIE!$F27="", DIE!$H27=""), "", TEXT(DIE!$F27, "hh:mm") &amp; " - " &amp; TEXT(DIE!$H27, "hh:mm"))</f>
        <v>07:00 - 19:00</v>
      </c>
      <c r="W43" s="200"/>
      <c r="X43" s="200"/>
      <c r="Y43" s="124">
        <f>IF($U43="","",IF($V43="","",IF(DIE!$J27&lt;&gt;"",DIE!$J27,"")))</f>
        <v>11.999999999999998</v>
      </c>
      <c r="Z43" s="125">
        <f>IF(DIE!$C35&lt;&gt;"",DIE!$C35,"")</f>
        <v>5</v>
      </c>
      <c r="AA43" s="200" t="str">
        <f>IF(OR(DIE!$F35="", DIE!$H35=""), "", TEXT(DIE!$F35, "hh:mm") &amp; " - " &amp; TEXT(DIE!$H35, "hh:mm"))</f>
        <v/>
      </c>
      <c r="AB43" s="200"/>
      <c r="AC43" s="200"/>
      <c r="AD43" s="124" t="str">
        <f>IF($Z43="","",IF($AA43="","",IF(DIE!$J35&lt;&gt;"",DIE!$J35,"")))</f>
        <v/>
      </c>
      <c r="AE43" s="125">
        <f>IF(DIE!$C43&lt;&gt;"",DIE!$C43,"")</f>
        <v>13</v>
      </c>
      <c r="AF43" s="216" t="str">
        <f>IF(OR(DIE!$F43="", DIE!$H43=""), "", TEXT(DIE!$F43, "hh:mm") &amp; " - " &amp; TEXT(DIE!$H43, "hh:mm"))</f>
        <v/>
      </c>
      <c r="AG43" s="216"/>
      <c r="AH43" s="216"/>
      <c r="AI43" s="124" t="str">
        <f>IF($AE43="","",IF($AF43="","",IF(DIE!$J43&lt;&gt;"",DIE!$J43,"")))</f>
        <v/>
      </c>
      <c r="AJ43" s="125">
        <f>IF(DIE!$C51&lt;&gt;"",DIE!$C51,"")</f>
        <v>21</v>
      </c>
      <c r="AK43" s="200" t="str">
        <f>IF(OR(DIE!$F51="", DIE!$H51=""), "", TEXT(DIE!$F51, "hh:mm") &amp; " - " &amp; TEXT(DIE!$H51, "hh:mm"))</f>
        <v/>
      </c>
      <c r="AL43" s="200"/>
      <c r="AM43" s="200"/>
      <c r="AN43" s="124" t="str">
        <f>IF($AJ43="","",IF($AK43="","",IF(DIE!$J51&lt;&gt;"",DIE!$J51,"")))</f>
        <v/>
      </c>
      <c r="AO43" s="125">
        <f>IF(DIE!$C59&lt;&gt;"",DIE!$C59,"")</f>
        <v>29</v>
      </c>
      <c r="AP43" s="200" t="str">
        <f>IF(OR(DIE!$F59="", DIE!$H59=""), "", TEXT(DIE!$F59, "hh:mm") &amp; " - " &amp; TEXT(DIE!$H59, "hh:mm"))</f>
        <v/>
      </c>
      <c r="AQ43" s="200"/>
      <c r="AR43" s="200"/>
      <c r="AS43" s="126" t="str">
        <f>IF($AO43="","",IF($AP43="","",IF(DIE!$J59&lt;&gt;"",DIE!$J59,"")))</f>
        <v/>
      </c>
      <c r="AW43" s="103"/>
      <c r="AX43" s="96"/>
      <c r="AY43" s="96"/>
      <c r="AZ43" s="96"/>
    </row>
    <row r="44" spans="1:54" s="102" customFormat="1" ht="8.1" customHeight="1" x14ac:dyDescent="0.2">
      <c r="E44" s="100"/>
      <c r="F44" s="96"/>
      <c r="G44" s="96"/>
      <c r="H44" s="96"/>
      <c r="I44" s="96"/>
      <c r="J44" s="96"/>
      <c r="K44" s="96"/>
      <c r="L44" s="103"/>
      <c r="M44" s="104"/>
      <c r="N44" s="104"/>
      <c r="O44" s="104"/>
      <c r="P44" s="103"/>
      <c r="Q44" s="103"/>
      <c r="R44" s="103"/>
      <c r="S44" s="103"/>
      <c r="T44" s="110"/>
      <c r="U44" s="103"/>
      <c r="V44" s="103"/>
      <c r="W44" s="103"/>
      <c r="X44" s="103"/>
      <c r="Y44" s="110"/>
      <c r="Z44" s="103"/>
      <c r="AA44" s="103"/>
      <c r="AB44" s="103"/>
      <c r="AC44" s="103"/>
      <c r="AD44" s="110"/>
      <c r="AE44" s="103"/>
      <c r="AF44" s="111"/>
      <c r="AG44" s="111"/>
      <c r="AH44" s="111"/>
      <c r="AI44" s="110"/>
      <c r="AJ44" s="103"/>
      <c r="AK44" s="103"/>
      <c r="AL44" s="103"/>
      <c r="AM44" s="103"/>
      <c r="AN44" s="110"/>
      <c r="AO44" s="103"/>
      <c r="AP44" s="103"/>
      <c r="AQ44" s="103"/>
      <c r="AR44" s="103"/>
      <c r="AS44" s="110"/>
      <c r="AW44" s="103"/>
      <c r="AX44" s="96"/>
      <c r="AY44" s="96"/>
      <c r="AZ44" s="96"/>
    </row>
  </sheetData>
  <sheetProtection selectLockedCells="1"/>
  <mergeCells count="90">
    <mergeCell ref="A8:D8"/>
    <mergeCell ref="V42:X42"/>
    <mergeCell ref="V43:X43"/>
    <mergeCell ref="Q41:S41"/>
    <mergeCell ref="Q40:S40"/>
    <mergeCell ref="H19:L19"/>
    <mergeCell ref="H20:L20"/>
    <mergeCell ref="H21:L21"/>
    <mergeCell ref="H34:L34"/>
    <mergeCell ref="H23:L23"/>
    <mergeCell ref="H24:L24"/>
    <mergeCell ref="H25:L25"/>
    <mergeCell ref="H26:L26"/>
    <mergeCell ref="H27:L27"/>
    <mergeCell ref="H28:L28"/>
    <mergeCell ref="H29:L29"/>
    <mergeCell ref="AA43:AC43"/>
    <mergeCell ref="AA40:AC40"/>
    <mergeCell ref="AA41:AC41"/>
    <mergeCell ref="AA42:AC42"/>
    <mergeCell ref="AA6:AG6"/>
    <mergeCell ref="AF41:AH41"/>
    <mergeCell ref="AF40:AH40"/>
    <mergeCell ref="AF42:AH42"/>
    <mergeCell ref="AF43:AH43"/>
    <mergeCell ref="E1:I1"/>
    <mergeCell ref="E2:I3"/>
    <mergeCell ref="E4:I5"/>
    <mergeCell ref="F8:P8"/>
    <mergeCell ref="H22:L22"/>
    <mergeCell ref="H16:L16"/>
    <mergeCell ref="H9:L9"/>
    <mergeCell ref="M9:N9"/>
    <mergeCell ref="H10:L10"/>
    <mergeCell ref="H11:L11"/>
    <mergeCell ref="H12:L12"/>
    <mergeCell ref="H13:L13"/>
    <mergeCell ref="H14:L14"/>
    <mergeCell ref="H15:L15"/>
    <mergeCell ref="H17:L17"/>
    <mergeCell ref="H18:L18"/>
    <mergeCell ref="Q38:S38"/>
    <mergeCell ref="Q39:S39"/>
    <mergeCell ref="AA38:AC38"/>
    <mergeCell ref="AA39:AC39"/>
    <mergeCell ref="AF36:AH36"/>
    <mergeCell ref="AA37:AC37"/>
    <mergeCell ref="AF37:AH37"/>
    <mergeCell ref="AF38:AH38"/>
    <mergeCell ref="AF39:AH39"/>
    <mergeCell ref="H30:L30"/>
    <mergeCell ref="H31:L31"/>
    <mergeCell ref="H32:L32"/>
    <mergeCell ref="H33:L33"/>
    <mergeCell ref="AA36:AC36"/>
    <mergeCell ref="M35:O35"/>
    <mergeCell ref="M36:O36"/>
    <mergeCell ref="Q36:S36"/>
    <mergeCell ref="AP42:AR42"/>
    <mergeCell ref="AP40:AR40"/>
    <mergeCell ref="AP41:AR41"/>
    <mergeCell ref="AP43:AR43"/>
    <mergeCell ref="AK36:AM36"/>
    <mergeCell ref="AK37:AM37"/>
    <mergeCell ref="AK38:AM38"/>
    <mergeCell ref="AP37:AR37"/>
    <mergeCell ref="AK40:AM40"/>
    <mergeCell ref="AK41:AM41"/>
    <mergeCell ref="AK42:AM42"/>
    <mergeCell ref="AK43:AM43"/>
    <mergeCell ref="AP36:AR36"/>
    <mergeCell ref="AP38:AR38"/>
    <mergeCell ref="AK39:AM39"/>
    <mergeCell ref="AP39:AR39"/>
    <mergeCell ref="M42:O42"/>
    <mergeCell ref="M43:O43"/>
    <mergeCell ref="Q42:S42"/>
    <mergeCell ref="V36:X36"/>
    <mergeCell ref="V37:X37"/>
    <mergeCell ref="V38:X38"/>
    <mergeCell ref="Q43:S43"/>
    <mergeCell ref="V40:X40"/>
    <mergeCell ref="V41:X41"/>
    <mergeCell ref="M37:O37"/>
    <mergeCell ref="M38:O38"/>
    <mergeCell ref="M39:O39"/>
    <mergeCell ref="M40:O40"/>
    <mergeCell ref="M41:O41"/>
    <mergeCell ref="V39:X39"/>
    <mergeCell ref="Q37:S37"/>
  </mergeCells>
  <phoneticPr fontId="22" type="noConversion"/>
  <conditionalFormatting sqref="A10:AU34">
    <cfRule type="expression" dxfId="41" priority="2">
      <formula>$F10=""</formula>
    </cfRule>
    <cfRule type="expression" dxfId="40" priority="3">
      <formula>INDIRECT("F"&amp;ROW()-0)&gt;0</formula>
    </cfRule>
  </conditionalFormatting>
  <conditionalFormatting sqref="Q8:AU34">
    <cfRule type="expression" dxfId="27" priority="1">
      <formula>Q$8=0</formula>
    </cfRule>
    <cfRule type="expression" dxfId="26" priority="55">
      <formula>AND(NOT(ISERROR(MATCH(F$9,#REF!,0))), NOT(ISERROR(MATCH("O",INDEX(#REF!,MATCH(F$9,#REF!,0)),0))))</formula>
    </cfRule>
    <cfRule type="expression" dxfId="25" priority="61">
      <formula>AND(NOT(ISERROR(MATCH(Q$9,#REF!,0))), NOT(ISERROR(MATCH("X",INDEX(#REF!,MATCH(Q$9,#REF!,0)),0))))</formula>
    </cfRule>
    <cfRule type="expression" dxfId="24" priority="62">
      <formula>WEEKDAY(Q$8,2)=6</formula>
    </cfRule>
    <cfRule type="expression" dxfId="23" priority="63">
      <formula>WEEKDAY(Q$8,2)=7</formula>
    </cfRule>
  </conditionalFormatting>
  <pageMargins left="0" right="0" top="0" bottom="0" header="0.31496062992125984" footer="0.31496062992125984"/>
  <pageSetup paperSize="9" scale="5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749DDD9-168E-48B1-9EBE-05B08880A01C}">
            <xm:f>AND(L10&lt;&gt;"", OR(L10=DIE!$C$3, L10=DIE!$C$4))</xm:f>
            <x14:dxf>
              <fill>
                <gradientFill degree="90">
                  <stop position="0">
                    <color theme="9" tint="0.59999389629810485"/>
                  </stop>
                  <stop position="0.5">
                    <color theme="9" tint="0.80001220740379042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P10:AU34 L35:L36</xm:sqref>
        </x14:conditionalFormatting>
        <x14:conditionalFormatting xmlns:xm="http://schemas.microsoft.com/office/excel/2006/main">
          <x14:cfRule type="expression" priority="27" id="{B8A8FEB5-B943-4A3B-A540-51A61C1E09C3}">
            <xm:f>AND(L10&lt;&gt;"", OR(L10=DIE!$C$5, L10=DIE!$C$6, L10=DIE!$C$7))</xm:f>
            <x14:dxf>
              <fill>
                <gradientFill degree="90">
                  <stop position="0">
                    <color theme="4" tint="0.59999389629810485"/>
                  </stop>
                  <stop position="0.5">
                    <color theme="4" tint="0.80001220740379042"/>
                  </stop>
                  <stop position="1">
                    <color theme="4" tint="0.59999389629810485"/>
                  </stop>
                </gradientFill>
              </fill>
            </x14:dxf>
          </x14:cfRule>
          <xm:sqref>P10:AU34 L37:L39</xm:sqref>
        </x14:conditionalFormatting>
        <x14:conditionalFormatting xmlns:xm="http://schemas.microsoft.com/office/excel/2006/main">
          <x14:cfRule type="expression" priority="28" id="{C80A6143-987A-4024-AA83-576057131575}">
            <xm:f>AND(L10&lt;&gt;"", OR(L10=DIE!$C$8, L10=DIE!$C$9))</xm:f>
            <x14:dxf>
              <fill>
                <gradientFill degree="90">
                  <stop position="0">
                    <color rgb="FFFF0000"/>
                  </stop>
                  <stop position="0.5">
                    <color theme="5" tint="0.59999389629810485"/>
                  </stop>
                  <stop position="1">
                    <color rgb="FFFF0000"/>
                  </stop>
                </gradientFill>
              </fill>
            </x14:dxf>
          </x14:cfRule>
          <xm:sqref>P10:AU34 L40:L41</xm:sqref>
        </x14:conditionalFormatting>
        <x14:conditionalFormatting xmlns:xm="http://schemas.microsoft.com/office/excel/2006/main">
          <x14:cfRule type="cellIs" priority="29" operator="equal" id="{C9349DF4-61B0-4384-8EF1-EB1A6F80E0F2}">
            <xm:f>DIE!$C$10</xm:f>
            <x14:dxf>
              <fill>
                <gradientFill type="path" left="0.5" right="0.5" top="0.5" bottom="0.5">
                  <stop position="0">
                    <color theme="0" tint="-5.0965910824915313E-2"/>
                  </stop>
                  <stop position="1">
                    <color theme="0" tint="-0.34900967436750391"/>
                  </stop>
                </gradientFill>
              </fill>
            </x14:dxf>
          </x14:cfRule>
          <xm:sqref>P10:AU34 L42</xm:sqref>
        </x14:conditionalFormatting>
        <x14:conditionalFormatting xmlns:xm="http://schemas.microsoft.com/office/excel/2006/main">
          <x14:cfRule type="cellIs" priority="31" operator="equal" id="{449916D4-C726-462A-A7FF-68D2DBDAF7E7}">
            <xm:f>DIE!$C$11</xm:f>
            <x14:dxf>
              <fill>
                <gradientFill type="path" left="0.5" right="0.5" top="0.5" bottom="0.5">
                  <stop position="0">
                    <color theme="5" tint="0.80001220740379042"/>
                  </stop>
                  <stop position="1">
                    <color theme="5" tint="-0.25098422193060094"/>
                  </stop>
                </gradientFill>
              </fill>
            </x14:dxf>
          </x14:cfRule>
          <xm:sqref>P10:AU34 L43</xm:sqref>
        </x14:conditionalFormatting>
        <x14:conditionalFormatting xmlns:xm="http://schemas.microsoft.com/office/excel/2006/main">
          <x14:cfRule type="cellIs" priority="32" operator="equal" id="{FFE710CD-75C7-4273-A57B-94878EC948BE}">
            <xm:f>DIE!$C$12</xm:f>
            <x14:dxf>
              <fill>
                <gradientFill type="path" left="0.5" right="0.5" top="0.5" bottom="0.5">
                  <stop position="0">
                    <color theme="7" tint="0.80001220740379042"/>
                  </stop>
                  <stop position="1">
                    <color theme="7" tint="-0.25098422193060094"/>
                  </stop>
                </gradientFill>
              </fill>
            </x14:dxf>
          </x14:cfRule>
          <xm:sqref>P10:AU34 P36</xm:sqref>
        </x14:conditionalFormatting>
        <x14:conditionalFormatting xmlns:xm="http://schemas.microsoft.com/office/excel/2006/main">
          <x14:cfRule type="cellIs" priority="33" operator="equal" id="{33EE4CFD-B90C-462D-829D-E6168BD175EF}">
            <xm:f>DIE!$C$13</xm:f>
            <x14:dxf>
              <font>
                <b/>
                <i val="0"/>
                <color theme="0"/>
              </font>
              <fill>
                <gradientFill type="path" left="0.5" right="0.5" top="0.5" bottom="0.5">
                  <stop position="0">
                    <color rgb="FFC10A26"/>
                  </stop>
                  <stop position="1">
                    <color rgb="FF003565"/>
                  </stop>
                </gradientFill>
              </fill>
            </x14:dxf>
          </x14:cfRule>
          <xm:sqref>P10:AU34 P37</xm:sqref>
        </x14:conditionalFormatting>
        <x14:conditionalFormatting xmlns:xm="http://schemas.microsoft.com/office/excel/2006/main">
          <x14:cfRule type="cellIs" priority="34" operator="equal" id="{B479B619-DA76-4B47-84CE-EA6318D33582}">
            <xm:f>DIE!$C$14</xm:f>
            <x14:dxf>
              <fill>
                <gradientFill type="path" left="0.5" right="0.5" top="0.5" bottom="0.5">
                  <stop position="0">
                    <color theme="4" tint="0.40000610370189521"/>
                  </stop>
                  <stop position="1">
                    <color theme="7" tint="0.59999389629810485"/>
                  </stop>
                </gradientFill>
              </fill>
            </x14:dxf>
          </x14:cfRule>
          <xm:sqref>P10:AU34 P38</xm:sqref>
        </x14:conditionalFormatting>
        <x14:conditionalFormatting xmlns:xm="http://schemas.microsoft.com/office/excel/2006/main">
          <x14:cfRule type="expression" priority="35" id="{7F6E7A9E-98B6-41CD-8067-C001400E638C}">
            <xm:f>AND(P10&lt;&gt;"", OR(P10=DIE!$C$15, P10=DIE!$C$16))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FF9966"/>
                  </stop>
                </gradientFill>
              </fill>
            </x14:dxf>
          </x14:cfRule>
          <xm:sqref>P10:AU34 P39:P40</xm:sqref>
        </x14:conditionalFormatting>
        <x14:conditionalFormatting xmlns:xm="http://schemas.microsoft.com/office/excel/2006/main">
          <x14:cfRule type="expression" priority="36" id="{E40014A0-F642-4141-A4E6-445D9947C5D5}">
            <xm:f>AND(P10&lt;&gt;"", OR(P10=DIE!$C$17, P10=DIE!$C$18, P10=DIE!$C$19))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A162D0"/>
                  </stop>
                </gradientFill>
              </fill>
            </x14:dxf>
          </x14:cfRule>
          <xm:sqref>P10:AU34 P41:P43</xm:sqref>
        </x14:conditionalFormatting>
        <x14:conditionalFormatting xmlns:xm="http://schemas.microsoft.com/office/excel/2006/main">
          <x14:cfRule type="expression" priority="41" id="{C432C0C9-637A-4D52-A87F-3153DC26E228}">
            <xm:f>AND(P10&lt;&gt;"""", ISNUMBER(MATCH(P10, DIE!$C$20:$C$59, 0)), INDEX(DIE!$B$20:$B$59, MATCH(P10, DIE!$C$20:$C$59, 0))=#REF!)</xm:f>
            <x14:dxf>
              <fill>
                <gradientFill degree="270">
                  <stop position="0">
                    <color theme="0" tint="-0.1490218817712943"/>
                  </stop>
                  <stop position="1">
                    <color rgb="FFF0C2FE"/>
                  </stop>
                </gradientFill>
              </fill>
            </x14:dxf>
          </x14:cfRule>
          <x14:cfRule type="expression" priority="43" id="{2753AF93-0612-4662-9BDE-C532465804A3}">
            <xm:f>AND(P10&lt;&gt;"", ISNUMBER(MATCH(P10, DIE!$C$20:$C$59, 0)), INDEX(DIE!$B$20:$B$59, MATCH(P10, DIE!$C$20:$C$59, 0))=#REF!)</xm:f>
            <x14:dxf>
              <fill>
                <gradientFill degree="90">
                  <stop position="0">
                    <color theme="0" tint="-0.1490218817712943"/>
                  </stop>
                  <stop position="1">
                    <color rgb="FFFFCC99"/>
                  </stop>
                </gradientFill>
              </fill>
            </x14:dxf>
          </x14:cfRule>
          <xm:sqref>P10:AU34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D4FCA-7C47-4BB1-AA40-4F09F73D981D}">
  <dimension ref="A1:AC34"/>
  <sheetViews>
    <sheetView tabSelected="1" topLeftCell="L1" zoomScaleNormal="100" workbookViewId="0">
      <selection activeCell="S7" sqref="S7:AC7"/>
    </sheetView>
  </sheetViews>
  <sheetFormatPr baseColWidth="10" defaultRowHeight="15" x14ac:dyDescent="0.25"/>
  <cols>
    <col min="2" max="2" width="30.7109375" customWidth="1"/>
    <col min="5" max="5" width="1.7109375" customWidth="1"/>
    <col min="9" max="10" width="11.42578125" style="219"/>
    <col min="11" max="11" width="30.7109375" style="219" customWidth="1"/>
    <col min="12" max="12" width="11.42578125" style="219"/>
    <col min="13" max="13" width="11.42578125" customWidth="1"/>
    <col min="14" max="14" width="1.7109375" customWidth="1"/>
    <col min="15" max="15" width="11.42578125" customWidth="1"/>
    <col min="19" max="21" width="13.7109375" customWidth="1"/>
  </cols>
  <sheetData>
    <row r="1" spans="1:29" x14ac:dyDescent="0.25">
      <c r="A1" s="218" t="s">
        <v>158</v>
      </c>
      <c r="B1" s="218"/>
      <c r="C1" s="218"/>
      <c r="D1" s="218"/>
      <c r="E1" s="218"/>
      <c r="F1" s="218"/>
      <c r="G1" s="218"/>
      <c r="H1" s="218"/>
      <c r="J1" s="218" t="s">
        <v>157</v>
      </c>
      <c r="K1" s="218"/>
      <c r="L1" s="218"/>
      <c r="M1" s="218"/>
      <c r="N1" s="218"/>
      <c r="O1" s="218"/>
      <c r="P1" s="218"/>
      <c r="Q1" s="218"/>
      <c r="S1" s="227" t="s">
        <v>146</v>
      </c>
      <c r="T1" s="227"/>
      <c r="U1" s="227"/>
      <c r="V1" s="227"/>
      <c r="W1" s="227"/>
      <c r="X1" s="227"/>
      <c r="Y1" s="227"/>
      <c r="Z1" s="227"/>
      <c r="AA1" s="227"/>
      <c r="AB1" s="227"/>
      <c r="AC1" s="227"/>
    </row>
    <row r="2" spans="1:29" x14ac:dyDescent="0.25">
      <c r="A2" s="218"/>
      <c r="B2" s="218"/>
      <c r="C2" s="218"/>
      <c r="D2" s="218"/>
      <c r="E2" s="218"/>
      <c r="F2" s="218"/>
      <c r="G2" s="218"/>
      <c r="H2" s="218"/>
      <c r="J2" s="218"/>
      <c r="K2" s="218"/>
      <c r="L2" s="218"/>
      <c r="M2" s="218"/>
      <c r="N2" s="218"/>
      <c r="O2" s="218"/>
      <c r="P2" s="218"/>
      <c r="Q2" s="218"/>
      <c r="S2" s="232"/>
      <c r="T2" s="228"/>
      <c r="U2" s="228"/>
      <c r="V2" s="228"/>
      <c r="W2" s="228"/>
      <c r="X2" s="228"/>
      <c r="Y2" s="228"/>
      <c r="Z2" s="228"/>
      <c r="AA2" s="228"/>
      <c r="AB2" s="228"/>
      <c r="AC2" s="228"/>
    </row>
    <row r="3" spans="1:29" ht="15" customHeight="1" x14ac:dyDescent="0.25">
      <c r="A3" s="218"/>
      <c r="B3" s="218"/>
      <c r="C3" s="218"/>
      <c r="D3" s="218"/>
      <c r="E3" s="218"/>
      <c r="F3" s="218"/>
      <c r="G3" s="218"/>
      <c r="H3" s="218"/>
      <c r="J3" s="218"/>
      <c r="K3" s="218"/>
      <c r="L3" s="218"/>
      <c r="M3" s="218"/>
      <c r="N3" s="218"/>
      <c r="O3" s="218"/>
      <c r="P3" s="218"/>
      <c r="Q3" s="218"/>
      <c r="S3" s="227" t="s">
        <v>147</v>
      </c>
      <c r="T3" s="227"/>
      <c r="U3" s="227"/>
      <c r="V3" s="227"/>
      <c r="W3" s="227"/>
      <c r="X3" s="227"/>
      <c r="Y3" s="227"/>
      <c r="Z3" s="227"/>
      <c r="AA3" s="227"/>
      <c r="AB3" s="227"/>
      <c r="AC3" s="227"/>
    </row>
    <row r="4" spans="1:29" x14ac:dyDescent="0.25">
      <c r="A4" s="170" t="s">
        <v>140</v>
      </c>
      <c r="B4" s="223">
        <v>45628</v>
      </c>
      <c r="C4" s="171"/>
      <c r="D4" s="171"/>
      <c r="E4" s="171"/>
      <c r="F4" s="170" t="s">
        <v>142</v>
      </c>
      <c r="G4" s="222" t="s">
        <v>91</v>
      </c>
      <c r="H4" s="171"/>
      <c r="J4" s="170" t="s">
        <v>140</v>
      </c>
      <c r="K4" s="223">
        <v>45628</v>
      </c>
      <c r="L4" s="171"/>
      <c r="M4" s="171"/>
      <c r="N4" s="171"/>
      <c r="O4" s="170" t="s">
        <v>142</v>
      </c>
      <c r="P4" s="222" t="s">
        <v>91</v>
      </c>
      <c r="Q4" s="17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28"/>
    </row>
    <row r="5" spans="1:29" x14ac:dyDescent="0.25">
      <c r="A5" s="171"/>
      <c r="B5" s="171"/>
      <c r="C5" s="171"/>
      <c r="D5" s="171"/>
      <c r="E5" s="171"/>
      <c r="F5" s="171"/>
      <c r="G5" s="222">
        <v>300</v>
      </c>
      <c r="H5" s="171"/>
      <c r="J5" s="171"/>
      <c r="K5" s="171"/>
      <c r="L5" s="171"/>
      <c r="M5" s="171"/>
      <c r="N5" s="171"/>
      <c r="O5" s="171"/>
      <c r="P5" s="222">
        <v>300</v>
      </c>
      <c r="Q5" s="171"/>
      <c r="S5" s="230" t="s">
        <v>148</v>
      </c>
      <c r="T5" s="230"/>
      <c r="U5" s="230"/>
      <c r="V5" s="230"/>
      <c r="W5" s="230"/>
      <c r="X5" s="230"/>
      <c r="Y5" s="230"/>
      <c r="Z5" s="230"/>
      <c r="AA5" s="230"/>
      <c r="AB5" s="230"/>
      <c r="AC5" s="230"/>
    </row>
    <row r="6" spans="1:29" x14ac:dyDescent="0.25">
      <c r="A6" s="239"/>
      <c r="B6" s="239"/>
      <c r="C6" s="239"/>
      <c r="D6" s="239"/>
      <c r="E6" s="239"/>
      <c r="F6" s="239"/>
      <c r="G6" s="239"/>
      <c r="H6" s="239"/>
      <c r="I6" s="229"/>
      <c r="J6" s="240" t="s">
        <v>159</v>
      </c>
      <c r="K6" s="240"/>
      <c r="L6" s="240"/>
      <c r="M6" s="240"/>
      <c r="N6" s="240"/>
      <c r="O6" s="240"/>
      <c r="P6" s="240"/>
      <c r="Q6" s="240"/>
      <c r="R6" s="229"/>
      <c r="S6" s="229"/>
      <c r="T6" s="229"/>
    </row>
    <row r="7" spans="1:29" x14ac:dyDescent="0.25">
      <c r="A7" s="239"/>
      <c r="B7" s="239"/>
      <c r="C7" s="239"/>
      <c r="D7" s="239"/>
      <c r="E7" s="239"/>
      <c r="F7" s="239"/>
      <c r="G7" s="239"/>
      <c r="H7" s="239"/>
      <c r="I7" s="229"/>
      <c r="J7" s="240"/>
      <c r="K7" s="240"/>
      <c r="L7" s="240"/>
      <c r="M7" s="240"/>
      <c r="N7" s="240"/>
      <c r="O7" s="240"/>
      <c r="P7" s="240"/>
      <c r="Q7" s="240"/>
      <c r="R7" s="229"/>
      <c r="S7" s="230" t="s">
        <v>160</v>
      </c>
      <c r="T7" s="230"/>
      <c r="U7" s="230"/>
      <c r="V7" s="230"/>
      <c r="W7" s="230"/>
      <c r="X7" s="230"/>
      <c r="Y7" s="230"/>
      <c r="Z7" s="230"/>
      <c r="AA7" s="230"/>
      <c r="AB7" s="230"/>
      <c r="AC7" s="230"/>
    </row>
    <row r="8" spans="1:29" x14ac:dyDescent="0.25">
      <c r="A8" s="179"/>
      <c r="B8" s="179"/>
      <c r="C8" s="179"/>
      <c r="D8" s="180"/>
      <c r="E8" s="179"/>
      <c r="F8" s="180"/>
      <c r="G8" s="180"/>
      <c r="H8" s="180"/>
      <c r="I8" s="229"/>
      <c r="J8" s="179"/>
      <c r="K8" s="179"/>
      <c r="L8" s="179"/>
      <c r="M8" s="180"/>
      <c r="N8" s="179"/>
      <c r="O8" s="180"/>
      <c r="P8" s="180"/>
      <c r="Q8" s="180"/>
      <c r="R8" s="229"/>
      <c r="S8" s="229"/>
      <c r="T8" s="229"/>
    </row>
    <row r="9" spans="1:29" x14ac:dyDescent="0.25">
      <c r="A9" s="172" t="s">
        <v>1</v>
      </c>
      <c r="B9" s="183" t="s">
        <v>138</v>
      </c>
      <c r="C9" s="173" t="s">
        <v>71</v>
      </c>
      <c r="D9" s="174" t="s">
        <v>68</v>
      </c>
      <c r="E9" s="174" t="s">
        <v>17</v>
      </c>
      <c r="F9" s="174" t="s">
        <v>67</v>
      </c>
      <c r="G9" s="175" t="s">
        <v>66</v>
      </c>
      <c r="H9" s="176" t="s">
        <v>139</v>
      </c>
      <c r="I9" s="220"/>
      <c r="J9" s="233" t="s">
        <v>1</v>
      </c>
      <c r="K9" s="234" t="s">
        <v>138</v>
      </c>
      <c r="L9" s="235" t="s">
        <v>71</v>
      </c>
      <c r="M9" s="236" t="s">
        <v>68</v>
      </c>
      <c r="N9" s="236" t="s">
        <v>17</v>
      </c>
      <c r="O9" s="236" t="s">
        <v>67</v>
      </c>
      <c r="P9" s="237" t="s">
        <v>66</v>
      </c>
      <c r="Q9" s="238" t="s">
        <v>139</v>
      </c>
      <c r="S9" s="226" t="s">
        <v>145</v>
      </c>
      <c r="T9" s="224" t="s">
        <v>144</v>
      </c>
      <c r="U9" s="174" t="s">
        <v>143</v>
      </c>
    </row>
    <row r="10" spans="1:29" x14ac:dyDescent="0.25">
      <c r="A10" s="182" t="str" cm="1">
        <f t="array" ref="A10:A24">_xlfn._xlws.FILTER(Gesamt!F10:F34,COUNTIF(DIE!C3:C59,Gesamt!R10:R34)*(INDEX(Gesamt!Q10:AU34,,MATCH(B4,Gesamt!Q8:AU8,))&lt;&gt;""))</f>
        <v>A001</v>
      </c>
      <c r="B10" s="187" t="str" cm="1">
        <f t="array" ref="B10:B34">IF($A10:A34="", "", INDEX(Gesamt!H:H, MATCH($A10:A34, Gesamt!F:F, 0)))</f>
        <v>Alpha, Anton</v>
      </c>
      <c r="C10" s="181" cm="1">
        <f t="array" ref="C10:C34">IF($A10:A34="", "", INDEX(INDEX(Gesamt!Q10:AU34,,MATCH(B4,Gesamt!Q8:AU8,)),MATCH(A10:A34,Gesamt!F10:F34,)))</f>
        <v>1</v>
      </c>
      <c r="D10" s="184" cm="1">
        <f t="array" ref="D10:D34">IF($A10:A34="", "", INDEX(DIE!F:F,MATCH(_xlfn.ANCHORARRAY($C10),DIE!$C:$C,)))</f>
        <v>0</v>
      </c>
      <c r="E10" s="185" t="s">
        <v>17</v>
      </c>
      <c r="F10" s="186" cm="1">
        <f t="array" ref="F10:F34">IF($A10:A34="", "", INDEX(DIE!H:H,MATCH(_xlfn.ANCHORARRAY($C10),DIE!$C:$C,)))</f>
        <v>0</v>
      </c>
      <c r="G10" s="177" cm="1">
        <f t="array" ref="G10:G34">IF($A10:A34="", "", INDEX(DIE!I:I,MATCH(_xlfn.ANCHORARRAY($C10),DIE!$C:$C,)))</f>
        <v>0</v>
      </c>
      <c r="H10" s="178">
        <f>IF($D10="","",IF($F10="","",IF($G10="","",IF($F10-$D10&lt;VALUE("00:00"),VALUE("24:00")-$D10+$F10,$F10-$D10)-G10*24)))</f>
        <v>0</v>
      </c>
      <c r="I10" s="221"/>
      <c r="J10" s="182" t="s">
        <v>124</v>
      </c>
      <c r="K10" s="187" t="s">
        <v>149</v>
      </c>
      <c r="L10" s="181" t="s">
        <v>83</v>
      </c>
      <c r="M10" s="184" cm="1">
        <f t="array" ref="M10:M34">IF($J10:J34="", "", INDEX(DIE!F:F,MATCH($L10:L34,DIE!$C:$C,)))</f>
        <v>0.29166666666666669</v>
      </c>
      <c r="N10" s="185" t="s">
        <v>17</v>
      </c>
      <c r="O10" s="186" cm="1">
        <f t="array" ref="O10:O34">IF($J10:J34="", "", INDEX(DIE!H:H,MATCH($L10:L34,DIE!$C:$C,)))</f>
        <v>0.66666666666666663</v>
      </c>
      <c r="P10" s="177" cm="1">
        <f t="array" ref="P10:P34">IF(J10:J34="", "", INDEX(DIE!I:I,MATCH($L10:L34,DIE!$C:$C,)))</f>
        <v>0</v>
      </c>
      <c r="Q10" s="178">
        <f>IF($M10="","",IF($O10="","",IF($P10="","",IF($O10-$M10&lt;VALUE("00:00"),VALUE("24:00")-$M10+$O10,$O10-$M10)-P10*24)))</f>
        <v>0.37499999999999994</v>
      </c>
      <c r="S10" t="str" cm="1">
        <f t="array" ref="S10:S30">_xlfn._xlws.FILTER(DIE!C3:C59,(DIE!B3:B59=Tag!G4)+(DIE!B3:B59=Tag!G5))</f>
        <v>X</v>
      </c>
      <c r="T10" cm="1">
        <f t="array" ref="T10:T30">IF(INDEX(Gesamt!Q10:AU34, ROW(SYS!C1:C21), MATCH($B$4, Gesamt!Q8:AU8, 0))="", "", IFERROR(INDEX(Gesamt!Q10:AU34, ROW(SYS!C1:C21), MATCH($B$4, Gesamt!Q8:AU8, 0)), ""))</f>
        <v>1</v>
      </c>
      <c r="U10" t="s">
        <v>83</v>
      </c>
    </row>
    <row r="11" spans="1:29" x14ac:dyDescent="0.25">
      <c r="A11" s="182" t="str">
        <v>B002</v>
      </c>
      <c r="B11" s="187" t="str">
        <v>Bravo, Bärbel</v>
      </c>
      <c r="C11" s="181" t="str">
        <v>OL</v>
      </c>
      <c r="D11" s="184">
        <v>0.29166666666666669</v>
      </c>
      <c r="E11" s="185" t="s">
        <v>17</v>
      </c>
      <c r="F11" s="186">
        <v>0.66666666666666663</v>
      </c>
      <c r="G11" s="177">
        <v>0</v>
      </c>
      <c r="H11" s="178">
        <f>IF($D11="","",IF($F11="","",IF($G11="","",IF($F11-$D11&lt;VALUE("00:00"),VALUE("24:00")-$D11+$F11,$F11-$D11)-G11*24)))</f>
        <v>0.37499999999999994</v>
      </c>
      <c r="I11" s="221"/>
      <c r="J11" s="182" t="s">
        <v>126</v>
      </c>
      <c r="K11" s="187" t="s">
        <v>150</v>
      </c>
      <c r="L11" s="181" t="s">
        <v>86</v>
      </c>
      <c r="M11" s="184">
        <v>0.29166666666666669</v>
      </c>
      <c r="N11" s="185" t="s">
        <v>17</v>
      </c>
      <c r="O11" s="186">
        <v>0.66666666666666663</v>
      </c>
      <c r="P11" s="177">
        <v>0</v>
      </c>
      <c r="Q11" s="178">
        <f t="shared" ref="Q11:Q34" si="0">IF($M11="","",IF($O11="","",IF($P11="","",IF($O11-$M11&lt;VALUE("00:00"),VALUE("24:00")-$M11+$O11,$O11-$M11)-P11*24)))</f>
        <v>0.37499999999999994</v>
      </c>
      <c r="S11" t="str">
        <v>XA</v>
      </c>
      <c r="T11" s="225" t="str">
        <v>OL</v>
      </c>
      <c r="U11" t="s">
        <v>86</v>
      </c>
    </row>
    <row r="12" spans="1:29" x14ac:dyDescent="0.25">
      <c r="A12" s="182" t="str">
        <v>C003</v>
      </c>
      <c r="B12" s="187" t="str">
        <v>Charlie, Clive</v>
      </c>
      <c r="C12" s="181">
        <v>2</v>
      </c>
      <c r="D12" s="184">
        <v>0</v>
      </c>
      <c r="E12" s="185" t="s">
        <v>17</v>
      </c>
      <c r="F12" s="186">
        <v>0</v>
      </c>
      <c r="G12" s="177">
        <v>0</v>
      </c>
      <c r="H12" s="178">
        <f t="shared" ref="H12:H34" si="1">IF($D12="","",IF($F12="","",IF($G12="","",IF($F12-$D12&lt;VALUE("00:00"),VALUE("24:00")-$D12+$F12,$F12-$D12)-G12*24)))</f>
        <v>0</v>
      </c>
      <c r="I12" s="221"/>
      <c r="J12" s="182" t="s">
        <v>128</v>
      </c>
      <c r="K12" s="187" t="s">
        <v>151</v>
      </c>
      <c r="L12" s="181" t="s">
        <v>85</v>
      </c>
      <c r="M12" s="184">
        <v>0.25</v>
      </c>
      <c r="N12" s="185" t="s">
        <v>17</v>
      </c>
      <c r="O12" s="186">
        <v>0.625</v>
      </c>
      <c r="P12" s="177">
        <v>0</v>
      </c>
      <c r="Q12" s="178">
        <f t="shared" si="0"/>
        <v>0.375</v>
      </c>
      <c r="S12" t="str">
        <v>U</v>
      </c>
      <c r="T12">
        <v>2</v>
      </c>
      <c r="U12" t="s">
        <v>85</v>
      </c>
    </row>
    <row r="13" spans="1:29" x14ac:dyDescent="0.25">
      <c r="A13" s="182" t="str">
        <v>D004</v>
      </c>
      <c r="B13" s="187" t="str">
        <v>Delta, Doris</v>
      </c>
      <c r="C13" s="181" t="str">
        <v>T9S</v>
      </c>
      <c r="D13" s="184">
        <v>0.29166666666666669</v>
      </c>
      <c r="E13" s="185" t="s">
        <v>17</v>
      </c>
      <c r="F13" s="186">
        <v>0.66666666666666663</v>
      </c>
      <c r="G13" s="177">
        <v>0</v>
      </c>
      <c r="H13" s="178">
        <f t="shared" si="1"/>
        <v>0.37499999999999994</v>
      </c>
      <c r="I13" s="221"/>
      <c r="J13" s="182" t="s">
        <v>130</v>
      </c>
      <c r="K13" s="187" t="s">
        <v>152</v>
      </c>
      <c r="L13" s="181" t="s">
        <v>5</v>
      </c>
      <c r="M13" s="184">
        <v>0</v>
      </c>
      <c r="N13" s="185" t="s">
        <v>17</v>
      </c>
      <c r="O13" s="186">
        <v>0</v>
      </c>
      <c r="P13" s="177">
        <v>0</v>
      </c>
      <c r="Q13" s="178">
        <f t="shared" si="0"/>
        <v>0</v>
      </c>
      <c r="S13" t="str">
        <v>UX</v>
      </c>
      <c r="T13" s="225" t="str">
        <v>T9S</v>
      </c>
      <c r="U13" t="s">
        <v>5</v>
      </c>
    </row>
    <row r="14" spans="1:29" x14ac:dyDescent="0.25">
      <c r="A14" s="182" t="str">
        <v>E005</v>
      </c>
      <c r="B14" s="187" t="str">
        <v>Echo, Erna</v>
      </c>
      <c r="C14" s="181">
        <v>3</v>
      </c>
      <c r="D14" s="184">
        <v>0</v>
      </c>
      <c r="E14" s="185" t="s">
        <v>17</v>
      </c>
      <c r="F14" s="186">
        <v>0</v>
      </c>
      <c r="G14" s="177">
        <v>0</v>
      </c>
      <c r="H14" s="178">
        <f t="shared" si="1"/>
        <v>0</v>
      </c>
      <c r="I14" s="221"/>
      <c r="J14" s="182" t="s">
        <v>132</v>
      </c>
      <c r="K14" s="187" t="s">
        <v>153</v>
      </c>
      <c r="L14" s="181" t="s">
        <v>84</v>
      </c>
      <c r="M14" s="184">
        <v>0.25</v>
      </c>
      <c r="N14" s="185" t="s">
        <v>17</v>
      </c>
      <c r="O14" s="186">
        <v>0.66666666666666663</v>
      </c>
      <c r="P14" s="177">
        <v>0</v>
      </c>
      <c r="Q14" s="178">
        <f t="shared" si="0"/>
        <v>0.41666666666666663</v>
      </c>
      <c r="S14" t="str">
        <v>BU</v>
      </c>
      <c r="T14">
        <v>3</v>
      </c>
      <c r="U14" t="s">
        <v>84</v>
      </c>
    </row>
    <row r="15" spans="1:29" x14ac:dyDescent="0.25">
      <c r="A15" s="182" t="str">
        <v>F006</v>
      </c>
      <c r="B15" s="187" t="str">
        <v>Foxtrot, Frank</v>
      </c>
      <c r="C15" s="181" t="str">
        <v>T9F</v>
      </c>
      <c r="D15" s="184">
        <v>0.25</v>
      </c>
      <c r="E15" s="185" t="s">
        <v>17</v>
      </c>
      <c r="F15" s="186">
        <v>0.625</v>
      </c>
      <c r="G15" s="177">
        <v>0</v>
      </c>
      <c r="H15" s="178">
        <f t="shared" si="1"/>
        <v>0.375</v>
      </c>
      <c r="I15" s="221"/>
      <c r="J15" s="182" t="s">
        <v>135</v>
      </c>
      <c r="K15" s="187" t="s">
        <v>154</v>
      </c>
      <c r="L15" s="181" t="s">
        <v>6</v>
      </c>
      <c r="M15" s="184">
        <v>0</v>
      </c>
      <c r="N15" s="185" t="s">
        <v>17</v>
      </c>
      <c r="O15" s="186">
        <v>0</v>
      </c>
      <c r="P15" s="177">
        <v>0</v>
      </c>
      <c r="Q15" s="178">
        <f t="shared" si="0"/>
        <v>0</v>
      </c>
      <c r="S15" t="str">
        <v>K</v>
      </c>
      <c r="T15" s="225" t="str">
        <v>T9F</v>
      </c>
      <c r="U15" t="s">
        <v>6</v>
      </c>
    </row>
    <row r="16" spans="1:29" x14ac:dyDescent="0.25">
      <c r="A16" s="182" t="str">
        <v>G007</v>
      </c>
      <c r="B16" s="187" t="str">
        <v>Golf, Gustav</v>
      </c>
      <c r="C16" s="181">
        <v>4</v>
      </c>
      <c r="D16" s="184">
        <v>0</v>
      </c>
      <c r="E16" s="185" t="s">
        <v>17</v>
      </c>
      <c r="F16" s="186">
        <v>0</v>
      </c>
      <c r="G16" s="177">
        <v>0</v>
      </c>
      <c r="H16" s="178">
        <f t="shared" si="1"/>
        <v>0</v>
      </c>
      <c r="I16" s="221"/>
      <c r="J16" s="182" t="s">
        <v>136</v>
      </c>
      <c r="K16" s="187" t="s">
        <v>155</v>
      </c>
      <c r="L16" s="181" t="s">
        <v>75</v>
      </c>
      <c r="M16" s="184">
        <v>0.33333333333333331</v>
      </c>
      <c r="N16" s="185" t="s">
        <v>17</v>
      </c>
      <c r="O16" s="186">
        <v>0.5</v>
      </c>
      <c r="P16" s="177">
        <v>0</v>
      </c>
      <c r="Q16" s="178">
        <f t="shared" si="0"/>
        <v>0.16666666666666669</v>
      </c>
      <c r="S16" t="str">
        <v>Kk</v>
      </c>
      <c r="T16">
        <v>4</v>
      </c>
      <c r="U16" t="s">
        <v>75</v>
      </c>
    </row>
    <row r="17" spans="1:21" x14ac:dyDescent="0.25">
      <c r="A17" s="182" t="str">
        <v>H008</v>
      </c>
      <c r="B17" s="187" t="str">
        <v>Hotel, Heinz</v>
      </c>
      <c r="C17" s="181" t="str">
        <v>U</v>
      </c>
      <c r="D17" s="184">
        <v>0</v>
      </c>
      <c r="E17" s="185" t="s">
        <v>17</v>
      </c>
      <c r="F17" s="186">
        <v>0</v>
      </c>
      <c r="G17" s="177">
        <v>0</v>
      </c>
      <c r="H17" s="178">
        <f t="shared" si="1"/>
        <v>0</v>
      </c>
      <c r="I17" s="221"/>
      <c r="J17" s="182" t="s">
        <v>137</v>
      </c>
      <c r="K17" s="187" t="s">
        <v>156</v>
      </c>
      <c r="L17" s="181" t="s">
        <v>10</v>
      </c>
      <c r="M17" s="184">
        <v>0.58333333333333304</v>
      </c>
      <c r="N17" s="185" t="s">
        <v>17</v>
      </c>
      <c r="O17" s="186">
        <v>0.79166666666666696</v>
      </c>
      <c r="P17" s="177">
        <v>0</v>
      </c>
      <c r="Q17" s="178">
        <f t="shared" si="0"/>
        <v>0.20833333333333393</v>
      </c>
      <c r="S17" t="str">
        <v>R</v>
      </c>
      <c r="T17" s="225" t="str">
        <v>U</v>
      </c>
      <c r="U17" t="s">
        <v>10</v>
      </c>
    </row>
    <row r="18" spans="1:21" x14ac:dyDescent="0.25">
      <c r="A18" s="182" t="str">
        <v>I009</v>
      </c>
      <c r="B18" s="187" t="str">
        <v>India, Ingo</v>
      </c>
      <c r="C18" s="181">
        <v>5</v>
      </c>
      <c r="D18" s="184">
        <v>0</v>
      </c>
      <c r="E18" s="185" t="s">
        <v>17</v>
      </c>
      <c r="F18" s="186">
        <v>0</v>
      </c>
      <c r="G18" s="177">
        <v>0</v>
      </c>
      <c r="H18" s="178">
        <f t="shared" si="1"/>
        <v>0</v>
      </c>
      <c r="I18" s="221"/>
      <c r="J18" s="182"/>
      <c r="K18" s="187"/>
      <c r="L18" s="181"/>
      <c r="M18" s="184" t="str">
        <v/>
      </c>
      <c r="N18" s="185" t="s">
        <v>17</v>
      </c>
      <c r="O18" s="186" t="str">
        <v/>
      </c>
      <c r="P18" s="177" t="str">
        <v/>
      </c>
      <c r="Q18" s="178" t="str">
        <f t="shared" si="0"/>
        <v/>
      </c>
      <c r="S18" t="str">
        <v>FZ</v>
      </c>
      <c r="T18">
        <v>5</v>
      </c>
    </row>
    <row r="19" spans="1:21" x14ac:dyDescent="0.25">
      <c r="A19" s="182" t="str">
        <v>J010</v>
      </c>
      <c r="B19" s="187" t="str">
        <v>Juliet, Julia</v>
      </c>
      <c r="C19" s="181" t="str">
        <v>T10</v>
      </c>
      <c r="D19" s="184">
        <v>0.25</v>
      </c>
      <c r="E19" s="185" t="s">
        <v>17</v>
      </c>
      <c r="F19" s="186">
        <v>0.66666666666666663</v>
      </c>
      <c r="G19" s="177">
        <v>0</v>
      </c>
      <c r="H19" s="178">
        <f t="shared" si="1"/>
        <v>0.41666666666666663</v>
      </c>
      <c r="I19" s="221"/>
      <c r="J19" s="182"/>
      <c r="K19" s="187"/>
      <c r="L19" s="181"/>
      <c r="M19" s="184" t="str">
        <v/>
      </c>
      <c r="N19" s="185" t="s">
        <v>17</v>
      </c>
      <c r="O19" s="186" t="str">
        <v/>
      </c>
      <c r="P19" s="177" t="str">
        <v/>
      </c>
      <c r="Q19" s="178" t="str">
        <f t="shared" si="0"/>
        <v/>
      </c>
      <c r="S19" t="str">
        <v>BTS</v>
      </c>
      <c r="T19" s="225" t="str">
        <v>T10</v>
      </c>
    </row>
    <row r="20" spans="1:21" x14ac:dyDescent="0.25">
      <c r="A20" s="182" t="str">
        <v>K011</v>
      </c>
      <c r="B20" s="187" t="str">
        <v>Kilo, Karin</v>
      </c>
      <c r="C20" s="181" t="str">
        <v>BT</v>
      </c>
      <c r="D20" s="184">
        <v>0.29166666666666669</v>
      </c>
      <c r="E20" s="185" t="s">
        <v>17</v>
      </c>
      <c r="F20" s="186">
        <v>0.79166666666666663</v>
      </c>
      <c r="G20" s="177">
        <v>0</v>
      </c>
      <c r="H20" s="178">
        <f t="shared" si="1"/>
        <v>0.49999999999999994</v>
      </c>
      <c r="I20" s="221"/>
      <c r="J20" s="182"/>
      <c r="K20" s="187"/>
      <c r="L20" s="181"/>
      <c r="M20" s="184" t="str">
        <v/>
      </c>
      <c r="N20" s="185" t="s">
        <v>17</v>
      </c>
      <c r="O20" s="186" t="str">
        <v/>
      </c>
      <c r="P20" s="177" t="str">
        <v/>
      </c>
      <c r="Q20" s="178" t="str">
        <f t="shared" si="0"/>
        <v/>
      </c>
      <c r="S20" t="str">
        <v>NL</v>
      </c>
      <c r="T20" s="225" t="str">
        <v>BT</v>
      </c>
    </row>
    <row r="21" spans="1:21" x14ac:dyDescent="0.25">
      <c r="A21" s="182" t="str">
        <v>L012</v>
      </c>
      <c r="B21" s="187" t="str">
        <v>Lima, Lars</v>
      </c>
      <c r="C21" s="181" t="str">
        <v>BN</v>
      </c>
      <c r="D21" s="184">
        <v>0.79166666666666663</v>
      </c>
      <c r="E21" s="185" t="s">
        <v>17</v>
      </c>
      <c r="F21" s="186">
        <v>0.29166666666666669</v>
      </c>
      <c r="G21" s="177">
        <v>0</v>
      </c>
      <c r="H21" s="178">
        <f t="shared" si="1"/>
        <v>0.5</v>
      </c>
      <c r="I21" s="221"/>
      <c r="J21" s="182"/>
      <c r="K21" s="187"/>
      <c r="L21" s="181"/>
      <c r="M21" s="184" t="str">
        <v/>
      </c>
      <c r="N21" s="185" t="s">
        <v>17</v>
      </c>
      <c r="O21" s="186" t="str">
        <v/>
      </c>
      <c r="P21" s="177" t="str">
        <v/>
      </c>
      <c r="Q21" s="178" t="str">
        <f t="shared" si="0"/>
        <v/>
      </c>
      <c r="S21" t="str">
        <v>OLT</v>
      </c>
      <c r="T21" s="225" t="str">
        <v>BN</v>
      </c>
    </row>
    <row r="22" spans="1:21" x14ac:dyDescent="0.25">
      <c r="A22" s="182" t="str">
        <v>M013</v>
      </c>
      <c r="B22" s="187" t="str">
        <v>Mike, Martin</v>
      </c>
      <c r="C22" s="181" t="str">
        <v>K</v>
      </c>
      <c r="D22" s="184">
        <v>0</v>
      </c>
      <c r="E22" s="185" t="s">
        <v>17</v>
      </c>
      <c r="F22" s="186">
        <v>0</v>
      </c>
      <c r="G22" s="177">
        <v>0</v>
      </c>
      <c r="H22" s="178">
        <f t="shared" si="1"/>
        <v>0</v>
      </c>
      <c r="I22" s="221"/>
      <c r="J22" s="182"/>
      <c r="K22" s="187"/>
      <c r="L22" s="181"/>
      <c r="M22" s="184" t="str">
        <v/>
      </c>
      <c r="N22" s="185" t="s">
        <v>17</v>
      </c>
      <c r="O22" s="186" t="str">
        <v/>
      </c>
      <c r="P22" s="177" t="str">
        <v/>
      </c>
      <c r="Q22" s="178" t="str">
        <f t="shared" si="0"/>
        <v/>
      </c>
      <c r="S22" t="str">
        <v>EH</v>
      </c>
      <c r="T22" s="225" t="str">
        <v>K</v>
      </c>
    </row>
    <row r="23" spans="1:21" x14ac:dyDescent="0.25">
      <c r="A23" s="182" t="str">
        <v>N014</v>
      </c>
      <c r="B23" s="187" t="str">
        <v>November, Norbert</v>
      </c>
      <c r="C23" s="181" t="str">
        <v>ESD</v>
      </c>
      <c r="D23" s="184">
        <v>0.33333333333333331</v>
      </c>
      <c r="E23" s="185" t="s">
        <v>17</v>
      </c>
      <c r="F23" s="186">
        <v>0.5</v>
      </c>
      <c r="G23" s="177">
        <v>0</v>
      </c>
      <c r="H23" s="178">
        <f t="shared" si="1"/>
        <v>0.16666666666666669</v>
      </c>
      <c r="I23" s="221"/>
      <c r="J23" s="182"/>
      <c r="K23" s="187"/>
      <c r="L23" s="181"/>
      <c r="M23" s="184" t="str">
        <v/>
      </c>
      <c r="N23" s="185" t="s">
        <v>17</v>
      </c>
      <c r="O23" s="186" t="str">
        <v/>
      </c>
      <c r="P23" s="177" t="str">
        <v/>
      </c>
      <c r="Q23" s="178" t="str">
        <f t="shared" si="0"/>
        <v/>
      </c>
      <c r="S23" t="str">
        <v>L</v>
      </c>
      <c r="T23" s="225" t="str">
        <v>ESD</v>
      </c>
    </row>
    <row r="24" spans="1:21" x14ac:dyDescent="0.25">
      <c r="A24" s="182" t="str">
        <v>O015</v>
      </c>
      <c r="B24" s="187" t="str">
        <v>Oscar, Otto</v>
      </c>
      <c r="C24" s="181" t="str">
        <v>BR</v>
      </c>
      <c r="D24" s="184">
        <v>0.58333333333333304</v>
      </c>
      <c r="E24" s="185" t="s">
        <v>17</v>
      </c>
      <c r="F24" s="186">
        <v>0.79166666666666696</v>
      </c>
      <c r="G24" s="177">
        <v>0</v>
      </c>
      <c r="H24" s="178">
        <f t="shared" si="1"/>
        <v>0.20833333333333393</v>
      </c>
      <c r="I24" s="221"/>
      <c r="J24" s="182"/>
      <c r="K24" s="187"/>
      <c r="L24" s="181"/>
      <c r="M24" s="184" t="str">
        <v/>
      </c>
      <c r="N24" s="185" t="s">
        <v>17</v>
      </c>
      <c r="O24" s="186" t="str">
        <v/>
      </c>
      <c r="P24" s="177" t="str">
        <v/>
      </c>
      <c r="Q24" s="178" t="str">
        <f t="shared" si="0"/>
        <v/>
      </c>
      <c r="S24" t="str">
        <v>BV</v>
      </c>
      <c r="T24" s="225" t="str">
        <v>BR</v>
      </c>
    </row>
    <row r="25" spans="1:21" x14ac:dyDescent="0.25">
      <c r="A25" s="182"/>
      <c r="B25" s="187" t="str">
        <v/>
      </c>
      <c r="C25" s="181" t="str">
        <v/>
      </c>
      <c r="D25" s="184" t="str">
        <v/>
      </c>
      <c r="E25" s="185" t="s">
        <v>17</v>
      </c>
      <c r="F25" s="186" t="str">
        <v/>
      </c>
      <c r="G25" s="177" t="str">
        <v/>
      </c>
      <c r="H25" s="178" t="str">
        <f t="shared" si="1"/>
        <v/>
      </c>
      <c r="I25" s="221"/>
      <c r="J25" s="182"/>
      <c r="K25" s="187"/>
      <c r="L25" s="181"/>
      <c r="M25" s="184" t="str">
        <v/>
      </c>
      <c r="N25" s="185" t="s">
        <v>17</v>
      </c>
      <c r="O25" s="186" t="str">
        <v/>
      </c>
      <c r="P25" s="177" t="str">
        <v/>
      </c>
      <c r="Q25" s="178" t="str">
        <f t="shared" si="0"/>
        <v/>
      </c>
      <c r="S25" t="str">
        <v>BR</v>
      </c>
      <c r="T25" t="str">
        <v/>
      </c>
    </row>
    <row r="26" spans="1:21" x14ac:dyDescent="0.25">
      <c r="A26" s="182"/>
      <c r="B26" s="187" t="str">
        <v/>
      </c>
      <c r="C26" s="181" t="str">
        <v/>
      </c>
      <c r="D26" s="184" t="str">
        <v/>
      </c>
      <c r="E26" s="185" t="s">
        <v>17</v>
      </c>
      <c r="F26" s="186" t="str">
        <v/>
      </c>
      <c r="G26" s="177" t="str">
        <v/>
      </c>
      <c r="H26" s="178" t="str">
        <f t="shared" si="1"/>
        <v/>
      </c>
      <c r="I26" s="221"/>
      <c r="J26" s="182"/>
      <c r="K26" s="187"/>
      <c r="L26" s="181"/>
      <c r="M26" s="184" t="str">
        <v/>
      </c>
      <c r="N26" s="185" t="s">
        <v>17</v>
      </c>
      <c r="O26" s="186" t="str">
        <v/>
      </c>
      <c r="P26" s="177" t="str">
        <v/>
      </c>
      <c r="Q26" s="178" t="str">
        <f t="shared" si="0"/>
        <v/>
      </c>
      <c r="S26" t="str">
        <v>GBR</v>
      </c>
      <c r="T26" t="str">
        <v/>
      </c>
    </row>
    <row r="27" spans="1:21" x14ac:dyDescent="0.25">
      <c r="A27" s="182"/>
      <c r="B27" s="187" t="str">
        <v/>
      </c>
      <c r="C27" s="181" t="str">
        <v/>
      </c>
      <c r="D27" s="184" t="str">
        <v/>
      </c>
      <c r="E27" s="185" t="s">
        <v>17</v>
      </c>
      <c r="F27" s="186" t="str">
        <v/>
      </c>
      <c r="G27" s="177" t="str">
        <v/>
      </c>
      <c r="H27" s="178" t="str">
        <f t="shared" si="1"/>
        <v/>
      </c>
      <c r="I27" s="221"/>
      <c r="J27" s="182"/>
      <c r="K27" s="187"/>
      <c r="L27" s="181"/>
      <c r="M27" s="184" t="str">
        <v/>
      </c>
      <c r="N27" s="185" t="s">
        <v>17</v>
      </c>
      <c r="O27" s="186" t="str">
        <v/>
      </c>
      <c r="P27" s="177" t="str">
        <v/>
      </c>
      <c r="Q27" s="178" t="str">
        <f t="shared" si="0"/>
        <v/>
      </c>
      <c r="S27" t="str">
        <v>OL</v>
      </c>
      <c r="T27" t="str">
        <v/>
      </c>
    </row>
    <row r="28" spans="1:21" x14ac:dyDescent="0.25">
      <c r="A28" s="182"/>
      <c r="B28" s="187" t="str">
        <v/>
      </c>
      <c r="C28" s="181" t="str">
        <v/>
      </c>
      <c r="D28" s="184" t="str">
        <v/>
      </c>
      <c r="E28" s="185" t="s">
        <v>17</v>
      </c>
      <c r="F28" s="186" t="str">
        <v/>
      </c>
      <c r="G28" s="177" t="str">
        <v/>
      </c>
      <c r="H28" s="178" t="str">
        <f t="shared" si="1"/>
        <v/>
      </c>
      <c r="I28" s="221"/>
      <c r="J28" s="182"/>
      <c r="K28" s="187"/>
      <c r="L28" s="181"/>
      <c r="M28" s="184" t="str">
        <v/>
      </c>
      <c r="N28" s="185" t="s">
        <v>17</v>
      </c>
      <c r="O28" s="186" t="str">
        <v/>
      </c>
      <c r="P28" s="177" t="str">
        <v/>
      </c>
      <c r="Q28" s="178" t="str">
        <f t="shared" si="0"/>
        <v/>
      </c>
      <c r="S28" t="str">
        <v>T10</v>
      </c>
      <c r="T28" t="str">
        <v/>
      </c>
    </row>
    <row r="29" spans="1:21" x14ac:dyDescent="0.25">
      <c r="A29" s="182"/>
      <c r="B29" s="187" t="str">
        <v/>
      </c>
      <c r="C29" s="181" t="str">
        <v/>
      </c>
      <c r="D29" s="184" t="str">
        <v/>
      </c>
      <c r="E29" s="185" t="s">
        <v>17</v>
      </c>
      <c r="F29" s="186" t="str">
        <v/>
      </c>
      <c r="G29" s="177" t="str">
        <v/>
      </c>
      <c r="H29" s="178" t="str">
        <f t="shared" si="1"/>
        <v/>
      </c>
      <c r="I29" s="221"/>
      <c r="J29" s="182"/>
      <c r="K29" s="187"/>
      <c r="L29" s="181"/>
      <c r="M29" s="184" t="str">
        <v/>
      </c>
      <c r="N29" s="185" t="s">
        <v>17</v>
      </c>
      <c r="O29" s="186" t="str">
        <v/>
      </c>
      <c r="P29" s="177" t="str">
        <v/>
      </c>
      <c r="Q29" s="178" t="str">
        <f t="shared" si="0"/>
        <v/>
      </c>
      <c r="S29" t="str">
        <v>T9F</v>
      </c>
      <c r="T29" t="str">
        <v/>
      </c>
    </row>
    <row r="30" spans="1:21" x14ac:dyDescent="0.25">
      <c r="A30" s="182"/>
      <c r="B30" s="187" t="str">
        <v/>
      </c>
      <c r="C30" s="181" t="str">
        <v/>
      </c>
      <c r="D30" s="184" t="str">
        <v/>
      </c>
      <c r="E30" s="185" t="s">
        <v>17</v>
      </c>
      <c r="F30" s="186" t="str">
        <v/>
      </c>
      <c r="G30" s="177" t="str">
        <v/>
      </c>
      <c r="H30" s="178" t="str">
        <f t="shared" si="1"/>
        <v/>
      </c>
      <c r="I30" s="221"/>
      <c r="J30" s="182"/>
      <c r="K30" s="187"/>
      <c r="L30" s="181"/>
      <c r="M30" s="184" t="str">
        <v/>
      </c>
      <c r="N30" s="185" t="s">
        <v>17</v>
      </c>
      <c r="O30" s="186" t="str">
        <v/>
      </c>
      <c r="P30" s="177" t="str">
        <v/>
      </c>
      <c r="Q30" s="178" t="str">
        <f t="shared" si="0"/>
        <v/>
      </c>
      <c r="S30" t="str">
        <v>T9S</v>
      </c>
      <c r="T30" t="str">
        <v/>
      </c>
    </row>
    <row r="31" spans="1:21" x14ac:dyDescent="0.25">
      <c r="A31" s="182"/>
      <c r="B31" s="187" t="str">
        <v/>
      </c>
      <c r="C31" s="181" t="str">
        <v/>
      </c>
      <c r="D31" s="184" t="str">
        <v/>
      </c>
      <c r="E31" s="185" t="s">
        <v>17</v>
      </c>
      <c r="F31" s="186" t="str">
        <v/>
      </c>
      <c r="G31" s="177" t="str">
        <v/>
      </c>
      <c r="H31" s="178" t="str">
        <f t="shared" si="1"/>
        <v/>
      </c>
      <c r="I31" s="221"/>
      <c r="J31" s="182"/>
      <c r="K31" s="187"/>
      <c r="L31" s="181"/>
      <c r="M31" s="184" t="str">
        <v/>
      </c>
      <c r="N31" s="185" t="s">
        <v>17</v>
      </c>
      <c r="O31" s="186" t="str">
        <v/>
      </c>
      <c r="P31" s="177" t="str">
        <v/>
      </c>
      <c r="Q31" s="178" t="str">
        <f t="shared" si="0"/>
        <v/>
      </c>
    </row>
    <row r="32" spans="1:21" x14ac:dyDescent="0.25">
      <c r="A32" s="182"/>
      <c r="B32" s="187" t="str">
        <v/>
      </c>
      <c r="C32" s="181" t="str">
        <v/>
      </c>
      <c r="D32" s="184" t="str">
        <v/>
      </c>
      <c r="E32" s="185" t="s">
        <v>17</v>
      </c>
      <c r="F32" s="186" t="str">
        <v/>
      </c>
      <c r="G32" s="177" t="str">
        <v/>
      </c>
      <c r="H32" s="178" t="str">
        <f t="shared" si="1"/>
        <v/>
      </c>
      <c r="I32" s="221"/>
      <c r="J32" s="182"/>
      <c r="K32" s="187"/>
      <c r="L32" s="181"/>
      <c r="M32" s="184" t="str">
        <v/>
      </c>
      <c r="N32" s="185" t="s">
        <v>17</v>
      </c>
      <c r="O32" s="186" t="str">
        <v/>
      </c>
      <c r="P32" s="177" t="str">
        <v/>
      </c>
      <c r="Q32" s="178" t="str">
        <f t="shared" si="0"/>
        <v/>
      </c>
    </row>
    <row r="33" spans="1:17" x14ac:dyDescent="0.25">
      <c r="A33" s="182"/>
      <c r="B33" s="187" t="str">
        <v/>
      </c>
      <c r="C33" s="181" t="str">
        <v/>
      </c>
      <c r="D33" s="184" t="str">
        <v/>
      </c>
      <c r="E33" s="185" t="s">
        <v>17</v>
      </c>
      <c r="F33" s="186" t="str">
        <v/>
      </c>
      <c r="G33" s="177" t="str">
        <v/>
      </c>
      <c r="H33" s="178" t="str">
        <f t="shared" si="1"/>
        <v/>
      </c>
      <c r="I33" s="221"/>
      <c r="J33" s="182"/>
      <c r="K33" s="187"/>
      <c r="L33" s="181"/>
      <c r="M33" s="184" t="str">
        <v/>
      </c>
      <c r="N33" s="185" t="s">
        <v>17</v>
      </c>
      <c r="O33" s="186" t="str">
        <v/>
      </c>
      <c r="P33" s="177" t="str">
        <v/>
      </c>
      <c r="Q33" s="178" t="str">
        <f t="shared" si="0"/>
        <v/>
      </c>
    </row>
    <row r="34" spans="1:17" x14ac:dyDescent="0.25">
      <c r="A34" s="182"/>
      <c r="B34" s="187" t="str">
        <v/>
      </c>
      <c r="C34" s="181" t="str">
        <v/>
      </c>
      <c r="D34" s="184" t="str">
        <v/>
      </c>
      <c r="E34" s="185" t="s">
        <v>17</v>
      </c>
      <c r="F34" s="186" t="str">
        <v/>
      </c>
      <c r="G34" s="177" t="str">
        <v/>
      </c>
      <c r="H34" s="178" t="str">
        <f t="shared" si="1"/>
        <v/>
      </c>
      <c r="I34" s="221"/>
      <c r="J34" s="182"/>
      <c r="K34" s="187"/>
      <c r="L34" s="181"/>
      <c r="M34" s="184" t="str">
        <v/>
      </c>
      <c r="N34" s="185" t="s">
        <v>17</v>
      </c>
      <c r="O34" s="186" t="str">
        <v/>
      </c>
      <c r="P34" s="177" t="str">
        <v/>
      </c>
      <c r="Q34" s="178" t="str">
        <f t="shared" si="0"/>
        <v/>
      </c>
    </row>
  </sheetData>
  <mergeCells count="8">
    <mergeCell ref="J6:Q7"/>
    <mergeCell ref="A6:H7"/>
    <mergeCell ref="S1:AC1"/>
    <mergeCell ref="S3:AC3"/>
    <mergeCell ref="S5:AC5"/>
    <mergeCell ref="J1:Q3"/>
    <mergeCell ref="S7:AC7"/>
    <mergeCell ref="A1:H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SYS</vt:lpstr>
      <vt:lpstr>DIE</vt:lpstr>
      <vt:lpstr>PER</vt:lpstr>
      <vt:lpstr>Gesamt</vt:lpstr>
      <vt:lpstr>Tag</vt:lpstr>
      <vt:lpstr>Beta</vt:lpstr>
      <vt:lpstr>Gesamt!Druckbereich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Weinrebe Simon (HFGF-B) ext</dc:creator>
  <cp:keywords/>
  <dc:description/>
  <cp:lastModifiedBy>LGSW, BND</cp:lastModifiedBy>
  <cp:revision/>
  <cp:lastPrinted>2024-12-18T12:34:06Z</cp:lastPrinted>
  <dcterms:created xsi:type="dcterms:W3CDTF">2020-03-24T15:28:07Z</dcterms:created>
  <dcterms:modified xsi:type="dcterms:W3CDTF">2025-01-07T10:48:21Z</dcterms:modified>
  <cp:category/>
  <cp:contentStatus/>
</cp:coreProperties>
</file>