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niemand\Downloads\"/>
    </mc:Choice>
  </mc:AlternateContent>
  <bookViews>
    <workbookView xWindow="0" yWindow="0" windowWidth="14895" windowHeight="5940" activeTab="1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" l="1"/>
  <c r="L13" i="2"/>
  <c r="K13" i="2"/>
  <c r="J13" i="2"/>
  <c r="I13" i="2"/>
  <c r="K11" i="2"/>
  <c r="N29" i="2"/>
  <c r="N30" i="2"/>
  <c r="N31" i="2"/>
  <c r="N32" i="2"/>
  <c r="L33" i="2"/>
  <c r="L34" i="2" s="1"/>
  <c r="K33" i="2"/>
  <c r="K34" i="2" s="1"/>
  <c r="J33" i="2"/>
  <c r="J34" i="2" s="1"/>
  <c r="I33" i="2"/>
  <c r="I34" i="2" s="1"/>
  <c r="N19" i="2"/>
  <c r="I5" i="2" s="1"/>
  <c r="I6" i="2" s="1"/>
  <c r="N20" i="2"/>
  <c r="J5" i="2" s="1"/>
  <c r="J6" i="2" s="1"/>
  <c r="N21" i="2"/>
  <c r="K5" i="2" s="1"/>
  <c r="K6" i="2" s="1"/>
  <c r="N22" i="2"/>
  <c r="L5" i="2" s="1"/>
  <c r="L6" i="2" s="1"/>
  <c r="L23" i="2"/>
  <c r="L24" i="2" s="1"/>
  <c r="K23" i="2"/>
  <c r="K24" i="2" s="1"/>
  <c r="J23" i="2"/>
  <c r="J24" i="2" s="1"/>
  <c r="I23" i="2"/>
  <c r="I24" i="2" s="1"/>
  <c r="I9" i="2"/>
  <c r="L8" i="2"/>
  <c r="L10" i="2" s="1"/>
  <c r="L11" i="2" s="1"/>
  <c r="K8" i="2"/>
  <c r="K10" i="2" s="1"/>
  <c r="J8" i="2"/>
  <c r="J9" i="2" s="1"/>
  <c r="I8" i="2"/>
  <c r="I10" i="2" s="1"/>
  <c r="I11" i="2" s="1"/>
  <c r="E6" i="2"/>
  <c r="E8" i="2" s="1"/>
  <c r="E9" i="2" s="1"/>
  <c r="D6" i="2"/>
  <c r="D8" i="2" s="1"/>
  <c r="D9" i="2" s="1"/>
  <c r="C6" i="2"/>
  <c r="C22" i="2" s="1"/>
  <c r="F22" i="2" s="1"/>
  <c r="B6" i="2"/>
  <c r="B8" i="2" s="1"/>
  <c r="B9" i="2" s="1"/>
  <c r="E21" i="2"/>
  <c r="N6" i="2" l="1"/>
  <c r="B7" i="2"/>
  <c r="C7" i="2"/>
  <c r="D7" i="2"/>
  <c r="K9" i="2"/>
  <c r="E7" i="2"/>
  <c r="L9" i="2"/>
  <c r="C8" i="2"/>
  <c r="C9" i="2" s="1"/>
  <c r="J10" i="2"/>
  <c r="J11" i="2" s="1"/>
  <c r="H26" i="1"/>
  <c r="O12" i="1"/>
  <c r="M12" i="1"/>
  <c r="K12" i="1"/>
  <c r="I12" i="1"/>
  <c r="F26" i="1"/>
  <c r="E25" i="1"/>
  <c r="C26" i="1"/>
  <c r="C13" i="1"/>
  <c r="D13" i="1"/>
  <c r="C10" i="1"/>
  <c r="D10" i="1"/>
  <c r="E10" i="1"/>
  <c r="E13" i="1" s="1"/>
  <c r="C6" i="1"/>
  <c r="D6" i="1"/>
  <c r="E6" i="1"/>
  <c r="B13" i="1"/>
  <c r="B6" i="1"/>
  <c r="B10" i="1"/>
</calcChain>
</file>

<file path=xl/sharedStrings.xml><?xml version="1.0" encoding="utf-8"?>
<sst xmlns="http://schemas.openxmlformats.org/spreadsheetml/2006/main" count="128" uniqueCount="60">
  <si>
    <t xml:space="preserve">Rohrlänge </t>
  </si>
  <si>
    <t>geteit durch</t>
  </si>
  <si>
    <t>mal benötigte Länge</t>
  </si>
  <si>
    <t>Rest / latte</t>
  </si>
  <si>
    <t>x</t>
  </si>
  <si>
    <t>Verwendung  vom Rest</t>
  </si>
  <si>
    <t>benötigte Stk</t>
  </si>
  <si>
    <t xml:space="preserve">Stückzahl </t>
  </si>
  <si>
    <t xml:space="preserve">erreicht durch </t>
  </si>
  <si>
    <t>Latten</t>
  </si>
  <si>
    <t xml:space="preserve">plus 18 mal </t>
  </si>
  <si>
    <t>Rest 570</t>
  </si>
  <si>
    <t>bei 1340</t>
  </si>
  <si>
    <t xml:space="preserve"> + 1 Latte</t>
  </si>
  <si>
    <t>4450 / 1550 =3</t>
  </si>
  <si>
    <t xml:space="preserve">3 + 1 = </t>
  </si>
  <si>
    <t>100 - 6 =</t>
  </si>
  <si>
    <t>geteilt durch 4</t>
  </si>
  <si>
    <t>Summe</t>
  </si>
  <si>
    <t>6x3=</t>
  </si>
  <si>
    <t>50x3</t>
  </si>
  <si>
    <t xml:space="preserve">Laut Programm </t>
  </si>
  <si>
    <t>2 x 18</t>
  </si>
  <si>
    <t xml:space="preserve">2 x 10 </t>
  </si>
  <si>
    <t>2 x 37</t>
  </si>
  <si>
    <t>1 x 10</t>
  </si>
  <si>
    <t>3 x 22</t>
  </si>
  <si>
    <t>Stk</t>
  </si>
  <si>
    <t xml:space="preserve"> -------</t>
  </si>
  <si>
    <t>zuviel</t>
  </si>
  <si>
    <t>ä</t>
  </si>
  <si>
    <r>
      <rPr>
        <sz val="11"/>
        <color theme="1"/>
        <rFont val="Wingdings"/>
        <charset val="2"/>
      </rPr>
      <t>ç</t>
    </r>
    <r>
      <rPr>
        <sz val="11"/>
        <color theme="1"/>
        <rFont val="Arial"/>
        <family val="2"/>
      </rPr>
      <t xml:space="preserve"> gleich 3 mehr !!!</t>
    </r>
  </si>
  <si>
    <t xml:space="preserve">plus 50 mal </t>
  </si>
  <si>
    <t>Rest 780</t>
  </si>
  <si>
    <r>
      <rPr>
        <b/>
        <sz val="11"/>
        <color theme="3" tint="-0.249977111117893"/>
        <rFont val="Arial"/>
        <family val="2"/>
        <scheme val="minor"/>
      </rPr>
      <t>3</t>
    </r>
    <r>
      <rPr>
        <sz val="11"/>
        <color theme="3" tint="-0.249977111117893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scheme val="minor"/>
      </rPr>
      <t>x 3 = 9</t>
    </r>
  </si>
  <si>
    <r>
      <rPr>
        <b/>
        <sz val="11"/>
        <color theme="3" tint="-0.249977111117893"/>
        <rFont val="Arial"/>
        <family val="2"/>
        <scheme val="minor"/>
      </rPr>
      <t>1</t>
    </r>
    <r>
      <rPr>
        <sz val="11"/>
        <color theme="1"/>
        <rFont val="Arial"/>
        <family val="2"/>
        <scheme val="minor"/>
      </rPr>
      <t xml:space="preserve"> x Rest = 4450</t>
    </r>
  </si>
  <si>
    <t>kein Rest</t>
  </si>
  <si>
    <r>
      <t xml:space="preserve">3 x Rest 1350  </t>
    </r>
    <r>
      <rPr>
        <sz val="11"/>
        <color theme="1"/>
        <rFont val="Wingdings 3"/>
        <family val="1"/>
        <charset val="2"/>
      </rPr>
      <t>â</t>
    </r>
  </si>
  <si>
    <t xml:space="preserve">           Rest 10</t>
  </si>
  <si>
    <t xml:space="preserve">plus 3 mal </t>
  </si>
  <si>
    <t>Rest 10</t>
  </si>
  <si>
    <t xml:space="preserve">Meine Berechnung </t>
  </si>
  <si>
    <t xml:space="preserve">plus 23 mal </t>
  </si>
  <si>
    <t>Rest 640</t>
  </si>
  <si>
    <t>und 1 mal</t>
  </si>
  <si>
    <t>6000 - (2*1340) =</t>
  </si>
  <si>
    <t>Rest 3320</t>
  </si>
  <si>
    <t>Rest / Latte</t>
  </si>
  <si>
    <t>ges. Länge</t>
  </si>
  <si>
    <t>Stückzahl</t>
  </si>
  <si>
    <t>Anzahl/ Latte</t>
  </si>
  <si>
    <t xml:space="preserve">Lattenlänge </t>
  </si>
  <si>
    <t>Teillänge</t>
  </si>
  <si>
    <t>Piet</t>
  </si>
  <si>
    <t>Ganze Latte</t>
  </si>
  <si>
    <t>Eig. Länge</t>
  </si>
  <si>
    <t>Summe:</t>
  </si>
  <si>
    <t>Latten:</t>
  </si>
  <si>
    <t>erforderlich:</t>
  </si>
  <si>
    <t>erforderlich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</si>
</sst>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Wingdings 3"/>
      <family val="1"/>
      <charset val="2"/>
    </font>
    <font>
      <b/>
      <sz val="11"/>
      <color theme="3"/>
      <name val="Arial"/>
      <family val="2"/>
      <scheme val="minor"/>
    </font>
    <font>
      <sz val="11"/>
      <color theme="1"/>
      <name val="Wingdings"/>
      <charset val="2"/>
    </font>
    <font>
      <sz val="11"/>
      <color theme="1"/>
      <name val="Arial"/>
      <family val="2"/>
      <charset val="2"/>
    </font>
    <font>
      <b/>
      <sz val="11"/>
      <color theme="3" tint="-0.249977111117893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sz val="11"/>
      <color rgb="FF7030A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indexed="12"/>
      <name val="Arial"/>
      <family val="2"/>
      <scheme val="minor"/>
    </font>
    <font>
      <b/>
      <sz val="11"/>
      <color indexed="12"/>
      <name val="Arial"/>
      <family val="2"/>
      <scheme val="minor"/>
    </font>
    <font>
      <sz val="1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0" fontId="5" fillId="8" borderId="0" xfId="0" applyFont="1" applyFill="1"/>
    <xf numFmtId="0" fontId="8" fillId="0" borderId="0" xfId="0" applyFont="1"/>
    <xf numFmtId="0" fontId="0" fillId="10" borderId="0" xfId="0" applyFill="1"/>
    <xf numFmtId="0" fontId="9" fillId="0" borderId="0" xfId="0" applyFont="1"/>
    <xf numFmtId="0" fontId="9" fillId="7" borderId="0" xfId="0" applyFont="1" applyFill="1"/>
    <xf numFmtId="0" fontId="0" fillId="11" borderId="0" xfId="0" applyFill="1"/>
    <xf numFmtId="0" fontId="10" fillId="0" borderId="0" xfId="0" applyFont="1"/>
    <xf numFmtId="3" fontId="11" fillId="0" borderId="0" xfId="0" applyNumberFormat="1" applyFont="1"/>
    <xf numFmtId="3" fontId="9" fillId="11" borderId="0" xfId="0" applyNumberFormat="1" applyFont="1" applyFill="1"/>
    <xf numFmtId="0" fontId="0" fillId="9" borderId="0" xfId="0" applyFill="1"/>
    <xf numFmtId="0" fontId="12" fillId="9" borderId="0" xfId="0" applyFont="1" applyFill="1"/>
    <xf numFmtId="0" fontId="0" fillId="0" borderId="0" xfId="0" applyFill="1"/>
    <xf numFmtId="0" fontId="9" fillId="4" borderId="0" xfId="0" applyFont="1" applyFill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Benutzerdefiniert 1">
      <a:dk1>
        <a:sysClr val="windowText" lastClr="000000"/>
      </a:dk1>
      <a:lt1>
        <a:sysClr val="window" lastClr="FFFFFF"/>
      </a:lt1>
      <a:dk2>
        <a:srgbClr val="0066CC"/>
      </a:dk2>
      <a:lt2>
        <a:srgbClr val="FFFF00"/>
      </a:lt2>
      <a:accent1>
        <a:srgbClr val="FF0000"/>
      </a:accent1>
      <a:accent2>
        <a:srgbClr val="0FC301"/>
      </a:accent2>
      <a:accent3>
        <a:srgbClr val="FA9706"/>
      </a:accent3>
      <a:accent4>
        <a:srgbClr val="FF00FF"/>
      </a:accent4>
      <a:accent5>
        <a:srgbClr val="9F1DB5"/>
      </a:accent5>
      <a:accent6>
        <a:srgbClr val="B25048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32"/>
  <sheetViews>
    <sheetView topLeftCell="A11" workbookViewId="0">
      <selection activeCell="C26" sqref="C26"/>
    </sheetView>
  </sheetViews>
  <sheetFormatPr baseColWidth="10" defaultRowHeight="14.25"/>
  <cols>
    <col min="4" max="4" width="15.5" customWidth="1"/>
    <col min="5" max="5" width="13.375" customWidth="1"/>
    <col min="8" max="8" width="8.125" customWidth="1"/>
    <col min="9" max="9" width="6.75" customWidth="1"/>
    <col min="10" max="10" width="8.375" customWidth="1"/>
    <col min="11" max="11" width="5.375" customWidth="1"/>
    <col min="12" max="12" width="8.75" customWidth="1"/>
    <col min="13" max="13" width="5.75" customWidth="1"/>
    <col min="14" max="14" width="8" customWidth="1"/>
    <col min="15" max="15" width="7" customWidth="1"/>
  </cols>
  <sheetData>
    <row r="1" spans="1:15" ht="13.15" customHeight="1"/>
    <row r="2" spans="1:15">
      <c r="A2" t="s">
        <v>0</v>
      </c>
      <c r="B2">
        <v>6000</v>
      </c>
      <c r="D2" s="11" t="s">
        <v>41</v>
      </c>
      <c r="I2" s="12" t="s">
        <v>21</v>
      </c>
      <c r="J2" s="12"/>
    </row>
    <row r="3" spans="1:15">
      <c r="A3" t="s">
        <v>1</v>
      </c>
      <c r="B3">
        <v>1810</v>
      </c>
      <c r="C3">
        <v>1740</v>
      </c>
      <c r="D3">
        <v>1550</v>
      </c>
      <c r="E3">
        <v>1340</v>
      </c>
      <c r="I3">
        <v>1810</v>
      </c>
      <c r="J3">
        <v>1740</v>
      </c>
      <c r="L3">
        <v>1550</v>
      </c>
      <c r="N3">
        <v>1340</v>
      </c>
    </row>
    <row r="4" spans="1:15">
      <c r="A4" t="s">
        <v>6</v>
      </c>
      <c r="B4">
        <v>18</v>
      </c>
      <c r="C4">
        <v>150</v>
      </c>
      <c r="D4">
        <v>10</v>
      </c>
      <c r="E4">
        <v>100</v>
      </c>
      <c r="I4">
        <v>18</v>
      </c>
      <c r="J4">
        <v>150</v>
      </c>
      <c r="L4">
        <v>10</v>
      </c>
      <c r="N4">
        <v>100</v>
      </c>
    </row>
    <row r="5" spans="1:15" ht="7.15" customHeight="1"/>
    <row r="6" spans="1:15">
      <c r="B6">
        <f>$B$2/B3</f>
        <v>3.3149171270718232</v>
      </c>
      <c r="C6">
        <f t="shared" ref="C6:E6" si="0">$B$2/C3</f>
        <v>3.4482758620689653</v>
      </c>
      <c r="D6">
        <f t="shared" si="0"/>
        <v>3.870967741935484</v>
      </c>
      <c r="E6">
        <f t="shared" si="0"/>
        <v>4.4776119402985071</v>
      </c>
      <c r="H6" t="s">
        <v>27</v>
      </c>
    </row>
    <row r="7" spans="1:15">
      <c r="H7" s="7">
        <v>18</v>
      </c>
      <c r="I7">
        <v>18</v>
      </c>
      <c r="J7" s="2" t="s">
        <v>22</v>
      </c>
      <c r="K7" s="2">
        <v>36</v>
      </c>
      <c r="L7" s="2"/>
      <c r="M7" s="2"/>
      <c r="N7" s="2"/>
    </row>
    <row r="8" spans="1:15">
      <c r="B8">
        <v>3</v>
      </c>
      <c r="C8">
        <v>3</v>
      </c>
      <c r="D8">
        <v>3</v>
      </c>
      <c r="E8">
        <v>4</v>
      </c>
      <c r="H8" s="7">
        <v>10</v>
      </c>
      <c r="J8" s="2" t="s">
        <v>23</v>
      </c>
      <c r="K8" s="2">
        <v>20</v>
      </c>
      <c r="L8" s="2" t="s">
        <v>25</v>
      </c>
      <c r="M8" s="2">
        <v>10</v>
      </c>
      <c r="N8" s="2"/>
    </row>
    <row r="9" spans="1:15">
      <c r="B9" s="1" t="s">
        <v>2</v>
      </c>
      <c r="C9" s="2" t="s">
        <v>4</v>
      </c>
      <c r="D9" s="2" t="s">
        <v>4</v>
      </c>
      <c r="E9" s="2" t="s">
        <v>4</v>
      </c>
      <c r="H9" s="7">
        <v>37</v>
      </c>
      <c r="J9" s="2" t="s">
        <v>24</v>
      </c>
      <c r="K9" s="2">
        <v>74</v>
      </c>
      <c r="L9" s="2"/>
      <c r="M9" s="2"/>
      <c r="N9" s="2">
        <v>37</v>
      </c>
      <c r="O9">
        <v>37</v>
      </c>
    </row>
    <row r="10" spans="1:15">
      <c r="B10">
        <f>B8*B3</f>
        <v>5430</v>
      </c>
      <c r="C10">
        <f t="shared" ref="C10:E10" si="1">C8*C3</f>
        <v>5220</v>
      </c>
      <c r="D10">
        <f t="shared" si="1"/>
        <v>4650</v>
      </c>
      <c r="E10">
        <f t="shared" si="1"/>
        <v>5360</v>
      </c>
      <c r="H10" s="7">
        <v>22</v>
      </c>
      <c r="J10" s="2">
        <v>22</v>
      </c>
      <c r="K10" s="2">
        <v>22</v>
      </c>
      <c r="L10" s="2"/>
      <c r="M10" s="2"/>
      <c r="N10" s="2" t="s">
        <v>26</v>
      </c>
      <c r="O10">
        <v>66</v>
      </c>
    </row>
    <row r="11" spans="1:15">
      <c r="H11" s="8" t="s">
        <v>30</v>
      </c>
      <c r="I11" s="2" t="s">
        <v>28</v>
      </c>
      <c r="J11" s="2"/>
      <c r="K11" s="2" t="s">
        <v>28</v>
      </c>
      <c r="L11" s="2"/>
      <c r="M11" s="2" t="s">
        <v>28</v>
      </c>
      <c r="N11" s="2"/>
      <c r="O11" s="2" t="s">
        <v>28</v>
      </c>
    </row>
    <row r="12" spans="1:15">
      <c r="B12" t="s">
        <v>3</v>
      </c>
      <c r="H12" s="8" t="s">
        <v>30</v>
      </c>
      <c r="I12" s="5">
        <f>SUM(I7:I11)</f>
        <v>18</v>
      </c>
      <c r="J12" s="2"/>
      <c r="K12" s="6">
        <f>SUM(K7:K11)</f>
        <v>152</v>
      </c>
      <c r="L12" s="2"/>
      <c r="M12" s="5">
        <f>SUM(M7:M11)</f>
        <v>10</v>
      </c>
      <c r="N12" s="2"/>
      <c r="O12" s="6">
        <f>SUM(O7:O11)</f>
        <v>103</v>
      </c>
    </row>
    <row r="13" spans="1:15">
      <c r="B13">
        <f>$B$2-B10</f>
        <v>570</v>
      </c>
      <c r="C13">
        <f t="shared" ref="C13:E13" si="2">$B$2-C10</f>
        <v>780</v>
      </c>
      <c r="D13">
        <f t="shared" si="2"/>
        <v>1350</v>
      </c>
      <c r="E13">
        <f t="shared" si="2"/>
        <v>640</v>
      </c>
      <c r="H13" s="8" t="s">
        <v>30</v>
      </c>
      <c r="I13" s="2"/>
      <c r="J13" s="2"/>
      <c r="K13" s="2"/>
      <c r="L13" s="2"/>
      <c r="M13" s="2"/>
      <c r="N13" s="2"/>
    </row>
    <row r="14" spans="1:15">
      <c r="H14" s="8" t="s">
        <v>30</v>
      </c>
      <c r="I14" s="2"/>
      <c r="J14" s="2"/>
      <c r="K14" s="2">
        <v>2</v>
      </c>
      <c r="L14" s="2"/>
      <c r="M14" s="2"/>
      <c r="N14" s="2"/>
      <c r="O14" s="2">
        <v>3</v>
      </c>
    </row>
    <row r="15" spans="1:15">
      <c r="B15" t="s">
        <v>5</v>
      </c>
      <c r="D15" t="s">
        <v>12</v>
      </c>
      <c r="H15" s="8" t="s">
        <v>30</v>
      </c>
      <c r="I15" s="2"/>
      <c r="J15" s="2"/>
      <c r="K15" s="2" t="s">
        <v>29</v>
      </c>
      <c r="L15" s="2"/>
      <c r="M15" s="2"/>
      <c r="N15" s="2"/>
      <c r="O15" s="2" t="s">
        <v>29</v>
      </c>
    </row>
    <row r="16" spans="1:15">
      <c r="B16" s="5">
        <v>6</v>
      </c>
      <c r="C16" s="5">
        <v>50</v>
      </c>
      <c r="D16" s="5">
        <v>3</v>
      </c>
      <c r="H16" s="8" t="s">
        <v>30</v>
      </c>
      <c r="I16" s="2"/>
      <c r="J16" s="2"/>
      <c r="K16" s="2"/>
      <c r="L16" s="2"/>
      <c r="M16" s="2"/>
      <c r="N16" s="2"/>
    </row>
    <row r="17" spans="1:14" ht="15">
      <c r="B17" t="s">
        <v>19</v>
      </c>
      <c r="C17" t="s">
        <v>20</v>
      </c>
      <c r="D17" t="s">
        <v>34</v>
      </c>
      <c r="H17" s="8" t="s">
        <v>30</v>
      </c>
      <c r="I17" s="2"/>
      <c r="J17" s="2"/>
      <c r="K17" s="2"/>
      <c r="L17" s="2"/>
      <c r="M17" s="2"/>
      <c r="N17" s="2"/>
    </row>
    <row r="18" spans="1:14">
      <c r="B18" s="2">
        <v>18</v>
      </c>
      <c r="C18">
        <v>150</v>
      </c>
      <c r="D18" t="s">
        <v>37</v>
      </c>
      <c r="E18" s="10">
        <v>3</v>
      </c>
      <c r="H18" s="8" t="s">
        <v>30</v>
      </c>
      <c r="I18" s="2"/>
      <c r="J18" s="2"/>
      <c r="K18" s="2"/>
      <c r="L18" s="2"/>
      <c r="M18" s="2"/>
      <c r="N18" s="2"/>
    </row>
    <row r="19" spans="1:14">
      <c r="D19" t="s">
        <v>38</v>
      </c>
      <c r="E19" s="2"/>
      <c r="H19" s="8" t="s">
        <v>30</v>
      </c>
      <c r="I19" s="2"/>
      <c r="J19" s="2"/>
      <c r="K19" s="2"/>
      <c r="L19" s="2"/>
      <c r="M19" s="2"/>
      <c r="N19" s="2"/>
    </row>
    <row r="20" spans="1:14">
      <c r="D20" t="s">
        <v>13</v>
      </c>
      <c r="E20" s="2"/>
      <c r="H20" s="8" t="s">
        <v>30</v>
      </c>
    </row>
    <row r="21" spans="1:14" ht="15">
      <c r="D21" t="s">
        <v>35</v>
      </c>
      <c r="E21" s="10">
        <v>3</v>
      </c>
      <c r="H21" s="8" t="s">
        <v>30</v>
      </c>
    </row>
    <row r="22" spans="1:14">
      <c r="D22" t="s">
        <v>14</v>
      </c>
      <c r="E22" t="s">
        <v>16</v>
      </c>
      <c r="F22">
        <v>23</v>
      </c>
      <c r="G22">
        <v>92</v>
      </c>
      <c r="H22" s="8" t="s">
        <v>30</v>
      </c>
    </row>
    <row r="23" spans="1:14">
      <c r="D23" s="2" t="s">
        <v>15</v>
      </c>
      <c r="E23" s="2">
        <v>94</v>
      </c>
      <c r="F23">
        <v>1</v>
      </c>
      <c r="H23" s="8" t="s">
        <v>30</v>
      </c>
    </row>
    <row r="24" spans="1:14">
      <c r="D24" s="2">
        <v>4</v>
      </c>
      <c r="E24" t="s">
        <v>17</v>
      </c>
      <c r="H24" s="8" t="s">
        <v>30</v>
      </c>
    </row>
    <row r="25" spans="1:14" ht="15" thickBot="1">
      <c r="A25" t="s">
        <v>7</v>
      </c>
      <c r="D25" t="s">
        <v>36</v>
      </c>
      <c r="E25" s="10">
        <f>94/4</f>
        <v>23.5</v>
      </c>
      <c r="F25" s="4" t="s">
        <v>18</v>
      </c>
      <c r="H25" s="2" t="s">
        <v>28</v>
      </c>
    </row>
    <row r="26" spans="1:14" ht="16.5" thickTop="1" thickBot="1">
      <c r="A26" t="s">
        <v>8</v>
      </c>
      <c r="B26" s="3">
        <v>6</v>
      </c>
      <c r="C26" s="3">
        <f>C4/C8</f>
        <v>50</v>
      </c>
      <c r="D26" s="3">
        <v>4</v>
      </c>
      <c r="E26" s="3">
        <v>24</v>
      </c>
      <c r="F26" s="9">
        <f>SUM(B26:E26)</f>
        <v>84</v>
      </c>
      <c r="H26" s="9">
        <f>SUM(H7:H10)</f>
        <v>87</v>
      </c>
      <c r="I26" s="13" t="s">
        <v>31</v>
      </c>
      <c r="J26" s="12"/>
      <c r="K26" s="12"/>
    </row>
    <row r="27" spans="1:14" ht="15" thickTop="1">
      <c r="B27" t="s">
        <v>9</v>
      </c>
    </row>
    <row r="28" spans="1:14" ht="8.4499999999999993" customHeight="1"/>
    <row r="29" spans="1:14">
      <c r="B29" t="s">
        <v>10</v>
      </c>
      <c r="C29" t="s">
        <v>32</v>
      </c>
      <c r="D29" t="s">
        <v>39</v>
      </c>
      <c r="E29" t="s">
        <v>42</v>
      </c>
    </row>
    <row r="30" spans="1:14">
      <c r="B30" t="s">
        <v>11</v>
      </c>
      <c r="C30" t="s">
        <v>33</v>
      </c>
      <c r="D30" t="s">
        <v>40</v>
      </c>
      <c r="E30" t="s">
        <v>43</v>
      </c>
    </row>
    <row r="31" spans="1:14">
      <c r="E31" t="s">
        <v>44</v>
      </c>
    </row>
    <row r="32" spans="1:14">
      <c r="D32" t="s">
        <v>45</v>
      </c>
      <c r="E32" t="s">
        <v>46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O34"/>
  <sheetViews>
    <sheetView tabSelected="1" workbookViewId="0">
      <selection activeCell="L19" sqref="L19"/>
    </sheetView>
  </sheetViews>
  <sheetFormatPr baseColWidth="10" defaultRowHeight="14.25"/>
  <cols>
    <col min="3" max="3" width="10.75" bestFit="1" customWidth="1"/>
    <col min="4" max="4" width="15.5" customWidth="1"/>
    <col min="5" max="5" width="12.25" bestFit="1" customWidth="1"/>
    <col min="6" max="6" width="7.375" bestFit="1" customWidth="1"/>
    <col min="9" max="13" width="8.625" customWidth="1"/>
    <col min="14" max="14" width="5.375" customWidth="1"/>
  </cols>
  <sheetData>
    <row r="1" spans="1:15" ht="13.15" customHeight="1">
      <c r="A1" s="18"/>
      <c r="B1" s="18"/>
      <c r="C1" s="18"/>
      <c r="D1" s="18"/>
      <c r="E1" s="18"/>
      <c r="F1" s="18"/>
      <c r="H1" s="18"/>
      <c r="I1" s="18"/>
      <c r="J1" s="18"/>
      <c r="K1" s="18"/>
      <c r="L1" s="18"/>
      <c r="M1" s="18"/>
    </row>
    <row r="2" spans="1:15" ht="15">
      <c r="A2" s="18" t="s">
        <v>51</v>
      </c>
      <c r="B2" s="17">
        <v>6000</v>
      </c>
      <c r="C2" s="18"/>
      <c r="D2" s="11" t="s">
        <v>41</v>
      </c>
      <c r="E2" s="18"/>
      <c r="F2" s="18"/>
      <c r="H2" s="18" t="s">
        <v>51</v>
      </c>
      <c r="I2" s="17">
        <v>6000</v>
      </c>
      <c r="J2" s="18"/>
      <c r="K2" s="11" t="s">
        <v>53</v>
      </c>
      <c r="L2" s="18"/>
      <c r="M2" s="18"/>
    </row>
    <row r="3" spans="1:15">
      <c r="A3" s="18" t="s">
        <v>52</v>
      </c>
      <c r="B3" s="18">
        <v>1810</v>
      </c>
      <c r="C3" s="18">
        <v>1740</v>
      </c>
      <c r="D3" s="18">
        <v>1550</v>
      </c>
      <c r="E3" s="18">
        <v>1340</v>
      </c>
      <c r="F3" s="18"/>
      <c r="H3" s="18" t="s">
        <v>52</v>
      </c>
      <c r="I3" s="18">
        <v>1810</v>
      </c>
      <c r="J3" s="18">
        <v>1740</v>
      </c>
      <c r="K3" s="18">
        <v>1550</v>
      </c>
      <c r="L3" s="18">
        <v>1340</v>
      </c>
      <c r="M3" s="18"/>
    </row>
    <row r="4" spans="1:15">
      <c r="A4" s="18" t="s">
        <v>49</v>
      </c>
      <c r="B4" s="18">
        <v>18</v>
      </c>
      <c r="C4" s="18">
        <v>150</v>
      </c>
      <c r="D4" s="18">
        <v>10</v>
      </c>
      <c r="E4" s="18">
        <v>100</v>
      </c>
      <c r="F4" s="18"/>
      <c r="H4" s="18" t="s">
        <v>49</v>
      </c>
      <c r="I4" s="18">
        <v>18</v>
      </c>
      <c r="J4" s="22">
        <v>150</v>
      </c>
      <c r="K4" s="18">
        <v>10</v>
      </c>
      <c r="L4" s="23">
        <v>100</v>
      </c>
      <c r="M4" s="18"/>
    </row>
    <row r="5" spans="1:15" ht="12.75" customHeight="1">
      <c r="A5" s="18"/>
      <c r="B5" s="18"/>
      <c r="C5" s="18"/>
      <c r="D5" s="18"/>
      <c r="E5" s="18"/>
      <c r="F5" s="18"/>
      <c r="H5" s="18" t="s">
        <v>56</v>
      </c>
      <c r="I5" s="18">
        <f>N19</f>
        <v>3</v>
      </c>
      <c r="J5" s="18">
        <f>N20</f>
        <v>2</v>
      </c>
      <c r="K5" s="18">
        <f>N21</f>
        <v>4</v>
      </c>
      <c r="L5" s="18">
        <f>N22</f>
        <v>6</v>
      </c>
      <c r="M5" s="18"/>
    </row>
    <row r="6" spans="1:15" ht="15">
      <c r="A6" t="s">
        <v>50</v>
      </c>
      <c r="B6">
        <f>ROUND($B$2/B3,2)</f>
        <v>3.31</v>
      </c>
      <c r="C6">
        <f t="shared" ref="C6:E6" si="0">ROUND($B$2/C3,2)</f>
        <v>3.45</v>
      </c>
      <c r="D6">
        <f t="shared" si="0"/>
        <v>3.87</v>
      </c>
      <c r="E6">
        <f t="shared" si="0"/>
        <v>4.4800000000000004</v>
      </c>
      <c r="H6" s="18" t="s">
        <v>57</v>
      </c>
      <c r="I6" s="18">
        <f>ROUND(I4/I5,2)</f>
        <v>6</v>
      </c>
      <c r="J6" s="18">
        <f t="shared" ref="J6:L6" si="1">ROUND(J4/J5,2)</f>
        <v>75</v>
      </c>
      <c r="K6" s="18">
        <f t="shared" si="1"/>
        <v>2.5</v>
      </c>
      <c r="L6" s="18">
        <f t="shared" si="1"/>
        <v>16.670000000000002</v>
      </c>
      <c r="M6" s="18"/>
      <c r="N6" s="16">
        <f>SUM($I6:$L6)+ L$18</f>
        <v>101.17</v>
      </c>
      <c r="O6" t="s">
        <v>9</v>
      </c>
    </row>
    <row r="7" spans="1:15" ht="15">
      <c r="A7" s="24" t="s">
        <v>54</v>
      </c>
      <c r="B7" s="25">
        <f>INT(B6)</f>
        <v>3</v>
      </c>
      <c r="C7" s="25">
        <f t="shared" ref="C7:E7" si="2">INT(C6)</f>
        <v>3</v>
      </c>
      <c r="D7" s="25">
        <f t="shared" si="2"/>
        <v>3</v>
      </c>
      <c r="E7" s="25">
        <f t="shared" si="2"/>
        <v>4</v>
      </c>
      <c r="H7" s="24"/>
      <c r="I7" s="24"/>
      <c r="J7" s="24"/>
      <c r="K7" s="24"/>
      <c r="L7" s="24"/>
      <c r="M7" s="24"/>
    </row>
    <row r="8" spans="1:15">
      <c r="A8" t="s">
        <v>48</v>
      </c>
      <c r="B8">
        <f>INT(B6)*B3</f>
        <v>5430</v>
      </c>
      <c r="C8">
        <f>INT(C6)*C3</f>
        <v>5220</v>
      </c>
      <c r="D8">
        <f>INT(D6)*D3</f>
        <v>4650</v>
      </c>
      <c r="E8">
        <f>INT(E6)*E3</f>
        <v>5360</v>
      </c>
      <c r="H8" t="s">
        <v>50</v>
      </c>
      <c r="I8">
        <f>ROUND($B$2/I3,2)</f>
        <v>3.31</v>
      </c>
      <c r="J8">
        <f>ROUND($B$2/J3,2)</f>
        <v>3.45</v>
      </c>
      <c r="K8">
        <f>ROUND($B$2/K3,2)</f>
        <v>3.87</v>
      </c>
      <c r="L8">
        <f>ROUND($B$2/L3,2)</f>
        <v>4.4800000000000004</v>
      </c>
    </row>
    <row r="9" spans="1:15" ht="15">
      <c r="A9" t="s">
        <v>47</v>
      </c>
      <c r="B9">
        <f>$B$2-B8</f>
        <v>570</v>
      </c>
      <c r="C9">
        <f t="shared" ref="C9:E9" si="3">$B$2-C8</f>
        <v>780</v>
      </c>
      <c r="D9" s="15">
        <f t="shared" si="3"/>
        <v>1350</v>
      </c>
      <c r="E9">
        <f t="shared" si="3"/>
        <v>640</v>
      </c>
      <c r="H9" s="24" t="s">
        <v>54</v>
      </c>
      <c r="I9" s="25">
        <f>INT(I8)</f>
        <v>3</v>
      </c>
      <c r="J9" s="25">
        <f t="shared" ref="J9" si="4">INT(J8)</f>
        <v>3</v>
      </c>
      <c r="K9" s="25">
        <f t="shared" ref="K9" si="5">INT(K8)</f>
        <v>3</v>
      </c>
      <c r="L9" s="25">
        <f t="shared" ref="L9" si="6">INT(L8)</f>
        <v>4</v>
      </c>
    </row>
    <row r="10" spans="1:15">
      <c r="H10" t="s">
        <v>48</v>
      </c>
      <c r="I10">
        <f>INT(I8)*I3</f>
        <v>5430</v>
      </c>
      <c r="J10">
        <f>INT(J8)*J3</f>
        <v>5220</v>
      </c>
      <c r="K10">
        <f>INT(K8)*K3</f>
        <v>4650</v>
      </c>
      <c r="L10">
        <f>INT(L8)*L3</f>
        <v>5360</v>
      </c>
    </row>
    <row r="11" spans="1:15">
      <c r="B11" t="s">
        <v>5</v>
      </c>
      <c r="D11" t="s">
        <v>12</v>
      </c>
      <c r="H11" t="s">
        <v>47</v>
      </c>
      <c r="I11">
        <f>$B$2-I10</f>
        <v>570</v>
      </c>
      <c r="J11">
        <f t="shared" ref="J11:L11" si="7">$B$2-J10</f>
        <v>780</v>
      </c>
      <c r="K11" s="15">
        <f t="shared" si="7"/>
        <v>1350</v>
      </c>
      <c r="L11">
        <f t="shared" si="7"/>
        <v>640</v>
      </c>
    </row>
    <row r="12" spans="1:15">
      <c r="B12" s="5">
        <v>6</v>
      </c>
      <c r="C12" s="5">
        <v>50</v>
      </c>
      <c r="D12" s="5">
        <v>3</v>
      </c>
      <c r="O12" t="s">
        <v>59</v>
      </c>
    </row>
    <row r="13" spans="1:15" ht="15">
      <c r="B13" t="s">
        <v>19</v>
      </c>
      <c r="C13" t="s">
        <v>20</v>
      </c>
      <c r="D13" t="s">
        <v>34</v>
      </c>
      <c r="H13" t="s">
        <v>58</v>
      </c>
      <c r="I13">
        <f>I4/I9</f>
        <v>6</v>
      </c>
      <c r="J13">
        <f t="shared" ref="J13:L13" si="8">J4/J9</f>
        <v>50</v>
      </c>
      <c r="K13">
        <f t="shared" si="8"/>
        <v>3.3333333333333335</v>
      </c>
      <c r="L13">
        <f t="shared" si="8"/>
        <v>25</v>
      </c>
      <c r="N13" s="16">
        <f>SUM($I13:$L13)+ L$18</f>
        <v>85.333333333333343</v>
      </c>
      <c r="O13" t="s">
        <v>9</v>
      </c>
    </row>
    <row r="14" spans="1:15">
      <c r="B14" s="2">
        <v>18</v>
      </c>
      <c r="C14">
        <v>150</v>
      </c>
      <c r="D14" t="s">
        <v>37</v>
      </c>
      <c r="E14" s="10">
        <v>3</v>
      </c>
    </row>
    <row r="15" spans="1:15">
      <c r="D15" t="s">
        <v>38</v>
      </c>
      <c r="E15" s="2"/>
    </row>
    <row r="16" spans="1:15">
      <c r="D16" t="s">
        <v>13</v>
      </c>
      <c r="E16" s="2"/>
    </row>
    <row r="17" spans="1:15" ht="15">
      <c r="D17" t="s">
        <v>35</v>
      </c>
      <c r="E17" s="10">
        <v>3</v>
      </c>
      <c r="H17" s="18" t="s">
        <v>52</v>
      </c>
      <c r="I17" s="18">
        <v>1810</v>
      </c>
      <c r="J17" s="18">
        <v>1740</v>
      </c>
      <c r="K17" s="18">
        <v>1550</v>
      </c>
      <c r="L17" s="18">
        <v>1340</v>
      </c>
      <c r="M17" s="18"/>
    </row>
    <row r="18" spans="1:15">
      <c r="D18" t="s">
        <v>14</v>
      </c>
      <c r="E18" t="s">
        <v>16</v>
      </c>
      <c r="F18">
        <v>23</v>
      </c>
      <c r="H18" t="s">
        <v>55</v>
      </c>
      <c r="I18" s="22">
        <v>3</v>
      </c>
      <c r="J18" s="22">
        <v>1</v>
      </c>
      <c r="K18" s="22">
        <v>3</v>
      </c>
      <c r="L18" s="22">
        <v>1</v>
      </c>
      <c r="O18" t="s">
        <v>18</v>
      </c>
    </row>
    <row r="19" spans="1:15">
      <c r="D19" s="2" t="s">
        <v>15</v>
      </c>
      <c r="E19" s="2">
        <v>94</v>
      </c>
      <c r="F19">
        <v>1</v>
      </c>
      <c r="H19" s="14">
        <v>1810</v>
      </c>
      <c r="N19">
        <f>SUM($I19:$L19)+ I$18</f>
        <v>3</v>
      </c>
      <c r="O19" s="26">
        <v>1810</v>
      </c>
    </row>
    <row r="20" spans="1:15">
      <c r="D20" s="2">
        <v>4</v>
      </c>
      <c r="E20" t="s">
        <v>17</v>
      </c>
      <c r="H20" s="14">
        <v>1740</v>
      </c>
      <c r="L20">
        <v>1</v>
      </c>
      <c r="N20">
        <f>SUM($I20:$L20)+ J$18</f>
        <v>2</v>
      </c>
      <c r="O20" s="26">
        <v>1740</v>
      </c>
    </row>
    <row r="21" spans="1:15" ht="15" thickBot="1">
      <c r="A21" t="s">
        <v>7</v>
      </c>
      <c r="D21" t="s">
        <v>36</v>
      </c>
      <c r="E21" s="10">
        <f>94/4</f>
        <v>23.5</v>
      </c>
      <c r="F21" s="4" t="s">
        <v>18</v>
      </c>
      <c r="H21" s="14">
        <v>1550</v>
      </c>
      <c r="L21">
        <v>1</v>
      </c>
      <c r="N21">
        <f>SUM($I21:$L21)+ K$18</f>
        <v>4</v>
      </c>
      <c r="O21" s="26">
        <v>1550</v>
      </c>
    </row>
    <row r="22" spans="1:15" ht="16.5" thickTop="1" thickBot="1">
      <c r="A22" t="s">
        <v>8</v>
      </c>
      <c r="B22" s="3">
        <v>6</v>
      </c>
      <c r="C22" s="3">
        <f>C4/INT(C6)</f>
        <v>50</v>
      </c>
      <c r="D22" s="3">
        <v>4</v>
      </c>
      <c r="E22" s="3">
        <v>24</v>
      </c>
      <c r="F22" s="9">
        <f>SUM(B22:E22)</f>
        <v>84</v>
      </c>
      <c r="H22" s="14">
        <v>1340</v>
      </c>
      <c r="J22">
        <v>3</v>
      </c>
      <c r="K22">
        <v>1</v>
      </c>
      <c r="L22">
        <v>1</v>
      </c>
      <c r="N22">
        <f>SUM($I22:$L22)+ L$18</f>
        <v>6</v>
      </c>
      <c r="O22" s="26">
        <v>1340</v>
      </c>
    </row>
    <row r="23" spans="1:15" ht="15.75" thickTop="1">
      <c r="B23" t="s">
        <v>9</v>
      </c>
      <c r="H23" t="s">
        <v>48</v>
      </c>
      <c r="I23" s="20">
        <f>I17*I18+I19*$H19+$H20*I20+$H21*I21+$H22*I22</f>
        <v>5430</v>
      </c>
      <c r="J23" s="20">
        <f t="shared" ref="J23:L23" si="9">J17*J18+J19*$H19+$H20*J20+$H21*J21+$H22*J22</f>
        <v>5760</v>
      </c>
      <c r="K23" s="20">
        <f t="shared" si="9"/>
        <v>5990</v>
      </c>
      <c r="L23" s="20">
        <f t="shared" si="9"/>
        <v>5970</v>
      </c>
      <c r="M23" s="19"/>
    </row>
    <row r="24" spans="1:15" ht="15" customHeight="1">
      <c r="H24" t="s">
        <v>47</v>
      </c>
      <c r="I24" s="21">
        <f>$I$2-I23</f>
        <v>570</v>
      </c>
      <c r="J24" s="21">
        <f t="shared" ref="J24" si="10">$I$2-J23</f>
        <v>240</v>
      </c>
      <c r="K24" s="21">
        <f t="shared" ref="K24" si="11">$I$2-K23</f>
        <v>10</v>
      </c>
      <c r="L24" s="21">
        <f t="shared" ref="L24" si="12">$I$2-L23</f>
        <v>30</v>
      </c>
      <c r="M24" s="18"/>
    </row>
    <row r="25" spans="1:15">
      <c r="B25" t="s">
        <v>10</v>
      </c>
      <c r="C25" t="s">
        <v>32</v>
      </c>
      <c r="D25" t="s">
        <v>39</v>
      </c>
      <c r="E25" t="s">
        <v>42</v>
      </c>
    </row>
    <row r="26" spans="1:15">
      <c r="B26" t="s">
        <v>11</v>
      </c>
      <c r="C26" t="s">
        <v>33</v>
      </c>
      <c r="D26" t="s">
        <v>40</v>
      </c>
      <c r="E26" t="s">
        <v>43</v>
      </c>
    </row>
    <row r="27" spans="1:15">
      <c r="E27" t="s">
        <v>44</v>
      </c>
      <c r="H27" s="18" t="s">
        <v>52</v>
      </c>
      <c r="I27" s="18">
        <v>1810</v>
      </c>
      <c r="J27" s="18">
        <v>1740</v>
      </c>
      <c r="K27" s="18">
        <v>1550</v>
      </c>
      <c r="L27" s="18">
        <v>1340</v>
      </c>
      <c r="M27" s="18"/>
    </row>
    <row r="28" spans="1:15">
      <c r="D28" t="s">
        <v>45</v>
      </c>
      <c r="E28" t="s">
        <v>46</v>
      </c>
      <c r="H28" t="s">
        <v>55</v>
      </c>
      <c r="I28" s="22">
        <v>3</v>
      </c>
      <c r="J28" s="22">
        <v>1</v>
      </c>
      <c r="K28" s="22">
        <v>3</v>
      </c>
      <c r="L28" s="22"/>
      <c r="O28" t="s">
        <v>18</v>
      </c>
    </row>
    <row r="29" spans="1:15">
      <c r="H29" s="14">
        <v>1810</v>
      </c>
      <c r="N29">
        <f>SUM($I29:$L29)+ I$28</f>
        <v>3</v>
      </c>
      <c r="O29" s="26">
        <v>1810</v>
      </c>
    </row>
    <row r="30" spans="1:15">
      <c r="H30" s="14">
        <v>1740</v>
      </c>
      <c r="N30">
        <f>SUM($I30:$L30)+ J$28</f>
        <v>1</v>
      </c>
      <c r="O30" s="26">
        <v>1740</v>
      </c>
    </row>
    <row r="31" spans="1:15">
      <c r="H31" s="14">
        <v>1550</v>
      </c>
      <c r="N31">
        <f>SUM($I31:$L31)+ K$28</f>
        <v>3</v>
      </c>
      <c r="O31" s="26">
        <v>1550</v>
      </c>
    </row>
    <row r="32" spans="1:15">
      <c r="H32" s="14">
        <v>1340</v>
      </c>
      <c r="J32">
        <v>3</v>
      </c>
      <c r="K32">
        <v>1</v>
      </c>
      <c r="N32">
        <f>SUM($I32:$L32)+ L$28</f>
        <v>4</v>
      </c>
      <c r="O32" s="26">
        <v>1340</v>
      </c>
    </row>
    <row r="33" spans="8:13" ht="15">
      <c r="H33" t="s">
        <v>48</v>
      </c>
      <c r="I33" s="20">
        <f>I27*I28+I29*$H29+$H30*I30+$H31*I31+$H32*I32</f>
        <v>5430</v>
      </c>
      <c r="J33" s="20">
        <f t="shared" ref="J33" si="13">J27*J28+J29*$H29+$H30*J30+$H31*J31+$H32*J32</f>
        <v>5760</v>
      </c>
      <c r="K33" s="20">
        <f t="shared" ref="K33" si="14">K27*K28+K29*$H29+$H30*K30+$H31*K31+$H32*K32</f>
        <v>5990</v>
      </c>
      <c r="L33" s="20">
        <f t="shared" ref="L33" si="15">L27*L28+L29*$H29+$H30*L30+$H31*L31+$H32*L32</f>
        <v>0</v>
      </c>
      <c r="M33" s="19"/>
    </row>
    <row r="34" spans="8:13" ht="15">
      <c r="H34" t="s">
        <v>47</v>
      </c>
      <c r="I34" s="21">
        <f>$I$2-I33</f>
        <v>570</v>
      </c>
      <c r="J34" s="21">
        <f t="shared" ref="J34" si="16">$I$2-J33</f>
        <v>240</v>
      </c>
      <c r="K34" s="21">
        <f t="shared" ref="K34" si="17">$I$2-K33</f>
        <v>10</v>
      </c>
      <c r="L34" s="21">
        <f t="shared" ref="L34" si="18">$I$2-L33</f>
        <v>6000</v>
      </c>
      <c r="M34" s="1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2023-03-04T11:28:13Z</dcterms:created>
  <dcterms:modified xsi:type="dcterms:W3CDTF">2025-01-27T10:48:00Z</dcterms:modified>
</cp:coreProperties>
</file>