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deck\Desktop\"/>
    </mc:Choice>
  </mc:AlternateContent>
  <xr:revisionPtr revIDLastSave="0" documentId="13_ncr:1_{5BCAB2F5-73D8-4906-A4D7-7C15BCDC510E}" xr6:coauthVersionLast="47" xr6:coauthVersionMax="47" xr10:uidLastSave="{00000000-0000-0000-0000-000000000000}"/>
  <bookViews>
    <workbookView xWindow="4746" yWindow="150" windowWidth="22119" windowHeight="17810" xr2:uid="{00000000-000D-0000-FFFF-FFFF00000000}"/>
  </bookViews>
  <sheets>
    <sheet name="Arbeitstunden" sheetId="1" r:id="rId1"/>
    <sheet name="Form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6" i="1"/>
  <c r="F36" i="2" l="1"/>
  <c r="F35" i="2"/>
  <c r="F34" i="2"/>
  <c r="F33" i="2"/>
  <c r="F32" i="2"/>
  <c r="F31" i="2"/>
  <c r="F30" i="2"/>
  <c r="F29" i="2"/>
  <c r="F28" i="2"/>
  <c r="F27" i="2"/>
  <c r="F26" i="2"/>
  <c r="F25" i="2"/>
  <c r="F24" i="2"/>
  <c r="L13" i="1" s="1"/>
  <c r="K13" i="1" s="1"/>
  <c r="F23" i="2"/>
  <c r="L12" i="1" s="1"/>
  <c r="K12" i="1" s="1"/>
  <c r="F21" i="2"/>
  <c r="L10" i="1" s="1"/>
  <c r="F20" i="2"/>
  <c r="F19" i="2"/>
  <c r="F18" i="2"/>
  <c r="F17" i="2"/>
  <c r="F16" i="2"/>
  <c r="F15" i="2"/>
  <c r="F14" i="2"/>
  <c r="F13" i="2"/>
  <c r="F12" i="2"/>
  <c r="F11" i="2"/>
  <c r="L9" i="1" s="1"/>
  <c r="F10" i="2"/>
  <c r="L8" i="1" s="1"/>
  <c r="F9" i="2"/>
  <c r="L7" i="1" s="1"/>
  <c r="F8" i="2"/>
  <c r="L6" i="1" s="1"/>
  <c r="F39" i="2"/>
  <c r="F38" i="2"/>
  <c r="F37" i="2"/>
  <c r="F22" i="2"/>
  <c r="L11" i="1" s="1"/>
  <c r="K11" i="1" s="1"/>
  <c r="J13" i="1" l="1"/>
  <c r="H13" i="1" s="1"/>
  <c r="K6" i="1"/>
  <c r="J6" i="1"/>
  <c r="I7" i="1"/>
  <c r="K7" i="1"/>
  <c r="J7" i="1"/>
  <c r="J10" i="1"/>
  <c r="I10" i="1" s="1"/>
  <c r="K10" i="1"/>
  <c r="J9" i="1"/>
  <c r="K9" i="1"/>
  <c r="I9" i="1"/>
  <c r="K8" i="1"/>
  <c r="J8" i="1"/>
  <c r="I8" i="1" s="1"/>
  <c r="J11" i="1"/>
  <c r="J12" i="1"/>
  <c r="H12" i="1" s="1"/>
  <c r="Y11" i="1" l="1"/>
  <c r="Y9" i="1"/>
  <c r="Y8" i="1"/>
  <c r="Y7" i="1"/>
  <c r="Y6" i="1"/>
  <c r="C1" i="2"/>
  <c r="D1" i="2" s="1"/>
  <c r="C39" i="2"/>
  <c r="D39" i="2" s="1"/>
  <c r="C38" i="2"/>
  <c r="D38" i="2" s="1"/>
  <c r="C37" i="2"/>
  <c r="D37" i="2" s="1"/>
  <c r="C36" i="2"/>
  <c r="D36" i="2" s="1"/>
  <c r="C35" i="2"/>
  <c r="D35" i="2" s="1"/>
  <c r="C34" i="2"/>
  <c r="D34" i="2" s="1"/>
  <c r="C33" i="2"/>
  <c r="D33" i="2" s="1"/>
  <c r="C32" i="2"/>
  <c r="D32" i="2" s="1"/>
  <c r="C31" i="2"/>
  <c r="D31" i="2" s="1"/>
  <c r="C30" i="2"/>
  <c r="D30" i="2" s="1"/>
  <c r="C29" i="2"/>
  <c r="D29" i="2" s="1"/>
  <c r="C28" i="2"/>
  <c r="D28" i="2" s="1"/>
  <c r="C27" i="2"/>
  <c r="D27" i="2" s="1"/>
  <c r="C26" i="2"/>
  <c r="D26" i="2" s="1"/>
  <c r="C25" i="2"/>
  <c r="D25" i="2" s="1"/>
  <c r="C24" i="2"/>
  <c r="D24" i="2" s="1"/>
  <c r="C23" i="2"/>
  <c r="D23" i="2" s="1"/>
  <c r="C22" i="2"/>
  <c r="C21" i="2"/>
  <c r="D21" i="2" s="1"/>
  <c r="C20" i="2"/>
  <c r="D20" i="2" s="1"/>
  <c r="C19" i="2"/>
  <c r="D19" i="2" s="1"/>
  <c r="C18" i="2"/>
  <c r="D18" i="2" s="1"/>
  <c r="C17" i="2"/>
  <c r="D17" i="2" s="1"/>
  <c r="C16" i="2"/>
  <c r="D16" i="2" s="1"/>
  <c r="C15" i="2"/>
  <c r="D15" i="2" s="1"/>
  <c r="C14" i="2"/>
  <c r="D14" i="2" s="1"/>
  <c r="C13" i="2"/>
  <c r="D13" i="2" s="1"/>
  <c r="C12" i="2"/>
  <c r="D12" i="2" s="1"/>
  <c r="C11" i="2"/>
  <c r="D11" i="2" s="1"/>
  <c r="C10" i="2"/>
  <c r="D10" i="2" s="1"/>
  <c r="C9" i="2"/>
  <c r="D9" i="2" s="1"/>
  <c r="C8" i="2"/>
  <c r="D8" i="2" s="1"/>
  <c r="C7" i="2"/>
  <c r="D7" i="2" s="1"/>
  <c r="C6" i="2"/>
  <c r="D6" i="2" s="1"/>
  <c r="C5" i="2"/>
  <c r="D5" i="2" s="1"/>
  <c r="C4" i="2"/>
  <c r="D4" i="2" s="1"/>
  <c r="C3" i="2"/>
  <c r="D3" i="2" s="1"/>
  <c r="C2" i="2"/>
  <c r="D2" i="2" s="1"/>
  <c r="D22" i="2"/>
  <c r="B8" i="2"/>
  <c r="B7" i="2"/>
  <c r="B6" i="2"/>
  <c r="B3" i="2"/>
  <c r="B2" i="2"/>
  <c r="I6" i="1" l="1"/>
  <c r="H11" i="1"/>
</calcChain>
</file>

<file path=xl/sharedStrings.xml><?xml version="1.0" encoding="utf-8"?>
<sst xmlns="http://schemas.openxmlformats.org/spreadsheetml/2006/main" count="41" uniqueCount="35">
  <si>
    <t>Feiertage</t>
  </si>
  <si>
    <t>Capodanno</t>
  </si>
  <si>
    <t>Epifania</t>
  </si>
  <si>
    <t>Festa Repubblica Italia</t>
  </si>
  <si>
    <t xml:space="preserve">Pasqua </t>
  </si>
  <si>
    <t>Pasquetta</t>
  </si>
  <si>
    <t>Festa della Liberazione</t>
  </si>
  <si>
    <t>Festa dei lavoratori</t>
  </si>
  <si>
    <t>Ferragosto</t>
  </si>
  <si>
    <t xml:space="preserve">Tutti i Santi </t>
  </si>
  <si>
    <t>Immacolata Concezione</t>
  </si>
  <si>
    <t>Natale</t>
  </si>
  <si>
    <t>Santo Stefano</t>
  </si>
  <si>
    <t>San Silvestro</t>
  </si>
  <si>
    <t>I</t>
  </si>
  <si>
    <t>J</t>
  </si>
  <si>
    <t>Datum</t>
  </si>
  <si>
    <t>Arbeitsplan</t>
  </si>
  <si>
    <t>Morgens</t>
  </si>
  <si>
    <t>Nachmittags</t>
  </si>
  <si>
    <t>Von</t>
  </si>
  <si>
    <t>Bis</t>
  </si>
  <si>
    <t>Stunden</t>
  </si>
  <si>
    <t>Total Stunden</t>
  </si>
  <si>
    <t>Baustelle</t>
  </si>
  <si>
    <t>Vorbereitung</t>
  </si>
  <si>
    <t>Überstunden</t>
  </si>
  <si>
    <t>Nachts</t>
  </si>
  <si>
    <t>So und Feiertage</t>
  </si>
  <si>
    <t>Mitarbeiter</t>
  </si>
  <si>
    <r>
      <rPr>
        <b/>
        <sz val="11"/>
        <color rgb="FFFF0000"/>
        <rFont val="Calibri"/>
        <family val="2"/>
        <scheme val="minor"/>
      </rPr>
      <t>Die Schichten</t>
    </r>
    <r>
      <rPr>
        <sz val="11"/>
        <color theme="1"/>
        <rFont val="Calibri"/>
        <family val="2"/>
        <scheme val="minor"/>
      </rPr>
      <t xml:space="preserve"> - sollen so bleiben wie geschrieben, meine ich so geteillt vormittags und Nachmittags bis in die nacht auch nach 24:00 Uhr</t>
    </r>
  </si>
  <si>
    <r>
      <rPr>
        <b/>
        <sz val="11"/>
        <color rgb="FFFF0000"/>
        <rFont val="Calibri"/>
        <family val="2"/>
        <scheme val="minor"/>
      </rPr>
      <t>Total stunden</t>
    </r>
    <r>
      <rPr>
        <sz val="11"/>
        <color theme="1"/>
        <rFont val="Calibri"/>
        <family val="2"/>
        <scheme val="minor"/>
      </rPr>
      <t xml:space="preserve"> - aufgeteilt in Baustelle und Vorbereitung für Baustelle</t>
    </r>
  </si>
  <si>
    <r>
      <rPr>
        <b/>
        <sz val="11"/>
        <color rgb="FFFF0000"/>
        <rFont val="Calibri"/>
        <family val="2"/>
        <scheme val="minor"/>
      </rPr>
      <t>Überstunden</t>
    </r>
    <r>
      <rPr>
        <sz val="11"/>
        <color theme="1"/>
        <rFont val="Calibri"/>
        <family val="2"/>
        <scheme val="minor"/>
      </rPr>
      <t xml:space="preserve"> - zählen alle Stunden über 8 Stunden - Nachtstunden wenn keine Sonntag und oder Feiertag</t>
    </r>
  </si>
  <si>
    <r>
      <rPr>
        <b/>
        <sz val="11"/>
        <color rgb="FFFF0000"/>
        <rFont val="Calibri"/>
        <family val="2"/>
        <scheme val="minor"/>
      </rPr>
      <t>Nachtstunden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- Stunden zwischen 22:00 und 06:00 nächsten Tag; es kommt vor bis vor 24:00 aber auch nach 24:00 uhr, zählenwenn keinen Sonntag oder Feiertag</t>
    </r>
  </si>
  <si>
    <r>
      <rPr>
        <b/>
        <sz val="11"/>
        <color rgb="FFFF0000"/>
        <rFont val="Calibri"/>
        <family val="2"/>
        <scheme val="minor"/>
      </rPr>
      <t>Feiertag und Sonntag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- Feiertage für Italien auf dem Blatt Formel</t>
    </r>
    <r>
      <rPr>
        <sz val="11"/>
        <color rgb="FFFF000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</si>
</sst>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ddd\,\ d/\ mm\ yyyy"/>
    <numFmt numFmtId="167" formatCode="dd/mm/yy;@"/>
    <numFmt numFmtId="168" formatCode="[$-410]ddd\ dd\/mm\/yyyy"/>
    <numFmt numFmtId="169" formatCode="h:mm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9933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0" fontId="0" fillId="0" borderId="16" xfId="0" applyNumberForma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2" fillId="0" borderId="26" xfId="0" applyFont="1" applyBorder="1" applyAlignment="1" applyProtection="1">
      <alignment horizontal="center" vertical="center"/>
      <protection hidden="1"/>
    </xf>
    <xf numFmtId="0" fontId="12" fillId="0" borderId="27" xfId="0" applyFont="1" applyBorder="1" applyAlignment="1" applyProtection="1">
      <alignment horizontal="center" vertical="center"/>
      <protection hidden="1"/>
    </xf>
    <xf numFmtId="165" fontId="13" fillId="0" borderId="0" xfId="0" applyNumberFormat="1" applyFont="1" applyProtection="1">
      <protection hidden="1"/>
    </xf>
    <xf numFmtId="0" fontId="13" fillId="0" borderId="0" xfId="0" applyFont="1" applyProtection="1">
      <protection hidden="1"/>
    </xf>
    <xf numFmtId="0" fontId="15" fillId="0" borderId="23" xfId="0" applyFont="1" applyBorder="1" applyAlignment="1" applyProtection="1">
      <alignment vertical="center"/>
      <protection hidden="1"/>
    </xf>
    <xf numFmtId="167" fontId="15" fillId="0" borderId="20" xfId="0" applyNumberFormat="1" applyFont="1" applyBorder="1" applyAlignment="1" applyProtection="1">
      <alignment horizontal="left" vertical="center"/>
      <protection hidden="1"/>
    </xf>
    <xf numFmtId="0" fontId="15" fillId="0" borderId="21" xfId="0" applyFont="1" applyBorder="1" applyProtection="1">
      <protection hidden="1"/>
    </xf>
    <xf numFmtId="167" fontId="15" fillId="0" borderId="22" xfId="0" applyNumberFormat="1" applyFont="1" applyBorder="1" applyAlignment="1" applyProtection="1">
      <alignment horizontal="left" vertical="center"/>
      <protection hidden="1"/>
    </xf>
    <xf numFmtId="0" fontId="15" fillId="0" borderId="21" xfId="0" applyFont="1" applyBorder="1"/>
    <xf numFmtId="167" fontId="15" fillId="0" borderId="22" xfId="0" applyNumberFormat="1" applyFont="1" applyBorder="1" applyAlignment="1">
      <alignment horizontal="left" vertical="center"/>
    </xf>
    <xf numFmtId="0" fontId="15" fillId="0" borderId="24" xfId="0" applyFont="1" applyBorder="1" applyProtection="1">
      <protection hidden="1"/>
    </xf>
    <xf numFmtId="167" fontId="15" fillId="0" borderId="25" xfId="0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left" vertical="center"/>
      <protection hidden="1"/>
    </xf>
    <xf numFmtId="167" fontId="11" fillId="0" borderId="0" xfId="0" applyNumberFormat="1" applyFont="1" applyAlignment="1">
      <alignment horizontal="left" vertical="center"/>
    </xf>
    <xf numFmtId="168" fontId="10" fillId="0" borderId="1" xfId="0" applyNumberFormat="1" applyFont="1" applyBorder="1" applyAlignment="1">
      <alignment horizontal="left" vertical="center"/>
    </xf>
    <xf numFmtId="168" fontId="10" fillId="0" borderId="16" xfId="0" applyNumberFormat="1" applyFont="1" applyBorder="1" applyAlignment="1">
      <alignment horizontal="left" vertical="center"/>
    </xf>
    <xf numFmtId="168" fontId="10" fillId="0" borderId="4" xfId="0" applyNumberFormat="1" applyFont="1" applyBorder="1" applyAlignment="1">
      <alignment horizontal="left" vertical="center"/>
    </xf>
    <xf numFmtId="0" fontId="0" fillId="0" borderId="28" xfId="0" applyBorder="1" applyAlignment="1" applyProtection="1">
      <alignment horizontal="center"/>
      <protection hidden="1"/>
    </xf>
    <xf numFmtId="169" fontId="0" fillId="0" borderId="0" xfId="0" applyNumberFormat="1"/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" fillId="0" borderId="0" xfId="0" applyFont="1"/>
    <xf numFmtId="0" fontId="11" fillId="0" borderId="0" xfId="0" applyFont="1"/>
  </cellXfs>
  <cellStyles count="1">
    <cellStyle name="Standard" xfId="0" builtinId="0"/>
  </cellStyles>
  <dxfs count="3">
    <dxf>
      <font>
        <color rgb="FFFF0000"/>
      </font>
      <fill>
        <patternFill patternType="none">
          <bgColor auto="1"/>
        </patternFill>
      </fill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3300"/>
      <color rgb="FF663300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Y21"/>
  <sheetViews>
    <sheetView tabSelected="1" zoomScaleNormal="100" workbookViewId="0">
      <selection activeCell="H31" sqref="H31"/>
    </sheetView>
  </sheetViews>
  <sheetFormatPr baseColWidth="10" defaultColWidth="8.796875" defaultRowHeight="14.4" x14ac:dyDescent="0.3"/>
  <cols>
    <col min="1" max="1" width="14" customWidth="1"/>
    <col min="2" max="5" width="6.8984375" customWidth="1"/>
    <col min="6" max="6" width="11.09765625" customWidth="1"/>
    <col min="7" max="7" width="7.69921875" customWidth="1"/>
    <col min="8" max="8" width="11.8984375" customWidth="1"/>
    <col min="9" max="9" width="12.5" customWidth="1"/>
    <col min="10" max="10" width="13.09765625" customWidth="1"/>
    <col min="11" max="11" width="13.5" customWidth="1"/>
    <col min="12" max="12" width="12.796875" customWidth="1"/>
    <col min="13" max="13" width="8.8984375" customWidth="1"/>
    <col min="14" max="15" width="11.3984375" customWidth="1"/>
    <col min="16" max="16" width="13.09765625" customWidth="1"/>
    <col min="17" max="17" width="7.296875" customWidth="1"/>
    <col min="19" max="19" width="11.69921875" customWidth="1"/>
    <col min="22" max="22" width="17" customWidth="1"/>
    <col min="24" max="24" width="13.69921875" customWidth="1"/>
    <col min="28" max="28" width="16.59765625" customWidth="1"/>
  </cols>
  <sheetData>
    <row r="3" spans="1:25" x14ac:dyDescent="0.3">
      <c r="A3" s="50" t="s">
        <v>16</v>
      </c>
      <c r="B3" s="64" t="s">
        <v>17</v>
      </c>
      <c r="C3" s="64"/>
      <c r="D3" s="64"/>
      <c r="E3" s="64"/>
      <c r="F3" s="65" t="s">
        <v>29</v>
      </c>
      <c r="G3" s="11"/>
      <c r="H3" s="12" t="s">
        <v>23</v>
      </c>
      <c r="I3" s="12" t="s">
        <v>23</v>
      </c>
      <c r="J3" s="12" t="s">
        <v>23</v>
      </c>
      <c r="K3" s="12" t="s">
        <v>23</v>
      </c>
      <c r="L3" s="12" t="s">
        <v>23</v>
      </c>
      <c r="M3" s="55"/>
      <c r="N3" s="56"/>
      <c r="O3" s="56"/>
      <c r="P3" s="57"/>
      <c r="Q3" s="4"/>
      <c r="S3" s="34"/>
      <c r="V3" s="27"/>
      <c r="W3" s="18"/>
      <c r="X3" s="17"/>
      <c r="Y3" s="14"/>
    </row>
    <row r="4" spans="1:25" x14ac:dyDescent="0.3">
      <c r="A4" s="51"/>
      <c r="B4" s="53" t="s">
        <v>18</v>
      </c>
      <c r="C4" s="54"/>
      <c r="D4" s="53" t="s">
        <v>19</v>
      </c>
      <c r="E4" s="54"/>
      <c r="F4" s="66"/>
      <c r="G4" s="12" t="s">
        <v>22</v>
      </c>
      <c r="H4" s="12" t="s">
        <v>24</v>
      </c>
      <c r="I4" s="12" t="s">
        <v>25</v>
      </c>
      <c r="J4" s="12" t="s">
        <v>26</v>
      </c>
      <c r="K4" s="12" t="s">
        <v>27</v>
      </c>
      <c r="L4" s="12" t="s">
        <v>28</v>
      </c>
      <c r="M4" s="58"/>
      <c r="N4" s="59"/>
      <c r="O4" s="59"/>
      <c r="P4" s="60"/>
      <c r="Q4" s="4"/>
      <c r="S4" s="34"/>
      <c r="V4" s="27"/>
      <c r="W4" s="18"/>
      <c r="X4" s="17"/>
      <c r="Y4" s="14"/>
    </row>
    <row r="5" spans="1:25" x14ac:dyDescent="0.3">
      <c r="A5" s="52"/>
      <c r="B5" s="12" t="s">
        <v>20</v>
      </c>
      <c r="C5" s="12" t="s">
        <v>21</v>
      </c>
      <c r="D5" s="12" t="s">
        <v>20</v>
      </c>
      <c r="E5" s="12" t="s">
        <v>21</v>
      </c>
      <c r="F5" s="67"/>
      <c r="G5" s="12"/>
      <c r="H5" s="12"/>
      <c r="I5" s="12"/>
      <c r="J5" s="12"/>
      <c r="K5" s="12"/>
      <c r="L5" s="12"/>
      <c r="M5" s="61"/>
      <c r="N5" s="62"/>
      <c r="O5" s="62"/>
      <c r="P5" s="63"/>
      <c r="Q5" s="3"/>
      <c r="S5" s="34"/>
      <c r="V5" s="27"/>
      <c r="W5" s="18"/>
      <c r="X5" s="17"/>
      <c r="Y5" s="14"/>
    </row>
    <row r="6" spans="1:25" x14ac:dyDescent="0.3">
      <c r="A6" s="29">
        <v>45670</v>
      </c>
      <c r="B6" s="2">
        <v>0.33333333333333331</v>
      </c>
      <c r="C6" s="2">
        <v>0.54166666666666663</v>
      </c>
      <c r="D6" s="2">
        <v>0.58333333333333337</v>
      </c>
      <c r="E6" s="2">
        <v>0.16666666666666666</v>
      </c>
      <c r="F6" s="1">
        <v>2</v>
      </c>
      <c r="G6" s="5">
        <f>MOD(C6-B6,1)*24+MOD(E6-D6,1)*24</f>
        <v>19</v>
      </c>
      <c r="H6" s="5"/>
      <c r="I6" s="40">
        <f>IF(L6=0,(F6*G6-J6),IF(L6&gt;0,H6,0))</f>
        <v>16</v>
      </c>
      <c r="J6" s="38">
        <f>IF(L6=0,(F6*G6-F6*8),0)</f>
        <v>22</v>
      </c>
      <c r="K6" s="39" t="b">
        <f>IF(L6&gt;0,(MAX(,MIN($S$12+($S$11&gt;$S$12),E6+(D6&gt;E6))-MAX($S$11,D6))+MAX(,(MIN($S$12,E6+(D6&gt;E6))-D6)*($S$11&gt;$S$12))+MAX(,MIN($S$12+($S$11&gt;$S$12),E6+0)-$S$11)*(D6&gt;E6))*24*F6)</f>
        <v>0</v>
      </c>
      <c r="L6" s="6">
        <f>IF(Formel!F8="X",F6*G6,0)</f>
        <v>0</v>
      </c>
      <c r="M6" s="41"/>
      <c r="N6" s="42"/>
      <c r="O6" s="42"/>
      <c r="P6" s="43"/>
      <c r="Q6" s="1"/>
      <c r="S6" s="34"/>
      <c r="V6" s="27"/>
      <c r="W6" s="18"/>
      <c r="X6" s="17"/>
      <c r="Y6" s="32">
        <f>IF(ISBLANK(A6),"",IF(OR($A6="",WEEKDAY($A6,2)&gt;6,NOT(ISERROR(VLOOKUP($A6, $X$3:$X$9,1,0)))),"X",0))</f>
        <v>0</v>
      </c>
    </row>
    <row r="7" spans="1:25" x14ac:dyDescent="0.3">
      <c r="A7" s="29">
        <v>45676</v>
      </c>
      <c r="B7" s="2">
        <v>0.33333333333333331</v>
      </c>
      <c r="C7" s="2">
        <v>0.54166666666666663</v>
      </c>
      <c r="D7" s="2">
        <v>0.58333333333333337</v>
      </c>
      <c r="E7" s="2">
        <v>0.125</v>
      </c>
      <c r="F7" s="1">
        <v>2</v>
      </c>
      <c r="G7" s="5">
        <f t="shared" ref="G7:G13" si="0">MOD(C7-B7,1)*24+MOD(E7-D7,1)*24</f>
        <v>18</v>
      </c>
      <c r="H7" s="5"/>
      <c r="I7" s="40">
        <f t="shared" ref="I7:I10" si="1">IF(L7=0,(F7*G7-J7),IF(L7&gt;0,H7,0))</f>
        <v>0</v>
      </c>
      <c r="J7" s="38">
        <f t="shared" ref="J7:J10" si="2">IF(L7=0,(F7*G7-F7*8),0)</f>
        <v>0</v>
      </c>
      <c r="K7" s="39">
        <f>IF(L7&gt;0,(MAX(,MIN($S$12+($S$11&gt;$S$12),E7+(D7&gt;E7))-MAX($S$11,D7))+MAX(,(MIN($S$12,E7+(D7&gt;E7))-D7)*($S$11&gt;$S$12))+MAX(,MIN($S$12+($S$11&gt;$S$12),E7+0)-$S$11)*(D7&gt;E7))*24*F7)</f>
        <v>10.000000000000002</v>
      </c>
      <c r="L7" s="6">
        <f>IF(Formel!F9="X",F7*G7,0)</f>
        <v>36</v>
      </c>
      <c r="M7" s="41"/>
      <c r="N7" s="42"/>
      <c r="O7" s="42"/>
      <c r="P7" s="43"/>
      <c r="Q7" s="1"/>
      <c r="S7" s="34"/>
      <c r="V7" s="28"/>
      <c r="W7" s="18"/>
      <c r="X7" s="17"/>
      <c r="Y7" s="32" t="str">
        <f>IF(ISBLANK(A7),"",IF(OR($A7="",WEEKDAY($A7,2)&gt;6,NOT(ISERROR(VLOOKUP($A7, $X$3:$X$9,1,0)))),"X",0))</f>
        <v>X</v>
      </c>
    </row>
    <row r="8" spans="1:25" x14ac:dyDescent="0.3">
      <c r="A8" s="29">
        <v>45675</v>
      </c>
      <c r="B8" s="2">
        <v>0.33333333333333331</v>
      </c>
      <c r="C8" s="2">
        <v>0.54166666666666663</v>
      </c>
      <c r="D8" s="2">
        <v>0.45833333333333331</v>
      </c>
      <c r="E8" s="2">
        <v>4.1666666666666664E-2</v>
      </c>
      <c r="F8" s="1">
        <v>2</v>
      </c>
      <c r="G8" s="5">
        <f t="shared" si="0"/>
        <v>19</v>
      </c>
      <c r="H8" s="5"/>
      <c r="I8" s="40">
        <f t="shared" si="1"/>
        <v>16</v>
      </c>
      <c r="J8" s="38">
        <f t="shared" si="2"/>
        <v>22</v>
      </c>
      <c r="K8" s="39" t="b">
        <f>IF(L8&gt;0,(MAX(,MIN($S$12+($S$11&gt;$S$12),E8+(D8&gt;E8))-MAX($S$11,D8))+MAX(,(MIN($S$12,E8+(D8&gt;E8))-D8)*($S$11&gt;$S$12))+MAX(,MIN($S$12+($S$11&gt;$S$12),E8+0)-$S$11)*(D8&gt;E8))*24*F8)</f>
        <v>0</v>
      </c>
      <c r="L8" s="6">
        <f>IF(Formel!F10="X",F8*G8,0)</f>
        <v>0</v>
      </c>
      <c r="M8" s="41"/>
      <c r="N8" s="42"/>
      <c r="O8" s="42"/>
      <c r="P8" s="43"/>
      <c r="Q8" s="1"/>
      <c r="S8" s="34"/>
      <c r="V8" s="28"/>
      <c r="Y8" s="32">
        <f>IF(ISBLANK(A8),"",IF(OR($A8="",WEEKDAY($A8,2)&gt;6,NOT(ISERROR(VLOOKUP($A8, $X$3:$X$9,1,0)))),"X",0))</f>
        <v>0</v>
      </c>
    </row>
    <row r="9" spans="1:25" x14ac:dyDescent="0.3">
      <c r="A9" s="29">
        <v>45810</v>
      </c>
      <c r="B9" s="2">
        <v>0.33333333333333331</v>
      </c>
      <c r="C9" s="2">
        <v>0.54166666666666663</v>
      </c>
      <c r="D9" s="2">
        <v>0.58333333333333337</v>
      </c>
      <c r="E9" s="2">
        <v>0.83333333333333337</v>
      </c>
      <c r="F9" s="1">
        <v>2</v>
      </c>
      <c r="G9" s="5">
        <f t="shared" si="0"/>
        <v>11</v>
      </c>
      <c r="H9" s="5"/>
      <c r="I9" s="40">
        <f t="shared" si="1"/>
        <v>0</v>
      </c>
      <c r="J9" s="38">
        <f t="shared" si="2"/>
        <v>0</v>
      </c>
      <c r="K9" s="39">
        <f>IF(L9&gt;0,(MAX(,MIN($S$12+($S$11&gt;$S$12),E9+(D9&gt;E9))-MAX($S$11,D9))+MAX(,(MIN($S$12,E9+(D9&gt;E9))-D9)*($S$11&gt;$S$12))+MAX(,MIN($S$12+($S$11&gt;$S$12),E9+0)-$S$11)*(D9&gt;E9))*24*F9)</f>
        <v>0</v>
      </c>
      <c r="L9" s="6">
        <f>IF(Formel!F11="X",F9*G9,0)</f>
        <v>22</v>
      </c>
      <c r="M9" s="41"/>
      <c r="N9" s="42"/>
      <c r="O9" s="42"/>
      <c r="P9" s="43"/>
      <c r="Q9" s="1"/>
      <c r="S9" s="34"/>
      <c r="V9" s="28"/>
      <c r="Y9" s="32">
        <f>IF(ISBLANK(A9),"",IF(OR($A9="",WEEKDAY($A9,2)&gt;6,NOT(ISERROR(VLOOKUP($A9, $X$3:$X$9,1,0)))),"X",0))</f>
        <v>0</v>
      </c>
    </row>
    <row r="10" spans="1:25" ht="15" thickBot="1" x14ac:dyDescent="0.35">
      <c r="A10" s="30"/>
      <c r="B10" s="9"/>
      <c r="C10" s="9"/>
      <c r="D10" s="9"/>
      <c r="E10" s="9"/>
      <c r="F10" s="8"/>
      <c r="G10" s="5">
        <f t="shared" si="0"/>
        <v>0</v>
      </c>
      <c r="H10" s="10"/>
      <c r="I10" s="40">
        <f t="shared" si="1"/>
        <v>0</v>
      </c>
      <c r="J10" s="38">
        <f t="shared" si="2"/>
        <v>0</v>
      </c>
      <c r="K10" s="39" t="b">
        <f>IF(L10&gt;0,(MAX(,MIN($S$12+($S$11&gt;$S$12),E10+(D10&gt;E10))-MAX($S$11,D10))+MAX(,(MIN($S$12,E10+(D10&gt;E10))-D10)*($S$11&gt;$S$12))+MAX(,MIN($S$12+($S$11&gt;$S$12),E10+0)-$S$11)*(D10&gt;E10))*24*F10)</f>
        <v>0</v>
      </c>
      <c r="L10" s="6">
        <f>IF(Formel!F21="X",F10*G10,0)</f>
        <v>0</v>
      </c>
      <c r="M10" s="47"/>
      <c r="N10" s="48"/>
      <c r="O10" s="48"/>
      <c r="P10" s="49"/>
      <c r="Q10" s="8"/>
      <c r="S10" s="34"/>
      <c r="Y10" s="14"/>
    </row>
    <row r="11" spans="1:25" ht="15" thickTop="1" x14ac:dyDescent="0.3">
      <c r="A11" s="31">
        <v>45662</v>
      </c>
      <c r="B11" s="2">
        <v>0.33333333333333331</v>
      </c>
      <c r="C11" s="2">
        <v>0.58333333333333337</v>
      </c>
      <c r="D11" s="2">
        <v>0.58333333333333337</v>
      </c>
      <c r="E11" s="2">
        <v>0.875</v>
      </c>
      <c r="F11" s="1">
        <v>2</v>
      </c>
      <c r="G11" s="5">
        <f t="shared" si="0"/>
        <v>13</v>
      </c>
      <c r="H11" s="36">
        <f t="shared" ref="H11:H13" ca="1" si="3">IF(L11=0,(F11*G11-J11),IF(L11&gt;0,H11,0))</f>
        <v>0</v>
      </c>
      <c r="I11" s="37"/>
      <c r="J11" s="38">
        <f t="shared" ref="J11:J13" si="4">IF(L11=0,(F11*G11-F11*8),0)</f>
        <v>0</v>
      </c>
      <c r="K11" s="39">
        <f>IF(L11&gt;0,(MAX(,MIN($S$12+($S$11&gt;$S$12),E11+(D11&gt;E11))-MAX($S$11,D11))+MAX(,(MIN($S$12,E11+(D11&gt;E11))-D11)*($S$11&gt;$S$12))+MAX(,MIN($S$12+($S$11&gt;$S$12),E11+0)-$S$11)*(D11&gt;E11))*24*F11)</f>
        <v>0</v>
      </c>
      <c r="L11" s="6">
        <f>IF(Formel!F22="X",F11*G11,0)</f>
        <v>26</v>
      </c>
      <c r="M11" s="44"/>
      <c r="N11" s="45"/>
      <c r="O11" s="45"/>
      <c r="P11" s="46"/>
      <c r="Q11" s="7"/>
      <c r="R11" t="s">
        <v>14</v>
      </c>
      <c r="S11" s="35">
        <v>0.91666666666666663</v>
      </c>
      <c r="Y11" s="14" t="str">
        <f>IF(ISBLANK(A11),"",IF(OR($A11="",WEEKDAY($A11,2)&gt;6,NOT(ISERROR(VLOOKUP($A11, $X$3:$X$9,1,0)))),"X",0))</f>
        <v>X</v>
      </c>
    </row>
    <row r="12" spans="1:25" x14ac:dyDescent="0.3">
      <c r="A12" s="29">
        <v>45811</v>
      </c>
      <c r="B12" s="2">
        <v>0.33333333333333331</v>
      </c>
      <c r="C12" s="2">
        <v>0.54166666666666663</v>
      </c>
      <c r="D12" s="2">
        <v>0.58333333333333337</v>
      </c>
      <c r="E12" s="2">
        <v>8.3333333333333329E-2</v>
      </c>
      <c r="F12" s="1">
        <v>2</v>
      </c>
      <c r="G12" s="5">
        <f t="shared" si="0"/>
        <v>17</v>
      </c>
      <c r="H12" s="36">
        <f t="shared" si="3"/>
        <v>16</v>
      </c>
      <c r="I12" s="5"/>
      <c r="J12" s="38">
        <f t="shared" si="4"/>
        <v>18</v>
      </c>
      <c r="K12" s="39" t="b">
        <f>IF(L12&gt;0,(MAX(,MIN($S$12+($S$11&gt;$S$12),E12+(D12&gt;E12))-MAX($S$11,D12))+MAX(,(MIN($S$12,E12+(D12&gt;E12))-D12)*($S$11&gt;$S$12))+MAX(,MIN($S$12+($S$11&gt;$S$12),E12+0)-$S$11)*(D12&gt;E12))*24*F12)</f>
        <v>0</v>
      </c>
      <c r="L12" s="6">
        <f>IF(Formel!F23="X",F12*G12,0)</f>
        <v>0</v>
      </c>
      <c r="M12" s="41"/>
      <c r="N12" s="42"/>
      <c r="O12" s="42"/>
      <c r="P12" s="43"/>
      <c r="Q12" s="1"/>
      <c r="R12" t="s">
        <v>15</v>
      </c>
      <c r="S12" s="35">
        <v>0.25</v>
      </c>
    </row>
    <row r="13" spans="1:25" x14ac:dyDescent="0.3">
      <c r="A13" s="29"/>
      <c r="B13" s="2"/>
      <c r="C13" s="2"/>
      <c r="D13" s="2"/>
      <c r="E13" s="2"/>
      <c r="F13" s="1"/>
      <c r="G13" s="5">
        <f t="shared" si="0"/>
        <v>0</v>
      </c>
      <c r="H13" s="36">
        <f t="shared" si="3"/>
        <v>0</v>
      </c>
      <c r="I13" s="5"/>
      <c r="J13" s="38">
        <f t="shared" si="4"/>
        <v>0</v>
      </c>
      <c r="K13" s="39" t="b">
        <f>IF(L13&gt;0,(MAX(,MIN($S$12+($S$11&gt;$S$12),E13+(D13&gt;E13))-MAX($S$11,D13))+MAX(,(MIN($S$12,E13+(D13&gt;E13))-D13)*($S$11&gt;$S$12))+MAX(,MIN($S$12+($S$11&gt;$S$12),E13+0)-$S$11)*(D13&gt;E13))*24*F13)</f>
        <v>0</v>
      </c>
      <c r="L13" s="6">
        <f>IF(Formel!F24="X",F13*G13,0)</f>
        <v>0</v>
      </c>
      <c r="M13" s="41"/>
      <c r="N13" s="42"/>
      <c r="O13" s="42"/>
      <c r="P13" s="43"/>
      <c r="Q13" s="1"/>
      <c r="S13" s="34"/>
    </row>
    <row r="17" spans="1:1" x14ac:dyDescent="0.3">
      <c r="A17" t="s">
        <v>30</v>
      </c>
    </row>
    <row r="18" spans="1:1" x14ac:dyDescent="0.3">
      <c r="A18" t="s">
        <v>31</v>
      </c>
    </row>
    <row r="19" spans="1:1" x14ac:dyDescent="0.3">
      <c r="A19" t="s">
        <v>32</v>
      </c>
    </row>
    <row r="20" spans="1:1" x14ac:dyDescent="0.3">
      <c r="A20" s="68" t="s">
        <v>33</v>
      </c>
    </row>
    <row r="21" spans="1:1" x14ac:dyDescent="0.3">
      <c r="A21" s="69" t="s">
        <v>34</v>
      </c>
    </row>
  </sheetData>
  <mergeCells count="14">
    <mergeCell ref="B3:E3"/>
    <mergeCell ref="M6:P6"/>
    <mergeCell ref="M7:P7"/>
    <mergeCell ref="M8:P8"/>
    <mergeCell ref="M9:P9"/>
    <mergeCell ref="A3:A5"/>
    <mergeCell ref="B4:C4"/>
    <mergeCell ref="D4:E4"/>
    <mergeCell ref="F3:F5"/>
    <mergeCell ref="M3:P5"/>
    <mergeCell ref="M10:P10"/>
    <mergeCell ref="M13:P13"/>
    <mergeCell ref="M11:P11"/>
    <mergeCell ref="M12:P12"/>
  </mergeCells>
  <conditionalFormatting sqref="A6:A13">
    <cfRule type="expression" dxfId="1" priority="3">
      <formula>WEEKDAY($A6,2)=6</formula>
    </cfRule>
  </conditionalFormatting>
  <conditionalFormatting sqref="A6:A13">
    <cfRule type="expression" dxfId="0" priority="4">
      <formula>WEEKDAY($A6,2)&gt;6</formula>
    </cfRule>
  </conditionalFormatting>
  <printOptions horizontalCentered="1"/>
  <pageMargins left="0.19685039370078741" right="0.19685039370078741" top="0.15748031496062992" bottom="0.15748031496062992" header="0" footer="0"/>
  <pageSetup paperSize="9" scale="9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5B6C29F-1D4D-4CB0-9DFF-EB92564C8BC4}">
            <xm:f>VLOOKUP($A6,Formel!$B$2:$B$14,1,FALSE)</xm:f>
            <x14:dxf>
              <font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A6:A13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A7B9-CF2E-4618-B562-7AAD0021C495}">
  <dimension ref="A1:F45"/>
  <sheetViews>
    <sheetView workbookViewId="0">
      <selection activeCell="C5" sqref="C5"/>
    </sheetView>
  </sheetViews>
  <sheetFormatPr baseColWidth="10" defaultColWidth="8.796875" defaultRowHeight="14.4" x14ac:dyDescent="0.3"/>
  <cols>
    <col min="1" max="1" width="25.69921875" customWidth="1"/>
    <col min="2" max="2" width="10.3984375" customWidth="1"/>
    <col min="3" max="3" width="4" customWidth="1"/>
    <col min="6" max="6" width="4.3984375" customWidth="1"/>
  </cols>
  <sheetData>
    <row r="1" spans="1:6" ht="16.149999999999999" thickBot="1" x14ac:dyDescent="0.35">
      <c r="A1" s="15" t="s">
        <v>0</v>
      </c>
      <c r="B1" s="16">
        <v>2025</v>
      </c>
      <c r="C1">
        <f>WEEKDAY(Arbeitstunden!A6,2)</f>
        <v>1</v>
      </c>
      <c r="D1" t="b">
        <f>C1&gt;6</f>
        <v>0</v>
      </c>
      <c r="E1" s="33"/>
    </row>
    <row r="2" spans="1:6" ht="15.55" x14ac:dyDescent="0.3">
      <c r="A2" s="19" t="s">
        <v>1</v>
      </c>
      <c r="B2" s="20">
        <f>DATE(B1,1,1)</f>
        <v>45658</v>
      </c>
      <c r="C2">
        <f>WEEKDAY(Arbeitstunden!A7,2)</f>
        <v>7</v>
      </c>
      <c r="D2" t="b">
        <f t="shared" ref="D2:D39" si="0">C2&gt;6</f>
        <v>1</v>
      </c>
    </row>
    <row r="3" spans="1:6" ht="15.55" x14ac:dyDescent="0.3">
      <c r="A3" s="21" t="s">
        <v>2</v>
      </c>
      <c r="B3" s="22">
        <f>DATE(B1,1,6)</f>
        <v>45663</v>
      </c>
      <c r="C3">
        <f>WEEKDAY(Arbeitstunden!A8,2)</f>
        <v>6</v>
      </c>
      <c r="D3" t="b">
        <f t="shared" si="0"/>
        <v>0</v>
      </c>
    </row>
    <row r="4" spans="1:6" ht="15.55" x14ac:dyDescent="0.3">
      <c r="A4" s="23" t="s">
        <v>4</v>
      </c>
      <c r="B4" s="24">
        <v>45767</v>
      </c>
      <c r="C4">
        <f>WEEKDAY(Arbeitstunden!A9,2)</f>
        <v>1</v>
      </c>
      <c r="D4" t="b">
        <f t="shared" si="0"/>
        <v>0</v>
      </c>
    </row>
    <row r="5" spans="1:6" ht="15.55" x14ac:dyDescent="0.3">
      <c r="A5" s="21" t="s">
        <v>5</v>
      </c>
      <c r="B5" s="22">
        <v>45768</v>
      </c>
      <c r="C5" t="e">
        <f>WEEKDAY(Arbeitstunden!#REF!,2)</f>
        <v>#REF!</v>
      </c>
      <c r="D5" t="e">
        <f t="shared" si="0"/>
        <v>#REF!</v>
      </c>
    </row>
    <row r="6" spans="1:6" ht="15.55" x14ac:dyDescent="0.3">
      <c r="A6" s="21" t="s">
        <v>6</v>
      </c>
      <c r="B6" s="22">
        <f>DATE(B1,4,25)</f>
        <v>45772</v>
      </c>
      <c r="C6" t="e">
        <f>WEEKDAY(Arbeitstunden!#REF!,2)</f>
        <v>#REF!</v>
      </c>
      <c r="D6" t="e">
        <f t="shared" si="0"/>
        <v>#REF!</v>
      </c>
    </row>
    <row r="7" spans="1:6" ht="15.55" x14ac:dyDescent="0.3">
      <c r="A7" s="21" t="s">
        <v>7</v>
      </c>
      <c r="B7" s="22">
        <f>DATE(B1,5,1)</f>
        <v>45778</v>
      </c>
      <c r="C7" t="e">
        <f>WEEKDAY(Arbeitstunden!#REF!,2)</f>
        <v>#REF!</v>
      </c>
      <c r="D7" t="e">
        <f t="shared" si="0"/>
        <v>#REF!</v>
      </c>
    </row>
    <row r="8" spans="1:6" ht="15.55" x14ac:dyDescent="0.3">
      <c r="A8" s="21" t="s">
        <v>3</v>
      </c>
      <c r="B8" s="22">
        <f>DATE(B1,6,2)</f>
        <v>45810</v>
      </c>
      <c r="C8" t="e">
        <f>WEEKDAY(Arbeitstunden!#REF!,2)</f>
        <v>#REF!</v>
      </c>
      <c r="D8" t="e">
        <f t="shared" si="0"/>
        <v>#REF!</v>
      </c>
      <c r="F8" s="34">
        <f>IF(ISBLANK(Arbeitstunden!A6),"",IF(OR(Arbeitstunden!A6="",WEEKDAY(Arbeitstunden!A6,2)&gt;6,NOT(ISERROR(VLOOKUP(Arbeitstunden!A6,$B$2:$B$14,1,0)))),"X",0))</f>
        <v>0</v>
      </c>
    </row>
    <row r="9" spans="1:6" ht="15.55" x14ac:dyDescent="0.3">
      <c r="A9" s="23" t="s">
        <v>8</v>
      </c>
      <c r="B9" s="24">
        <v>45884</v>
      </c>
      <c r="C9" t="e">
        <f>WEEKDAY(Arbeitstunden!#REF!,2)</f>
        <v>#REF!</v>
      </c>
      <c r="D9" t="e">
        <f t="shared" si="0"/>
        <v>#REF!</v>
      </c>
      <c r="F9" s="34" t="str">
        <f>IF(ISBLANK(Arbeitstunden!A7),"",IF(OR(Arbeitstunden!A7="",WEEKDAY(Arbeitstunden!A7,2)&gt;6,NOT(ISERROR(VLOOKUP(Arbeitstunden!A7,$B$2:$B$14,1,0)))),"X",0))</f>
        <v>X</v>
      </c>
    </row>
    <row r="10" spans="1:6" ht="15.55" x14ac:dyDescent="0.3">
      <c r="A10" s="21" t="s">
        <v>9</v>
      </c>
      <c r="B10" s="24">
        <v>45962</v>
      </c>
      <c r="C10" t="e">
        <f>WEEKDAY(Arbeitstunden!#REF!,2)</f>
        <v>#REF!</v>
      </c>
      <c r="D10" t="e">
        <f t="shared" si="0"/>
        <v>#REF!</v>
      </c>
      <c r="F10" s="34">
        <f>IF(ISBLANK(Arbeitstunden!A8),"",IF(OR(Arbeitstunden!A8="",WEEKDAY(Arbeitstunden!A8,2)&gt;6,NOT(ISERROR(VLOOKUP(Arbeitstunden!A8,$B$2:$B$14,1,0)))),"X",0))</f>
        <v>0</v>
      </c>
    </row>
    <row r="11" spans="1:6" ht="15.55" x14ac:dyDescent="0.3">
      <c r="A11" s="23" t="s">
        <v>10</v>
      </c>
      <c r="B11" s="24">
        <v>45999</v>
      </c>
      <c r="C11" t="e">
        <f>WEEKDAY(Arbeitstunden!#REF!,2)</f>
        <v>#REF!</v>
      </c>
      <c r="D11" t="e">
        <f t="shared" si="0"/>
        <v>#REF!</v>
      </c>
      <c r="F11" s="34" t="str">
        <f>IF(ISBLANK(Arbeitstunden!A9),"",IF(OR(Arbeitstunden!A9="",WEEKDAY(Arbeitstunden!A9,2)&gt;6,NOT(ISERROR(VLOOKUP(Arbeitstunden!A9,$B$2:$B$14,1,0)))),"X",0))</f>
        <v>X</v>
      </c>
    </row>
    <row r="12" spans="1:6" ht="15.55" x14ac:dyDescent="0.3">
      <c r="A12" s="21" t="s">
        <v>11</v>
      </c>
      <c r="B12" s="24">
        <v>46016</v>
      </c>
      <c r="C12" t="e">
        <f>WEEKDAY(Arbeitstunden!#REF!,2)</f>
        <v>#REF!</v>
      </c>
      <c r="D12" t="e">
        <f t="shared" si="0"/>
        <v>#REF!</v>
      </c>
      <c r="F12" s="34" t="e">
        <f>IF(ISBLANK(Arbeitstunden!#REF!),"",IF(OR(Arbeitstunden!#REF!="",WEEKDAY(Arbeitstunden!#REF!,2)&gt;6,NOT(ISERROR(VLOOKUP(Arbeitstunden!#REF!,$B$2:$B$14,1,0)))),"X",0))</f>
        <v>#REF!</v>
      </c>
    </row>
    <row r="13" spans="1:6" ht="15.55" x14ac:dyDescent="0.3">
      <c r="A13" s="21" t="s">
        <v>12</v>
      </c>
      <c r="B13" s="22">
        <v>46017</v>
      </c>
      <c r="C13" t="e">
        <f>WEEKDAY(Arbeitstunden!#REF!,2)</f>
        <v>#REF!</v>
      </c>
      <c r="D13" t="e">
        <f t="shared" si="0"/>
        <v>#REF!</v>
      </c>
      <c r="F13" s="34" t="e">
        <f>IF(ISBLANK(Arbeitstunden!#REF!),"",IF(OR(Arbeitstunden!#REF!="",WEEKDAY(Arbeitstunden!#REF!,2)&gt;6,NOT(ISERROR(VLOOKUP(Arbeitstunden!#REF!,$B$2:$B$14,1,0)))),"X",0))</f>
        <v>#REF!</v>
      </c>
    </row>
    <row r="14" spans="1:6" ht="16.149999999999999" thickBot="1" x14ac:dyDescent="0.35">
      <c r="A14" s="25" t="s">
        <v>13</v>
      </c>
      <c r="B14" s="26">
        <v>46022</v>
      </c>
      <c r="C14">
        <f>WEEKDAY(Arbeitstunden!A10,2)</f>
        <v>6</v>
      </c>
      <c r="D14" t="b">
        <f t="shared" si="0"/>
        <v>0</v>
      </c>
      <c r="F14" s="34" t="e">
        <f>IF(ISBLANK(Arbeitstunden!#REF!),"",IF(OR(Arbeitstunden!#REF!="",WEEKDAY(Arbeitstunden!#REF!,2)&gt;6,NOT(ISERROR(VLOOKUP(Arbeitstunden!#REF!,$B$2:$B$14,1,0)))),"X",0))</f>
        <v>#REF!</v>
      </c>
    </row>
    <row r="15" spans="1:6" x14ac:dyDescent="0.3">
      <c r="A15" s="13"/>
      <c r="B15" s="13"/>
      <c r="C15">
        <f>WEEKDAY(Arbeitstunden!A11,2)</f>
        <v>7</v>
      </c>
      <c r="D15" t="b">
        <f t="shared" si="0"/>
        <v>1</v>
      </c>
      <c r="F15" s="34" t="e">
        <f>IF(ISBLANK(Arbeitstunden!#REF!),"",IF(OR(Arbeitstunden!#REF!="",WEEKDAY(Arbeitstunden!#REF!,2)&gt;6,NOT(ISERROR(VLOOKUP(Arbeitstunden!#REF!,$B$2:$B$14,1,0)))),"X",0))</f>
        <v>#REF!</v>
      </c>
    </row>
    <row r="16" spans="1:6" x14ac:dyDescent="0.3">
      <c r="A16" s="13"/>
      <c r="B16" s="13"/>
      <c r="C16">
        <f>WEEKDAY(Arbeitstunden!A12,2)</f>
        <v>2</v>
      </c>
      <c r="D16" t="b">
        <f t="shared" si="0"/>
        <v>0</v>
      </c>
      <c r="F16" s="34" t="e">
        <f>IF(ISBLANK(Arbeitstunden!#REF!),"",IF(OR(Arbeitstunden!#REF!="",WEEKDAY(Arbeitstunden!#REF!,2)&gt;6,NOT(ISERROR(VLOOKUP(Arbeitstunden!#REF!,$B$2:$B$14,1,0)))),"X",0))</f>
        <v>#REF!</v>
      </c>
    </row>
    <row r="17" spans="1:6" x14ac:dyDescent="0.3">
      <c r="A17" s="13"/>
      <c r="B17" s="13"/>
      <c r="C17">
        <f>WEEKDAY(Arbeitstunden!A13,2)</f>
        <v>6</v>
      </c>
      <c r="D17" t="b">
        <f t="shared" si="0"/>
        <v>0</v>
      </c>
      <c r="F17" s="34" t="e">
        <f>IF(ISBLANK(Arbeitstunden!#REF!),"",IF(OR(Arbeitstunden!#REF!="",WEEKDAY(Arbeitstunden!#REF!,2)&gt;6,NOT(ISERROR(VLOOKUP(Arbeitstunden!#REF!,$B$2:$B$14,1,0)))),"X",0))</f>
        <v>#REF!</v>
      </c>
    </row>
    <row r="18" spans="1:6" x14ac:dyDescent="0.3">
      <c r="A18" s="13"/>
      <c r="B18" s="13"/>
      <c r="C18" t="e">
        <f>WEEKDAY(Arbeitstunden!#REF!,2)</f>
        <v>#REF!</v>
      </c>
      <c r="D18" t="e">
        <f t="shared" si="0"/>
        <v>#REF!</v>
      </c>
      <c r="F18" s="34" t="e">
        <f>IF(ISBLANK(Arbeitstunden!#REF!),"",IF(OR(Arbeitstunden!#REF!="",WEEKDAY(Arbeitstunden!#REF!,2)&gt;6,NOT(ISERROR(VLOOKUP(Arbeitstunden!#REF!,$B$2:$B$14,1,0)))),"X",0))</f>
        <v>#REF!</v>
      </c>
    </row>
    <row r="19" spans="1:6" x14ac:dyDescent="0.3">
      <c r="A19" s="13"/>
      <c r="B19" s="13"/>
      <c r="C19" t="e">
        <f>WEEKDAY(Arbeitstunden!#REF!,2)</f>
        <v>#REF!</v>
      </c>
      <c r="D19" t="e">
        <f t="shared" si="0"/>
        <v>#REF!</v>
      </c>
      <c r="F19" s="34" t="e">
        <f>IF(ISBLANK(Arbeitstunden!#REF!),"",IF(OR(Arbeitstunden!#REF!="",WEEKDAY(Arbeitstunden!#REF!,2)&gt;6,NOT(ISERROR(VLOOKUP(Arbeitstunden!#REF!,$B$2:$B$14,1,0)))),"X",0))</f>
        <v>#REF!</v>
      </c>
    </row>
    <row r="20" spans="1:6" x14ac:dyDescent="0.3">
      <c r="A20" s="13"/>
      <c r="B20" s="13"/>
      <c r="C20" t="e">
        <f>WEEKDAY(Arbeitstunden!#REF!,2)</f>
        <v>#REF!</v>
      </c>
      <c r="D20" t="e">
        <f t="shared" si="0"/>
        <v>#REF!</v>
      </c>
      <c r="F20" s="34" t="e">
        <f>IF(ISBLANK(Arbeitstunden!#REF!),"",IF(OR(Arbeitstunden!#REF!="",WEEKDAY(Arbeitstunden!#REF!,2)&gt;6,NOT(ISERROR(VLOOKUP(Arbeitstunden!#REF!,$B$2:$B$14,1,0)))),"X",0))</f>
        <v>#REF!</v>
      </c>
    </row>
    <row r="21" spans="1:6" x14ac:dyDescent="0.3">
      <c r="A21" s="13"/>
      <c r="B21" s="13"/>
      <c r="C21" t="e">
        <f>WEEKDAY(Arbeitstunden!#REF!,2)</f>
        <v>#REF!</v>
      </c>
      <c r="D21" t="e">
        <f t="shared" si="0"/>
        <v>#REF!</v>
      </c>
      <c r="F21" s="34" t="str">
        <f>IF(ISBLANK(Arbeitstunden!A10),"",IF(OR(Arbeitstunden!A10="",WEEKDAY(Arbeitstunden!A10,2)&gt;6,NOT(ISERROR(VLOOKUP(Arbeitstunden!A10,$B$2:$B$14,1,0)))),"X",0))</f>
        <v/>
      </c>
    </row>
    <row r="22" spans="1:6" x14ac:dyDescent="0.3">
      <c r="C22" t="e">
        <f>WEEKDAY(Arbeitstunden!#REF!,2)</f>
        <v>#REF!</v>
      </c>
      <c r="D22" t="e">
        <f t="shared" si="0"/>
        <v>#REF!</v>
      </c>
      <c r="F22" s="34" t="str">
        <f>IF(ISBLANK(Arbeitstunden!A11),"",IF(OR(Arbeitstunden!A11="",WEEKDAY(Arbeitstunden!A11,2)&gt;6,NOT(ISERROR(VLOOKUP(Arbeitstunden!A11,$B$2:$B$14,1,0)))),"X",0))</f>
        <v>X</v>
      </c>
    </row>
    <row r="23" spans="1:6" x14ac:dyDescent="0.3">
      <c r="C23" t="e">
        <f>WEEKDAY(Arbeitstunden!#REF!,2)</f>
        <v>#REF!</v>
      </c>
      <c r="D23" t="e">
        <f t="shared" si="0"/>
        <v>#REF!</v>
      </c>
      <c r="F23" s="34">
        <f>IF(ISBLANK(Arbeitstunden!A12),"",IF(OR(Arbeitstunden!A12="",WEEKDAY(Arbeitstunden!A12,2)&gt;6,NOT(ISERROR(VLOOKUP(Arbeitstunden!A12,$B$2:$B$14,1,0)))),"X",0))</f>
        <v>0</v>
      </c>
    </row>
    <row r="24" spans="1:6" x14ac:dyDescent="0.3">
      <c r="C24" t="e">
        <f>WEEKDAY(Arbeitstunden!#REF!,2)</f>
        <v>#REF!</v>
      </c>
      <c r="D24" t="e">
        <f t="shared" si="0"/>
        <v>#REF!</v>
      </c>
      <c r="F24" s="34" t="str">
        <f>IF(ISBLANK(Arbeitstunden!A13),"",IF(OR(Arbeitstunden!A13="",WEEKDAY(Arbeitstunden!A13,2)&gt;6,NOT(ISERROR(VLOOKUP(Arbeitstunden!A13,$B$2:$B$14,1,0)))),"X",0))</f>
        <v/>
      </c>
    </row>
    <row r="25" spans="1:6" x14ac:dyDescent="0.3">
      <c r="C25" t="e">
        <f>WEEKDAY(Arbeitstunden!#REF!,2)</f>
        <v>#REF!</v>
      </c>
      <c r="D25" t="e">
        <f t="shared" si="0"/>
        <v>#REF!</v>
      </c>
      <c r="F25" s="34" t="e">
        <f>IF(ISBLANK(Arbeitstunden!#REF!),"",IF(OR(Arbeitstunden!#REF!="",WEEKDAY(Arbeitstunden!#REF!,2)&gt;6,NOT(ISERROR(VLOOKUP(Arbeitstunden!#REF!,$B$2:$B$14,1,0)))),"X",0))</f>
        <v>#REF!</v>
      </c>
    </row>
    <row r="26" spans="1:6" x14ac:dyDescent="0.3">
      <c r="C26" t="e">
        <f>WEEKDAY(Arbeitstunden!#REF!,2)</f>
        <v>#REF!</v>
      </c>
      <c r="D26" t="e">
        <f t="shared" si="0"/>
        <v>#REF!</v>
      </c>
      <c r="F26" s="34" t="e">
        <f>IF(ISBLANK(Arbeitstunden!#REF!),"",IF(OR(Arbeitstunden!#REF!="",WEEKDAY(Arbeitstunden!#REF!,2)&gt;6,NOT(ISERROR(VLOOKUP(Arbeitstunden!#REF!,$B$2:$B$14,1,0)))),"X",0))</f>
        <v>#REF!</v>
      </c>
    </row>
    <row r="27" spans="1:6" x14ac:dyDescent="0.3">
      <c r="C27" t="e">
        <f>WEEKDAY(Arbeitstunden!#REF!,2)</f>
        <v>#REF!</v>
      </c>
      <c r="D27" t="e">
        <f t="shared" si="0"/>
        <v>#REF!</v>
      </c>
      <c r="F27" s="34" t="e">
        <f>IF(ISBLANK(Arbeitstunden!#REF!),"",IF(OR(Arbeitstunden!#REF!="",WEEKDAY(Arbeitstunden!#REF!,2)&gt;6,NOT(ISERROR(VLOOKUP(Arbeitstunden!#REF!,$B$2:$B$14,1,0)))),"X",0))</f>
        <v>#REF!</v>
      </c>
    </row>
    <row r="28" spans="1:6" x14ac:dyDescent="0.3">
      <c r="C28" t="e">
        <f>WEEKDAY(Arbeitstunden!#REF!,2)</f>
        <v>#REF!</v>
      </c>
      <c r="D28" t="e">
        <f t="shared" si="0"/>
        <v>#REF!</v>
      </c>
      <c r="F28" s="34" t="e">
        <f>IF(ISBLANK(Arbeitstunden!#REF!),"",IF(OR(Arbeitstunden!#REF!="",WEEKDAY(Arbeitstunden!#REF!,2)&gt;6,NOT(ISERROR(VLOOKUP(Arbeitstunden!#REF!,$B$2:$B$14,1,0)))),"X",0))</f>
        <v>#REF!</v>
      </c>
    </row>
    <row r="29" spans="1:6" x14ac:dyDescent="0.3">
      <c r="C29" t="e">
        <f>WEEKDAY(Arbeitstunden!#REF!,2)</f>
        <v>#REF!</v>
      </c>
      <c r="D29" t="e">
        <f t="shared" si="0"/>
        <v>#REF!</v>
      </c>
      <c r="F29" s="34" t="e">
        <f>IF(ISBLANK(Arbeitstunden!#REF!),"",IF(OR(Arbeitstunden!#REF!="",WEEKDAY(Arbeitstunden!#REF!,2)&gt;6,NOT(ISERROR(VLOOKUP(Arbeitstunden!#REF!,$B$2:$B$14,1,0)))),"X",0))</f>
        <v>#REF!</v>
      </c>
    </row>
    <row r="30" spans="1:6" x14ac:dyDescent="0.3">
      <c r="C30" t="e">
        <f>WEEKDAY(Arbeitstunden!#REF!,2)</f>
        <v>#REF!</v>
      </c>
      <c r="D30" t="e">
        <f t="shared" si="0"/>
        <v>#REF!</v>
      </c>
      <c r="F30" s="34" t="e">
        <f>IF(ISBLANK(Arbeitstunden!#REF!),"",IF(OR(Arbeitstunden!#REF!="",WEEKDAY(Arbeitstunden!#REF!,2)&gt;6,NOT(ISERROR(VLOOKUP(Arbeitstunden!#REF!,$B$2:$B$14,1,0)))),"X",0))</f>
        <v>#REF!</v>
      </c>
    </row>
    <row r="31" spans="1:6" x14ac:dyDescent="0.3">
      <c r="C31" t="e">
        <f>WEEKDAY(Arbeitstunden!#REF!,2)</f>
        <v>#REF!</v>
      </c>
      <c r="D31" t="e">
        <f t="shared" si="0"/>
        <v>#REF!</v>
      </c>
      <c r="F31" s="34" t="e">
        <f>IF(ISBLANK(Arbeitstunden!#REF!),"",IF(OR(Arbeitstunden!#REF!="",WEEKDAY(Arbeitstunden!#REF!,2)&gt;6,NOT(ISERROR(VLOOKUP(Arbeitstunden!#REF!,$B$2:$B$14,1,0)))),"X",0))</f>
        <v>#REF!</v>
      </c>
    </row>
    <row r="32" spans="1:6" x14ac:dyDescent="0.3">
      <c r="C32" t="e">
        <f>WEEKDAY(Arbeitstunden!#REF!,2)</f>
        <v>#REF!</v>
      </c>
      <c r="D32" t="e">
        <f t="shared" si="0"/>
        <v>#REF!</v>
      </c>
      <c r="F32" s="34" t="e">
        <f>IF(ISBLANK(Arbeitstunden!#REF!),"",IF(OR(Arbeitstunden!#REF!="",WEEKDAY(Arbeitstunden!#REF!,2)&gt;6,NOT(ISERROR(VLOOKUP(Arbeitstunden!#REF!,$B$2:$B$14,1,0)))),"X",0))</f>
        <v>#REF!</v>
      </c>
    </row>
    <row r="33" spans="3:6" x14ac:dyDescent="0.3">
      <c r="C33" t="e">
        <f>WEEKDAY(Arbeitstunden!#REF!,2)</f>
        <v>#REF!</v>
      </c>
      <c r="D33" t="e">
        <f t="shared" si="0"/>
        <v>#REF!</v>
      </c>
      <c r="F33" s="34" t="e">
        <f>IF(ISBLANK(Arbeitstunden!#REF!),"",IF(OR(Arbeitstunden!#REF!="",WEEKDAY(Arbeitstunden!#REF!,2)&gt;6,NOT(ISERROR(VLOOKUP(Arbeitstunden!#REF!,$B$2:$B$14,1,0)))),"X",0))</f>
        <v>#REF!</v>
      </c>
    </row>
    <row r="34" spans="3:6" x14ac:dyDescent="0.3">
      <c r="C34" t="e">
        <f>WEEKDAY(Arbeitstunden!#REF!,2)</f>
        <v>#REF!</v>
      </c>
      <c r="D34" t="e">
        <f t="shared" si="0"/>
        <v>#REF!</v>
      </c>
      <c r="F34" s="34" t="e">
        <f>IF(ISBLANK(Arbeitstunden!#REF!),"",IF(OR(Arbeitstunden!#REF!="",WEEKDAY(Arbeitstunden!#REF!,2)&gt;6,NOT(ISERROR(VLOOKUP(Arbeitstunden!#REF!,$B$2:$B$14,1,0)))),"X",0))</f>
        <v>#REF!</v>
      </c>
    </row>
    <row r="35" spans="3:6" x14ac:dyDescent="0.3">
      <c r="C35" t="e">
        <f>WEEKDAY(Arbeitstunden!#REF!,2)</f>
        <v>#REF!</v>
      </c>
      <c r="D35" t="e">
        <f t="shared" si="0"/>
        <v>#REF!</v>
      </c>
      <c r="F35" s="34" t="e">
        <f>IF(ISBLANK(Arbeitstunden!#REF!),"",IF(OR(Arbeitstunden!#REF!="",WEEKDAY(Arbeitstunden!#REF!,2)&gt;6,NOT(ISERROR(VLOOKUP(Arbeitstunden!#REF!,$B$2:$B$14,1,0)))),"X",0))</f>
        <v>#REF!</v>
      </c>
    </row>
    <row r="36" spans="3:6" x14ac:dyDescent="0.3">
      <c r="C36" t="e">
        <f>WEEKDAY(Arbeitstunden!#REF!,2)</f>
        <v>#REF!</v>
      </c>
      <c r="D36" t="e">
        <f t="shared" si="0"/>
        <v>#REF!</v>
      </c>
      <c r="F36" s="34" t="e">
        <f>IF(ISBLANK(Arbeitstunden!#REF!),"",IF(OR(Arbeitstunden!#REF!="",WEEKDAY(Arbeitstunden!#REF!,2)&gt;6,NOT(ISERROR(VLOOKUP(Arbeitstunden!#REF!,$B$2:$B$14,1,0)))),"X",0))</f>
        <v>#REF!</v>
      </c>
    </row>
    <row r="37" spans="3:6" x14ac:dyDescent="0.3">
      <c r="C37" t="e">
        <f>WEEKDAY(Arbeitstunden!#REF!,2)</f>
        <v>#REF!</v>
      </c>
      <c r="D37" t="e">
        <f t="shared" si="0"/>
        <v>#REF!</v>
      </c>
      <c r="F37" s="34" t="e">
        <f>IF(ISBLANK(Arbeitstunden!#REF!),"",IF(OR(Arbeitstunden!#REF!="",WEEKDAY(Arbeitstunden!#REF!,2)&gt;6,NOT(ISERROR(VLOOKUP(Arbeitstunden!#REF!,$B$2:$B$14,1,0)))),"X",0))</f>
        <v>#REF!</v>
      </c>
    </row>
    <row r="38" spans="3:6" x14ac:dyDescent="0.3">
      <c r="C38" t="e">
        <f>WEEKDAY(Arbeitstunden!#REF!,2)</f>
        <v>#REF!</v>
      </c>
      <c r="D38" t="e">
        <f t="shared" si="0"/>
        <v>#REF!</v>
      </c>
      <c r="F38" s="34" t="e">
        <f>IF(ISBLANK(Arbeitstunden!#REF!),"",IF(OR(Arbeitstunden!#REF!="",WEEKDAY(Arbeitstunden!#REF!,2)&gt;6,NOT(ISERROR(VLOOKUP(Arbeitstunden!#REF!,$B$2:$B$14,1,0)))),"X",0))</f>
        <v>#REF!</v>
      </c>
    </row>
    <row r="39" spans="3:6" x14ac:dyDescent="0.3">
      <c r="C39" t="e">
        <f>WEEKDAY(Arbeitstunden!#REF!,2)</f>
        <v>#REF!</v>
      </c>
      <c r="D39" t="e">
        <f t="shared" si="0"/>
        <v>#REF!</v>
      </c>
      <c r="F39" s="34" t="e">
        <f>IF(ISBLANK(Arbeitstunden!#REF!),"",IF(OR(Arbeitstunden!#REF!="",WEEKDAY(Arbeitstunden!#REF!,2)&gt;6,NOT(ISERROR(VLOOKUP(Arbeitstunden!#REF!,$B$2:$B$14,1,0)))),"X",0))</f>
        <v>#REF!</v>
      </c>
    </row>
    <row r="40" spans="3:6" x14ac:dyDescent="0.3">
      <c r="F40" s="34"/>
    </row>
    <row r="41" spans="3:6" x14ac:dyDescent="0.3">
      <c r="F41" s="34"/>
    </row>
    <row r="42" spans="3:6" x14ac:dyDescent="0.3">
      <c r="F42" s="34"/>
    </row>
    <row r="43" spans="3:6" x14ac:dyDescent="0.3">
      <c r="F43" s="34"/>
    </row>
    <row r="44" spans="3:6" x14ac:dyDescent="0.3">
      <c r="F44" s="34"/>
    </row>
    <row r="45" spans="3:6" x14ac:dyDescent="0.3">
      <c r="F45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Arbeitstunden</vt:lpstr>
      <vt:lpstr>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Doina Pucea</dc:creator>
  <cp:lastModifiedBy>Vasile Decker</cp:lastModifiedBy>
  <cp:lastPrinted>2025-01-27T12:13:18Z</cp:lastPrinted>
  <dcterms:created xsi:type="dcterms:W3CDTF">2015-06-05T18:19:34Z</dcterms:created>
  <dcterms:modified xsi:type="dcterms:W3CDTF">2025-02-02T12:25:49Z</dcterms:modified>
</cp:coreProperties>
</file>