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516"/>
  <workbookPr codeName="DieseArbeitsmappe"/>
  <mc:AlternateContent xmlns:mc="http://schemas.openxmlformats.org/markup-compatibility/2006">
    <mc:Choice Requires="x15">
      <x15ac:absPath xmlns:x15ac="http://schemas.microsoft.com/office/spreadsheetml/2010/11/ac" url="C:\Users\onure\Downloads\"/>
    </mc:Choice>
  </mc:AlternateContent>
  <xr:revisionPtr revIDLastSave="0" documentId="13_ncr:1_{5E630F0C-6F28-48C3-BA29-44573EC0C2CB}" xr6:coauthVersionLast="47" xr6:coauthVersionMax="47" xr10:uidLastSave="{00000000-0000-0000-0000-000000000000}"/>
  <bookViews>
    <workbookView xWindow="-103" yWindow="-103" windowWidth="24144" windowHeight="14447" tabRatio="574" xr2:uid="{00000000-000D-0000-FFFF-FFFF00000000}"/>
  </bookViews>
  <sheets>
    <sheet name="Tabelle1" sheetId="80" r:id="rId1"/>
    <sheet name="Tabelle2" sheetId="81" r:id="rId2"/>
  </sheets>
  <externalReferences>
    <externalReference r:id="rId3"/>
  </externalReferences>
  <definedNames>
    <definedName name="_xlnm.Print_Area" localSheetId="0">Tabelle1!$A$1:$CF$34</definedName>
    <definedName name="Feiertag">Tabelle2!$C$3:$C$60</definedName>
    <definedName name="FeiertagDatum">Tabelle2!$B$3:$B$60</definedName>
    <definedName name="Feiertage">[1]Januar!$AL$3</definedName>
    <definedName name="FeiertagName">Tabelle2!$C$3:$C$194</definedName>
    <definedName name="Wochenendtage">Tabelle2!$M$2:$M$3</definedName>
  </definedNames>
  <calcPr calcId="191029" refMode="R1C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34" i="80" l="1"/>
  <c r="G121" i="81"/>
  <c r="F121" i="81"/>
  <c r="E121" i="81"/>
  <c r="B16" i="81"/>
  <c r="B169" i="81"/>
  <c r="B168" i="81"/>
  <c r="B167" i="81"/>
  <c r="B166" i="81"/>
  <c r="B165" i="81"/>
  <c r="B164" i="81"/>
  <c r="B163" i="81"/>
  <c r="B162" i="81"/>
  <c r="B161" i="81"/>
  <c r="B160" i="81"/>
  <c r="B159" i="81"/>
  <c r="B158" i="81"/>
  <c r="B157" i="81"/>
  <c r="B156" i="81"/>
  <c r="B155" i="81"/>
  <c r="B154" i="81"/>
  <c r="B153" i="81"/>
  <c r="B152" i="81"/>
  <c r="B151" i="81"/>
  <c r="B150" i="81"/>
  <c r="B149" i="81"/>
  <c r="B148" i="81"/>
  <c r="B147" i="81"/>
  <c r="B146" i="81"/>
  <c r="B145" i="81"/>
  <c r="B144" i="81"/>
  <c r="B143" i="81"/>
  <c r="B142" i="81"/>
  <c r="B141" i="81"/>
  <c r="B140" i="81"/>
  <c r="B139" i="81"/>
  <c r="B138" i="81"/>
  <c r="B137" i="81"/>
  <c r="B136" i="81"/>
  <c r="B135" i="81"/>
  <c r="B134" i="81"/>
  <c r="B133" i="81"/>
  <c r="B132" i="81"/>
  <c r="B131" i="81"/>
  <c r="B130" i="81"/>
  <c r="B129" i="81"/>
  <c r="B128" i="81"/>
  <c r="B127" i="81"/>
  <c r="B126" i="81"/>
  <c r="B125" i="81"/>
  <c r="B124" i="81"/>
  <c r="B123" i="81"/>
  <c r="B122" i="81"/>
  <c r="B121" i="81"/>
  <c r="B120" i="81"/>
  <c r="B119" i="81"/>
  <c r="B118" i="81"/>
  <c r="B114" i="81"/>
  <c r="B113" i="81"/>
  <c r="B112" i="81"/>
  <c r="B111" i="81"/>
  <c r="B110" i="81"/>
  <c r="B109" i="81"/>
  <c r="B108" i="81"/>
  <c r="B107" i="81"/>
  <c r="B106" i="81"/>
  <c r="B105" i="81"/>
  <c r="B104" i="81"/>
  <c r="B103" i="81"/>
  <c r="B102" i="81"/>
  <c r="B101" i="81"/>
  <c r="B100" i="81"/>
  <c r="B99" i="81"/>
  <c r="B98" i="81"/>
  <c r="B97" i="81"/>
  <c r="B96" i="81"/>
  <c r="B95" i="81"/>
  <c r="B94" i="81"/>
  <c r="B93" i="81"/>
  <c r="B92" i="81"/>
  <c r="B88" i="81"/>
  <c r="B87" i="81"/>
  <c r="B86" i="81"/>
  <c r="B85" i="81"/>
  <c r="B84" i="81"/>
  <c r="B83" i="81"/>
  <c r="B82" i="81"/>
  <c r="B81" i="81"/>
  <c r="B80" i="81"/>
  <c r="B79" i="81"/>
  <c r="B78" i="81"/>
  <c r="B77" i="81"/>
  <c r="B76" i="81"/>
  <c r="B75" i="81"/>
  <c r="B74" i="81"/>
  <c r="B71" i="81"/>
  <c r="B70" i="81"/>
  <c r="B69" i="81"/>
  <c r="B67" i="81"/>
  <c r="B62" i="81"/>
  <c r="B59" i="81"/>
  <c r="B38" i="81"/>
  <c r="B37" i="81"/>
  <c r="B36" i="81"/>
  <c r="B31" i="81"/>
  <c r="B30" i="81"/>
  <c r="B29" i="81"/>
  <c r="B28" i="81"/>
  <c r="B27" i="81"/>
  <c r="B26" i="81"/>
  <c r="B25" i="81"/>
  <c r="B24" i="81"/>
  <c r="B21" i="81"/>
  <c r="B20" i="81"/>
  <c r="B19" i="81"/>
  <c r="B17" i="81"/>
  <c r="B9" i="81"/>
  <c r="B4" i="81"/>
  <c r="B3" i="81"/>
  <c r="C231" i="81" l="1"/>
  <c r="A231" i="81"/>
  <c r="B231" i="81" s="1"/>
  <c r="C230" i="81"/>
  <c r="A230" i="81"/>
  <c r="B230" i="81" s="1"/>
  <c r="C229" i="81"/>
  <c r="A229" i="81"/>
  <c r="B229" i="81" s="1"/>
  <c r="C228" i="81"/>
  <c r="A228" i="81"/>
  <c r="B228" i="81" s="1"/>
  <c r="C227" i="81"/>
  <c r="A227" i="81"/>
  <c r="B227" i="81" s="1"/>
  <c r="C226" i="81"/>
  <c r="A226" i="81"/>
  <c r="B226" i="81" s="1"/>
  <c r="C225" i="81"/>
  <c r="A225" i="81"/>
  <c r="B225" i="81" s="1"/>
  <c r="C224" i="81"/>
  <c r="A224" i="81"/>
  <c r="B224" i="81" s="1"/>
  <c r="C223" i="81"/>
  <c r="A223" i="81"/>
  <c r="B223" i="81" s="1"/>
  <c r="C222" i="81"/>
  <c r="A222" i="81"/>
  <c r="B222" i="81" s="1"/>
  <c r="C221" i="81"/>
  <c r="A221" i="81"/>
  <c r="B221" i="81" s="1"/>
  <c r="C220" i="81"/>
  <c r="A220" i="81"/>
  <c r="B220" i="81" s="1"/>
  <c r="C219" i="81"/>
  <c r="A219" i="81"/>
  <c r="B219" i="81" s="1"/>
  <c r="C218" i="81"/>
  <c r="A218" i="81"/>
  <c r="B218" i="81" s="1"/>
  <c r="C217" i="81"/>
  <c r="A217" i="81"/>
  <c r="B217" i="81" s="1"/>
  <c r="C216" i="81"/>
  <c r="A216" i="81"/>
  <c r="B216" i="81" s="1"/>
  <c r="C215" i="81"/>
  <c r="A215" i="81"/>
  <c r="B215" i="81" s="1"/>
  <c r="C214" i="81"/>
  <c r="A214" i="81"/>
  <c r="B214" i="81" s="1"/>
  <c r="C213" i="81"/>
  <c r="A213" i="81"/>
  <c r="B213" i="81" s="1"/>
  <c r="C212" i="81"/>
  <c r="A212" i="81"/>
  <c r="B212" i="81" s="1"/>
  <c r="C211" i="81"/>
  <c r="A211" i="81"/>
  <c r="B211" i="81" s="1"/>
  <c r="C210" i="81"/>
  <c r="A210" i="81"/>
  <c r="B210" i="81" s="1"/>
  <c r="C209" i="81"/>
  <c r="A209" i="81"/>
  <c r="B209" i="81" s="1"/>
  <c r="C208" i="81"/>
  <c r="A208" i="81"/>
  <c r="B208" i="81" s="1"/>
  <c r="C207" i="81"/>
  <c r="A207" i="81"/>
  <c r="B207" i="81" s="1"/>
  <c r="C206" i="81"/>
  <c r="A206" i="81"/>
  <c r="B206" i="81" s="1"/>
  <c r="C205" i="81"/>
  <c r="A205" i="81"/>
  <c r="B205" i="81" s="1"/>
  <c r="C204" i="81"/>
  <c r="A204" i="81"/>
  <c r="B204" i="81" s="1"/>
  <c r="C203" i="81"/>
  <c r="A203" i="81"/>
  <c r="B203" i="81" s="1"/>
  <c r="C202" i="81"/>
  <c r="A202" i="81"/>
  <c r="B202" i="81" s="1"/>
  <c r="C201" i="81"/>
  <c r="A201" i="81"/>
  <c r="B201" i="81" s="1"/>
  <c r="C200" i="81"/>
  <c r="A200" i="81"/>
  <c r="B200" i="81" s="1"/>
  <c r="C199" i="81"/>
  <c r="A199" i="81"/>
  <c r="B199" i="81" s="1"/>
  <c r="C198" i="81"/>
  <c r="A198" i="81"/>
  <c r="B198" i="81" s="1"/>
  <c r="C197" i="81"/>
  <c r="A197" i="81"/>
  <c r="B197" i="81" s="1"/>
  <c r="C196" i="81"/>
  <c r="A196" i="81"/>
  <c r="B196" i="81" s="1"/>
  <c r="C195" i="81"/>
  <c r="A195" i="81"/>
  <c r="B195" i="81" s="1"/>
  <c r="C194" i="81"/>
  <c r="A194" i="81"/>
  <c r="B194" i="81" s="1"/>
  <c r="C193" i="81"/>
  <c r="A193" i="81"/>
  <c r="B193" i="81" s="1"/>
  <c r="C192" i="81"/>
  <c r="A192" i="81"/>
  <c r="B192" i="81" s="1"/>
  <c r="C191" i="81"/>
  <c r="A191" i="81"/>
  <c r="B191" i="81" s="1"/>
  <c r="C190" i="81"/>
  <c r="A190" i="81"/>
  <c r="B190" i="81" s="1"/>
  <c r="C189" i="81"/>
  <c r="A189" i="81"/>
  <c r="B189" i="81" s="1"/>
  <c r="C188" i="81"/>
  <c r="A188" i="81"/>
  <c r="B188" i="81" s="1"/>
  <c r="C187" i="81"/>
  <c r="A187" i="81"/>
  <c r="B187" i="81" s="1"/>
  <c r="C186" i="81"/>
  <c r="A186" i="81"/>
  <c r="B186" i="81" s="1"/>
  <c r="C185" i="81"/>
  <c r="A185" i="81"/>
  <c r="B185" i="81" s="1"/>
  <c r="C184" i="81"/>
  <c r="A184" i="81"/>
  <c r="B184" i="81" s="1"/>
  <c r="C183" i="81"/>
  <c r="A183" i="81"/>
  <c r="B183" i="81" s="1"/>
  <c r="C182" i="81"/>
  <c r="A182" i="81"/>
  <c r="B182" i="81" s="1"/>
  <c r="C181" i="81"/>
  <c r="A181" i="81"/>
  <c r="B181" i="81" s="1"/>
  <c r="C180" i="81"/>
  <c r="A180" i="81"/>
  <c r="B180" i="81" s="1"/>
  <c r="C179" i="81"/>
  <c r="A179" i="81"/>
  <c r="B179" i="81" s="1"/>
  <c r="C178" i="81"/>
  <c r="A178" i="81"/>
  <c r="B178" i="81" s="1"/>
  <c r="C177" i="81"/>
  <c r="A177" i="81"/>
  <c r="B177" i="81" s="1"/>
  <c r="C176" i="81"/>
  <c r="A176" i="81"/>
  <c r="B176" i="81" s="1"/>
  <c r="C175" i="81"/>
  <c r="A175" i="81"/>
  <c r="B175" i="81" s="1"/>
  <c r="B68" i="81"/>
  <c r="B39" i="81"/>
  <c r="B32" i="81"/>
  <c r="B22" i="81"/>
  <c r="B10" i="81"/>
  <c r="B11" i="81"/>
  <c r="B8" i="81"/>
  <c r="B7" i="81"/>
  <c r="B6" i="81"/>
  <c r="B5" i="81"/>
  <c r="B310" i="81"/>
  <c r="B327" i="81"/>
  <c r="B309" i="81"/>
  <c r="B279" i="81"/>
  <c r="B251" i="81"/>
  <c r="B242" i="81"/>
  <c r="B271" i="81"/>
  <c r="B270" i="81"/>
  <c r="B269" i="81"/>
  <c r="B326" i="81"/>
  <c r="B319" i="81"/>
  <c r="B318" i="81"/>
  <c r="B308" i="81"/>
  <c r="B307" i="81"/>
  <c r="B268" i="81"/>
  <c r="B306" i="81"/>
  <c r="B298" i="81"/>
  <c r="B250" i="81"/>
  <c r="B317" i="81"/>
  <c r="B297" i="81"/>
  <c r="B249" i="81"/>
  <c r="B262" i="81"/>
  <c r="B325" i="81"/>
  <c r="B305" i="81"/>
  <c r="B248" i="81"/>
  <c r="B324" i="81"/>
  <c r="B296" i="81"/>
  <c r="B291" i="81"/>
  <c r="B316" i="81"/>
  <c r="B304" i="81"/>
  <c r="B261" i="81"/>
  <c r="B244" i="81"/>
  <c r="B303" i="81"/>
  <c r="B302" i="81"/>
  <c r="B290" i="81"/>
  <c r="B260" i="81"/>
  <c r="B301" i="81"/>
  <c r="B289" i="81"/>
  <c r="B267" i="81"/>
  <c r="B259" i="81"/>
  <c r="B258" i="81"/>
  <c r="B241" i="81"/>
  <c r="B295" i="81"/>
  <c r="B257" i="81"/>
  <c r="B315" i="81"/>
  <c r="B300" i="81"/>
  <c r="B288" i="81"/>
  <c r="B294" i="81"/>
  <c r="B278" i="81"/>
  <c r="B277" i="81"/>
  <c r="B266" i="81"/>
  <c r="B247" i="81"/>
  <c r="B240" i="81"/>
  <c r="B299" i="81"/>
  <c r="B286" i="81"/>
  <c r="B256" i="81"/>
  <c r="B323" i="81"/>
  <c r="B314" i="81"/>
  <c r="B285" i="81"/>
  <c r="B246" i="81"/>
  <c r="B276" i="81"/>
  <c r="B255" i="81"/>
  <c r="B293" i="81"/>
  <c r="B284" i="81"/>
  <c r="B239" i="81"/>
  <c r="B322" i="81"/>
  <c r="B321" i="81"/>
  <c r="B313" i="81"/>
  <c r="B287" i="81"/>
  <c r="B312" i="81"/>
  <c r="B283" i="81"/>
  <c r="B320" i="81"/>
  <c r="B292" i="81"/>
  <c r="B275" i="81"/>
  <c r="B245" i="81"/>
  <c r="B282" i="81"/>
  <c r="B281" i="81"/>
  <c r="B274" i="81"/>
  <c r="B254" i="81"/>
  <c r="B243" i="81"/>
  <c r="B265" i="81"/>
  <c r="B273" i="81"/>
  <c r="B264" i="81"/>
  <c r="B253" i="81"/>
  <c r="B311" i="81"/>
  <c r="B280" i="81"/>
  <c r="B272" i="81"/>
  <c r="B263" i="81"/>
  <c r="B252" i="81"/>
  <c r="B23" i="81" l="1"/>
  <c r="B33" i="81"/>
  <c r="B40" i="81"/>
  <c r="B15" i="81"/>
  <c r="B89" i="81"/>
  <c r="C389" i="81"/>
  <c r="A389" i="81"/>
  <c r="B389" i="81" s="1"/>
  <c r="C388" i="81"/>
  <c r="A388" i="81"/>
  <c r="B388" i="81" s="1"/>
  <c r="C387" i="81"/>
  <c r="A387" i="81"/>
  <c r="B387" i="81" s="1"/>
  <c r="C386" i="81"/>
  <c r="A386" i="81"/>
  <c r="B386" i="81" s="1"/>
  <c r="C385" i="81"/>
  <c r="A385" i="81"/>
  <c r="B385" i="81" s="1"/>
  <c r="C384" i="81"/>
  <c r="A384" i="81"/>
  <c r="B384" i="81" s="1"/>
  <c r="C383" i="81"/>
  <c r="A383" i="81"/>
  <c r="B383" i="81" s="1"/>
  <c r="C382" i="81"/>
  <c r="A382" i="81"/>
  <c r="B382" i="81" s="1"/>
  <c r="C381" i="81"/>
  <c r="A381" i="81"/>
  <c r="B381" i="81" s="1"/>
  <c r="C380" i="81"/>
  <c r="A380" i="81"/>
  <c r="B380" i="81" s="1"/>
  <c r="C379" i="81"/>
  <c r="A379" i="81"/>
  <c r="B379" i="81" s="1"/>
  <c r="C378" i="81"/>
  <c r="A378" i="81"/>
  <c r="B378" i="81" s="1"/>
  <c r="C377" i="81"/>
  <c r="A377" i="81"/>
  <c r="B377" i="81" s="1"/>
  <c r="C376" i="81"/>
  <c r="A376" i="81"/>
  <c r="B376" i="81" s="1"/>
  <c r="C375" i="81"/>
  <c r="A375" i="81"/>
  <c r="B375" i="81" s="1"/>
  <c r="C374" i="81"/>
  <c r="A374" i="81"/>
  <c r="B374" i="81" s="1"/>
  <c r="C373" i="81"/>
  <c r="A373" i="81"/>
  <c r="B373" i="81" s="1"/>
  <c r="C372" i="81"/>
  <c r="A372" i="81"/>
  <c r="B372" i="81" s="1"/>
  <c r="C371" i="81"/>
  <c r="A371" i="81"/>
  <c r="B371" i="81" s="1"/>
  <c r="C370" i="81"/>
  <c r="A370" i="81"/>
  <c r="B370" i="81" s="1"/>
  <c r="C369" i="81"/>
  <c r="A369" i="81"/>
  <c r="B369" i="81" s="1"/>
  <c r="C368" i="81"/>
  <c r="A368" i="81"/>
  <c r="B368" i="81" s="1"/>
  <c r="C367" i="81"/>
  <c r="A367" i="81"/>
  <c r="B367" i="81" s="1"/>
  <c r="C366" i="81"/>
  <c r="A366" i="81"/>
  <c r="B366" i="81" s="1"/>
  <c r="C365" i="81"/>
  <c r="A365" i="81"/>
  <c r="B365" i="81" s="1"/>
  <c r="C364" i="81"/>
  <c r="A364" i="81"/>
  <c r="B364" i="81" s="1"/>
  <c r="C363" i="81"/>
  <c r="A363" i="81"/>
  <c r="B363" i="81" s="1"/>
  <c r="C362" i="81"/>
  <c r="A362" i="81"/>
  <c r="B362" i="81" s="1"/>
  <c r="C361" i="81"/>
  <c r="A361" i="81"/>
  <c r="B361" i="81" s="1"/>
  <c r="C360" i="81"/>
  <c r="A360" i="81"/>
  <c r="B360" i="81" s="1"/>
  <c r="C359" i="81"/>
  <c r="A359" i="81"/>
  <c r="B359" i="81" s="1"/>
  <c r="C358" i="81"/>
  <c r="A358" i="81"/>
  <c r="B358" i="81" s="1"/>
  <c r="B14" i="81" l="1"/>
  <c r="B90" i="81"/>
  <c r="B34" i="81"/>
  <c r="BX2" i="80"/>
  <c r="E4" i="80"/>
  <c r="D4" i="80" s="1"/>
  <c r="L7" i="81"/>
  <c r="M7" i="81"/>
  <c r="B91" i="81" l="1"/>
  <c r="B13" i="81"/>
  <c r="K4" i="80"/>
  <c r="Q4" i="80" s="1"/>
  <c r="C4" i="80"/>
  <c r="B4" i="80" s="1"/>
  <c r="A4" i="80" s="1"/>
  <c r="D5" i="80"/>
  <c r="E5" i="80"/>
  <c r="B12" i="81" l="1"/>
  <c r="D91" i="81" a="1"/>
  <c r="D91" i="81" s="1"/>
  <c r="K5" i="80"/>
  <c r="K6" i="80" s="1"/>
  <c r="J4" i="80"/>
  <c r="I4" i="80" s="1"/>
  <c r="H4" i="80" s="1"/>
  <c r="G4" i="80" s="1"/>
  <c r="C5" i="80"/>
  <c r="B5" i="80" s="1"/>
  <c r="A5" i="80" s="1"/>
  <c r="D6" i="80"/>
  <c r="P4" i="80"/>
  <c r="Q5" i="80"/>
  <c r="W4" i="80"/>
  <c r="E6" i="80"/>
  <c r="D12" i="81" l="1" a="1"/>
  <c r="D12" i="81" s="1"/>
  <c r="D59" i="81" a="1"/>
  <c r="D59" i="81" s="1"/>
  <c r="D3" i="81" a="1"/>
  <c r="D3" i="81" s="1"/>
  <c r="D19" i="81" a="1"/>
  <c r="D19" i="81" s="1"/>
  <c r="D22" i="81" a="1"/>
  <c r="D22" i="81" s="1"/>
  <c r="D27" i="81" a="1"/>
  <c r="D27" i="81" s="1"/>
  <c r="D31" i="81" a="1"/>
  <c r="D31" i="81" s="1"/>
  <c r="D8" i="81" a="1"/>
  <c r="D8" i="81" s="1"/>
  <c r="D36" i="81" a="1"/>
  <c r="D36" i="81" s="1"/>
  <c r="D39" i="81" a="1"/>
  <c r="D39" i="81" s="1"/>
  <c r="D68" i="81" a="1"/>
  <c r="D68" i="81" s="1"/>
  <c r="D7" i="81" a="1"/>
  <c r="D7" i="81" s="1"/>
  <c r="D24" i="81" a="1"/>
  <c r="D24" i="81" s="1"/>
  <c r="D37" i="81" a="1"/>
  <c r="D37" i="81" s="1"/>
  <c r="D146" i="81" a="1"/>
  <c r="D146" i="81" s="1"/>
  <c r="D142" i="81" a="1"/>
  <c r="D142" i="81" s="1"/>
  <c r="D138" i="81" a="1"/>
  <c r="D138" i="81" s="1"/>
  <c r="D134" i="81" a="1"/>
  <c r="D134" i="81" s="1"/>
  <c r="D130" i="81" a="1"/>
  <c r="D130" i="81" s="1"/>
  <c r="D126" i="81" a="1"/>
  <c r="D126" i="81" s="1"/>
  <c r="D122" i="81" a="1"/>
  <c r="D122" i="81" s="1"/>
  <c r="D4" i="81" a="1"/>
  <c r="D4" i="81" s="1"/>
  <c r="D21" i="81" a="1"/>
  <c r="D21" i="81" s="1"/>
  <c r="D63" i="81" a="1"/>
  <c r="D63" i="81" s="1"/>
  <c r="D65" i="81" a="1"/>
  <c r="D65" i="81" s="1"/>
  <c r="D71" i="81" a="1"/>
  <c r="D71" i="81" s="1"/>
  <c r="D75" i="81" a="1"/>
  <c r="D75" i="81" s="1"/>
  <c r="D79" i="81" a="1"/>
  <c r="D79" i="81" s="1"/>
  <c r="D83" i="81" a="1"/>
  <c r="D83" i="81" s="1"/>
  <c r="D87" i="81" a="1"/>
  <c r="D87" i="81" s="1"/>
  <c r="D95" i="81" a="1"/>
  <c r="D95" i="81" s="1"/>
  <c r="D99" i="81" a="1"/>
  <c r="D99" i="81" s="1"/>
  <c r="D103" i="81" a="1"/>
  <c r="D103" i="81" s="1"/>
  <c r="D107" i="81" a="1"/>
  <c r="D107" i="81" s="1"/>
  <c r="D9" i="81" a="1"/>
  <c r="D9" i="81" s="1"/>
  <c r="D26" i="81" a="1"/>
  <c r="D26" i="81" s="1"/>
  <c r="D61" i="81" a="1"/>
  <c r="D61" i="81" s="1"/>
  <c r="D69" i="81" a="1"/>
  <c r="D69" i="81" s="1"/>
  <c r="D72" i="81" a="1"/>
  <c r="D72" i="81" s="1"/>
  <c r="D76" i="81" a="1"/>
  <c r="D76" i="81" s="1"/>
  <c r="D80" i="81" a="1"/>
  <c r="D80" i="81" s="1"/>
  <c r="D84" i="81" a="1"/>
  <c r="D84" i="81" s="1"/>
  <c r="D92" i="81" a="1"/>
  <c r="D92" i="81" s="1"/>
  <c r="D96" i="81" a="1"/>
  <c r="D96" i="81" s="1"/>
  <c r="D100" i="81" a="1"/>
  <c r="D100" i="81" s="1"/>
  <c r="D104" i="81" a="1"/>
  <c r="D104" i="81" s="1"/>
  <c r="D108" i="81" a="1"/>
  <c r="D108" i="81" s="1"/>
  <c r="D175" i="81" a="1"/>
  <c r="D175" i="81" s="1"/>
  <c r="D179" i="81" a="1"/>
  <c r="D179" i="81" s="1"/>
  <c r="D183" i="81" a="1"/>
  <c r="D183" i="81" s="1"/>
  <c r="D187" i="81" a="1"/>
  <c r="D187" i="81" s="1"/>
  <c r="D191" i="81" a="1"/>
  <c r="D191" i="81" s="1"/>
  <c r="D195" i="81" a="1"/>
  <c r="D195" i="81" s="1"/>
  <c r="D199" i="81" a="1"/>
  <c r="D199" i="81" s="1"/>
  <c r="D203" i="81" a="1"/>
  <c r="D203" i="81" s="1"/>
  <c r="D121" i="81" a="1"/>
  <c r="D121" i="81" s="1"/>
  <c r="D125" i="81" a="1"/>
  <c r="D125" i="81" s="1"/>
  <c r="D129" i="81" a="1"/>
  <c r="D129" i="81" s="1"/>
  <c r="D133" i="81" a="1"/>
  <c r="D133" i="81" s="1"/>
  <c r="D137" i="81" a="1"/>
  <c r="D137" i="81" s="1"/>
  <c r="D141" i="81" a="1"/>
  <c r="D141" i="81" s="1"/>
  <c r="D145" i="81" a="1"/>
  <c r="D145" i="81" s="1"/>
  <c r="D178" i="81" a="1"/>
  <c r="D178" i="81" s="1"/>
  <c r="D182" i="81" a="1"/>
  <c r="D182" i="81" s="1"/>
  <c r="D190" i="81" a="1"/>
  <c r="D190" i="81" s="1"/>
  <c r="D198" i="81" a="1"/>
  <c r="D198" i="81" s="1"/>
  <c r="D11" i="81" a="1"/>
  <c r="D11" i="81" s="1"/>
  <c r="D16" i="81" a="1"/>
  <c r="D16" i="81" s="1"/>
  <c r="D25" i="81" a="1"/>
  <c r="D25" i="81" s="1"/>
  <c r="D29" i="81" a="1"/>
  <c r="D29" i="81" s="1"/>
  <c r="D6" i="81" a="1"/>
  <c r="D6" i="81" s="1"/>
  <c r="D10" i="81" a="1"/>
  <c r="D10" i="81" s="1"/>
  <c r="D32" i="81" a="1"/>
  <c r="D32" i="81" s="1"/>
  <c r="D62" i="81" a="1"/>
  <c r="D62" i="81" s="1"/>
  <c r="D5" i="81" a="1"/>
  <c r="D5" i="81" s="1"/>
  <c r="D17" i="81" a="1"/>
  <c r="D17" i="81" s="1"/>
  <c r="D28" i="81" a="1"/>
  <c r="D28" i="81" s="1"/>
  <c r="D60" i="81" a="1"/>
  <c r="D60" i="81" s="1"/>
  <c r="D144" i="81" a="1"/>
  <c r="D144" i="81" s="1"/>
  <c r="D140" i="81" a="1"/>
  <c r="D140" i="81" s="1"/>
  <c r="D136" i="81" a="1"/>
  <c r="D136" i="81" s="1"/>
  <c r="D132" i="81" a="1"/>
  <c r="D132" i="81" s="1"/>
  <c r="D128" i="81" a="1"/>
  <c r="D128" i="81" s="1"/>
  <c r="D124" i="81" a="1"/>
  <c r="D124" i="81" s="1"/>
  <c r="D120" i="81" a="1"/>
  <c r="D120" i="81" s="1"/>
  <c r="D38" i="81" a="1"/>
  <c r="D38" i="81" s="1"/>
  <c r="D64" i="81" a="1"/>
  <c r="D64" i="81" s="1"/>
  <c r="D66" i="81" a="1"/>
  <c r="D66" i="81" s="1"/>
  <c r="D73" i="81" a="1"/>
  <c r="D73" i="81" s="1"/>
  <c r="D77" i="81" a="1"/>
  <c r="D77" i="81" s="1"/>
  <c r="D81" i="81" a="1"/>
  <c r="D81" i="81" s="1"/>
  <c r="D85" i="81" a="1"/>
  <c r="D85" i="81" s="1"/>
  <c r="D93" i="81" a="1"/>
  <c r="D93" i="81" s="1"/>
  <c r="D97" i="81" a="1"/>
  <c r="D97" i="81" s="1"/>
  <c r="D101" i="81" a="1"/>
  <c r="D101" i="81" s="1"/>
  <c r="D105" i="81" a="1"/>
  <c r="D105" i="81" s="1"/>
  <c r="D109" i="81" a="1"/>
  <c r="D109" i="81" s="1"/>
  <c r="D20" i="81" a="1"/>
  <c r="D20" i="81" s="1"/>
  <c r="D30" i="81" a="1"/>
  <c r="D30" i="81" s="1"/>
  <c r="D67" i="81" a="1"/>
  <c r="D67" i="81" s="1"/>
  <c r="D70" i="81" a="1"/>
  <c r="D70" i="81" s="1"/>
  <c r="D74" i="81" a="1"/>
  <c r="D74" i="81" s="1"/>
  <c r="D78" i="81" a="1"/>
  <c r="D78" i="81" s="1"/>
  <c r="D82" i="81" a="1"/>
  <c r="D82" i="81" s="1"/>
  <c r="D86" i="81" a="1"/>
  <c r="D86" i="81" s="1"/>
  <c r="D88" i="81" a="1"/>
  <c r="D88" i="81" s="1"/>
  <c r="D94" i="81" a="1"/>
  <c r="D94" i="81" s="1"/>
  <c r="D98" i="81" a="1"/>
  <c r="D98" i="81" s="1"/>
  <c r="D102" i="81" a="1"/>
  <c r="D102" i="81" s="1"/>
  <c r="D106" i="81" a="1"/>
  <c r="D106" i="81" s="1"/>
  <c r="D118" i="81" a="1"/>
  <c r="D118" i="81" s="1"/>
  <c r="D176" i="81" a="1"/>
  <c r="D176" i="81" s="1"/>
  <c r="D180" i="81" a="1"/>
  <c r="D180" i="81" s="1"/>
  <c r="D184" i="81" a="1"/>
  <c r="D184" i="81" s="1"/>
  <c r="D188" i="81" a="1"/>
  <c r="D188" i="81" s="1"/>
  <c r="D192" i="81" a="1"/>
  <c r="D192" i="81" s="1"/>
  <c r="D196" i="81" a="1"/>
  <c r="D196" i="81" s="1"/>
  <c r="D200" i="81" a="1"/>
  <c r="D200" i="81" s="1"/>
  <c r="D119" i="81" a="1"/>
  <c r="D119" i="81" s="1"/>
  <c r="D123" i="81" a="1"/>
  <c r="D123" i="81" s="1"/>
  <c r="D127" i="81" a="1"/>
  <c r="D127" i="81" s="1"/>
  <c r="D131" i="81" a="1"/>
  <c r="D131" i="81" s="1"/>
  <c r="D135" i="81" a="1"/>
  <c r="D135" i="81" s="1"/>
  <c r="D139" i="81" a="1"/>
  <c r="D139" i="81" s="1"/>
  <c r="D143" i="81" a="1"/>
  <c r="D143" i="81" s="1"/>
  <c r="D177" i="81" a="1"/>
  <c r="D177" i="81" s="1"/>
  <c r="D181" i="81" a="1"/>
  <c r="D181" i="81" s="1"/>
  <c r="D185" i="81" a="1"/>
  <c r="D185" i="81" s="1"/>
  <c r="D189" i="81" a="1"/>
  <c r="D189" i="81" s="1"/>
  <c r="D193" i="81" a="1"/>
  <c r="D193" i="81" s="1"/>
  <c r="D197" i="81" a="1"/>
  <c r="D197" i="81" s="1"/>
  <c r="D201" i="81" a="1"/>
  <c r="D201" i="81" s="1"/>
  <c r="D186" i="81" a="1"/>
  <c r="D186" i="81" s="1"/>
  <c r="D194" i="81" a="1"/>
  <c r="D194" i="81" s="1"/>
  <c r="D202" i="81" a="1"/>
  <c r="D202" i="81" s="1"/>
  <c r="D15" i="81" a="1"/>
  <c r="D15" i="81" s="1"/>
  <c r="D40" i="81" a="1"/>
  <c r="D40" i="81" s="1"/>
  <c r="D23" i="81" a="1"/>
  <c r="D23" i="81" s="1"/>
  <c r="D33" i="81" a="1"/>
  <c r="D33" i="81" s="1"/>
  <c r="D89" i="81" a="1"/>
  <c r="D89" i="81" s="1"/>
  <c r="D14" i="81" a="1"/>
  <c r="D14" i="81" s="1"/>
  <c r="D90" i="81" a="1"/>
  <c r="D90" i="81" s="1"/>
  <c r="D34" i="81" a="1"/>
  <c r="D34" i="81" s="1"/>
  <c r="D13" i="81" a="1"/>
  <c r="D13" i="81" s="1"/>
  <c r="J5" i="80"/>
  <c r="I5" i="80" s="1"/>
  <c r="H5" i="80" s="1"/>
  <c r="G5" i="80" s="1"/>
  <c r="O4" i="80"/>
  <c r="N4" i="80" s="1"/>
  <c r="M4" i="80" s="1"/>
  <c r="P5" i="80"/>
  <c r="J6" i="80"/>
  <c r="AC4" i="80"/>
  <c r="W5" i="80"/>
  <c r="V4" i="80"/>
  <c r="Q6" i="80"/>
  <c r="K7" i="80"/>
  <c r="C6" i="80"/>
  <c r="B6" i="80" s="1"/>
  <c r="A6" i="80" s="1"/>
  <c r="D7" i="80"/>
  <c r="E7" i="80"/>
  <c r="K8" i="80" l="1"/>
  <c r="V5" i="80"/>
  <c r="U4" i="80"/>
  <c r="T4" i="80" s="1"/>
  <c r="S4" i="80" s="1"/>
  <c r="Q7" i="80"/>
  <c r="W6" i="80"/>
  <c r="I6" i="80"/>
  <c r="H6" i="80" s="1"/>
  <c r="G6" i="80" s="1"/>
  <c r="J7" i="80"/>
  <c r="AB4" i="80"/>
  <c r="AC5" i="80"/>
  <c r="AI4" i="80"/>
  <c r="E8" i="80"/>
  <c r="C7" i="80"/>
  <c r="B7" i="80" s="1"/>
  <c r="A7" i="80" s="1"/>
  <c r="D8" i="80"/>
  <c r="O5" i="80"/>
  <c r="N5" i="80" s="1"/>
  <c r="M5" i="80" s="1"/>
  <c r="P6" i="80"/>
  <c r="Q8" i="80" l="1"/>
  <c r="O6" i="80"/>
  <c r="N6" i="80" s="1"/>
  <c r="M6" i="80" s="1"/>
  <c r="P7" i="80"/>
  <c r="AC6" i="80"/>
  <c r="E9" i="80"/>
  <c r="U5" i="80"/>
  <c r="T5" i="80" s="1"/>
  <c r="S5" i="80" s="1"/>
  <c r="V6" i="80"/>
  <c r="AA4" i="80"/>
  <c r="Z4" i="80" s="1"/>
  <c r="Y4" i="80" s="1"/>
  <c r="AB5" i="80"/>
  <c r="I7" i="80"/>
  <c r="H7" i="80" s="1"/>
  <c r="G7" i="80" s="1"/>
  <c r="J8" i="80"/>
  <c r="W7" i="80"/>
  <c r="C8" i="80"/>
  <c r="B8" i="80" s="1"/>
  <c r="A8" i="80" s="1"/>
  <c r="D9" i="80"/>
  <c r="AO4" i="80"/>
  <c r="AI5" i="80"/>
  <c r="AH4" i="80"/>
  <c r="K9" i="80"/>
  <c r="AH5" i="80" l="1"/>
  <c r="AG4" i="80"/>
  <c r="AF4" i="80" s="1"/>
  <c r="AE4" i="80" s="1"/>
  <c r="AA5" i="80"/>
  <c r="Z5" i="80" s="1"/>
  <c r="Y5" i="80" s="1"/>
  <c r="AB6" i="80"/>
  <c r="AN4" i="80"/>
  <c r="AO5" i="80"/>
  <c r="AU4" i="80"/>
  <c r="K10" i="80"/>
  <c r="U6" i="80"/>
  <c r="T6" i="80" s="1"/>
  <c r="S6" i="80" s="1"/>
  <c r="V7" i="80"/>
  <c r="E10" i="80"/>
  <c r="AI6" i="80"/>
  <c r="C9" i="80"/>
  <c r="B9" i="80" s="1"/>
  <c r="A9" i="80" s="1"/>
  <c r="D10" i="80"/>
  <c r="AC7" i="80"/>
  <c r="O7" i="80"/>
  <c r="N7" i="80" s="1"/>
  <c r="M7" i="80" s="1"/>
  <c r="P8" i="80"/>
  <c r="W8" i="80"/>
  <c r="I8" i="80"/>
  <c r="H8" i="80" s="1"/>
  <c r="G8" i="80" s="1"/>
  <c r="J9" i="80"/>
  <c r="Q9" i="80"/>
  <c r="U7" i="80" l="1"/>
  <c r="T7" i="80" s="1"/>
  <c r="S7" i="80" s="1"/>
  <c r="V8" i="80"/>
  <c r="K11" i="80"/>
  <c r="BA4" i="80"/>
  <c r="AT4" i="80"/>
  <c r="AU5" i="80"/>
  <c r="C10" i="80"/>
  <c r="B10" i="80" s="1"/>
  <c r="A10" i="80" s="1"/>
  <c r="D11" i="80"/>
  <c r="AM4" i="80"/>
  <c r="AL4" i="80" s="1"/>
  <c r="AK4" i="80" s="1"/>
  <c r="AN5" i="80"/>
  <c r="AA6" i="80"/>
  <c r="Z6" i="80" s="1"/>
  <c r="Y6" i="80" s="1"/>
  <c r="AB7" i="80"/>
  <c r="W9" i="80"/>
  <c r="O8" i="80"/>
  <c r="N8" i="80" s="1"/>
  <c r="M8" i="80" s="1"/>
  <c r="P9" i="80"/>
  <c r="AC8" i="80"/>
  <c r="AO6" i="80"/>
  <c r="Q10" i="80"/>
  <c r="AI7" i="80"/>
  <c r="I9" i="80"/>
  <c r="H9" i="80" s="1"/>
  <c r="G9" i="80" s="1"/>
  <c r="J10" i="80"/>
  <c r="E11" i="80"/>
  <c r="AG5" i="80"/>
  <c r="AF5" i="80" s="1"/>
  <c r="AE5" i="80" s="1"/>
  <c r="AH6" i="80"/>
  <c r="Q11" i="80" l="1"/>
  <c r="AG6" i="80"/>
  <c r="AF6" i="80" s="1"/>
  <c r="AE6" i="80" s="1"/>
  <c r="AH7" i="80"/>
  <c r="I10" i="80"/>
  <c r="H10" i="80" s="1"/>
  <c r="G10" i="80" s="1"/>
  <c r="J11" i="80"/>
  <c r="K12" i="80"/>
  <c r="AZ4" i="80"/>
  <c r="BA5" i="80"/>
  <c r="BG4" i="80"/>
  <c r="C11" i="80"/>
  <c r="B11" i="80" s="1"/>
  <c r="A11" i="80" s="1"/>
  <c r="D12" i="80"/>
  <c r="AU6" i="80"/>
  <c r="U8" i="80"/>
  <c r="T8" i="80" s="1"/>
  <c r="S8" i="80" s="1"/>
  <c r="V9" i="80"/>
  <c r="AM5" i="80"/>
  <c r="AL5" i="80" s="1"/>
  <c r="AK5" i="80" s="1"/>
  <c r="AN6" i="80"/>
  <c r="AO7" i="80"/>
  <c r="AC9" i="80"/>
  <c r="AT5" i="80"/>
  <c r="AS4" i="80"/>
  <c r="AR4" i="80" s="1"/>
  <c r="AQ4" i="80" s="1"/>
  <c r="O9" i="80"/>
  <c r="N9" i="80" s="1"/>
  <c r="M9" i="80" s="1"/>
  <c r="P10" i="80"/>
  <c r="E12" i="80"/>
  <c r="W10" i="80"/>
  <c r="AI8" i="80"/>
  <c r="AA7" i="80"/>
  <c r="Z7" i="80" s="1"/>
  <c r="Y7" i="80" s="1"/>
  <c r="AB8" i="80"/>
  <c r="AA8" i="80" l="1"/>
  <c r="Z8" i="80" s="1"/>
  <c r="Y8" i="80" s="1"/>
  <c r="AB9" i="80"/>
  <c r="AO8" i="80"/>
  <c r="AI9" i="80"/>
  <c r="AY4" i="80"/>
  <c r="AX4" i="80" s="1"/>
  <c r="AW4" i="80" s="1"/>
  <c r="AZ5" i="80"/>
  <c r="I11" i="80"/>
  <c r="H11" i="80" s="1"/>
  <c r="G11" i="80" s="1"/>
  <c r="J12" i="80"/>
  <c r="AC10" i="80"/>
  <c r="AM6" i="80"/>
  <c r="AL6" i="80" s="1"/>
  <c r="AK6" i="80" s="1"/>
  <c r="AN7" i="80"/>
  <c r="V10" i="80"/>
  <c r="U9" i="80"/>
  <c r="T9" i="80" s="1"/>
  <c r="S9" i="80" s="1"/>
  <c r="AG7" i="80"/>
  <c r="AF7" i="80" s="1"/>
  <c r="AE7" i="80" s="1"/>
  <c r="AH8" i="80"/>
  <c r="BM4" i="80"/>
  <c r="BF4" i="80"/>
  <c r="BG5" i="80"/>
  <c r="BA6" i="80"/>
  <c r="W11" i="80"/>
  <c r="K13" i="80"/>
  <c r="E13" i="80"/>
  <c r="O10" i="80"/>
  <c r="N10" i="80" s="1"/>
  <c r="M10" i="80" s="1"/>
  <c r="P11" i="80"/>
  <c r="AU7" i="80"/>
  <c r="C12" i="80"/>
  <c r="B12" i="80" s="1"/>
  <c r="A12" i="80" s="1"/>
  <c r="D13" i="80"/>
  <c r="AS5" i="80"/>
  <c r="AR5" i="80" s="1"/>
  <c r="AQ5" i="80" s="1"/>
  <c r="AT6" i="80"/>
  <c r="Q12" i="80"/>
  <c r="AU8" i="80" l="1"/>
  <c r="AC11" i="80"/>
  <c r="BG6" i="80"/>
  <c r="BE4" i="80"/>
  <c r="BD4" i="80" s="1"/>
  <c r="BC4" i="80" s="1"/>
  <c r="BF5" i="80"/>
  <c r="O11" i="80"/>
  <c r="N11" i="80" s="1"/>
  <c r="M11" i="80" s="1"/>
  <c r="P12" i="80"/>
  <c r="AH9" i="80"/>
  <c r="AG8" i="80"/>
  <c r="AF8" i="80" s="1"/>
  <c r="AE8" i="80" s="1"/>
  <c r="U10" i="80"/>
  <c r="T10" i="80" s="1"/>
  <c r="S10" i="80" s="1"/>
  <c r="V11" i="80"/>
  <c r="AO9" i="80"/>
  <c r="BA7" i="80"/>
  <c r="BL4" i="80"/>
  <c r="BM5" i="80"/>
  <c r="BS4" i="80"/>
  <c r="E14" i="80"/>
  <c r="K14" i="80"/>
  <c r="W12" i="80"/>
  <c r="AM7" i="80"/>
  <c r="AL7" i="80" s="1"/>
  <c r="AK7" i="80" s="1"/>
  <c r="AN8" i="80"/>
  <c r="AA9" i="80"/>
  <c r="Z9" i="80" s="1"/>
  <c r="Y9" i="80" s="1"/>
  <c r="AB10" i="80"/>
  <c r="C13" i="80"/>
  <c r="B13" i="80" s="1"/>
  <c r="A13" i="80" s="1"/>
  <c r="D14" i="80"/>
  <c r="J13" i="80"/>
  <c r="I12" i="80"/>
  <c r="H12" i="80" s="1"/>
  <c r="G12" i="80" s="1"/>
  <c r="AY5" i="80"/>
  <c r="AX5" i="80" s="1"/>
  <c r="AW5" i="80" s="1"/>
  <c r="AZ6" i="80"/>
  <c r="AI10" i="80"/>
  <c r="Q13" i="80"/>
  <c r="AS6" i="80"/>
  <c r="AR6" i="80" s="1"/>
  <c r="AQ6" i="80" s="1"/>
  <c r="AT7" i="80"/>
  <c r="E15" i="80" l="1"/>
  <c r="AA10" i="80"/>
  <c r="Z10" i="80" s="1"/>
  <c r="Y10" i="80" s="1"/>
  <c r="AB11" i="80"/>
  <c r="O12" i="80"/>
  <c r="N12" i="80" s="1"/>
  <c r="M12" i="80" s="1"/>
  <c r="P13" i="80"/>
  <c r="Q14" i="80"/>
  <c r="I13" i="80"/>
  <c r="H13" i="80" s="1"/>
  <c r="G13" i="80" s="1"/>
  <c r="J14" i="80"/>
  <c r="C14" i="80"/>
  <c r="B14" i="80" s="1"/>
  <c r="A14" i="80" s="1"/>
  <c r="D15" i="80"/>
  <c r="AS7" i="80"/>
  <c r="AR7" i="80" s="1"/>
  <c r="AQ7" i="80" s="1"/>
  <c r="AT8" i="80"/>
  <c r="AC12" i="80"/>
  <c r="AG9" i="80"/>
  <c r="AF9" i="80" s="1"/>
  <c r="AE9" i="80" s="1"/>
  <c r="AH10" i="80"/>
  <c r="BE5" i="80"/>
  <c r="BD5" i="80" s="1"/>
  <c r="BC5" i="80" s="1"/>
  <c r="BF6" i="80"/>
  <c r="BK4" i="80"/>
  <c r="BJ4" i="80" s="1"/>
  <c r="BI4" i="80" s="1"/>
  <c r="BL5" i="80"/>
  <c r="AM8" i="80"/>
  <c r="AL8" i="80" s="1"/>
  <c r="AK8" i="80" s="1"/>
  <c r="AN9" i="80"/>
  <c r="BA8" i="80"/>
  <c r="AI11" i="80"/>
  <c r="K15" i="80"/>
  <c r="BY4" i="80"/>
  <c r="BR4" i="80"/>
  <c r="BS5" i="80"/>
  <c r="BM6" i="80"/>
  <c r="BG7" i="80"/>
  <c r="W13" i="80"/>
  <c r="AO10" i="80"/>
  <c r="AY6" i="80"/>
  <c r="AX6" i="80" s="1"/>
  <c r="AW6" i="80" s="1"/>
  <c r="AZ7" i="80"/>
  <c r="V12" i="80"/>
  <c r="U11" i="80"/>
  <c r="T11" i="80" s="1"/>
  <c r="S11" i="80" s="1"/>
  <c r="AU9" i="80"/>
  <c r="AU10" i="80" l="1"/>
  <c r="BK5" i="80"/>
  <c r="BJ5" i="80" s="1"/>
  <c r="BI5" i="80" s="1"/>
  <c r="BL6" i="80"/>
  <c r="C15" i="80"/>
  <c r="B15" i="80" s="1"/>
  <c r="A15" i="80" s="1"/>
  <c r="D16" i="80"/>
  <c r="AM9" i="80"/>
  <c r="AL9" i="80" s="1"/>
  <c r="AK9" i="80" s="1"/>
  <c r="AN10" i="80"/>
  <c r="BS6" i="80"/>
  <c r="AA11" i="80"/>
  <c r="Z11" i="80" s="1"/>
  <c r="Y11" i="80" s="1"/>
  <c r="AB12" i="80"/>
  <c r="I14" i="80"/>
  <c r="H14" i="80" s="1"/>
  <c r="G14" i="80" s="1"/>
  <c r="J15" i="80"/>
  <c r="BE6" i="80"/>
  <c r="BD6" i="80" s="1"/>
  <c r="BC6" i="80" s="1"/>
  <c r="BF7" i="80"/>
  <c r="Q15" i="80"/>
  <c r="K16" i="80"/>
  <c r="AO11" i="80"/>
  <c r="W14" i="80"/>
  <c r="BM7" i="80"/>
  <c r="U12" i="80"/>
  <c r="T12" i="80" s="1"/>
  <c r="S12" i="80" s="1"/>
  <c r="V13" i="80"/>
  <c r="BQ4" i="80"/>
  <c r="BP4" i="80" s="1"/>
  <c r="BO4" i="80" s="1"/>
  <c r="BR5" i="80"/>
  <c r="AY7" i="80"/>
  <c r="AX7" i="80" s="1"/>
  <c r="AW7" i="80" s="1"/>
  <c r="AZ8" i="80"/>
  <c r="O13" i="80"/>
  <c r="N13" i="80" s="1"/>
  <c r="M13" i="80" s="1"/>
  <c r="P14" i="80"/>
  <c r="AI12" i="80"/>
  <c r="BX4" i="80"/>
  <c r="BY5" i="80"/>
  <c r="CE4" i="80"/>
  <c r="AG10" i="80"/>
  <c r="AF10" i="80" s="1"/>
  <c r="AE10" i="80" s="1"/>
  <c r="AH11" i="80"/>
  <c r="AC13" i="80"/>
  <c r="AS8" i="80"/>
  <c r="AR8" i="80" s="1"/>
  <c r="AQ8" i="80" s="1"/>
  <c r="AT9" i="80"/>
  <c r="BG8" i="80"/>
  <c r="BA9" i="80"/>
  <c r="E16" i="80"/>
  <c r="W15" i="80" l="1"/>
  <c r="BG9" i="80"/>
  <c r="O14" i="80"/>
  <c r="N14" i="80" s="1"/>
  <c r="M14" i="80" s="1"/>
  <c r="P15" i="80"/>
  <c r="BS7" i="80"/>
  <c r="K17" i="80"/>
  <c r="C16" i="80"/>
  <c r="B16" i="80" s="1"/>
  <c r="A16" i="80" s="1"/>
  <c r="D17" i="80"/>
  <c r="AA12" i="80"/>
  <c r="Z12" i="80" s="1"/>
  <c r="Y12" i="80" s="1"/>
  <c r="AB13" i="80"/>
  <c r="BM8" i="80"/>
  <c r="AO12" i="80"/>
  <c r="AM10" i="80"/>
  <c r="AL10" i="80" s="1"/>
  <c r="AK10" i="80" s="1"/>
  <c r="AN11" i="80"/>
  <c r="BQ5" i="80"/>
  <c r="BP5" i="80" s="1"/>
  <c r="BO5" i="80" s="1"/>
  <c r="BR6" i="80"/>
  <c r="U13" i="80"/>
  <c r="T13" i="80" s="1"/>
  <c r="S13" i="80" s="1"/>
  <c r="V14" i="80"/>
  <c r="BE7" i="80"/>
  <c r="BD7" i="80" s="1"/>
  <c r="BC7" i="80" s="1"/>
  <c r="BF8" i="80"/>
  <c r="BK6" i="80"/>
  <c r="BJ6" i="80" s="1"/>
  <c r="BI6" i="80" s="1"/>
  <c r="BL7" i="80"/>
  <c r="BW4" i="80"/>
  <c r="BV4" i="80" s="1"/>
  <c r="BU4" i="80" s="1"/>
  <c r="BX5" i="80"/>
  <c r="Q16" i="80"/>
  <c r="E17" i="80"/>
  <c r="CE5" i="80"/>
  <c r="CD4" i="80"/>
  <c r="BA10" i="80"/>
  <c r="AI13" i="80"/>
  <c r="AT10" i="80"/>
  <c r="AS9" i="80"/>
  <c r="AR9" i="80" s="1"/>
  <c r="AQ9" i="80" s="1"/>
  <c r="AY8" i="80"/>
  <c r="AX8" i="80" s="1"/>
  <c r="AW8" i="80" s="1"/>
  <c r="AZ9" i="80"/>
  <c r="AC14" i="80"/>
  <c r="AG11" i="80"/>
  <c r="AF11" i="80" s="1"/>
  <c r="AE11" i="80" s="1"/>
  <c r="AH12" i="80"/>
  <c r="BY6" i="80"/>
  <c r="J16" i="80"/>
  <c r="I15" i="80"/>
  <c r="H15" i="80" s="1"/>
  <c r="G15" i="80" s="1"/>
  <c r="AU11" i="80"/>
  <c r="BQ6" i="80" l="1"/>
  <c r="BP6" i="80" s="1"/>
  <c r="BO6" i="80" s="1"/>
  <c r="BR7" i="80"/>
  <c r="AC15" i="80"/>
  <c r="CC4" i="80"/>
  <c r="CB4" i="80" s="1"/>
  <c r="CA4" i="80" s="1"/>
  <c r="CD5" i="80"/>
  <c r="E18" i="80"/>
  <c r="BS8" i="80"/>
  <c r="AT11" i="80"/>
  <c r="AS10" i="80"/>
  <c r="AR10" i="80" s="1"/>
  <c r="AQ10" i="80" s="1"/>
  <c r="AI14" i="80"/>
  <c r="BG10" i="80"/>
  <c r="C17" i="80"/>
  <c r="B17" i="80" s="1"/>
  <c r="A17" i="80" s="1"/>
  <c r="D18" i="80"/>
  <c r="K18" i="80"/>
  <c r="AU12" i="80"/>
  <c r="BM9" i="80"/>
  <c r="Q17" i="80"/>
  <c r="O15" i="80"/>
  <c r="N15" i="80" s="1"/>
  <c r="M15" i="80" s="1"/>
  <c r="P16" i="80"/>
  <c r="I16" i="80"/>
  <c r="H16" i="80" s="1"/>
  <c r="G16" i="80" s="1"/>
  <c r="J17" i="80"/>
  <c r="BA11" i="80"/>
  <c r="BF9" i="80"/>
  <c r="BE8" i="80"/>
  <c r="BD8" i="80" s="1"/>
  <c r="BC8" i="80" s="1"/>
  <c r="AA13" i="80"/>
  <c r="Z13" i="80" s="1"/>
  <c r="Y13" i="80" s="1"/>
  <c r="AB14" i="80"/>
  <c r="V15" i="80"/>
  <c r="U14" i="80"/>
  <c r="T14" i="80" s="1"/>
  <c r="S14" i="80" s="1"/>
  <c r="CE6" i="80"/>
  <c r="AY9" i="80"/>
  <c r="AX9" i="80" s="1"/>
  <c r="AW9" i="80" s="1"/>
  <c r="AZ10" i="80"/>
  <c r="AM11" i="80"/>
  <c r="AL11" i="80" s="1"/>
  <c r="AK11" i="80" s="1"/>
  <c r="AN12" i="80"/>
  <c r="BW5" i="80"/>
  <c r="BV5" i="80" s="1"/>
  <c r="BU5" i="80" s="1"/>
  <c r="BX6" i="80"/>
  <c r="AO13" i="80"/>
  <c r="BK7" i="80"/>
  <c r="BJ7" i="80" s="1"/>
  <c r="BI7" i="80" s="1"/>
  <c r="BL8" i="80"/>
  <c r="BY7" i="80"/>
  <c r="AG12" i="80"/>
  <c r="AF12" i="80" s="1"/>
  <c r="AE12" i="80" s="1"/>
  <c r="AH13" i="80"/>
  <c r="W16" i="80"/>
  <c r="AA14" i="80" l="1"/>
  <c r="Z14" i="80" s="1"/>
  <c r="Y14" i="80" s="1"/>
  <c r="AB15" i="80"/>
  <c r="AU13" i="80"/>
  <c r="K19" i="80"/>
  <c r="AY10" i="80"/>
  <c r="AX10" i="80" s="1"/>
  <c r="AW10" i="80" s="1"/>
  <c r="AZ11" i="80"/>
  <c r="BS9" i="80"/>
  <c r="CE7" i="80"/>
  <c r="AC16" i="80"/>
  <c r="AS11" i="80"/>
  <c r="AR11" i="80" s="1"/>
  <c r="AQ11" i="80" s="1"/>
  <c r="AT12" i="80"/>
  <c r="BE9" i="80"/>
  <c r="BD9" i="80" s="1"/>
  <c r="BC9" i="80" s="1"/>
  <c r="BF10" i="80"/>
  <c r="AM12" i="80"/>
  <c r="AL12" i="80" s="1"/>
  <c r="AK12" i="80" s="1"/>
  <c r="AN13" i="80"/>
  <c r="BA12" i="80"/>
  <c r="CC5" i="80"/>
  <c r="CB5" i="80" s="1"/>
  <c r="CA5" i="80" s="1"/>
  <c r="CD6" i="80"/>
  <c r="BG11" i="80"/>
  <c r="AO14" i="80"/>
  <c r="BM10" i="80"/>
  <c r="E19" i="80"/>
  <c r="J18" i="80"/>
  <c r="I17" i="80"/>
  <c r="H17" i="80" s="1"/>
  <c r="G17" i="80" s="1"/>
  <c r="BK8" i="80"/>
  <c r="BJ8" i="80" s="1"/>
  <c r="BI8" i="80" s="1"/>
  <c r="BL9" i="80"/>
  <c r="BQ7" i="80"/>
  <c r="BP7" i="80" s="1"/>
  <c r="BO7" i="80" s="1"/>
  <c r="BR8" i="80"/>
  <c r="BW6" i="80"/>
  <c r="BV6" i="80" s="1"/>
  <c r="BU6" i="80" s="1"/>
  <c r="BX7" i="80"/>
  <c r="W17" i="80"/>
  <c r="AH14" i="80"/>
  <c r="AG13" i="80"/>
  <c r="AF13" i="80" s="1"/>
  <c r="AE13" i="80" s="1"/>
  <c r="C18" i="80"/>
  <c r="B18" i="80" s="1"/>
  <c r="A18" i="80" s="1"/>
  <c r="D19" i="80"/>
  <c r="P17" i="80"/>
  <c r="O16" i="80"/>
  <c r="N16" i="80" s="1"/>
  <c r="M16" i="80" s="1"/>
  <c r="BY8" i="80"/>
  <c r="U15" i="80"/>
  <c r="T15" i="80" s="1"/>
  <c r="S15" i="80" s="1"/>
  <c r="V16" i="80"/>
  <c r="Q18" i="80"/>
  <c r="AI15" i="80"/>
  <c r="D20" i="80" l="1"/>
  <c r="C19" i="80"/>
  <c r="B19" i="80" s="1"/>
  <c r="A19" i="80" s="1"/>
  <c r="BS10" i="80"/>
  <c r="BK9" i="80"/>
  <c r="BJ9" i="80" s="1"/>
  <c r="BI9" i="80" s="1"/>
  <c r="BL10" i="80"/>
  <c r="BA13" i="80"/>
  <c r="CE8" i="80"/>
  <c r="J19" i="80"/>
  <c r="I18" i="80"/>
  <c r="H18" i="80" s="1"/>
  <c r="G18" i="80" s="1"/>
  <c r="AM13" i="80"/>
  <c r="AL13" i="80" s="1"/>
  <c r="AK13" i="80" s="1"/>
  <c r="AN14" i="80"/>
  <c r="BF11" i="80"/>
  <c r="BE10" i="80"/>
  <c r="BD10" i="80" s="1"/>
  <c r="BC10" i="80" s="1"/>
  <c r="P18" i="80"/>
  <c r="O17" i="80"/>
  <c r="N17" i="80" s="1"/>
  <c r="M17" i="80" s="1"/>
  <c r="AI16" i="80"/>
  <c r="AG14" i="80"/>
  <c r="AF14" i="80" s="1"/>
  <c r="AE14" i="80" s="1"/>
  <c r="AH15" i="80"/>
  <c r="AO15" i="80"/>
  <c r="AU14" i="80"/>
  <c r="E20" i="80"/>
  <c r="K20" i="80"/>
  <c r="BM11" i="80"/>
  <c r="BW7" i="80"/>
  <c r="BV7" i="80" s="1"/>
  <c r="BU7" i="80" s="1"/>
  <c r="BX8" i="80"/>
  <c r="BR9" i="80"/>
  <c r="BQ8" i="80"/>
  <c r="BP8" i="80" s="1"/>
  <c r="BO8" i="80" s="1"/>
  <c r="BG12" i="80"/>
  <c r="AA15" i="80"/>
  <c r="Z15" i="80" s="1"/>
  <c r="Y15" i="80" s="1"/>
  <c r="AB16" i="80"/>
  <c r="CC6" i="80"/>
  <c r="CB6" i="80" s="1"/>
  <c r="CA6" i="80" s="1"/>
  <c r="CD7" i="80"/>
  <c r="AY11" i="80"/>
  <c r="AX11" i="80" s="1"/>
  <c r="AW11" i="80" s="1"/>
  <c r="AZ12" i="80"/>
  <c r="Q19" i="80"/>
  <c r="W18" i="80"/>
  <c r="V17" i="80"/>
  <c r="U16" i="80"/>
  <c r="T16" i="80" s="1"/>
  <c r="S16" i="80" s="1"/>
  <c r="AT13" i="80"/>
  <c r="AS12" i="80"/>
  <c r="AR12" i="80" s="1"/>
  <c r="AQ12" i="80" s="1"/>
  <c r="BY9" i="80"/>
  <c r="AC17" i="80"/>
  <c r="W19" i="80" l="1"/>
  <c r="CE9" i="80"/>
  <c r="AO16" i="80"/>
  <c r="AC18" i="80"/>
  <c r="BA14" i="80"/>
  <c r="AH16" i="80"/>
  <c r="AG15" i="80"/>
  <c r="AF15" i="80" s="1"/>
  <c r="AE15" i="80" s="1"/>
  <c r="AA16" i="80"/>
  <c r="Z16" i="80" s="1"/>
  <c r="Y16" i="80" s="1"/>
  <c r="AB17" i="80"/>
  <c r="BS11" i="80"/>
  <c r="J20" i="80"/>
  <c r="I19" i="80"/>
  <c r="H19" i="80" s="1"/>
  <c r="G19" i="80" s="1"/>
  <c r="K21" i="80"/>
  <c r="BF12" i="80"/>
  <c r="BE11" i="80"/>
  <c r="BD11" i="80" s="1"/>
  <c r="BC11" i="80" s="1"/>
  <c r="BQ9" i="80"/>
  <c r="BP9" i="80" s="1"/>
  <c r="BO9" i="80" s="1"/>
  <c r="BR10" i="80"/>
  <c r="Q20" i="80"/>
  <c r="BM12" i="80"/>
  <c r="CD8" i="80"/>
  <c r="CC7" i="80"/>
  <c r="CB7" i="80" s="1"/>
  <c r="CA7" i="80" s="1"/>
  <c r="BY10" i="80"/>
  <c r="AU15" i="80"/>
  <c r="AM14" i="80"/>
  <c r="AL14" i="80" s="1"/>
  <c r="AK14" i="80" s="1"/>
  <c r="AN15" i="80"/>
  <c r="BW8" i="80"/>
  <c r="BV8" i="80" s="1"/>
  <c r="BU8" i="80" s="1"/>
  <c r="BX9" i="80"/>
  <c r="AY12" i="80"/>
  <c r="AX12" i="80" s="1"/>
  <c r="AW12" i="80" s="1"/>
  <c r="AZ13" i="80"/>
  <c r="AI17" i="80"/>
  <c r="BK10" i="80"/>
  <c r="BJ10" i="80" s="1"/>
  <c r="BI10" i="80" s="1"/>
  <c r="BL11" i="80"/>
  <c r="O18" i="80"/>
  <c r="N18" i="80" s="1"/>
  <c r="M18" i="80" s="1"/>
  <c r="P19" i="80"/>
  <c r="E21" i="80"/>
  <c r="AS13" i="80"/>
  <c r="AR13" i="80" s="1"/>
  <c r="AQ13" i="80" s="1"/>
  <c r="AT14" i="80"/>
  <c r="V18" i="80"/>
  <c r="U17" i="80"/>
  <c r="T17" i="80" s="1"/>
  <c r="S17" i="80" s="1"/>
  <c r="BG13" i="80"/>
  <c r="C20" i="80"/>
  <c r="B20" i="80" s="1"/>
  <c r="A20" i="80" s="1"/>
  <c r="D21" i="80"/>
  <c r="BQ10" i="80" l="1"/>
  <c r="BP10" i="80" s="1"/>
  <c r="BO10" i="80" s="1"/>
  <c r="BR11" i="80"/>
  <c r="E22" i="80"/>
  <c r="D22" i="80"/>
  <c r="C21" i="80"/>
  <c r="B21" i="80" s="1"/>
  <c r="A21" i="80" s="1"/>
  <c r="AM15" i="80"/>
  <c r="AL15" i="80" s="1"/>
  <c r="AK15" i="80" s="1"/>
  <c r="AN16" i="80"/>
  <c r="P20" i="80"/>
  <c r="O19" i="80"/>
  <c r="N19" i="80" s="1"/>
  <c r="M19" i="80" s="1"/>
  <c r="BA15" i="80"/>
  <c r="BK11" i="80"/>
  <c r="BJ11" i="80" s="1"/>
  <c r="BI11" i="80" s="1"/>
  <c r="BL12" i="80"/>
  <c r="AI18" i="80"/>
  <c r="CE10" i="80"/>
  <c r="BE12" i="80"/>
  <c r="BD12" i="80" s="1"/>
  <c r="BC12" i="80" s="1"/>
  <c r="BF13" i="80"/>
  <c r="K22" i="80"/>
  <c r="V19" i="80"/>
  <c r="U18" i="80"/>
  <c r="T18" i="80" s="1"/>
  <c r="S18" i="80" s="1"/>
  <c r="BM13" i="80"/>
  <c r="AH17" i="80"/>
  <c r="AG16" i="80"/>
  <c r="AF16" i="80" s="1"/>
  <c r="AE16" i="80" s="1"/>
  <c r="BY11" i="80"/>
  <c r="AO17" i="80"/>
  <c r="CD9" i="80"/>
  <c r="CC8" i="80"/>
  <c r="CB8" i="80" s="1"/>
  <c r="CA8" i="80" s="1"/>
  <c r="AY13" i="80"/>
  <c r="AX13" i="80" s="1"/>
  <c r="AW13" i="80" s="1"/>
  <c r="AZ14" i="80"/>
  <c r="AS14" i="80"/>
  <c r="AR14" i="80" s="1"/>
  <c r="AQ14" i="80" s="1"/>
  <c r="AT15" i="80"/>
  <c r="BW9" i="80"/>
  <c r="BV9" i="80" s="1"/>
  <c r="BU9" i="80" s="1"/>
  <c r="BX10" i="80"/>
  <c r="AB18" i="80"/>
  <c r="AA17" i="80"/>
  <c r="Z17" i="80" s="1"/>
  <c r="Y17" i="80" s="1"/>
  <c r="AU16" i="80"/>
  <c r="AC19" i="80"/>
  <c r="BG14" i="80"/>
  <c r="J21" i="80"/>
  <c r="I20" i="80"/>
  <c r="H20" i="80" s="1"/>
  <c r="G20" i="80" s="1"/>
  <c r="BS12" i="80"/>
  <c r="Q21" i="80"/>
  <c r="W20" i="80"/>
  <c r="BG15" i="80" l="1"/>
  <c r="BA16" i="80"/>
  <c r="BE13" i="80"/>
  <c r="BD13" i="80" s="1"/>
  <c r="BC13" i="80" s="1"/>
  <c r="BF14" i="80"/>
  <c r="C22" i="80"/>
  <c r="B22" i="80" s="1"/>
  <c r="A22" i="80" s="1"/>
  <c r="D23" i="80"/>
  <c r="V20" i="80"/>
  <c r="U19" i="80"/>
  <c r="T19" i="80" s="1"/>
  <c r="S19" i="80" s="1"/>
  <c r="CC9" i="80"/>
  <c r="CB9" i="80" s="1"/>
  <c r="CA9" i="80" s="1"/>
  <c r="CD10" i="80"/>
  <c r="AM16" i="80"/>
  <c r="AL16" i="80" s="1"/>
  <c r="AK16" i="80" s="1"/>
  <c r="AN17" i="80"/>
  <c r="Q22" i="80"/>
  <c r="AY14" i="80"/>
  <c r="AX14" i="80" s="1"/>
  <c r="AW14" i="80" s="1"/>
  <c r="AZ15" i="80"/>
  <c r="K23" i="80"/>
  <c r="W21" i="80"/>
  <c r="AU17" i="80"/>
  <c r="AH18" i="80"/>
  <c r="AG17" i="80"/>
  <c r="AF17" i="80" s="1"/>
  <c r="AE17" i="80" s="1"/>
  <c r="E23" i="80"/>
  <c r="AO18" i="80"/>
  <c r="CE11" i="80"/>
  <c r="AA18" i="80"/>
  <c r="Z18" i="80" s="1"/>
  <c r="Y18" i="80" s="1"/>
  <c r="AB19" i="80"/>
  <c r="BS13" i="80"/>
  <c r="AI19" i="80"/>
  <c r="BK12" i="80"/>
  <c r="BJ12" i="80" s="1"/>
  <c r="BI12" i="80" s="1"/>
  <c r="BL13" i="80"/>
  <c r="BQ11" i="80"/>
  <c r="BP11" i="80" s="1"/>
  <c r="BO11" i="80" s="1"/>
  <c r="BR12" i="80"/>
  <c r="AC20" i="80"/>
  <c r="O20" i="80"/>
  <c r="N20" i="80" s="1"/>
  <c r="M20" i="80" s="1"/>
  <c r="P21" i="80"/>
  <c r="BY12" i="80"/>
  <c r="BW10" i="80"/>
  <c r="BV10" i="80" s="1"/>
  <c r="BU10" i="80" s="1"/>
  <c r="BX11" i="80"/>
  <c r="AT16" i="80"/>
  <c r="AS15" i="80"/>
  <c r="AR15" i="80" s="1"/>
  <c r="AQ15" i="80" s="1"/>
  <c r="J22" i="80"/>
  <c r="I21" i="80"/>
  <c r="H21" i="80" s="1"/>
  <c r="G21" i="80" s="1"/>
  <c r="BM14" i="80"/>
  <c r="AB20" i="80" l="1"/>
  <c r="AA19" i="80"/>
  <c r="Z19" i="80" s="1"/>
  <c r="Y19" i="80" s="1"/>
  <c r="CD11" i="80"/>
  <c r="CC10" i="80"/>
  <c r="CB10" i="80" s="1"/>
  <c r="CA10" i="80" s="1"/>
  <c r="K24" i="80"/>
  <c r="BS14" i="80"/>
  <c r="W22" i="80"/>
  <c r="BY13" i="80"/>
  <c r="BM15" i="80"/>
  <c r="J23" i="80"/>
  <c r="I22" i="80"/>
  <c r="H22" i="80" s="1"/>
  <c r="G22" i="80" s="1"/>
  <c r="AU18" i="80"/>
  <c r="CE12" i="80"/>
  <c r="BF15" i="80"/>
  <c r="BE14" i="80"/>
  <c r="BD14" i="80" s="1"/>
  <c r="BC14" i="80" s="1"/>
  <c r="BK13" i="80"/>
  <c r="BJ13" i="80" s="1"/>
  <c r="BI13" i="80" s="1"/>
  <c r="BL14" i="80"/>
  <c r="E24" i="80"/>
  <c r="Q23" i="80"/>
  <c r="BA17" i="80"/>
  <c r="V21" i="80"/>
  <c r="U20" i="80"/>
  <c r="T20" i="80" s="1"/>
  <c r="S20" i="80" s="1"/>
  <c r="AC21" i="80"/>
  <c r="BQ12" i="80"/>
  <c r="BP12" i="80" s="1"/>
  <c r="BO12" i="80" s="1"/>
  <c r="BR13" i="80"/>
  <c r="AO19" i="80"/>
  <c r="BW11" i="80"/>
  <c r="BV11" i="80" s="1"/>
  <c r="BU11" i="80" s="1"/>
  <c r="BX12" i="80"/>
  <c r="P22" i="80"/>
  <c r="O21" i="80"/>
  <c r="N21" i="80" s="1"/>
  <c r="M21" i="80" s="1"/>
  <c r="D24" i="80"/>
  <c r="C23" i="80"/>
  <c r="B23" i="80" s="1"/>
  <c r="A23" i="80" s="1"/>
  <c r="AY15" i="80"/>
  <c r="AX15" i="80" s="1"/>
  <c r="AW15" i="80" s="1"/>
  <c r="AZ16" i="80"/>
  <c r="AT17" i="80"/>
  <c r="AS16" i="80"/>
  <c r="AR16" i="80" s="1"/>
  <c r="AQ16" i="80" s="1"/>
  <c r="AN18" i="80"/>
  <c r="AM17" i="80"/>
  <c r="AL17" i="80" s="1"/>
  <c r="AK17" i="80" s="1"/>
  <c r="AI20" i="80"/>
  <c r="AH19" i="80"/>
  <c r="AG18" i="80"/>
  <c r="AF18" i="80" s="1"/>
  <c r="AE18" i="80" s="1"/>
  <c r="BG16" i="80"/>
  <c r="AC22" i="80" l="1"/>
  <c r="W23" i="80"/>
  <c r="AT18" i="80"/>
  <c r="AS17" i="80"/>
  <c r="AR17" i="80" s="1"/>
  <c r="AQ17" i="80" s="1"/>
  <c r="BE15" i="80"/>
  <c r="BD15" i="80" s="1"/>
  <c r="BC15" i="80" s="1"/>
  <c r="BF16" i="80"/>
  <c r="BA18" i="80"/>
  <c r="BR14" i="80"/>
  <c r="BQ13" i="80"/>
  <c r="BP13" i="80" s="1"/>
  <c r="BO13" i="80" s="1"/>
  <c r="CE13" i="80"/>
  <c r="AU19" i="80"/>
  <c r="AI21" i="80"/>
  <c r="BY14" i="80"/>
  <c r="AZ17" i="80"/>
  <c r="AY16" i="80"/>
  <c r="AX16" i="80" s="1"/>
  <c r="AW16" i="80" s="1"/>
  <c r="U21" i="80"/>
  <c r="T21" i="80" s="1"/>
  <c r="S21" i="80" s="1"/>
  <c r="V22" i="80"/>
  <c r="AH20" i="80"/>
  <c r="AG19" i="80"/>
  <c r="AF19" i="80" s="1"/>
  <c r="AE19" i="80" s="1"/>
  <c r="Q24" i="80"/>
  <c r="I23" i="80"/>
  <c r="H23" i="80" s="1"/>
  <c r="G23" i="80" s="1"/>
  <c r="J24" i="80"/>
  <c r="CC11" i="80"/>
  <c r="CB11" i="80" s="1"/>
  <c r="CA11" i="80" s="1"/>
  <c r="CD12" i="80"/>
  <c r="BK14" i="80"/>
  <c r="BJ14" i="80" s="1"/>
  <c r="BI14" i="80" s="1"/>
  <c r="BL15" i="80"/>
  <c r="D25" i="80"/>
  <c r="C24" i="80"/>
  <c r="B24" i="80" s="1"/>
  <c r="A24" i="80" s="1"/>
  <c r="BW12" i="80"/>
  <c r="BV12" i="80" s="1"/>
  <c r="BU12" i="80" s="1"/>
  <c r="BX13" i="80"/>
  <c r="BG17" i="80"/>
  <c r="BS15" i="80"/>
  <c r="P23" i="80"/>
  <c r="O22" i="80"/>
  <c r="N22" i="80" s="1"/>
  <c r="M22" i="80" s="1"/>
  <c r="K25" i="80"/>
  <c r="AO20" i="80"/>
  <c r="AM18" i="80"/>
  <c r="AL18" i="80" s="1"/>
  <c r="AK18" i="80" s="1"/>
  <c r="AN19" i="80"/>
  <c r="E25" i="80"/>
  <c r="BM16" i="80"/>
  <c r="AA20" i="80"/>
  <c r="Z20" i="80" s="1"/>
  <c r="Y20" i="80" s="1"/>
  <c r="AB21" i="80"/>
  <c r="D26" i="80" l="1"/>
  <c r="C25" i="80"/>
  <c r="B25" i="80" s="1"/>
  <c r="A25" i="80" s="1"/>
  <c r="AZ18" i="80"/>
  <c r="AY17" i="80"/>
  <c r="AX17" i="80" s="1"/>
  <c r="AW17" i="80" s="1"/>
  <c r="U22" i="80"/>
  <c r="T22" i="80" s="1"/>
  <c r="S22" i="80" s="1"/>
  <c r="V23" i="80"/>
  <c r="BF17" i="80"/>
  <c r="BE16" i="80"/>
  <c r="BD16" i="80" s="1"/>
  <c r="BC16" i="80" s="1"/>
  <c r="AT19" i="80"/>
  <c r="AS18" i="80"/>
  <c r="AR18" i="80" s="1"/>
  <c r="AQ18" i="80" s="1"/>
  <c r="BQ14" i="80"/>
  <c r="BP14" i="80" s="1"/>
  <c r="BO14" i="80" s="1"/>
  <c r="BR15" i="80"/>
  <c r="BA19" i="80"/>
  <c r="BM17" i="80"/>
  <c r="BG18" i="80"/>
  <c r="CD13" i="80"/>
  <c r="CC12" i="80"/>
  <c r="CB12" i="80" s="1"/>
  <c r="CA12" i="80" s="1"/>
  <c r="BS16" i="80"/>
  <c r="AI22" i="80"/>
  <c r="E26" i="80"/>
  <c r="Q25" i="80"/>
  <c r="AU20" i="80"/>
  <c r="W24" i="80"/>
  <c r="BK15" i="80"/>
  <c r="BJ15" i="80" s="1"/>
  <c r="BI15" i="80" s="1"/>
  <c r="BL16" i="80"/>
  <c r="AB22" i="80"/>
  <c r="AA21" i="80"/>
  <c r="Z21" i="80" s="1"/>
  <c r="Y21" i="80" s="1"/>
  <c r="P24" i="80"/>
  <c r="O23" i="80"/>
  <c r="N23" i="80" s="1"/>
  <c r="M23" i="80" s="1"/>
  <c r="I24" i="80"/>
  <c r="H24" i="80" s="1"/>
  <c r="G24" i="80" s="1"/>
  <c r="J25" i="80"/>
  <c r="AN20" i="80"/>
  <c r="AM19" i="80"/>
  <c r="AL19" i="80" s="1"/>
  <c r="AK19" i="80" s="1"/>
  <c r="AO21" i="80"/>
  <c r="K26" i="80"/>
  <c r="BY15" i="80"/>
  <c r="BW13" i="80"/>
  <c r="BV13" i="80" s="1"/>
  <c r="BU13" i="80" s="1"/>
  <c r="BX14" i="80"/>
  <c r="AH21" i="80"/>
  <c r="AG20" i="80"/>
  <c r="AF20" i="80" s="1"/>
  <c r="AE20" i="80" s="1"/>
  <c r="CE14" i="80"/>
  <c r="AC23" i="80"/>
  <c r="BL17" i="80" l="1"/>
  <c r="BK16" i="80"/>
  <c r="BJ16" i="80" s="1"/>
  <c r="BI16" i="80" s="1"/>
  <c r="AI23" i="80"/>
  <c r="BS17" i="80"/>
  <c r="AN21" i="80"/>
  <c r="AM20" i="80"/>
  <c r="AL20" i="80" s="1"/>
  <c r="AK20" i="80" s="1"/>
  <c r="AB23" i="80"/>
  <c r="AA22" i="80"/>
  <c r="Z22" i="80" s="1"/>
  <c r="Y22" i="80" s="1"/>
  <c r="K27" i="80"/>
  <c r="AC24" i="80"/>
  <c r="CE15" i="80"/>
  <c r="BG19" i="80"/>
  <c r="J26" i="80"/>
  <c r="I25" i="80"/>
  <c r="H25" i="80" s="1"/>
  <c r="G25" i="80" s="1"/>
  <c r="BY16" i="80"/>
  <c r="AO22" i="80"/>
  <c r="BF18" i="80"/>
  <c r="BE17" i="80"/>
  <c r="BD17" i="80" s="1"/>
  <c r="BC17" i="80" s="1"/>
  <c r="AG21" i="80"/>
  <c r="AF21" i="80" s="1"/>
  <c r="AE21" i="80" s="1"/>
  <c r="AH22" i="80"/>
  <c r="Q26" i="80"/>
  <c r="BM18" i="80"/>
  <c r="AY18" i="80"/>
  <c r="AX18" i="80" s="1"/>
  <c r="AW18" i="80" s="1"/>
  <c r="AZ19" i="80"/>
  <c r="BR16" i="80"/>
  <c r="BQ15" i="80"/>
  <c r="BP15" i="80" s="1"/>
  <c r="BO15" i="80" s="1"/>
  <c r="AT20" i="80"/>
  <c r="AS19" i="80"/>
  <c r="AR19" i="80" s="1"/>
  <c r="AQ19" i="80" s="1"/>
  <c r="AU21" i="80"/>
  <c r="BA20" i="80"/>
  <c r="W25" i="80"/>
  <c r="CC13" i="80"/>
  <c r="CB13" i="80" s="1"/>
  <c r="CA13" i="80" s="1"/>
  <c r="CD14" i="80"/>
  <c r="U23" i="80"/>
  <c r="T23" i="80" s="1"/>
  <c r="S23" i="80" s="1"/>
  <c r="V24" i="80"/>
  <c r="BW14" i="80"/>
  <c r="BV14" i="80" s="1"/>
  <c r="BU14" i="80" s="1"/>
  <c r="BX15" i="80"/>
  <c r="P25" i="80"/>
  <c r="O24" i="80"/>
  <c r="N24" i="80" s="1"/>
  <c r="M24" i="80" s="1"/>
  <c r="E27" i="80"/>
  <c r="D27" i="80"/>
  <c r="C26" i="80"/>
  <c r="B26" i="80" s="1"/>
  <c r="A26" i="80" s="1"/>
  <c r="K28" i="80" l="1"/>
  <c r="BY17" i="80"/>
  <c r="AB24" i="80"/>
  <c r="AA23" i="80"/>
  <c r="Z23" i="80" s="1"/>
  <c r="Y23" i="80" s="1"/>
  <c r="D28" i="80"/>
  <c r="C27" i="80"/>
  <c r="B27" i="80" s="1"/>
  <c r="A27" i="80" s="1"/>
  <c r="CC14" i="80"/>
  <c r="CB14" i="80" s="1"/>
  <c r="CA14" i="80" s="1"/>
  <c r="CD15" i="80"/>
  <c r="Q27" i="80"/>
  <c r="AI24" i="80"/>
  <c r="U24" i="80"/>
  <c r="T24" i="80" s="1"/>
  <c r="S24" i="80" s="1"/>
  <c r="V25" i="80"/>
  <c r="AY19" i="80"/>
  <c r="AX19" i="80" s="1"/>
  <c r="AW19" i="80" s="1"/>
  <c r="AZ20" i="80"/>
  <c r="AN22" i="80"/>
  <c r="AM21" i="80"/>
  <c r="AL21" i="80" s="1"/>
  <c r="AK21" i="80" s="1"/>
  <c r="BA21" i="80"/>
  <c r="AO23" i="80"/>
  <c r="J27" i="80"/>
  <c r="I26" i="80"/>
  <c r="H26" i="80" s="1"/>
  <c r="G26" i="80" s="1"/>
  <c r="E28" i="80"/>
  <c r="P26" i="80"/>
  <c r="O25" i="80"/>
  <c r="N25" i="80" s="1"/>
  <c r="M25" i="80" s="1"/>
  <c r="BR17" i="80"/>
  <c r="BQ16" i="80"/>
  <c r="BP16" i="80" s="1"/>
  <c r="BO16" i="80" s="1"/>
  <c r="W26" i="80"/>
  <c r="BM19" i="80"/>
  <c r="BS18" i="80"/>
  <c r="BG20" i="80"/>
  <c r="AG22" i="80"/>
  <c r="AF22" i="80" s="1"/>
  <c r="AE22" i="80" s="1"/>
  <c r="AH23" i="80"/>
  <c r="AU22" i="80"/>
  <c r="CE16" i="80"/>
  <c r="BW15" i="80"/>
  <c r="BV15" i="80" s="1"/>
  <c r="BU15" i="80" s="1"/>
  <c r="BX16" i="80"/>
  <c r="AT21" i="80"/>
  <c r="AS20" i="80"/>
  <c r="AR20" i="80" s="1"/>
  <c r="AQ20" i="80" s="1"/>
  <c r="BF19" i="80"/>
  <c r="BE18" i="80"/>
  <c r="BD18" i="80" s="1"/>
  <c r="BC18" i="80" s="1"/>
  <c r="AC25" i="80"/>
  <c r="BL18" i="80"/>
  <c r="BK17" i="80"/>
  <c r="BJ17" i="80" s="1"/>
  <c r="BI17" i="80" s="1"/>
  <c r="Q28" i="80" l="1"/>
  <c r="CE17" i="80"/>
  <c r="AG23" i="80"/>
  <c r="AF23" i="80" s="1"/>
  <c r="AE23" i="80" s="1"/>
  <c r="AH24" i="80"/>
  <c r="AB25" i="80"/>
  <c r="AA24" i="80"/>
  <c r="Z24" i="80" s="1"/>
  <c r="Y24" i="80" s="1"/>
  <c r="CD16" i="80"/>
  <c r="CC15" i="80"/>
  <c r="CB15" i="80" s="1"/>
  <c r="CA15" i="80" s="1"/>
  <c r="BM20" i="80"/>
  <c r="W27" i="80"/>
  <c r="AU23" i="80"/>
  <c r="AN23" i="80"/>
  <c r="AM22" i="80"/>
  <c r="AL22" i="80" s="1"/>
  <c r="AK22" i="80" s="1"/>
  <c r="P27" i="80"/>
  <c r="O26" i="80"/>
  <c r="N26" i="80" s="1"/>
  <c r="M26" i="80" s="1"/>
  <c r="E29" i="80"/>
  <c r="BY18" i="80"/>
  <c r="AO24" i="80"/>
  <c r="BA22" i="80"/>
  <c r="D29" i="80"/>
  <c r="C28" i="80"/>
  <c r="B28" i="80" s="1"/>
  <c r="A28" i="80" s="1"/>
  <c r="AC26" i="80"/>
  <c r="U25" i="80"/>
  <c r="T25" i="80" s="1"/>
  <c r="S25" i="80" s="1"/>
  <c r="V26" i="80"/>
  <c r="BS19" i="80"/>
  <c r="BW16" i="80"/>
  <c r="BV16" i="80" s="1"/>
  <c r="BU16" i="80" s="1"/>
  <c r="BX17" i="80"/>
  <c r="BL19" i="80"/>
  <c r="BK18" i="80"/>
  <c r="BJ18" i="80" s="1"/>
  <c r="BI18" i="80" s="1"/>
  <c r="BR18" i="80"/>
  <c r="BQ17" i="80"/>
  <c r="BP17" i="80" s="1"/>
  <c r="BO17" i="80" s="1"/>
  <c r="AZ21" i="80"/>
  <c r="AY20" i="80"/>
  <c r="AX20" i="80" s="1"/>
  <c r="AW20" i="80" s="1"/>
  <c r="BG21" i="80"/>
  <c r="BF20" i="80"/>
  <c r="BE19" i="80"/>
  <c r="BD19" i="80" s="1"/>
  <c r="BC19" i="80" s="1"/>
  <c r="AS21" i="80"/>
  <c r="AR21" i="80" s="1"/>
  <c r="AQ21" i="80" s="1"/>
  <c r="AT22" i="80"/>
  <c r="J28" i="80"/>
  <c r="I27" i="80"/>
  <c r="H27" i="80" s="1"/>
  <c r="G27" i="80" s="1"/>
  <c r="AI25" i="80"/>
  <c r="K29" i="80"/>
  <c r="AI26" i="80" l="1"/>
  <c r="BS20" i="80"/>
  <c r="V27" i="80"/>
  <c r="U26" i="80"/>
  <c r="T26" i="80" s="1"/>
  <c r="S26" i="80" s="1"/>
  <c r="AZ22" i="80"/>
  <c r="AY21" i="80"/>
  <c r="AX21" i="80" s="1"/>
  <c r="AW21" i="80" s="1"/>
  <c r="BG22" i="80"/>
  <c r="K30" i="80"/>
  <c r="AG24" i="80"/>
  <c r="AF24" i="80" s="1"/>
  <c r="AE24" i="80" s="1"/>
  <c r="AH25" i="80"/>
  <c r="CE18" i="80"/>
  <c r="BY19" i="80"/>
  <c r="CD17" i="80"/>
  <c r="CC16" i="80"/>
  <c r="CB16" i="80" s="1"/>
  <c r="CA16" i="80" s="1"/>
  <c r="AC27" i="80"/>
  <c r="BR19" i="80"/>
  <c r="BQ18" i="80"/>
  <c r="BP18" i="80" s="1"/>
  <c r="BO18" i="80" s="1"/>
  <c r="BK19" i="80"/>
  <c r="BJ19" i="80" s="1"/>
  <c r="BI19" i="80" s="1"/>
  <c r="BL20" i="80"/>
  <c r="BA23" i="80"/>
  <c r="AU24" i="80"/>
  <c r="BF21" i="80"/>
  <c r="BE20" i="80"/>
  <c r="BD20" i="80" s="1"/>
  <c r="BC20" i="80" s="1"/>
  <c r="AB26" i="80"/>
  <c r="AA25" i="80"/>
  <c r="Z25" i="80" s="1"/>
  <c r="Y25" i="80" s="1"/>
  <c r="D30" i="80"/>
  <c r="C29" i="80"/>
  <c r="B29" i="80" s="1"/>
  <c r="A29" i="80" s="1"/>
  <c r="AS22" i="80"/>
  <c r="AR22" i="80" s="1"/>
  <c r="AQ22" i="80" s="1"/>
  <c r="AT23" i="80"/>
  <c r="BW17" i="80"/>
  <c r="BV17" i="80" s="1"/>
  <c r="BU17" i="80" s="1"/>
  <c r="BX18" i="80"/>
  <c r="BM21" i="80"/>
  <c r="E30" i="80"/>
  <c r="P28" i="80"/>
  <c r="O27" i="80"/>
  <c r="N27" i="80" s="1"/>
  <c r="M27" i="80" s="1"/>
  <c r="AN24" i="80"/>
  <c r="AM23" i="80"/>
  <c r="AL23" i="80" s="1"/>
  <c r="AK23" i="80" s="1"/>
  <c r="J29" i="80"/>
  <c r="I28" i="80"/>
  <c r="H28" i="80" s="1"/>
  <c r="G28" i="80" s="1"/>
  <c r="AO25" i="80"/>
  <c r="W28" i="80"/>
  <c r="Q29" i="80"/>
  <c r="K31" i="80" l="1"/>
  <c r="AZ23" i="80"/>
  <c r="AY22" i="80"/>
  <c r="AX22" i="80" s="1"/>
  <c r="AW22" i="80" s="1"/>
  <c r="D31" i="80"/>
  <c r="C30" i="80"/>
  <c r="B30" i="80" s="1"/>
  <c r="A30" i="80" s="1"/>
  <c r="AC28" i="80"/>
  <c r="BG23" i="80"/>
  <c r="AN25" i="80"/>
  <c r="AM24" i="80"/>
  <c r="AL24" i="80" s="1"/>
  <c r="AK24" i="80" s="1"/>
  <c r="Q30" i="80"/>
  <c r="BM22" i="80"/>
  <c r="CE19" i="80"/>
  <c r="BS21" i="80"/>
  <c r="E31" i="80"/>
  <c r="CD18" i="80"/>
  <c r="CC17" i="80"/>
  <c r="CB17" i="80" s="1"/>
  <c r="CA17" i="80" s="1"/>
  <c r="W29" i="80"/>
  <c r="AO26" i="80"/>
  <c r="P29" i="80"/>
  <c r="O28" i="80"/>
  <c r="N28" i="80" s="1"/>
  <c r="M28" i="80" s="1"/>
  <c r="BE21" i="80"/>
  <c r="BD21" i="80" s="1"/>
  <c r="BC21" i="80" s="1"/>
  <c r="BF22" i="80"/>
  <c r="BY20" i="80"/>
  <c r="BX19" i="80"/>
  <c r="BW18" i="80"/>
  <c r="BV18" i="80" s="1"/>
  <c r="BU18" i="80" s="1"/>
  <c r="AG25" i="80"/>
  <c r="AF25" i="80" s="1"/>
  <c r="AE25" i="80" s="1"/>
  <c r="AH26" i="80"/>
  <c r="AI27" i="80"/>
  <c r="BR20" i="80"/>
  <c r="BQ19" i="80"/>
  <c r="BP19" i="80" s="1"/>
  <c r="BO19" i="80" s="1"/>
  <c r="AB27" i="80"/>
  <c r="AA26" i="80"/>
  <c r="Z26" i="80" s="1"/>
  <c r="Y26" i="80" s="1"/>
  <c r="AU25" i="80"/>
  <c r="V28" i="80"/>
  <c r="U27" i="80"/>
  <c r="T27" i="80" s="1"/>
  <c r="S27" i="80" s="1"/>
  <c r="BA24" i="80"/>
  <c r="AS23" i="80"/>
  <c r="AR23" i="80" s="1"/>
  <c r="AQ23" i="80" s="1"/>
  <c r="AT24" i="80"/>
  <c r="BL21" i="80"/>
  <c r="BK20" i="80"/>
  <c r="BJ20" i="80" s="1"/>
  <c r="BI20" i="80" s="1"/>
  <c r="I29" i="80"/>
  <c r="H29" i="80" s="1"/>
  <c r="G29" i="80" s="1"/>
  <c r="J30" i="80"/>
  <c r="AN26" i="80" l="1"/>
  <c r="AM25" i="80"/>
  <c r="AL25" i="80" s="1"/>
  <c r="AK25" i="80" s="1"/>
  <c r="AU26" i="80"/>
  <c r="CE20" i="80"/>
  <c r="BE22" i="80"/>
  <c r="BD22" i="80" s="1"/>
  <c r="BC22" i="80" s="1"/>
  <c r="BF23" i="80"/>
  <c r="P30" i="80"/>
  <c r="O29" i="80"/>
  <c r="N29" i="80" s="1"/>
  <c r="M29" i="80" s="1"/>
  <c r="BY21" i="80"/>
  <c r="BS22" i="80"/>
  <c r="CD19" i="80"/>
  <c r="CC18" i="80"/>
  <c r="CB18" i="80" s="1"/>
  <c r="CA18" i="80" s="1"/>
  <c r="E32" i="80"/>
  <c r="AI28" i="80"/>
  <c r="AO27" i="80"/>
  <c r="BM23" i="80"/>
  <c r="AZ24" i="80"/>
  <c r="AY23" i="80"/>
  <c r="AX23" i="80" s="1"/>
  <c r="AW23" i="80" s="1"/>
  <c r="V29" i="80"/>
  <c r="U28" i="80"/>
  <c r="T28" i="80" s="1"/>
  <c r="S28" i="80" s="1"/>
  <c r="AC29" i="80"/>
  <c r="BL22" i="80"/>
  <c r="BK21" i="80"/>
  <c r="BJ21" i="80" s="1"/>
  <c r="BI21" i="80" s="1"/>
  <c r="D32" i="80"/>
  <c r="C31" i="80"/>
  <c r="B31" i="80" s="1"/>
  <c r="A31" i="80" s="1"/>
  <c r="AH27" i="80"/>
  <c r="AG26" i="80"/>
  <c r="AF26" i="80" s="1"/>
  <c r="AE26" i="80" s="1"/>
  <c r="Q31" i="80"/>
  <c r="K32" i="80"/>
  <c r="BW19" i="80"/>
  <c r="BV19" i="80" s="1"/>
  <c r="BU19" i="80" s="1"/>
  <c r="BX20" i="80"/>
  <c r="BG24" i="80"/>
  <c r="I30" i="80"/>
  <c r="H30" i="80" s="1"/>
  <c r="G30" i="80" s="1"/>
  <c r="J31" i="80"/>
  <c r="AB28" i="80"/>
  <c r="AA27" i="80"/>
  <c r="Z27" i="80" s="1"/>
  <c r="Y27" i="80" s="1"/>
  <c r="BR21" i="80"/>
  <c r="BQ20" i="80"/>
  <c r="BP20" i="80" s="1"/>
  <c r="BO20" i="80" s="1"/>
  <c r="AT25" i="80"/>
  <c r="AS24" i="80"/>
  <c r="AR24" i="80" s="1"/>
  <c r="AQ24" i="80" s="1"/>
  <c r="BA25" i="80"/>
  <c r="W30" i="80"/>
  <c r="BM24" i="80" l="1"/>
  <c r="BY22" i="80"/>
  <c r="D33" i="80"/>
  <c r="C32" i="80"/>
  <c r="B32" i="80" s="1"/>
  <c r="A32" i="80" s="1"/>
  <c r="AB29" i="80"/>
  <c r="AA28" i="80"/>
  <c r="Z28" i="80" s="1"/>
  <c r="Y28" i="80" s="1"/>
  <c r="W31" i="80"/>
  <c r="CE21" i="80"/>
  <c r="AH28" i="80"/>
  <c r="AG27" i="80"/>
  <c r="AF27" i="80" s="1"/>
  <c r="AE27" i="80" s="1"/>
  <c r="AO28" i="80"/>
  <c r="BE23" i="80"/>
  <c r="BD23" i="80" s="1"/>
  <c r="BC23" i="80" s="1"/>
  <c r="BF24" i="80"/>
  <c r="E33" i="80"/>
  <c r="AU27" i="80"/>
  <c r="BG25" i="80"/>
  <c r="K33" i="80"/>
  <c r="V30" i="80"/>
  <c r="U29" i="80"/>
  <c r="T29" i="80" s="1"/>
  <c r="S29" i="80" s="1"/>
  <c r="CD20" i="80"/>
  <c r="CC19" i="80"/>
  <c r="CB19" i="80" s="1"/>
  <c r="CA19" i="80" s="1"/>
  <c r="BL23" i="80"/>
  <c r="BK22" i="80"/>
  <c r="BJ22" i="80" s="1"/>
  <c r="BI22" i="80" s="1"/>
  <c r="AT26" i="80"/>
  <c r="AS25" i="80"/>
  <c r="AR25" i="80" s="1"/>
  <c r="AQ25" i="80" s="1"/>
  <c r="BS23" i="80"/>
  <c r="J32" i="80"/>
  <c r="I31" i="80"/>
  <c r="H31" i="80" s="1"/>
  <c r="G31" i="80" s="1"/>
  <c r="P31" i="80"/>
  <c r="O30" i="80"/>
  <c r="N30" i="80" s="1"/>
  <c r="M30" i="80" s="1"/>
  <c r="AI29" i="80"/>
  <c r="BX21" i="80"/>
  <c r="BW20" i="80"/>
  <c r="BV20" i="80" s="1"/>
  <c r="BU20" i="80" s="1"/>
  <c r="BA26" i="80"/>
  <c r="AC30" i="80"/>
  <c r="BQ21" i="80"/>
  <c r="BP21" i="80" s="1"/>
  <c r="BO21" i="80" s="1"/>
  <c r="BR22" i="80"/>
  <c r="Q32" i="80"/>
  <c r="AZ25" i="80"/>
  <c r="AY24" i="80"/>
  <c r="AX24" i="80" s="1"/>
  <c r="AW24" i="80" s="1"/>
  <c r="AN27" i="80"/>
  <c r="AM26" i="80"/>
  <c r="AL26" i="80" s="1"/>
  <c r="AK26" i="80" s="1"/>
  <c r="BS24" i="80" l="1"/>
  <c r="AC31" i="80"/>
  <c r="BA27" i="80"/>
  <c r="AN28" i="80"/>
  <c r="AM27" i="80"/>
  <c r="AL27" i="80" s="1"/>
  <c r="AK27" i="80" s="1"/>
  <c r="BE24" i="80"/>
  <c r="BD24" i="80" s="1"/>
  <c r="BC24" i="80" s="1"/>
  <c r="BF25" i="80"/>
  <c r="AU28" i="80"/>
  <c r="E34" i="80"/>
  <c r="AZ26" i="80"/>
  <c r="AY25" i="80"/>
  <c r="AX25" i="80" s="1"/>
  <c r="AW25" i="80" s="1"/>
  <c r="CD21" i="80"/>
  <c r="CC20" i="80"/>
  <c r="CB20" i="80" s="1"/>
  <c r="CA20" i="80" s="1"/>
  <c r="D34" i="80"/>
  <c r="C34" i="80" s="1"/>
  <c r="B34" i="80" s="1"/>
  <c r="A34" i="80" s="1"/>
  <c r="C33" i="80"/>
  <c r="B33" i="80" s="1"/>
  <c r="A33" i="80" s="1"/>
  <c r="CE22" i="80"/>
  <c r="AT27" i="80"/>
  <c r="AS26" i="80"/>
  <c r="AR26" i="80" s="1"/>
  <c r="AQ26" i="80" s="1"/>
  <c r="BL24" i="80"/>
  <c r="BK23" i="80"/>
  <c r="BJ23" i="80" s="1"/>
  <c r="BI23" i="80" s="1"/>
  <c r="Q33" i="80"/>
  <c r="W32" i="80"/>
  <c r="BX22" i="80"/>
  <c r="BW21" i="80"/>
  <c r="BV21" i="80" s="1"/>
  <c r="BU21" i="80" s="1"/>
  <c r="AI30" i="80"/>
  <c r="P32" i="80"/>
  <c r="O31" i="80"/>
  <c r="N31" i="80" s="1"/>
  <c r="M31" i="80" s="1"/>
  <c r="U30" i="80"/>
  <c r="T30" i="80" s="1"/>
  <c r="S30" i="80" s="1"/>
  <c r="V31" i="80"/>
  <c r="AO29" i="80"/>
  <c r="BY23" i="80"/>
  <c r="K34" i="80"/>
  <c r="BG26" i="80"/>
  <c r="AB30" i="80"/>
  <c r="AA29" i="80"/>
  <c r="Z29" i="80" s="1"/>
  <c r="Y29" i="80" s="1"/>
  <c r="BQ22" i="80"/>
  <c r="BP22" i="80" s="1"/>
  <c r="BO22" i="80" s="1"/>
  <c r="BR23" i="80"/>
  <c r="J33" i="80"/>
  <c r="I32" i="80"/>
  <c r="H32" i="80" s="1"/>
  <c r="G32" i="80" s="1"/>
  <c r="AG28" i="80"/>
  <c r="AF28" i="80" s="1"/>
  <c r="AE28" i="80" s="1"/>
  <c r="AH29" i="80"/>
  <c r="BM25" i="80"/>
  <c r="AI31" i="80" l="1"/>
  <c r="CE23" i="80"/>
  <c r="AN29" i="80"/>
  <c r="AM28" i="80"/>
  <c r="AL28" i="80" s="1"/>
  <c r="AK28" i="80" s="1"/>
  <c r="AU29" i="80"/>
  <c r="AT28" i="80"/>
  <c r="AS27" i="80"/>
  <c r="AR27" i="80" s="1"/>
  <c r="AQ27" i="80" s="1"/>
  <c r="BA28" i="80"/>
  <c r="BF26" i="80"/>
  <c r="BE25" i="80"/>
  <c r="BD25" i="80" s="1"/>
  <c r="BC25" i="80" s="1"/>
  <c r="BX23" i="80"/>
  <c r="BW22" i="80"/>
  <c r="BV22" i="80" s="1"/>
  <c r="BU22" i="80" s="1"/>
  <c r="CC21" i="80"/>
  <c r="CB21" i="80" s="1"/>
  <c r="CA21" i="80" s="1"/>
  <c r="CD22" i="80"/>
  <c r="AO30" i="80"/>
  <c r="Q34" i="80"/>
  <c r="AZ27" i="80"/>
  <c r="AY26" i="80"/>
  <c r="AX26" i="80" s="1"/>
  <c r="AW26" i="80" s="1"/>
  <c r="AC32" i="80"/>
  <c r="AB31" i="80"/>
  <c r="AA30" i="80"/>
  <c r="Z30" i="80" s="1"/>
  <c r="Y30" i="80" s="1"/>
  <c r="AH30" i="80"/>
  <c r="AG29" i="80"/>
  <c r="AF29" i="80" s="1"/>
  <c r="AE29" i="80" s="1"/>
  <c r="BY24" i="80"/>
  <c r="W33" i="80"/>
  <c r="BQ23" i="80"/>
  <c r="BP23" i="80" s="1"/>
  <c r="BO23" i="80" s="1"/>
  <c r="BR24" i="80"/>
  <c r="U31" i="80"/>
  <c r="T31" i="80" s="1"/>
  <c r="S31" i="80" s="1"/>
  <c r="V32" i="80"/>
  <c r="BS25" i="80"/>
  <c r="P33" i="80"/>
  <c r="O32" i="80"/>
  <c r="N32" i="80" s="1"/>
  <c r="M32" i="80" s="1"/>
  <c r="BG27" i="80"/>
  <c r="BM26" i="80"/>
  <c r="I33" i="80"/>
  <c r="H33" i="80" s="1"/>
  <c r="G33" i="80" s="1"/>
  <c r="J34" i="80"/>
  <c r="I34" i="80" s="1"/>
  <c r="H34" i="80" s="1"/>
  <c r="G34" i="80" s="1"/>
  <c r="BL25" i="80"/>
  <c r="BK24" i="80"/>
  <c r="BJ24" i="80" s="1"/>
  <c r="BI24" i="80" s="1"/>
  <c r="BM27" i="80" l="1"/>
  <c r="AO31" i="80"/>
  <c r="AT29" i="80"/>
  <c r="AS28" i="80"/>
  <c r="AR28" i="80" s="1"/>
  <c r="AQ28" i="80" s="1"/>
  <c r="AN30" i="80"/>
  <c r="AM29" i="80"/>
  <c r="AL29" i="80" s="1"/>
  <c r="AK29" i="80" s="1"/>
  <c r="BA29" i="80"/>
  <c r="AU30" i="80"/>
  <c r="BS26" i="80"/>
  <c r="AB32" i="80"/>
  <c r="AA31" i="80"/>
  <c r="Z31" i="80" s="1"/>
  <c r="Y31" i="80" s="1"/>
  <c r="CE24" i="80"/>
  <c r="W34" i="80"/>
  <c r="P34" i="80"/>
  <c r="O34" i="80" s="1"/>
  <c r="N34" i="80" s="1"/>
  <c r="M34" i="80" s="1"/>
  <c r="O33" i="80"/>
  <c r="N33" i="80" s="1"/>
  <c r="M33" i="80" s="1"/>
  <c r="AH31" i="80"/>
  <c r="AG30" i="80"/>
  <c r="AF30" i="80" s="1"/>
  <c r="AE30" i="80" s="1"/>
  <c r="BL26" i="80"/>
  <c r="BK25" i="80"/>
  <c r="BJ25" i="80" s="1"/>
  <c r="BI25" i="80" s="1"/>
  <c r="V33" i="80"/>
  <c r="U32" i="80"/>
  <c r="T32" i="80" s="1"/>
  <c r="S32" i="80" s="1"/>
  <c r="AC33" i="80"/>
  <c r="BX24" i="80"/>
  <c r="BW23" i="80"/>
  <c r="BV23" i="80" s="1"/>
  <c r="BU23" i="80" s="1"/>
  <c r="AZ28" i="80"/>
  <c r="AY27" i="80"/>
  <c r="AX27" i="80" s="1"/>
  <c r="AW27" i="80" s="1"/>
  <c r="BY25" i="80"/>
  <c r="CC22" i="80"/>
  <c r="CB22" i="80" s="1"/>
  <c r="CA22" i="80" s="1"/>
  <c r="CD23" i="80"/>
  <c r="AI32" i="80"/>
  <c r="BG28" i="80"/>
  <c r="BR25" i="80"/>
  <c r="BQ24" i="80"/>
  <c r="BP24" i="80" s="1"/>
  <c r="BO24" i="80" s="1"/>
  <c r="BE26" i="80"/>
  <c r="BD26" i="80" s="1"/>
  <c r="BC26" i="80" s="1"/>
  <c r="BF27" i="80"/>
  <c r="AU31" i="80" l="1"/>
  <c r="BA30" i="80"/>
  <c r="BX25" i="80"/>
  <c r="BW24" i="80"/>
  <c r="BV24" i="80" s="1"/>
  <c r="BU24" i="80" s="1"/>
  <c r="AN31" i="80"/>
  <c r="AM30" i="80"/>
  <c r="AL30" i="80" s="1"/>
  <c r="AK30" i="80" s="1"/>
  <c r="AB33" i="80"/>
  <c r="AA32" i="80"/>
  <c r="Z32" i="80" s="1"/>
  <c r="Y32" i="80" s="1"/>
  <c r="AO32" i="80"/>
  <c r="BY26" i="80"/>
  <c r="CE25" i="80"/>
  <c r="BS27" i="80"/>
  <c r="BF28" i="80"/>
  <c r="BE27" i="80"/>
  <c r="BD27" i="80" s="1"/>
  <c r="BC27" i="80" s="1"/>
  <c r="BG29" i="80"/>
  <c r="AS29" i="80"/>
  <c r="AR29" i="80" s="1"/>
  <c r="AQ29" i="80" s="1"/>
  <c r="AT30" i="80"/>
  <c r="CC23" i="80"/>
  <c r="CB23" i="80" s="1"/>
  <c r="CA23" i="80" s="1"/>
  <c r="CD24" i="80"/>
  <c r="BL27" i="80"/>
  <c r="BK26" i="80"/>
  <c r="BJ26" i="80" s="1"/>
  <c r="BI26" i="80" s="1"/>
  <c r="AG31" i="80"/>
  <c r="AF31" i="80" s="1"/>
  <c r="AE31" i="80" s="1"/>
  <c r="AH32" i="80"/>
  <c r="AZ29" i="80"/>
  <c r="AY28" i="80"/>
  <c r="AX28" i="80" s="1"/>
  <c r="AW28" i="80" s="1"/>
  <c r="BQ25" i="80"/>
  <c r="BP25" i="80" s="1"/>
  <c r="BO25" i="80" s="1"/>
  <c r="BR26" i="80"/>
  <c r="AC34" i="80"/>
  <c r="AI33" i="80"/>
  <c r="U33" i="80"/>
  <c r="T33" i="80" s="1"/>
  <c r="S33" i="80" s="1"/>
  <c r="V34" i="80"/>
  <c r="U34" i="80" s="1"/>
  <c r="T34" i="80" s="1"/>
  <c r="S34" i="80" s="1"/>
  <c r="BM28" i="80"/>
  <c r="BG30" i="80" l="1"/>
  <c r="AZ30" i="80"/>
  <c r="AY29" i="80"/>
  <c r="AX29" i="80" s="1"/>
  <c r="AW29" i="80" s="1"/>
  <c r="BS28" i="80"/>
  <c r="BX26" i="80"/>
  <c r="BW25" i="80"/>
  <c r="BV25" i="80" s="1"/>
  <c r="BU25" i="80" s="1"/>
  <c r="AN32" i="80"/>
  <c r="AM31" i="80"/>
  <c r="AL31" i="80" s="1"/>
  <c r="AK31" i="80" s="1"/>
  <c r="BL28" i="80"/>
  <c r="BK27" i="80"/>
  <c r="BJ27" i="80" s="1"/>
  <c r="BI27" i="80" s="1"/>
  <c r="CE26" i="80"/>
  <c r="BA31" i="80"/>
  <c r="BM29" i="80"/>
  <c r="AI34" i="80"/>
  <c r="CD25" i="80"/>
  <c r="CC24" i="80"/>
  <c r="CB24" i="80" s="1"/>
  <c r="CA24" i="80" s="1"/>
  <c r="AB34" i="80"/>
  <c r="AA34" i="80" s="1"/>
  <c r="Z34" i="80" s="1"/>
  <c r="Y34" i="80" s="1"/>
  <c r="AA33" i="80"/>
  <c r="Z33" i="80" s="1"/>
  <c r="Y33" i="80" s="1"/>
  <c r="BF29" i="80"/>
  <c r="BE28" i="80"/>
  <c r="BD28" i="80" s="1"/>
  <c r="BC28" i="80" s="1"/>
  <c r="BY27" i="80"/>
  <c r="AU32" i="80"/>
  <c r="BR27" i="80"/>
  <c r="BQ26" i="80"/>
  <c r="BP26" i="80" s="1"/>
  <c r="BO26" i="80" s="1"/>
  <c r="AH33" i="80"/>
  <c r="AG32" i="80"/>
  <c r="AF32" i="80" s="1"/>
  <c r="AE32" i="80" s="1"/>
  <c r="AT31" i="80"/>
  <c r="AS30" i="80"/>
  <c r="AR30" i="80" s="1"/>
  <c r="AQ30" i="80" s="1"/>
  <c r="AO33" i="80"/>
  <c r="AS31" i="80" l="1"/>
  <c r="AR31" i="80" s="1"/>
  <c r="AQ31" i="80" s="1"/>
  <c r="AT32" i="80"/>
  <c r="AN33" i="80"/>
  <c r="AM32" i="80"/>
  <c r="AL32" i="80" s="1"/>
  <c r="AK32" i="80" s="1"/>
  <c r="BR28" i="80"/>
  <c r="BQ27" i="80"/>
  <c r="BP27" i="80" s="1"/>
  <c r="BO27" i="80" s="1"/>
  <c r="BX27" i="80"/>
  <c r="BW26" i="80"/>
  <c r="BV26" i="80" s="1"/>
  <c r="BU26" i="80" s="1"/>
  <c r="BM30" i="80"/>
  <c r="BA32" i="80"/>
  <c r="AG33" i="80"/>
  <c r="AF33" i="80" s="1"/>
  <c r="AE33" i="80" s="1"/>
  <c r="AH34" i="80"/>
  <c r="AG34" i="80" s="1"/>
  <c r="AF34" i="80" s="1"/>
  <c r="AE34" i="80" s="1"/>
  <c r="AO34" i="80"/>
  <c r="AZ31" i="80"/>
  <c r="AY30" i="80"/>
  <c r="AX30" i="80" s="1"/>
  <c r="AW30" i="80" s="1"/>
  <c r="BL29" i="80"/>
  <c r="BK28" i="80"/>
  <c r="BJ28" i="80" s="1"/>
  <c r="BI28" i="80" s="1"/>
  <c r="CC25" i="80"/>
  <c r="CB25" i="80" s="1"/>
  <c r="CA25" i="80" s="1"/>
  <c r="CD26" i="80"/>
  <c r="AU33" i="80"/>
  <c r="BS29" i="80"/>
  <c r="BE29" i="80"/>
  <c r="BD29" i="80" s="1"/>
  <c r="BC29" i="80" s="1"/>
  <c r="BF30" i="80"/>
  <c r="CE27" i="80"/>
  <c r="BG31" i="80"/>
  <c r="BY28" i="80"/>
  <c r="BA33" i="80" l="1"/>
  <c r="BM31" i="80"/>
  <c r="BY29" i="80"/>
  <c r="AU34" i="80"/>
  <c r="BL30" i="80"/>
  <c r="BK29" i="80"/>
  <c r="BJ29" i="80" s="1"/>
  <c r="BI29" i="80" s="1"/>
  <c r="AN34" i="80"/>
  <c r="AM34" i="80" s="1"/>
  <c r="AL34" i="80" s="1"/>
  <c r="AK34" i="80" s="1"/>
  <c r="AM33" i="80"/>
  <c r="AL33" i="80" s="1"/>
  <c r="AK33" i="80" s="1"/>
  <c r="BX28" i="80"/>
  <c r="BW27" i="80"/>
  <c r="BV27" i="80" s="1"/>
  <c r="BU27" i="80" s="1"/>
  <c r="CE28" i="80"/>
  <c r="AT33" i="80"/>
  <c r="AS32" i="80"/>
  <c r="AR32" i="80" s="1"/>
  <c r="AQ32" i="80" s="1"/>
  <c r="CD27" i="80"/>
  <c r="CC26" i="80"/>
  <c r="CB26" i="80" s="1"/>
  <c r="CA26" i="80" s="1"/>
  <c r="BG32" i="80"/>
  <c r="AZ32" i="80"/>
  <c r="AY31" i="80"/>
  <c r="AX31" i="80" s="1"/>
  <c r="AW31" i="80" s="1"/>
  <c r="BR29" i="80"/>
  <c r="BQ28" i="80"/>
  <c r="BP28" i="80" s="1"/>
  <c r="BO28" i="80" s="1"/>
  <c r="BF31" i="80"/>
  <c r="BE30" i="80"/>
  <c r="BD30" i="80" s="1"/>
  <c r="BC30" i="80" s="1"/>
  <c r="BS30" i="80"/>
  <c r="CD28" i="80" l="1"/>
  <c r="CC27" i="80"/>
  <c r="CB27" i="80" s="1"/>
  <c r="CA27" i="80" s="1"/>
  <c r="AS33" i="80"/>
  <c r="AR33" i="80" s="1"/>
  <c r="AQ33" i="80" s="1"/>
  <c r="AT34" i="80"/>
  <c r="AS34" i="80" s="1"/>
  <c r="AR34" i="80" s="1"/>
  <c r="AQ34" i="80" s="1"/>
  <c r="BM32" i="80"/>
  <c r="BQ29" i="80"/>
  <c r="BP29" i="80" s="1"/>
  <c r="BO29" i="80" s="1"/>
  <c r="BR30" i="80"/>
  <c r="BA34" i="80"/>
  <c r="AZ33" i="80"/>
  <c r="AY32" i="80"/>
  <c r="AX32" i="80" s="1"/>
  <c r="AW32" i="80" s="1"/>
  <c r="BG33" i="80"/>
  <c r="BL31" i="80"/>
  <c r="BK30" i="80"/>
  <c r="BJ30" i="80" s="1"/>
  <c r="BI30" i="80" s="1"/>
  <c r="BS31" i="80"/>
  <c r="BY30" i="80"/>
  <c r="BE31" i="80"/>
  <c r="BD31" i="80" s="1"/>
  <c r="BC31" i="80" s="1"/>
  <c r="BF32" i="80"/>
  <c r="CE29" i="80"/>
  <c r="BX29" i="80"/>
  <c r="BW28" i="80"/>
  <c r="BV28" i="80" s="1"/>
  <c r="BU28" i="80" s="1"/>
  <c r="CE30" i="80" l="1"/>
  <c r="BR31" i="80"/>
  <c r="BQ30" i="80"/>
  <c r="BP30" i="80" s="1"/>
  <c r="BO30" i="80" s="1"/>
  <c r="BM33" i="80"/>
  <c r="BY31" i="80"/>
  <c r="BF33" i="80"/>
  <c r="BE32" i="80"/>
  <c r="BD32" i="80" s="1"/>
  <c r="BC32" i="80" s="1"/>
  <c r="BL32" i="80"/>
  <c r="BK31" i="80"/>
  <c r="BJ31" i="80" s="1"/>
  <c r="BI31" i="80" s="1"/>
  <c r="BX30" i="80"/>
  <c r="BW29" i="80"/>
  <c r="BV29" i="80" s="1"/>
  <c r="BU29" i="80" s="1"/>
  <c r="BG34" i="80"/>
  <c r="AZ34" i="80"/>
  <c r="AY34" i="80" s="1"/>
  <c r="AX34" i="80" s="1"/>
  <c r="AW34" i="80" s="1"/>
  <c r="AY33" i="80"/>
  <c r="AX33" i="80" s="1"/>
  <c r="AW33" i="80" s="1"/>
  <c r="BS32" i="80"/>
  <c r="CC28" i="80"/>
  <c r="CB28" i="80" s="1"/>
  <c r="CA28" i="80" s="1"/>
  <c r="CD29" i="80"/>
  <c r="CC29" i="80" l="1"/>
  <c r="CB29" i="80" s="1"/>
  <c r="CA29" i="80" s="1"/>
  <c r="CD30" i="80"/>
  <c r="BM34" i="80"/>
  <c r="BE33" i="80"/>
  <c r="BD33" i="80" s="1"/>
  <c r="BC33" i="80" s="1"/>
  <c r="BF34" i="80"/>
  <c r="BE34" i="80" s="1"/>
  <c r="BD34" i="80" s="1"/>
  <c r="BC34" i="80" s="1"/>
  <c r="BS33" i="80"/>
  <c r="BY32" i="80"/>
  <c r="BQ31" i="80"/>
  <c r="BP31" i="80" s="1"/>
  <c r="BO31" i="80" s="1"/>
  <c r="BR32" i="80"/>
  <c r="CE31" i="80"/>
  <c r="BL33" i="80"/>
  <c r="BK32" i="80"/>
  <c r="BJ32" i="80" s="1"/>
  <c r="BI32" i="80" s="1"/>
  <c r="BX31" i="80"/>
  <c r="BW30" i="80"/>
  <c r="BV30" i="80" s="1"/>
  <c r="BU30" i="80" s="1"/>
  <c r="BS34" i="80" l="1"/>
  <c r="BY33" i="80"/>
  <c r="CE32" i="80"/>
  <c r="CD31" i="80"/>
  <c r="CC30" i="80"/>
  <c r="CB30" i="80" s="1"/>
  <c r="CA30" i="80" s="1"/>
  <c r="BX32" i="80"/>
  <c r="BW31" i="80"/>
  <c r="BV31" i="80" s="1"/>
  <c r="BU31" i="80" s="1"/>
  <c r="BL34" i="80"/>
  <c r="BK34" i="80" s="1"/>
  <c r="BJ34" i="80" s="1"/>
  <c r="BI34" i="80" s="1"/>
  <c r="BK33" i="80"/>
  <c r="BJ33" i="80" s="1"/>
  <c r="BI33" i="80" s="1"/>
  <c r="BR33" i="80"/>
  <c r="BQ32" i="80"/>
  <c r="BP32" i="80" s="1"/>
  <c r="BO32" i="80" s="1"/>
  <c r="BX33" i="80" l="1"/>
  <c r="BW32" i="80"/>
  <c r="BV32" i="80" s="1"/>
  <c r="BU32" i="80" s="1"/>
  <c r="CE33" i="80"/>
  <c r="CC31" i="80"/>
  <c r="CB31" i="80" s="1"/>
  <c r="CA31" i="80" s="1"/>
  <c r="CD32" i="80"/>
  <c r="BY34" i="80"/>
  <c r="BR34" i="80"/>
  <c r="BQ34" i="80" s="1"/>
  <c r="BP34" i="80" s="1"/>
  <c r="BO34" i="80" s="1"/>
  <c r="BQ33" i="80"/>
  <c r="BP33" i="80" s="1"/>
  <c r="BO33" i="80" s="1"/>
  <c r="CC32" i="80" l="1"/>
  <c r="CB32" i="80" s="1"/>
  <c r="CA32" i="80" s="1"/>
  <c r="CD33" i="80"/>
  <c r="CE34" i="80"/>
  <c r="BX34" i="80"/>
  <c r="BW34" i="80" s="1"/>
  <c r="BV34" i="80" s="1"/>
  <c r="BU34" i="80" s="1"/>
  <c r="BW33" i="80"/>
  <c r="BV33" i="80" s="1"/>
  <c r="BU33" i="80" s="1"/>
  <c r="CD34" i="80" l="1"/>
  <c r="CC34" i="80" s="1"/>
  <c r="CB34" i="80" s="1"/>
  <c r="CA34" i="80" s="1"/>
  <c r="CC33" i="80"/>
  <c r="CB33" i="80" s="1"/>
  <c r="CA33" i="80" s="1"/>
  <c r="F6" i="80" l="1"/>
  <c r="AJ15" i="80"/>
  <c r="X12" i="80"/>
  <c r="F25" i="80"/>
  <c r="AV26" i="80"/>
  <c r="L5" i="80"/>
  <c r="BT21" i="80"/>
  <c r="BN15" i="80"/>
  <c r="BT9" i="80"/>
  <c r="BZ6" i="80"/>
  <c r="AJ23" i="80"/>
  <c r="BN29" i="80"/>
  <c r="AP16" i="80"/>
  <c r="AD12" i="80"/>
  <c r="BZ21" i="80"/>
  <c r="BB10" i="80"/>
  <c r="BZ28" i="80"/>
  <c r="BH7" i="80"/>
  <c r="BZ29" i="80"/>
  <c r="CF14" i="80"/>
  <c r="L12" i="80"/>
  <c r="R34" i="80"/>
  <c r="BB23" i="80"/>
  <c r="AD32" i="80"/>
  <c r="BN33" i="80"/>
  <c r="R23" i="80"/>
  <c r="BH34" i="80"/>
  <c r="CF32" i="80"/>
  <c r="BN12" i="80"/>
  <c r="AV32" i="80"/>
  <c r="F13" i="80"/>
  <c r="AD22" i="80"/>
  <c r="BZ30" i="80"/>
  <c r="F29" i="80"/>
  <c r="X34" i="80"/>
  <c r="L13" i="80"/>
  <c r="CF23" i="80"/>
  <c r="BB6" i="80"/>
  <c r="BT27" i="80"/>
  <c r="BN22" i="80"/>
  <c r="BT24" i="80"/>
  <c r="BN27" i="80"/>
  <c r="BZ23" i="80"/>
  <c r="BH32" i="80"/>
  <c r="AV31" i="80"/>
  <c r="BH4" i="80"/>
  <c r="F10" i="80"/>
  <c r="X16" i="80"/>
  <c r="F15" i="80"/>
  <c r="BZ20" i="80"/>
  <c r="BB7" i="80"/>
  <c r="BH30" i="80"/>
  <c r="BZ14" i="80"/>
  <c r="L25" i="80"/>
  <c r="CF13" i="80"/>
  <c r="AD29" i="80"/>
  <c r="BH8" i="80"/>
  <c r="D282" i="81" a="1"/>
  <c r="D282" i="81" s="1"/>
  <c r="D389" i="81" a="1"/>
  <c r="D389" i="81" s="1"/>
  <c r="D298" i="81" a="1"/>
  <c r="D298" i="81" s="1"/>
  <c r="D275" i="81" a="1"/>
  <c r="D275" i="81" s="1"/>
  <c r="D315" i="81" a="1"/>
  <c r="D315" i="81" s="1"/>
  <c r="D290" i="81" a="1"/>
  <c r="D290" i="81" s="1"/>
  <c r="D239" i="81" a="1"/>
  <c r="D239" i="81" s="1"/>
  <c r="D245" i="81" a="1"/>
  <c r="D245" i="81" s="1"/>
  <c r="D311" i="81" a="1"/>
  <c r="D311" i="81" s="1"/>
  <c r="D300" i="81" a="1"/>
  <c r="D300" i="81" s="1"/>
  <c r="D270" i="81" a="1"/>
  <c r="D270" i="81" s="1"/>
  <c r="D268" i="81" a="1"/>
  <c r="D268" i="81" s="1"/>
  <c r="D257" i="81" a="1"/>
  <c r="D257" i="81" s="1"/>
  <c r="D273" i="81" a="1"/>
  <c r="D273" i="81" s="1"/>
  <c r="D320" i="81" a="1"/>
  <c r="D320" i="81" s="1"/>
  <c r="D265" i="81" a="1"/>
  <c r="D265" i="81" s="1"/>
  <c r="D302" i="81" a="1"/>
  <c r="D302" i="81" s="1"/>
  <c r="D283" i="81" a="1"/>
  <c r="D283" i="81" s="1"/>
  <c r="D287" i="81" a="1"/>
  <c r="D287" i="81" s="1"/>
  <c r="D313" i="81" a="1"/>
  <c r="D313" i="81" s="1"/>
  <c r="D253" i="81" a="1"/>
  <c r="D253" i="81" s="1"/>
  <c r="D301" i="81" a="1"/>
  <c r="D301" i="81" s="1"/>
  <c r="D325" i="81" a="1"/>
  <c r="D325" i="81" s="1"/>
  <c r="D261" i="81" a="1"/>
  <c r="D261" i="81" s="1"/>
  <c r="D262" i="81" a="1"/>
  <c r="D262" i="81" s="1"/>
  <c r="D326" i="81" a="1"/>
  <c r="D326" i="81" s="1"/>
  <c r="D314" i="81" a="1"/>
  <c r="D314" i="81" s="1"/>
  <c r="D278" i="81" a="1"/>
  <c r="D278" i="81" s="1"/>
  <c r="D310" i="81" a="1"/>
  <c r="D310" i="81" s="1"/>
  <c r="D360" i="81" a="1"/>
  <c r="D360" i="81" s="1"/>
  <c r="D364" i="81" a="1"/>
  <c r="D364" i="81" s="1"/>
  <c r="D368" i="81" a="1"/>
  <c r="D368" i="81" s="1"/>
  <c r="D372" i="81" a="1"/>
  <c r="D372" i="81" s="1"/>
  <c r="D376" i="81" a="1"/>
  <c r="D376" i="81" s="1"/>
  <c r="D380" i="81" a="1"/>
  <c r="D380" i="81" s="1"/>
  <c r="D384" i="81" a="1"/>
  <c r="D384" i="81" s="1"/>
  <c r="D388" i="81" a="1"/>
  <c r="D388" i="81" s="1"/>
  <c r="D293" i="81" a="1"/>
  <c r="D293" i="81" s="1"/>
  <c r="D260" i="81" a="1"/>
  <c r="D260" i="81" s="1"/>
  <c r="D252" i="81" a="1"/>
  <c r="D252" i="81" s="1"/>
  <c r="D241" i="81" a="1"/>
  <c r="D241" i="81" s="1"/>
  <c r="D255" i="81" a="1"/>
  <c r="D255" i="81" s="1"/>
  <c r="D259" i="81" a="1"/>
  <c r="D259" i="81" s="1"/>
  <c r="D303" i="81" a="1"/>
  <c r="D303" i="81" s="1"/>
  <c r="D276" i="81" a="1"/>
  <c r="D276" i="81" s="1"/>
  <c r="D289" i="81" a="1"/>
  <c r="D289" i="81" s="1"/>
  <c r="BB12" i="80" s="1"/>
  <c r="D321" i="81" a="1"/>
  <c r="D321" i="81" s="1"/>
  <c r="D244" i="81" a="1"/>
  <c r="D244" i="81" s="1"/>
  <c r="D309" i="81" a="1"/>
  <c r="D309" i="81" s="1"/>
  <c r="D319" i="81" a="1"/>
  <c r="D319" i="81" s="1"/>
  <c r="D246" i="81" a="1"/>
  <c r="D246" i="81" s="1"/>
  <c r="D269" i="81" a="1"/>
  <c r="D269" i="81" s="1"/>
  <c r="D323" i="81" a="1"/>
  <c r="D323" i="81" s="1"/>
  <c r="D317" i="81" a="1"/>
  <c r="D317" i="81" s="1"/>
  <c r="D361" i="81" a="1"/>
  <c r="D361" i="81" s="1"/>
  <c r="D365" i="81" a="1"/>
  <c r="D365" i="81" s="1"/>
  <c r="D369" i="81" a="1"/>
  <c r="D369" i="81" s="1"/>
  <c r="D373" i="81" a="1"/>
  <c r="D373" i="81" s="1"/>
  <c r="D377" i="81" a="1"/>
  <c r="D377" i="81" s="1"/>
  <c r="D381" i="81" a="1"/>
  <c r="D381" i="81" s="1"/>
  <c r="D385" i="81" a="1"/>
  <c r="D385" i="81" s="1"/>
  <c r="D247" i="81" a="1"/>
  <c r="D247" i="81" s="1"/>
  <c r="D284" i="81" a="1"/>
  <c r="D284" i="81" s="1"/>
  <c r="D264" i="81" a="1"/>
  <c r="D264" i="81" s="1"/>
  <c r="X6" i="80" s="1"/>
  <c r="D271" i="81" a="1"/>
  <c r="D271" i="81" s="1"/>
  <c r="D295" i="81" a="1"/>
  <c r="D295" i="81" s="1"/>
  <c r="D294" i="81" a="1"/>
  <c r="D294" i="81" s="1"/>
  <c r="D286" i="81" a="1"/>
  <c r="D286" i="81" s="1"/>
  <c r="D299" i="81" a="1"/>
  <c r="D299" i="81" s="1"/>
  <c r="D240" i="81" a="1"/>
  <c r="D240" i="81" s="1"/>
  <c r="D306" i="81" a="1"/>
  <c r="D306" i="81" s="1"/>
  <c r="D242" i="81" a="1"/>
  <c r="D242" i="81" s="1"/>
  <c r="D292" i="81" a="1"/>
  <c r="D292" i="81" s="1"/>
  <c r="D307" i="81" a="1"/>
  <c r="D307" i="81" s="1"/>
  <c r="D316" i="81" a="1"/>
  <c r="D316" i="81" s="1"/>
  <c r="D266" i="81" a="1"/>
  <c r="D266" i="81" s="1"/>
  <c r="D291" i="81" a="1"/>
  <c r="D291" i="81" s="1"/>
  <c r="D272" i="81" a="1"/>
  <c r="D272" i="81" s="1"/>
  <c r="AP15" i="80" s="1"/>
  <c r="D267" i="81" a="1"/>
  <c r="D267" i="81" s="1"/>
  <c r="AV20" i="80" s="1"/>
  <c r="D324" i="81" a="1"/>
  <c r="D324" i="81" s="1"/>
  <c r="D305" i="81" a="1"/>
  <c r="D305" i="81" s="1"/>
  <c r="D279" i="81" a="1"/>
  <c r="D279" i="81" s="1"/>
  <c r="BH21" i="80" s="1"/>
  <c r="D322" i="81" a="1"/>
  <c r="D322" i="81" s="1"/>
  <c r="D274" i="81" a="1"/>
  <c r="D274" i="81" s="1"/>
  <c r="D249" i="81" a="1"/>
  <c r="D249" i="81" s="1"/>
  <c r="D327" i="81" a="1"/>
  <c r="D327" i="81" s="1"/>
  <c r="D280" i="81" a="1"/>
  <c r="D280" i="81" s="1"/>
  <c r="BT11" i="80" s="1"/>
  <c r="D358" i="81" a="1"/>
  <c r="D358" i="81" s="1"/>
  <c r="D362" i="81" a="1"/>
  <c r="D362" i="81" s="1"/>
  <c r="D366" i="81" a="1"/>
  <c r="D366" i="81" s="1"/>
  <c r="D370" i="81" a="1"/>
  <c r="D370" i="81" s="1"/>
  <c r="D374" i="81" a="1"/>
  <c r="D374" i="81" s="1"/>
  <c r="D378" i="81" a="1"/>
  <c r="D378" i="81" s="1"/>
  <c r="D382" i="81" a="1"/>
  <c r="D382" i="81" s="1"/>
  <c r="D386" i="81" a="1"/>
  <c r="D386" i="81" s="1"/>
  <c r="D256" i="81" a="1"/>
  <c r="D256" i="81" s="1"/>
  <c r="D288" i="81" a="1"/>
  <c r="D288" i="81" s="1"/>
  <c r="D258" i="81" a="1"/>
  <c r="D258" i="81" s="1"/>
  <c r="D251" i="81" a="1"/>
  <c r="D251" i="81" s="1"/>
  <c r="D263" i="81" a="1"/>
  <c r="D263" i="81" s="1"/>
  <c r="D277" i="81" a="1"/>
  <c r="D277" i="81" s="1"/>
  <c r="D308" i="81" a="1"/>
  <c r="D308" i="81" s="1"/>
  <c r="D312" i="81" a="1"/>
  <c r="D312" i="81" s="1"/>
  <c r="D296" i="81" a="1"/>
  <c r="D296" i="81" s="1"/>
  <c r="D248" i="81" a="1"/>
  <c r="D248" i="81" s="1"/>
  <c r="D318" i="81" a="1"/>
  <c r="D318" i="81" s="1"/>
  <c r="D243" i="81" a="1"/>
  <c r="D243" i="81" s="1"/>
  <c r="D254" i="81" a="1"/>
  <c r="D254" i="81" s="1"/>
  <c r="D304" i="81" a="1"/>
  <c r="D304" i="81" s="1"/>
  <c r="BN5" i="80" s="1"/>
  <c r="D297" i="81" a="1"/>
  <c r="D297" i="81" s="1"/>
  <c r="BN17" i="80" s="1"/>
  <c r="D285" i="81" a="1"/>
  <c r="D285" i="81" s="1"/>
  <c r="D281" i="81" a="1"/>
  <c r="D281" i="81" s="1"/>
  <c r="D250" i="81" a="1"/>
  <c r="D250" i="81" s="1"/>
  <c r="BT30" i="80" s="1"/>
  <c r="D359" i="81" a="1"/>
  <c r="D359" i="81" s="1"/>
  <c r="D363" i="81" a="1"/>
  <c r="D363" i="81" s="1"/>
  <c r="CF22" i="80" s="1"/>
  <c r="D367" i="81" a="1"/>
  <c r="D367" i="81" s="1"/>
  <c r="D371" i="81" a="1"/>
  <c r="D371" i="81" s="1"/>
  <c r="D375" i="81" a="1"/>
  <c r="D375" i="81" s="1"/>
  <c r="D379" i="81" a="1"/>
  <c r="D379" i="81" s="1"/>
  <c r="D383" i="81" a="1"/>
  <c r="D383" i="81" s="1"/>
  <c r="D387" i="81" a="1"/>
  <c r="D387" i="81" s="1"/>
  <c r="L9" i="80"/>
  <c r="BB18" i="80" l="1"/>
  <c r="AJ33" i="80"/>
  <c r="BH15" i="80"/>
  <c r="BB16" i="80"/>
  <c r="R14" i="80"/>
  <c r="BN28" i="80"/>
  <c r="X8" i="80"/>
  <c r="AD5" i="80"/>
  <c r="BH28" i="80"/>
  <c r="AJ8" i="80"/>
  <c r="AD16" i="80"/>
  <c r="X22" i="80"/>
  <c r="BN11" i="80"/>
  <c r="BZ19" i="80"/>
  <c r="BZ16" i="80"/>
  <c r="BZ33" i="80"/>
  <c r="AD19" i="80"/>
  <c r="AP12" i="80"/>
  <c r="X5" i="80"/>
  <c r="BZ5" i="80"/>
  <c r="AV11" i="80"/>
  <c r="CF8" i="80"/>
  <c r="X25" i="80"/>
  <c r="BT33" i="80"/>
  <c r="AV19" i="80"/>
  <c r="AP8" i="80"/>
  <c r="AJ6" i="80"/>
  <c r="X13" i="80"/>
  <c r="BN10" i="80"/>
  <c r="BH22" i="80"/>
  <c r="AP5" i="80"/>
  <c r="AJ5" i="80"/>
  <c r="AD6" i="80"/>
  <c r="X15" i="80"/>
  <c r="R24" i="80"/>
  <c r="F16" i="80"/>
  <c r="X18" i="80"/>
  <c r="F12" i="80"/>
  <c r="AJ9" i="80"/>
  <c r="BZ12" i="80"/>
  <c r="BB27" i="80"/>
  <c r="X19" i="80"/>
  <c r="R27" i="80"/>
  <c r="BT23" i="80"/>
  <c r="BH19" i="80"/>
  <c r="AP14" i="80"/>
  <c r="AJ16" i="80"/>
  <c r="BH17" i="80"/>
  <c r="BB9" i="80"/>
  <c r="AJ13" i="80"/>
  <c r="AD28" i="80"/>
  <c r="X20" i="80"/>
  <c r="L22" i="80"/>
  <c r="AD7" i="80"/>
  <c r="R26" i="80"/>
  <c r="BT29" i="80"/>
  <c r="X14" i="80"/>
  <c r="CF6" i="80"/>
  <c r="CF33" i="80"/>
  <c r="F23" i="80"/>
  <c r="R5" i="80"/>
  <c r="AD20" i="80"/>
  <c r="AV25" i="80"/>
  <c r="BH18" i="80"/>
  <c r="AJ14" i="80"/>
  <c r="AP34" i="80"/>
  <c r="AP28" i="80"/>
  <c r="R8" i="80"/>
  <c r="BH23" i="80"/>
  <c r="AV34" i="80"/>
  <c r="AV14" i="80"/>
  <c r="BZ25" i="80"/>
  <c r="BT12" i="80"/>
  <c r="AP21" i="80"/>
  <c r="X29" i="80"/>
  <c r="BB21" i="80"/>
  <c r="AV9" i="80"/>
  <c r="BB19" i="80"/>
  <c r="BN20" i="80"/>
  <c r="F20" i="80"/>
  <c r="X28" i="80"/>
  <c r="BN25" i="80"/>
  <c r="BH12" i="80"/>
  <c r="X31" i="80"/>
  <c r="AP13" i="80"/>
  <c r="AV27" i="80"/>
  <c r="CF15" i="80"/>
  <c r="R31" i="80"/>
  <c r="X21" i="80"/>
  <c r="L23" i="80"/>
  <c r="CF24" i="80"/>
  <c r="L34" i="80"/>
  <c r="L8" i="80"/>
  <c r="L7" i="80"/>
  <c r="F19" i="80"/>
  <c r="CF12" i="80"/>
  <c r="R4" i="80"/>
  <c r="AP27" i="80"/>
  <c r="BT18" i="80"/>
  <c r="F21" i="80"/>
  <c r="BN13" i="80"/>
  <c r="R6" i="80"/>
  <c r="AV30" i="80"/>
  <c r="BZ11" i="80"/>
  <c r="AV6" i="80"/>
  <c r="R30" i="80"/>
  <c r="BH5" i="80"/>
  <c r="AP19" i="80"/>
  <c r="F5" i="80"/>
  <c r="AJ12" i="80"/>
  <c r="AP18" i="80"/>
  <c r="BB11" i="80"/>
  <c r="BB5" i="80"/>
  <c r="X33" i="80"/>
  <c r="AV23" i="80"/>
  <c r="BH29" i="80"/>
  <c r="X30" i="80"/>
  <c r="BT17" i="80"/>
  <c r="AD14" i="80"/>
  <c r="BH33" i="80"/>
  <c r="CF31" i="80"/>
  <c r="AP26" i="80"/>
  <c r="BB17" i="80"/>
  <c r="BH9" i="80"/>
  <c r="BB4" i="80"/>
  <c r="L24" i="80"/>
  <c r="AD4" i="80"/>
  <c r="L19" i="80"/>
  <c r="AJ26" i="80"/>
  <c r="AD9" i="80"/>
  <c r="F14" i="80"/>
  <c r="L10" i="80"/>
  <c r="CF21" i="80"/>
  <c r="X23" i="80"/>
  <c r="L18" i="80"/>
  <c r="R13" i="80"/>
  <c r="BT10" i="80"/>
  <c r="R16" i="80"/>
  <c r="CF34" i="80"/>
  <c r="AP25" i="80"/>
  <c r="L21" i="80"/>
  <c r="AV15" i="80"/>
  <c r="BZ26" i="80"/>
  <c r="AJ17" i="80"/>
  <c r="BZ27" i="80"/>
  <c r="AV16" i="80"/>
  <c r="CF30" i="80"/>
  <c r="AP32" i="80"/>
  <c r="X24" i="80"/>
  <c r="AD18" i="80"/>
  <c r="X7" i="80"/>
  <c r="BT8" i="80"/>
  <c r="AP17" i="80"/>
  <c r="F31" i="80"/>
  <c r="R7" i="80"/>
  <c r="AP22" i="80"/>
  <c r="AD34" i="80"/>
  <c r="AD33" i="80"/>
  <c r="AD17" i="80"/>
  <c r="BT20" i="80"/>
  <c r="CF20" i="80"/>
  <c r="F24" i="80"/>
  <c r="AV13" i="80"/>
  <c r="AJ31" i="80"/>
  <c r="BB15" i="80"/>
  <c r="AV33" i="80"/>
  <c r="R17" i="80"/>
  <c r="L6" i="80"/>
  <c r="AJ29" i="80"/>
  <c r="X26" i="80"/>
  <c r="L27" i="80"/>
  <c r="CF25" i="80"/>
  <c r="BH25" i="80"/>
  <c r="AV12" i="80"/>
  <c r="L4" i="80"/>
  <c r="R25" i="80"/>
  <c r="CF7" i="80"/>
  <c r="AJ21" i="80"/>
  <c r="BT32" i="80"/>
  <c r="AP30" i="80"/>
  <c r="AP11" i="80"/>
  <c r="AD15" i="80"/>
  <c r="BZ9" i="80"/>
  <c r="BT6" i="80"/>
  <c r="AP29" i="80"/>
  <c r="AV4" i="80"/>
  <c r="X9" i="80"/>
  <c r="BT5" i="80"/>
  <c r="L16" i="80"/>
  <c r="BZ34" i="80"/>
  <c r="R12" i="80"/>
  <c r="AJ25" i="80"/>
  <c r="AV21" i="80"/>
  <c r="X27" i="80"/>
  <c r="BN18" i="80"/>
  <c r="CF4" i="80"/>
  <c r="BT15" i="80"/>
  <c r="CF26" i="80"/>
  <c r="F33" i="80"/>
  <c r="F26" i="80"/>
  <c r="AV7" i="80"/>
  <c r="BB22" i="80"/>
  <c r="F32" i="80"/>
  <c r="BN26" i="80"/>
  <c r="F27" i="80"/>
  <c r="BH31" i="80"/>
  <c r="CF10" i="80"/>
  <c r="AP6" i="80"/>
  <c r="BN31" i="80"/>
  <c r="AD8" i="80"/>
  <c r="BB34" i="80"/>
  <c r="BB33" i="80"/>
  <c r="BN23" i="80"/>
  <c r="F4" i="80"/>
  <c r="L20" i="80"/>
  <c r="BT34" i="80"/>
  <c r="AV22" i="80"/>
  <c r="BB31" i="80"/>
  <c r="AD26" i="80"/>
  <c r="AP9" i="80"/>
  <c r="BZ13" i="80"/>
  <c r="AD30" i="80"/>
  <c r="BN4" i="80"/>
  <c r="BH27" i="80"/>
  <c r="AJ20" i="80"/>
  <c r="AJ19" i="80"/>
  <c r="AD24" i="80"/>
  <c r="BN21" i="80"/>
  <c r="AV24" i="80"/>
  <c r="AD27" i="80"/>
  <c r="BH16" i="80"/>
  <c r="BB25" i="80"/>
  <c r="AV17" i="80"/>
  <c r="F9" i="80"/>
  <c r="AJ18" i="80"/>
  <c r="R33" i="80"/>
  <c r="AP20" i="80"/>
  <c r="BZ10" i="80"/>
  <c r="BN24" i="80"/>
  <c r="AP23" i="80"/>
  <c r="AJ4" i="80"/>
  <c r="CF27" i="80"/>
  <c r="AP4" i="80"/>
  <c r="BB14" i="80"/>
  <c r="BT7" i="80"/>
  <c r="BN6" i="80"/>
  <c r="R29" i="80"/>
  <c r="L26" i="80"/>
  <c r="BT25" i="80"/>
  <c r="AJ10" i="80"/>
  <c r="BH14" i="80"/>
  <c r="AV8" i="80"/>
  <c r="BZ24" i="80"/>
  <c r="X32" i="80"/>
  <c r="BN7" i="80"/>
  <c r="BZ17" i="80"/>
  <c r="AJ34" i="80"/>
  <c r="BN32" i="80"/>
  <c r="CF18" i="80"/>
  <c r="CF19" i="80"/>
  <c r="AP7" i="80"/>
  <c r="AJ32" i="80"/>
  <c r="F30" i="80"/>
  <c r="AP24" i="80"/>
  <c r="AV28" i="80"/>
  <c r="BT26" i="80"/>
  <c r="F8" i="80"/>
  <c r="R21" i="80"/>
  <c r="CF11" i="80"/>
  <c r="CF28" i="80"/>
  <c r="BT4" i="80"/>
  <c r="L32" i="80"/>
  <c r="BZ18" i="80"/>
  <c r="R19" i="80"/>
  <c r="BH24" i="80"/>
  <c r="BZ7" i="80"/>
  <c r="AV10" i="80"/>
  <c r="BN16" i="80"/>
  <c r="F17" i="80"/>
  <c r="R10" i="80"/>
  <c r="F11" i="80"/>
  <c r="AV29" i="80"/>
  <c r="R18" i="80"/>
  <c r="X11" i="80"/>
  <c r="BN14" i="80"/>
  <c r="BZ8" i="80"/>
  <c r="AJ11" i="80"/>
  <c r="F7" i="80"/>
  <c r="BN19" i="80"/>
  <c r="BZ31" i="80"/>
  <c r="AD10" i="80"/>
  <c r="BN9" i="80"/>
  <c r="AV5" i="80"/>
  <c r="BB29" i="80"/>
  <c r="AD21" i="80"/>
  <c r="CF9" i="80"/>
  <c r="AV18" i="80"/>
  <c r="AJ22" i="80"/>
  <c r="BH26" i="80"/>
  <c r="AD23" i="80"/>
  <c r="R28" i="80"/>
  <c r="F18" i="80"/>
  <c r="BZ22" i="80"/>
  <c r="BT13" i="80"/>
  <c r="R9" i="80"/>
  <c r="BB30" i="80"/>
  <c r="BH11" i="80"/>
  <c r="BN34" i="80"/>
  <c r="BB28" i="80"/>
  <c r="CF16" i="80"/>
  <c r="CF5" i="80"/>
  <c r="L33" i="80"/>
  <c r="BH20" i="80"/>
  <c r="BZ15" i="80"/>
  <c r="AD11" i="80"/>
  <c r="AD25" i="80"/>
  <c r="BT16" i="80"/>
  <c r="R32" i="80"/>
  <c r="AJ27" i="80"/>
  <c r="AJ28" i="80"/>
  <c r="BB24" i="80"/>
  <c r="X4" i="80"/>
  <c r="BH10" i="80"/>
  <c r="BN8" i="80"/>
  <c r="BT28" i="80"/>
  <c r="R15" i="80"/>
  <c r="BH13" i="80"/>
  <c r="F28" i="80"/>
  <c r="L31" i="80"/>
  <c r="BB8" i="80"/>
  <c r="AP10" i="80"/>
  <c r="Q2" i="81" a="1"/>
  <c r="Q2" i="81" s="1"/>
  <c r="BH6" i="80"/>
  <c r="L14" i="80"/>
  <c r="BT22" i="80"/>
  <c r="BB26" i="80"/>
  <c r="L29" i="80"/>
  <c r="CF17" i="80"/>
  <c r="CF29" i="80"/>
  <c r="BT31" i="80"/>
  <c r="AP33" i="80"/>
  <c r="AJ30" i="80"/>
  <c r="R20" i="80"/>
  <c r="AD13" i="80"/>
  <c r="AP31" i="80"/>
  <c r="BT19" i="80"/>
  <c r="F22" i="80"/>
  <c r="L15" i="80"/>
  <c r="R22" i="80"/>
  <c r="AD31" i="80"/>
  <c r="BZ32" i="80"/>
  <c r="R11" i="80"/>
  <c r="BB32" i="80"/>
  <c r="BZ4" i="80"/>
  <c r="BB20" i="80"/>
  <c r="L11" i="80"/>
  <c r="BT14" i="80"/>
  <c r="L17" i="80"/>
  <c r="AJ7" i="80"/>
  <c r="AJ24" i="80"/>
  <c r="BN30" i="80"/>
  <c r="BB13" i="80"/>
  <c r="X17" i="80" l="1"/>
  <c r="X10" i="80"/>
  <c r="L30" i="80"/>
  <c r="L28" i="80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<sst xmlns="http://schemas.openxmlformats.org/spreadsheetml/2006/main" count="436" uniqueCount="355">
  <si>
    <t>Januar</t>
  </si>
  <si>
    <t>Februar</t>
  </si>
  <si>
    <t>März</t>
  </si>
  <si>
    <t>April</t>
  </si>
  <si>
    <t>Mai</t>
  </si>
  <si>
    <t>Juni</t>
  </si>
  <si>
    <t>Juli</t>
  </si>
  <si>
    <t>August</t>
  </si>
  <si>
    <t>September</t>
  </si>
  <si>
    <t>Oktober</t>
  </si>
  <si>
    <t>November</t>
  </si>
  <si>
    <t>Dezember</t>
  </si>
  <si>
    <t>Neujahr</t>
  </si>
  <si>
    <t>Karfreitag</t>
  </si>
  <si>
    <t>Tag der Arbeit</t>
  </si>
  <si>
    <t>Fronleichnam</t>
  </si>
  <si>
    <t>Datum</t>
  </si>
  <si>
    <t>Name</t>
  </si>
  <si>
    <t>Ferien</t>
  </si>
  <si>
    <t>Ostermontag</t>
  </si>
  <si>
    <t>Pfingstsonntag</t>
  </si>
  <si>
    <t>Pfingstmontag</t>
  </si>
  <si>
    <t>Hlg. Abend</t>
  </si>
  <si>
    <t>2. Weihnachtstag</t>
  </si>
  <si>
    <t>Silvester</t>
  </si>
  <si>
    <t>Berechnung</t>
  </si>
  <si>
    <t>Winter</t>
  </si>
  <si>
    <t>Sommer</t>
  </si>
  <si>
    <t>Ostern</t>
  </si>
  <si>
    <t>Herbst</t>
  </si>
  <si>
    <t>von</t>
  </si>
  <si>
    <t>bis</t>
  </si>
  <si>
    <t>Tag d. Dt. Einheit</t>
  </si>
  <si>
    <t>1. Weihnachtstag</t>
  </si>
  <si>
    <t>Urlaub</t>
  </si>
  <si>
    <t>Jens</t>
  </si>
  <si>
    <t>Ostersonntag</t>
  </si>
  <si>
    <t>St Martin</t>
  </si>
  <si>
    <t>Nikolaus</t>
  </si>
  <si>
    <t>Weihnachtsferien</t>
  </si>
  <si>
    <t>Weltkindertag</t>
  </si>
  <si>
    <t>Weltspieltag</t>
  </si>
  <si>
    <t>Spielmesse</t>
  </si>
  <si>
    <t>Ramadan</t>
  </si>
  <si>
    <t>Bedingte Format., Zellen die enthalten, wert zwischen…..</t>
  </si>
  <si>
    <t>Ramadan Ende</t>
  </si>
  <si>
    <t>22.01.</t>
  </si>
  <si>
    <t>12.06.</t>
  </si>
  <si>
    <t>11.02.</t>
  </si>
  <si>
    <t>10.1.</t>
  </si>
  <si>
    <t>25.2.</t>
  </si>
  <si>
    <t>28.2.</t>
  </si>
  <si>
    <t>30.3.</t>
  </si>
  <si>
    <t>14.4.</t>
  </si>
  <si>
    <t>15.5.</t>
  </si>
  <si>
    <t>20.5.</t>
  </si>
  <si>
    <t>28.5.</t>
  </si>
  <si>
    <t>26.6.</t>
  </si>
  <si>
    <t>27.6.</t>
  </si>
  <si>
    <t>29.6.</t>
  </si>
  <si>
    <t>14.7.</t>
  </si>
  <si>
    <t>21.7.</t>
  </si>
  <si>
    <t>28.7.</t>
  </si>
  <si>
    <t>11.8.</t>
  </si>
  <si>
    <t>12.9.</t>
  </si>
  <si>
    <t>19.9.</t>
  </si>
  <si>
    <t>20.9.</t>
  </si>
  <si>
    <t>22.9.</t>
  </si>
  <si>
    <t>7.4.</t>
  </si>
  <si>
    <t>7.7.</t>
  </si>
  <si>
    <t>4.8.</t>
  </si>
  <si>
    <t>6.10.</t>
  </si>
  <si>
    <t>13.10.</t>
  </si>
  <si>
    <t>24.10.</t>
  </si>
  <si>
    <t>30.10.</t>
  </si>
  <si>
    <t>11.11.</t>
  </si>
  <si>
    <t>26.11.</t>
  </si>
  <si>
    <t>17.12.</t>
  </si>
  <si>
    <t>22.12.</t>
  </si>
  <si>
    <t>03.01.</t>
  </si>
  <si>
    <t>02.02.</t>
  </si>
  <si>
    <t>26.02.</t>
  </si>
  <si>
    <t>06.03.</t>
  </si>
  <si>
    <t>04.06.</t>
  </si>
  <si>
    <t>18.06.</t>
  </si>
  <si>
    <t>20.06.</t>
  </si>
  <si>
    <t>27.06.</t>
  </si>
  <si>
    <t>14.07.</t>
  </si>
  <si>
    <t>14.08.</t>
  </si>
  <si>
    <t>20.08.</t>
  </si>
  <si>
    <t>23.08.</t>
  </si>
  <si>
    <t>27.09.</t>
  </si>
  <si>
    <t>21.10.</t>
  </si>
  <si>
    <t>31.10.</t>
  </si>
  <si>
    <t>27.11.</t>
  </si>
  <si>
    <t>18.12.</t>
  </si>
  <si>
    <t>19.12.</t>
  </si>
  <si>
    <t>06.01.</t>
  </si>
  <si>
    <t>09.04.</t>
  </si>
  <si>
    <t>27.04.</t>
  </si>
  <si>
    <t>21.06.</t>
  </si>
  <si>
    <t>10.09.</t>
  </si>
  <si>
    <t>23.09.</t>
  </si>
  <si>
    <t>12.11.</t>
  </si>
  <si>
    <t>Angela</t>
  </si>
  <si>
    <t>11.12.</t>
  </si>
  <si>
    <t>28.6.</t>
  </si>
  <si>
    <t>16.1.</t>
  </si>
  <si>
    <t>22.7.</t>
  </si>
  <si>
    <t>2 Tage vor ostersonntag</t>
  </si>
  <si>
    <t>1 Tag vor osonn</t>
  </si>
  <si>
    <t>39 Tage nach osonn</t>
  </si>
  <si>
    <t>50 Tage nach osonn</t>
  </si>
  <si>
    <t>60 Tage nach osonn</t>
  </si>
  <si>
    <t>49 Tage nach osonn</t>
  </si>
  <si>
    <t>Rosenmontag</t>
  </si>
  <si>
    <t>Faschingsdienstag</t>
  </si>
  <si>
    <t>18.9.</t>
  </si>
  <si>
    <t>29.01.</t>
  </si>
  <si>
    <t>1. Advent</t>
  </si>
  <si>
    <t>2. Advent</t>
  </si>
  <si>
    <t>3. Advent</t>
  </si>
  <si>
    <t>4.Advent</t>
  </si>
  <si>
    <t>Halloween Reformationstag</t>
  </si>
  <si>
    <t>Erntedank</t>
  </si>
  <si>
    <t>Heilige 3 Könige</t>
  </si>
  <si>
    <t>Valentinstag</t>
  </si>
  <si>
    <t>Christi Himmelfahrt / Vatertag</t>
  </si>
  <si>
    <t>Muttertag</t>
  </si>
  <si>
    <t>Buß- und Bettag</t>
  </si>
  <si>
    <t>Volkstrauertag</t>
  </si>
  <si>
    <t>Totensonntag</t>
  </si>
  <si>
    <t>Aschermittwoch</t>
  </si>
  <si>
    <t>27.2.</t>
  </si>
  <si>
    <t>Vollversammlung</t>
  </si>
  <si>
    <t>12.02.</t>
  </si>
  <si>
    <t>05.02.</t>
  </si>
  <si>
    <t>16.04.</t>
  </si>
  <si>
    <t>30.01.</t>
  </si>
  <si>
    <t>29.05.</t>
  </si>
  <si>
    <t>16.08.</t>
  </si>
  <si>
    <t>22.04.</t>
  </si>
  <si>
    <t>13.09.</t>
  </si>
  <si>
    <t>09.01.</t>
  </si>
  <si>
    <t>16.01.</t>
  </si>
  <si>
    <t>13.01.</t>
  </si>
  <si>
    <t>19.02.</t>
  </si>
  <si>
    <t>11.03.</t>
  </si>
  <si>
    <t>13.03.</t>
  </si>
  <si>
    <t>21.03.</t>
  </si>
  <si>
    <t>30.03.</t>
  </si>
  <si>
    <t>24.03.</t>
  </si>
  <si>
    <t>02.04.</t>
  </si>
  <si>
    <t>03.04.</t>
  </si>
  <si>
    <t>17.04.</t>
  </si>
  <si>
    <t>19.04.</t>
  </si>
  <si>
    <t>04.05.</t>
  </si>
  <si>
    <t>13.05.</t>
  </si>
  <si>
    <t>02.06.</t>
  </si>
  <si>
    <t>05.06.</t>
  </si>
  <si>
    <t>06.06.</t>
  </si>
  <si>
    <t>10.06.</t>
  </si>
  <si>
    <t>13.06.</t>
  </si>
  <si>
    <t>02.07.</t>
  </si>
  <si>
    <t>05.07.</t>
  </si>
  <si>
    <t>07.07.</t>
  </si>
  <si>
    <t>09.07.</t>
  </si>
  <si>
    <t>11.07.</t>
  </si>
  <si>
    <t>12.07.</t>
  </si>
  <si>
    <t>08.08.</t>
  </si>
  <si>
    <t>17.08.</t>
  </si>
  <si>
    <t>09.09.</t>
  </si>
  <si>
    <t>15.09.</t>
  </si>
  <si>
    <t>12.10.</t>
  </si>
  <si>
    <t>25.10.</t>
  </si>
  <si>
    <t>02.11.</t>
  </si>
  <si>
    <t>07.11.</t>
  </si>
  <si>
    <t>19.11.</t>
  </si>
  <si>
    <t>08.12.</t>
  </si>
  <si>
    <t>02.05.</t>
  </si>
  <si>
    <t>03.05.</t>
  </si>
  <si>
    <t>28.05.</t>
  </si>
  <si>
    <t>20.09.</t>
  </si>
  <si>
    <t>24.09.</t>
  </si>
  <si>
    <t>08.11.</t>
  </si>
  <si>
    <t>14.11.</t>
  </si>
  <si>
    <t>20.12.</t>
  </si>
  <si>
    <t>30.06.</t>
  </si>
  <si>
    <t>30.12.</t>
  </si>
  <si>
    <t>19.10.</t>
  </si>
  <si>
    <t>25.11.</t>
  </si>
  <si>
    <t>06.12.</t>
  </si>
  <si>
    <t>23.03.</t>
  </si>
  <si>
    <t>12.04.</t>
  </si>
  <si>
    <t>05.04.</t>
  </si>
  <si>
    <t>15.04.</t>
  </si>
  <si>
    <t>16.05.</t>
  </si>
  <si>
    <t>25.05.</t>
  </si>
  <si>
    <t>03.06.</t>
  </si>
  <si>
    <t>10.04.</t>
  </si>
  <si>
    <t>18.10.</t>
  </si>
  <si>
    <t>23.11.</t>
  </si>
  <si>
    <t>27.12.</t>
  </si>
  <si>
    <t>14.10.</t>
  </si>
  <si>
    <t>16.10.</t>
  </si>
  <si>
    <t>06.09.</t>
  </si>
  <si>
    <t>21.12.</t>
  </si>
  <si>
    <t>Termine 59-114</t>
  </si>
  <si>
    <t>Datumsformat TT.MM.</t>
  </si>
  <si>
    <t>Datum TT.MM.</t>
  </si>
  <si>
    <t>Datum Automatisch Aktuelles Jahr</t>
  </si>
  <si>
    <t>Geburtstage Kinder 239-500</t>
  </si>
  <si>
    <t>Geburtstage MA 118-231</t>
  </si>
  <si>
    <t>Datum Automatisch Folgejahr</t>
  </si>
  <si>
    <t>Folgejahr</t>
  </si>
  <si>
    <t>1. W</t>
  </si>
  <si>
    <t>2. W</t>
  </si>
  <si>
    <t>5. W</t>
  </si>
  <si>
    <t>6. W</t>
  </si>
  <si>
    <t>Feiertage 1-17</t>
  </si>
  <si>
    <t xml:space="preserve">Neujahrsempfang </t>
  </si>
  <si>
    <t>Projekt</t>
  </si>
  <si>
    <t>XX frei</t>
  </si>
  <si>
    <t>Party</t>
  </si>
  <si>
    <t>Konferenz</t>
  </si>
  <si>
    <t>Familie</t>
  </si>
  <si>
    <t>Fest</t>
  </si>
  <si>
    <t>?Stadtteil?</t>
  </si>
  <si>
    <t xml:space="preserve">3. W </t>
  </si>
  <si>
    <t>Programm a</t>
  </si>
  <si>
    <t xml:space="preserve">4. W / </t>
  </si>
  <si>
    <t>Programm B</t>
  </si>
  <si>
    <t>Aktionstag</t>
  </si>
  <si>
    <t>Veranstaltung verwaltung</t>
  </si>
  <si>
    <t>Weihnachtsfeier</t>
  </si>
  <si>
    <t>XXX frei</t>
  </si>
  <si>
    <t>Termin IB</t>
  </si>
  <si>
    <t>Susanne</t>
  </si>
  <si>
    <t>Stefan</t>
  </si>
  <si>
    <t>Paula</t>
  </si>
  <si>
    <t>Max / Paul</t>
  </si>
  <si>
    <t>Alia</t>
  </si>
  <si>
    <t>Tom</t>
  </si>
  <si>
    <t>Miriam</t>
  </si>
  <si>
    <t>Julia / Carmen</t>
  </si>
  <si>
    <t>Uschi</t>
  </si>
  <si>
    <t>Sandra</t>
  </si>
  <si>
    <t>Astrid / Gudrun</t>
  </si>
  <si>
    <t>Julie</t>
  </si>
  <si>
    <t>Unbekannt</t>
  </si>
  <si>
    <t>Peter</t>
  </si>
  <si>
    <t>Hannah</t>
  </si>
  <si>
    <t>Annemarie</t>
  </si>
  <si>
    <t>Johanna</t>
  </si>
  <si>
    <t>Katharina</t>
  </si>
  <si>
    <t>Mario</t>
  </si>
  <si>
    <t>Sina</t>
  </si>
  <si>
    <t>XXX</t>
  </si>
  <si>
    <t>Brigitte</t>
  </si>
  <si>
    <t>Ella</t>
  </si>
  <si>
    <t>Dodo</t>
  </si>
  <si>
    <t>Ulrike</t>
  </si>
  <si>
    <t>Marius</t>
  </si>
  <si>
    <t>Ecki</t>
  </si>
  <si>
    <t>Maximilian</t>
  </si>
  <si>
    <t>Luis</t>
  </si>
  <si>
    <t>Mia</t>
  </si>
  <si>
    <t>Pauline</t>
  </si>
  <si>
    <t>Sam</t>
  </si>
  <si>
    <t>any</t>
  </si>
  <si>
    <t>Lilu</t>
  </si>
  <si>
    <t>Yvonne</t>
  </si>
  <si>
    <t>Valentina</t>
  </si>
  <si>
    <t>Justus</t>
  </si>
  <si>
    <t>Frieda</t>
  </si>
  <si>
    <t>Bob</t>
  </si>
  <si>
    <t>Eliana</t>
  </si>
  <si>
    <t>Luzie</t>
  </si>
  <si>
    <t>Lucy</t>
  </si>
  <si>
    <t>Dina</t>
  </si>
  <si>
    <t>Milana</t>
  </si>
  <si>
    <t>Nila</t>
  </si>
  <si>
    <t>Francesco</t>
  </si>
  <si>
    <t>Noam</t>
  </si>
  <si>
    <t>Louis</t>
  </si>
  <si>
    <t>Abas</t>
  </si>
  <si>
    <t>Zaccharia</t>
  </si>
  <si>
    <t>Jacob</t>
  </si>
  <si>
    <t>Elias</t>
  </si>
  <si>
    <t>Lucia</t>
  </si>
  <si>
    <t>Hannes</t>
  </si>
  <si>
    <t>Hamzh</t>
  </si>
  <si>
    <t>Enno</t>
  </si>
  <si>
    <t>Lea</t>
  </si>
  <si>
    <t>Kunigunde</t>
  </si>
  <si>
    <t>Leni</t>
  </si>
  <si>
    <t>Marlene</t>
  </si>
  <si>
    <t>Alina</t>
  </si>
  <si>
    <t>Daniel</t>
  </si>
  <si>
    <t>Hans</t>
  </si>
  <si>
    <t>Erik</t>
  </si>
  <si>
    <t>Justin</t>
  </si>
  <si>
    <t>Samuel</t>
  </si>
  <si>
    <t>Elfriede</t>
  </si>
  <si>
    <t>Karim</t>
  </si>
  <si>
    <t>Karin</t>
  </si>
  <si>
    <t>Arda</t>
  </si>
  <si>
    <t>Dino</t>
  </si>
  <si>
    <t>Kaya</t>
  </si>
  <si>
    <t>Lukas</t>
  </si>
  <si>
    <t>Christopher</t>
  </si>
  <si>
    <t>Lion</t>
  </si>
  <si>
    <t>Achmet</t>
  </si>
  <si>
    <t>Jona</t>
  </si>
  <si>
    <t>Juliette</t>
  </si>
  <si>
    <t>Jola</t>
  </si>
  <si>
    <t>Hannna</t>
  </si>
  <si>
    <t>Carla</t>
  </si>
  <si>
    <t>Karla</t>
  </si>
  <si>
    <t>Klara</t>
  </si>
  <si>
    <t>Maria</t>
  </si>
  <si>
    <t>Conztantin</t>
  </si>
  <si>
    <t>Vincent</t>
  </si>
  <si>
    <t>Simon</t>
  </si>
  <si>
    <t>Felix</t>
  </si>
  <si>
    <t>Isabella</t>
  </si>
  <si>
    <t>Felicitas</t>
  </si>
  <si>
    <t>Titus</t>
  </si>
  <si>
    <t>Marinette</t>
  </si>
  <si>
    <t>Tatjanna</t>
  </si>
  <si>
    <t>Aliah</t>
  </si>
  <si>
    <t>Adrian</t>
  </si>
  <si>
    <t>Nathalie</t>
  </si>
  <si>
    <t>Kagami</t>
  </si>
  <si>
    <t>Rose</t>
  </si>
  <si>
    <t>Juliana</t>
  </si>
  <si>
    <t>Sonja</t>
  </si>
  <si>
    <t>Gregor</t>
  </si>
  <si>
    <t>Mertr</t>
  </si>
  <si>
    <t>Niklas</t>
  </si>
  <si>
    <t>Lila</t>
  </si>
  <si>
    <t>Timo</t>
  </si>
  <si>
    <t>Thorsten</t>
  </si>
  <si>
    <t>Nino</t>
  </si>
  <si>
    <t>Fred</t>
  </si>
  <si>
    <t>Charlotta</t>
  </si>
  <si>
    <t>Melanie</t>
  </si>
  <si>
    <t>Christina</t>
  </si>
  <si>
    <t>Kira</t>
  </si>
  <si>
    <t>Luisa</t>
  </si>
  <si>
    <t>Hauskalender -XY</t>
  </si>
  <si>
    <t>Kollege1 U</t>
  </si>
  <si>
    <t>Kollege2 U</t>
  </si>
  <si>
    <t>Kollege1</t>
  </si>
  <si>
    <t>Kollege2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</si>
</sst>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164" formatCode="d"/>
    <numFmt numFmtId="165" formatCode="ddd\,\ dd/mm/"/>
    <numFmt numFmtId="166" formatCode="ddd"/>
    <numFmt numFmtId="167" formatCode="dd/mm/"/>
    <numFmt numFmtId="168" formatCode="&quot;&quot;"/>
  </numFmts>
  <fonts count="20" x14ac:knownFonts="1">
    <font>
      <sz val="10"/>
      <name val="Arial"/>
    </font>
    <font>
      <sz val="10"/>
      <name val="Arial"/>
      <family val="2"/>
    </font>
    <font>
      <b/>
      <sz val="10"/>
      <name val="Arial"/>
      <family val="2"/>
    </font>
    <font>
      <sz val="12"/>
      <name val="Arial"/>
      <family val="2"/>
    </font>
    <font>
      <b/>
      <sz val="30"/>
      <name val="Arial"/>
      <family val="2"/>
    </font>
    <font>
      <sz val="5"/>
      <name val="Arial"/>
      <family val="2"/>
    </font>
    <font>
      <b/>
      <sz val="12"/>
      <name val="Arial"/>
      <family val="2"/>
    </font>
    <font>
      <b/>
      <sz val="27"/>
      <name val="Arial"/>
      <family val="2"/>
    </font>
    <font>
      <sz val="7"/>
      <name val="Arial"/>
      <family val="2"/>
    </font>
    <font>
      <b/>
      <sz val="18"/>
      <name val="Arial"/>
      <family val="2"/>
    </font>
    <font>
      <b/>
      <sz val="17"/>
      <name val="Arial"/>
      <family val="2"/>
    </font>
    <font>
      <b/>
      <sz val="9.5"/>
      <name val="Arial"/>
      <family val="2"/>
    </font>
    <font>
      <b/>
      <sz val="10"/>
      <color theme="3"/>
      <name val="Arial"/>
      <family val="2"/>
    </font>
    <font>
      <sz val="10"/>
      <color rgb="FFFF0000"/>
      <name val="Arial"/>
      <family val="2"/>
    </font>
    <font>
      <sz val="10"/>
      <color theme="3"/>
      <name val="Arial"/>
      <family val="2"/>
    </font>
    <font>
      <b/>
      <sz val="10"/>
      <color theme="6" tint="-0.249977111117893"/>
      <name val="Arial"/>
      <family val="2"/>
    </font>
    <font>
      <sz val="10"/>
      <color theme="9" tint="-0.249977111117893"/>
      <name val="Arial"/>
      <family val="2"/>
    </font>
    <font>
      <b/>
      <sz val="10"/>
      <color theme="9" tint="-0.249977111117893"/>
      <name val="Arial"/>
      <family val="2"/>
    </font>
    <font>
      <sz val="11"/>
      <color theme="9" tint="-0.249977111117893"/>
      <name val="Calibri"/>
      <family val="2"/>
      <scheme val="minor"/>
    </font>
    <font>
      <sz val="10"/>
      <color theme="1"/>
      <name val="Arial"/>
      <family val="2"/>
    </font>
  </fonts>
  <fills count="8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14999847407452621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70">
    <xf numFmtId="0" fontId="0" fillId="0" borderId="0" xfId="0"/>
    <xf numFmtId="164" fontId="1" fillId="2" borderId="0" xfId="0" applyNumberFormat="1" applyFont="1" applyFill="1"/>
    <xf numFmtId="164" fontId="1" fillId="2" borderId="1" xfId="0" applyNumberFormat="1" applyFont="1" applyFill="1" applyBorder="1"/>
    <xf numFmtId="0" fontId="1" fillId="2" borderId="1" xfId="0" applyFont="1" applyFill="1" applyBorder="1"/>
    <xf numFmtId="14" fontId="1" fillId="2" borderId="1" xfId="0" applyNumberFormat="1" applyFont="1" applyFill="1" applyBorder="1"/>
    <xf numFmtId="0" fontId="1" fillId="2" borderId="1" xfId="0" applyFont="1" applyFill="1" applyBorder="1" applyAlignment="1">
      <alignment vertical="center" wrapText="1"/>
    </xf>
    <xf numFmtId="165" fontId="1" fillId="2" borderId="1" xfId="0" applyNumberFormat="1" applyFont="1" applyFill="1" applyBorder="1"/>
    <xf numFmtId="0" fontId="1" fillId="0" borderId="0" xfId="0" applyFont="1"/>
    <xf numFmtId="0" fontId="3" fillId="0" borderId="0" xfId="0" applyFont="1" applyAlignment="1">
      <alignment wrapText="1"/>
    </xf>
    <xf numFmtId="167" fontId="3" fillId="0" borderId="0" xfId="0" applyNumberFormat="1" applyFont="1" applyAlignment="1">
      <alignment wrapText="1"/>
    </xf>
    <xf numFmtId="166" fontId="3" fillId="0" borderId="0" xfId="0" applyNumberFormat="1" applyFont="1" applyAlignment="1">
      <alignment wrapText="1"/>
    </xf>
    <xf numFmtId="0" fontId="5" fillId="0" borderId="0" xfId="0" applyFont="1" applyAlignment="1">
      <alignment horizontal="center" vertical="center" wrapText="1"/>
    </xf>
    <xf numFmtId="167" fontId="5" fillId="0" borderId="0" xfId="0" applyNumberFormat="1" applyFont="1" applyAlignment="1">
      <alignment horizontal="center" vertical="center" wrapText="1"/>
    </xf>
    <xf numFmtId="0" fontId="4" fillId="0" borderId="0" xfId="0" applyFont="1" applyAlignment="1">
      <alignment horizontal="center" vertical="center" wrapText="1"/>
    </xf>
    <xf numFmtId="14" fontId="0" fillId="0" borderId="0" xfId="0" applyNumberFormat="1"/>
    <xf numFmtId="168" fontId="8" fillId="0" borderId="1" xfId="0" applyNumberFormat="1" applyFont="1" applyBorder="1" applyAlignment="1">
      <alignment horizontal="right" vertical="top" wrapText="1"/>
    </xf>
    <xf numFmtId="0" fontId="9" fillId="0" borderId="0" xfId="0" applyFont="1" applyAlignment="1">
      <alignment horizontal="center" vertical="center" wrapText="1"/>
    </xf>
    <xf numFmtId="0" fontId="7" fillId="0" borderId="0" xfId="0" applyFont="1" applyAlignment="1">
      <alignment horizontal="center" vertical="center" wrapText="1"/>
    </xf>
    <xf numFmtId="166" fontId="11" fillId="0" borderId="2" xfId="0" applyNumberFormat="1" applyFont="1" applyBorder="1" applyAlignment="1">
      <alignment horizontal="center" vertical="center" wrapText="1"/>
    </xf>
    <xf numFmtId="164" fontId="11" fillId="0" borderId="3" xfId="0" applyNumberFormat="1" applyFont="1" applyBorder="1" applyAlignment="1">
      <alignment horizontal="center" vertical="center" wrapText="1"/>
    </xf>
    <xf numFmtId="0" fontId="0" fillId="0" borderId="1" xfId="0" applyBorder="1"/>
    <xf numFmtId="14" fontId="1" fillId="2" borderId="4" xfId="0" applyNumberFormat="1" applyFont="1" applyFill="1" applyBorder="1"/>
    <xf numFmtId="0" fontId="2" fillId="6" borderId="0" xfId="0" applyFont="1" applyFill="1"/>
    <xf numFmtId="0" fontId="12" fillId="0" borderId="1" xfId="0" applyFont="1" applyBorder="1"/>
    <xf numFmtId="14" fontId="13" fillId="2" borderId="1" xfId="0" applyNumberFormat="1" applyFont="1" applyFill="1" applyBorder="1"/>
    <xf numFmtId="0" fontId="13" fillId="0" borderId="0" xfId="0" applyFont="1"/>
    <xf numFmtId="164" fontId="1" fillId="6" borderId="0" xfId="0" applyNumberFormat="1" applyFont="1" applyFill="1"/>
    <xf numFmtId="0" fontId="1" fillId="6" borderId="0" xfId="0" applyFont="1" applyFill="1"/>
    <xf numFmtId="0" fontId="1" fillId="6" borderId="1" xfId="0" applyFont="1" applyFill="1" applyBorder="1"/>
    <xf numFmtId="165" fontId="1" fillId="6" borderId="1" xfId="0" applyNumberFormat="1" applyFont="1" applyFill="1" applyBorder="1"/>
    <xf numFmtId="0" fontId="1" fillId="6" borderId="1" xfId="0" applyFont="1" applyFill="1" applyBorder="1" applyAlignment="1">
      <alignment vertical="center" wrapText="1"/>
    </xf>
    <xf numFmtId="165" fontId="1" fillId="6" borderId="1" xfId="0" applyNumberFormat="1" applyFont="1" applyFill="1" applyBorder="1" applyAlignment="1">
      <alignment vertical="center" wrapText="1"/>
    </xf>
    <xf numFmtId="16" fontId="1" fillId="6" borderId="1" xfId="0" applyNumberFormat="1" applyFont="1" applyFill="1" applyBorder="1"/>
    <xf numFmtId="164" fontId="1" fillId="6" borderId="1" xfId="0" applyNumberFormat="1" applyFont="1" applyFill="1" applyBorder="1"/>
    <xf numFmtId="0" fontId="14" fillId="0" borderId="1" xfId="0" applyFont="1" applyBorder="1"/>
    <xf numFmtId="0" fontId="14" fillId="0" borderId="0" xfId="0" applyFont="1"/>
    <xf numFmtId="0" fontId="14" fillId="2" borderId="1" xfId="0" applyFont="1" applyFill="1" applyBorder="1"/>
    <xf numFmtId="14" fontId="14" fillId="2" borderId="1" xfId="0" applyNumberFormat="1" applyFont="1" applyFill="1" applyBorder="1"/>
    <xf numFmtId="14" fontId="14" fillId="0" borderId="1" xfId="0" applyNumberFormat="1" applyFont="1" applyBorder="1"/>
    <xf numFmtId="16" fontId="14" fillId="0" borderId="1" xfId="0" applyNumberFormat="1" applyFont="1" applyBorder="1"/>
    <xf numFmtId="0" fontId="13" fillId="0" borderId="1" xfId="0" applyFont="1" applyBorder="1"/>
    <xf numFmtId="0" fontId="13" fillId="2" borderId="1" xfId="0" applyFont="1" applyFill="1" applyBorder="1"/>
    <xf numFmtId="16" fontId="13" fillId="0" borderId="1" xfId="0" applyNumberFormat="1" applyFont="1" applyBorder="1"/>
    <xf numFmtId="14" fontId="15" fillId="2" borderId="1" xfId="0" applyNumberFormat="1" applyFont="1" applyFill="1" applyBorder="1"/>
    <xf numFmtId="164" fontId="2" fillId="2" borderId="0" xfId="0" applyNumberFormat="1" applyFont="1" applyFill="1"/>
    <xf numFmtId="0" fontId="2" fillId="0" borderId="0" xfId="0" applyFont="1"/>
    <xf numFmtId="166" fontId="3" fillId="7" borderId="0" xfId="0" applyNumberFormat="1" applyFont="1" applyFill="1" applyAlignment="1">
      <alignment wrapText="1"/>
    </xf>
    <xf numFmtId="166" fontId="11" fillId="7" borderId="2" xfId="0" applyNumberFormat="1" applyFont="1" applyFill="1" applyBorder="1" applyAlignment="1">
      <alignment horizontal="center" vertical="center" wrapText="1"/>
    </xf>
    <xf numFmtId="164" fontId="11" fillId="7" borderId="3" xfId="0" applyNumberFormat="1" applyFont="1" applyFill="1" applyBorder="1" applyAlignment="1">
      <alignment horizontal="center" vertical="center" wrapText="1"/>
    </xf>
    <xf numFmtId="168" fontId="8" fillId="7" borderId="1" xfId="0" applyNumberFormat="1" applyFont="1" applyFill="1" applyBorder="1" applyAlignment="1">
      <alignment horizontal="right" vertical="top" wrapText="1"/>
    </xf>
    <xf numFmtId="0" fontId="2" fillId="2" borderId="1" xfId="0" applyFont="1" applyFill="1" applyBorder="1" applyAlignment="1">
      <alignment horizontal="center"/>
    </xf>
    <xf numFmtId="14" fontId="16" fillId="2" borderId="1" xfId="0" applyNumberFormat="1" applyFont="1" applyFill="1" applyBorder="1"/>
    <xf numFmtId="14" fontId="17" fillId="2" borderId="1" xfId="0" applyNumberFormat="1" applyFont="1" applyFill="1" applyBorder="1"/>
    <xf numFmtId="0" fontId="16" fillId="0" borderId="1" xfId="0" applyFont="1" applyBorder="1"/>
    <xf numFmtId="0" fontId="16" fillId="0" borderId="0" xfId="0" applyFont="1"/>
    <xf numFmtId="0" fontId="16" fillId="2" borderId="1" xfId="0" applyFont="1" applyFill="1" applyBorder="1"/>
    <xf numFmtId="0" fontId="18" fillId="0" borderId="1" xfId="0" applyFont="1" applyBorder="1"/>
    <xf numFmtId="0" fontId="10" fillId="7" borderId="0" xfId="0" applyFont="1" applyFill="1" applyAlignment="1">
      <alignment horizontal="center" vertical="center" wrapText="1"/>
    </xf>
    <xf numFmtId="0" fontId="10" fillId="0" borderId="0" xfId="0" applyFont="1" applyAlignment="1">
      <alignment horizontal="center" vertical="center" wrapText="1"/>
    </xf>
    <xf numFmtId="0" fontId="7" fillId="0" borderId="0" xfId="0" applyFont="1" applyAlignment="1">
      <alignment horizontal="center" vertical="center" wrapText="1"/>
    </xf>
    <xf numFmtId="0" fontId="7" fillId="0" borderId="0" xfId="0" applyFont="1" applyAlignment="1">
      <alignment wrapText="1"/>
    </xf>
    <xf numFmtId="0" fontId="6" fillId="5" borderId="0" xfId="0" applyFont="1" applyFill="1" applyAlignment="1">
      <alignment horizontal="center" wrapText="1"/>
    </xf>
    <xf numFmtId="0" fontId="2" fillId="5" borderId="0" xfId="0" applyFont="1" applyFill="1" applyAlignment="1">
      <alignment horizontal="center" wrapText="1"/>
    </xf>
    <xf numFmtId="0" fontId="6" fillId="4" borderId="0" xfId="0" applyFont="1" applyFill="1" applyAlignment="1">
      <alignment horizontal="center" wrapText="1"/>
    </xf>
    <xf numFmtId="0" fontId="2" fillId="4" borderId="0" xfId="0" applyFont="1" applyFill="1" applyAlignment="1">
      <alignment horizontal="center" wrapText="1"/>
    </xf>
    <xf numFmtId="0" fontId="6" fillId="3" borderId="0" xfId="0" applyFont="1" applyFill="1" applyAlignment="1">
      <alignment horizontal="center" wrapText="1"/>
    </xf>
    <xf numFmtId="0" fontId="2" fillId="3" borderId="0" xfId="0" applyFont="1" applyFill="1" applyAlignment="1">
      <alignment horizontal="center" wrapText="1"/>
    </xf>
    <xf numFmtId="0" fontId="3" fillId="0" borderId="0" xfId="0" applyNumberFormat="1" applyFont="1" applyAlignment="1">
      <alignment wrapText="1"/>
    </xf>
    <xf numFmtId="0" fontId="5" fillId="0" borderId="0" xfId="0" applyNumberFormat="1" applyFont="1" applyAlignment="1">
      <alignment horizontal="center" vertical="center" wrapText="1"/>
    </xf>
    <xf numFmtId="0" fontId="19" fillId="0" borderId="1" xfId="0" applyNumberFormat="1" applyFont="1" applyBorder="1" applyAlignment="1">
      <alignment horizontal="right" vertical="top" wrapText="1"/>
    </xf>
  </cellXfs>
  <cellStyles count="2">
    <cellStyle name="Standard" xfId="0" builtinId="0"/>
    <cellStyle name="Standard 2" xfId="1" xr:uid="{50818CEA-8FFC-4A93-9B39-B62EE2C9239D}"/>
  </cellStyles>
  <dxfs count="278">
    <dxf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theme="3" tint="0.59996337778862885"/>
        </patternFill>
      </fill>
    </dxf>
    <dxf>
      <fill>
        <patternFill>
          <bgColor theme="3" tint="0.59996337778862885"/>
        </patternFill>
      </fill>
    </dxf>
    <dxf>
      <fill>
        <patternFill>
          <bgColor theme="3" tint="0.59996337778862885"/>
        </patternFill>
      </fill>
    </dxf>
    <dxf>
      <fill>
        <patternFill>
          <bgColor theme="3" tint="0.59996337778862885"/>
        </patternFill>
      </fill>
    </dxf>
    <dxf>
      <fill>
        <patternFill>
          <bgColor theme="3" tint="0.59996337778862885"/>
        </patternFill>
      </fill>
    </dxf>
    <dxf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theme="6" tint="0.39994506668294322"/>
        </patternFill>
      </fill>
    </dxf>
    <dxf>
      <fill>
        <patternFill>
          <bgColor theme="3" tint="0.59996337778862885"/>
        </patternFill>
      </fill>
    </dxf>
    <dxf>
      <fill>
        <patternFill>
          <bgColor theme="3" tint="0.59996337778862885"/>
        </patternFill>
      </fill>
    </dxf>
    <dxf>
      <fill>
        <patternFill>
          <bgColor theme="3" tint="0.59996337778862885"/>
        </patternFill>
      </fill>
    </dxf>
    <dxf>
      <fill>
        <patternFill>
          <bgColor theme="3" tint="0.59996337778862885"/>
        </patternFill>
      </fill>
    </dxf>
    <dxf>
      <fill>
        <patternFill>
          <bgColor theme="3" tint="0.59996337778862885"/>
        </patternFill>
      </fill>
    </dxf>
    <dxf>
      <fill>
        <patternFill>
          <bgColor theme="3" tint="0.59996337778862885"/>
        </patternFill>
      </fill>
    </dxf>
    <dxf>
      <fill>
        <patternFill>
          <bgColor theme="3" tint="0.59996337778862885"/>
        </patternFill>
      </fill>
    </dxf>
    <dxf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theme="3" tint="0.59996337778862885"/>
        </patternFill>
      </fill>
    </dxf>
    <dxf>
      <fill>
        <patternFill>
          <bgColor theme="3" tint="0.59996337778862885"/>
        </patternFill>
      </fill>
    </dxf>
    <dxf>
      <fill>
        <patternFill>
          <bgColor theme="8" tint="0.39994506668294322"/>
        </patternFill>
      </fill>
    </dxf>
    <dxf>
      <fill>
        <patternFill>
          <bgColor theme="8" tint="0.39994506668294322"/>
        </patternFill>
      </fill>
    </dxf>
    <dxf>
      <fill>
        <patternFill>
          <bgColor theme="8" tint="0.39994506668294322"/>
        </patternFill>
      </fill>
    </dxf>
    <dxf>
      <fill>
        <patternFill>
          <bgColor theme="8" tint="0.39994506668294322"/>
        </patternFill>
      </fill>
    </dxf>
    <dxf>
      <fill>
        <patternFill>
          <bgColor theme="8" tint="0.39994506668294322"/>
        </patternFill>
      </fill>
    </dxf>
    <dxf>
      <fill>
        <patternFill>
          <bgColor theme="8" tint="0.39994506668294322"/>
        </patternFill>
      </fill>
    </dxf>
    <dxf>
      <fill>
        <patternFill>
          <bgColor theme="8" tint="0.39994506668294322"/>
        </patternFill>
      </fill>
    </dxf>
    <dxf>
      <fill>
        <patternFill>
          <bgColor theme="8" tint="0.39994506668294322"/>
        </patternFill>
      </fill>
    </dxf>
    <dxf>
      <fill>
        <patternFill>
          <bgColor theme="8" tint="0.39994506668294322"/>
        </patternFill>
      </fill>
    </dxf>
    <dxf>
      <fill>
        <patternFill>
          <bgColor theme="8" tint="0.39994506668294322"/>
        </patternFill>
      </fill>
    </dxf>
    <dxf>
      <fill>
        <patternFill>
          <bgColor theme="8" tint="0.39994506668294322"/>
        </patternFill>
      </fill>
    </dxf>
    <dxf>
      <fill>
        <patternFill>
          <bgColor theme="8" tint="0.39994506668294322"/>
        </patternFill>
      </fill>
    </dxf>
    <dxf>
      <fill>
        <patternFill>
          <bgColor theme="8" tint="0.39994506668294322"/>
        </patternFill>
      </fill>
    </dxf>
    <dxf>
      <fill>
        <patternFill>
          <bgColor theme="8" tint="0.39994506668294322"/>
        </patternFill>
      </fill>
    </dxf>
    <dxf>
      <fill>
        <patternFill>
          <bgColor theme="8" tint="0.39994506668294322"/>
        </patternFill>
      </fill>
    </dxf>
    <dxf>
      <fill>
        <patternFill>
          <bgColor theme="8" tint="0.39994506668294322"/>
        </patternFill>
      </fill>
    </dxf>
    <dxf>
      <fill>
        <patternFill>
          <bgColor theme="8" tint="0.39994506668294322"/>
        </patternFill>
      </fill>
    </dxf>
    <dxf>
      <fill>
        <patternFill>
          <bgColor theme="8" tint="0.39994506668294322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ill>
        <patternFill>
          <bgColor rgb="FF00B050"/>
        </patternFill>
      </fill>
    </dxf>
    <dxf>
      <fill>
        <patternFill>
          <bgColor rgb="FFFFFF00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14996795556505021"/>
        </patternFill>
      </fill>
    </dxf>
    <dxf>
      <fill>
        <patternFill>
          <bgColor theme="3" tint="0.59996337778862885"/>
        </patternFill>
      </fill>
    </dxf>
    <dxf>
      <fill>
        <patternFill>
          <bgColor theme="3" tint="0.59996337778862885"/>
        </patternFill>
      </fill>
    </dxf>
    <dxf>
      <fill>
        <patternFill>
          <bgColor theme="6" tint="0.39994506668294322"/>
        </patternFill>
      </fill>
    </dxf>
    <dxf>
      <fill>
        <patternFill>
          <bgColor theme="3" tint="0.59996337778862885"/>
        </patternFill>
      </fill>
    </dxf>
    <dxf>
      <fill>
        <patternFill>
          <bgColor theme="3" tint="0.59996337778862885"/>
        </patternFill>
      </fill>
    </dxf>
    <dxf>
      <fill>
        <patternFill>
          <bgColor theme="3" tint="0.59996337778862885"/>
        </patternFill>
      </fill>
    </dxf>
    <dxf>
      <fill>
        <patternFill>
          <bgColor theme="3" tint="0.59996337778862885"/>
        </patternFill>
      </fill>
    </dxf>
    <dxf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theme="3" tint="0.59996337778862885"/>
        </patternFill>
      </fill>
    </dxf>
    <dxf>
      <fill>
        <patternFill>
          <bgColor theme="8" tint="0.39994506668294322"/>
        </patternFill>
      </fill>
    </dxf>
    <dxf>
      <fill>
        <patternFill>
          <bgColor theme="8" tint="0.39994506668294322"/>
        </patternFill>
      </fill>
    </dxf>
    <dxf>
      <fill>
        <patternFill>
          <bgColor theme="8" tint="0.39994506668294322"/>
        </patternFill>
      </fill>
    </dxf>
    <dxf>
      <fill>
        <patternFill>
          <bgColor theme="8" tint="0.39994506668294322"/>
        </patternFill>
      </fill>
    </dxf>
    <dxf>
      <fill>
        <patternFill>
          <bgColor theme="8" tint="0.39994506668294322"/>
        </patternFill>
      </fill>
    </dxf>
    <dxf>
      <fill>
        <patternFill>
          <bgColor theme="8" tint="0.39994506668294322"/>
        </patternFill>
      </fill>
    </dxf>
    <dxf>
      <fill>
        <patternFill>
          <bgColor theme="8" tint="0.39994506668294322"/>
        </patternFill>
      </fill>
    </dxf>
    <dxf>
      <fill>
        <patternFill>
          <bgColor theme="8" tint="0.39994506668294322"/>
        </patternFill>
      </fill>
    </dxf>
    <dxf>
      <fill>
        <patternFill>
          <bgColor theme="8" tint="0.39994506668294322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ont>
        <color theme="0"/>
      </font>
      <fill>
        <patternFill>
          <bgColor theme="1"/>
        </patternFill>
      </fill>
    </dxf>
    <dxf>
      <fill>
        <patternFill>
          <bgColor rgb="FFFF0000"/>
        </patternFill>
      </fill>
    </dxf>
    <dxf>
      <fill>
        <patternFill>
          <bgColor rgb="FF00B050"/>
        </patternFill>
      </fill>
    </dxf>
    <dxf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theme="3" tint="0.59996337778862885"/>
        </patternFill>
      </fill>
    </dxf>
    <dxf>
      <fill>
        <patternFill>
          <bgColor theme="3" tint="0.59996337778862885"/>
        </patternFill>
      </fill>
    </dxf>
    <dxf>
      <fill>
        <patternFill>
          <bgColor theme="3" tint="0.59996337778862885"/>
        </patternFill>
      </fill>
    </dxf>
    <dxf>
      <fill>
        <patternFill>
          <bgColor theme="3" tint="0.59996337778862885"/>
        </patternFill>
      </fill>
    </dxf>
    <dxf>
      <fill>
        <patternFill>
          <bgColor theme="3" tint="0.59996337778862885"/>
        </patternFill>
      </fill>
    </dxf>
    <dxf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theme="6" tint="0.39994506668294322"/>
        </patternFill>
      </fill>
    </dxf>
    <dxf>
      <fill>
        <patternFill>
          <bgColor theme="3" tint="0.59996337778862885"/>
        </patternFill>
      </fill>
    </dxf>
    <dxf>
      <fill>
        <patternFill>
          <bgColor theme="3" tint="0.59996337778862885"/>
        </patternFill>
      </fill>
    </dxf>
    <dxf>
      <fill>
        <patternFill>
          <bgColor theme="3" tint="0.59996337778862885"/>
        </patternFill>
      </fill>
    </dxf>
    <dxf>
      <fill>
        <patternFill>
          <bgColor theme="3" tint="0.59996337778862885"/>
        </patternFill>
      </fill>
    </dxf>
    <dxf>
      <fill>
        <patternFill>
          <bgColor theme="3" tint="0.59996337778862885"/>
        </patternFill>
      </fill>
    </dxf>
    <dxf>
      <fill>
        <patternFill>
          <bgColor theme="3" tint="0.59996337778862885"/>
        </patternFill>
      </fill>
    </dxf>
    <dxf>
      <fill>
        <patternFill>
          <bgColor theme="3" tint="0.59996337778862885"/>
        </patternFill>
      </fill>
    </dxf>
    <dxf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theme="3" tint="0.59996337778862885"/>
        </patternFill>
      </fill>
    </dxf>
    <dxf>
      <fill>
        <patternFill>
          <bgColor theme="3" tint="0.59996337778862885"/>
        </patternFill>
      </fill>
    </dxf>
    <dxf>
      <fill>
        <patternFill>
          <bgColor theme="8" tint="0.39994506668294322"/>
        </patternFill>
      </fill>
    </dxf>
    <dxf>
      <fill>
        <patternFill>
          <bgColor theme="8" tint="0.39994506668294322"/>
        </patternFill>
      </fill>
    </dxf>
    <dxf>
      <fill>
        <patternFill>
          <bgColor theme="8" tint="0.39994506668294322"/>
        </patternFill>
      </fill>
    </dxf>
    <dxf>
      <fill>
        <patternFill>
          <bgColor theme="8" tint="0.39994506668294322"/>
        </patternFill>
      </fill>
    </dxf>
    <dxf>
      <fill>
        <patternFill>
          <bgColor theme="8" tint="0.39994506668294322"/>
        </patternFill>
      </fill>
    </dxf>
    <dxf>
      <fill>
        <patternFill>
          <bgColor theme="8" tint="0.39994506668294322"/>
        </patternFill>
      </fill>
    </dxf>
    <dxf>
      <fill>
        <patternFill>
          <bgColor theme="8" tint="0.39994506668294322"/>
        </patternFill>
      </fill>
    </dxf>
    <dxf>
      <fill>
        <patternFill>
          <bgColor theme="8" tint="0.39994506668294322"/>
        </patternFill>
      </fill>
    </dxf>
    <dxf>
      <fill>
        <patternFill>
          <bgColor theme="8" tint="0.39994506668294322"/>
        </patternFill>
      </fill>
    </dxf>
    <dxf>
      <fill>
        <patternFill>
          <bgColor theme="8" tint="0.39994506668294322"/>
        </patternFill>
      </fill>
    </dxf>
    <dxf>
      <fill>
        <patternFill>
          <bgColor theme="8" tint="0.39994506668294322"/>
        </patternFill>
      </fill>
    </dxf>
    <dxf>
      <fill>
        <patternFill>
          <bgColor theme="8" tint="0.39994506668294322"/>
        </patternFill>
      </fill>
    </dxf>
    <dxf>
      <fill>
        <patternFill>
          <bgColor theme="8" tint="0.39994506668294322"/>
        </patternFill>
      </fill>
    </dxf>
    <dxf>
      <fill>
        <patternFill>
          <bgColor theme="8" tint="0.39994506668294322"/>
        </patternFill>
      </fill>
    </dxf>
    <dxf>
      <fill>
        <patternFill>
          <bgColor theme="8" tint="0.39994506668294322"/>
        </patternFill>
      </fill>
    </dxf>
    <dxf>
      <fill>
        <patternFill>
          <bgColor theme="8" tint="0.39994506668294322"/>
        </patternFill>
      </fill>
    </dxf>
    <dxf>
      <fill>
        <patternFill>
          <bgColor theme="8" tint="0.39994506668294322"/>
        </patternFill>
      </fill>
    </dxf>
    <dxf>
      <fill>
        <patternFill>
          <bgColor theme="8" tint="0.39994506668294322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FF00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14996795556505021"/>
        </patternFill>
      </fill>
    </dxf>
    <dxf>
      <fill>
        <patternFill>
          <bgColor theme="3" tint="0.59996337778862885"/>
        </patternFill>
      </fill>
    </dxf>
    <dxf>
      <fill>
        <patternFill>
          <bgColor theme="3" tint="0.59996337778862885"/>
        </patternFill>
      </fill>
    </dxf>
    <dxf>
      <fill>
        <patternFill>
          <bgColor theme="6" tint="0.39994506668294322"/>
        </patternFill>
      </fill>
    </dxf>
    <dxf>
      <fill>
        <patternFill>
          <bgColor theme="3" tint="0.59996337778862885"/>
        </patternFill>
      </fill>
    </dxf>
    <dxf>
      <fill>
        <patternFill>
          <bgColor theme="3" tint="0.59996337778862885"/>
        </patternFill>
      </fill>
    </dxf>
    <dxf>
      <fill>
        <patternFill>
          <bgColor theme="3" tint="0.59996337778862885"/>
        </patternFill>
      </fill>
    </dxf>
    <dxf>
      <fill>
        <patternFill>
          <bgColor theme="3" tint="0.59996337778862885"/>
        </patternFill>
      </fill>
    </dxf>
    <dxf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theme="3" tint="0.59996337778862885"/>
        </patternFill>
      </fill>
    </dxf>
    <dxf>
      <fill>
        <patternFill>
          <bgColor theme="8" tint="0.39994506668294322"/>
        </patternFill>
      </fill>
    </dxf>
    <dxf>
      <fill>
        <patternFill>
          <bgColor theme="8" tint="0.39994506668294322"/>
        </patternFill>
      </fill>
    </dxf>
    <dxf>
      <fill>
        <patternFill>
          <bgColor theme="8" tint="0.39994506668294322"/>
        </patternFill>
      </fill>
    </dxf>
    <dxf>
      <fill>
        <patternFill>
          <bgColor theme="8" tint="0.39994506668294322"/>
        </patternFill>
      </fill>
    </dxf>
    <dxf>
      <fill>
        <patternFill>
          <bgColor theme="8" tint="0.39994506668294322"/>
        </patternFill>
      </fill>
    </dxf>
    <dxf>
      <fill>
        <patternFill>
          <bgColor theme="8" tint="0.39994506668294322"/>
        </patternFill>
      </fill>
    </dxf>
    <dxf>
      <fill>
        <patternFill>
          <bgColor theme="8" tint="0.39994506668294322"/>
        </patternFill>
      </fill>
    </dxf>
    <dxf>
      <fill>
        <patternFill>
          <bgColor theme="8" tint="0.39994506668294322"/>
        </patternFill>
      </fill>
    </dxf>
    <dxf>
      <fill>
        <patternFill>
          <bgColor theme="8" tint="0.39994506668294322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theme="3" tint="0.59996337778862885"/>
        </patternFill>
      </fill>
    </dxf>
    <dxf>
      <fill>
        <patternFill>
          <bgColor theme="3" tint="0.59996337778862885"/>
        </patternFill>
      </fill>
    </dxf>
    <dxf>
      <fill>
        <patternFill>
          <bgColor theme="3" tint="0.59996337778862885"/>
        </patternFill>
      </fill>
    </dxf>
    <dxf>
      <fill>
        <patternFill>
          <bgColor theme="3" tint="0.59996337778862885"/>
        </patternFill>
      </fill>
    </dxf>
    <dxf>
      <fill>
        <patternFill>
          <bgColor theme="3" tint="0.59996337778862885"/>
        </patternFill>
      </fill>
    </dxf>
    <dxf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theme="6" tint="0.39994506668294322"/>
        </patternFill>
      </fill>
    </dxf>
    <dxf>
      <fill>
        <patternFill>
          <bgColor theme="3" tint="0.59996337778862885"/>
        </patternFill>
      </fill>
    </dxf>
    <dxf>
      <fill>
        <patternFill>
          <bgColor theme="3" tint="0.59996337778862885"/>
        </patternFill>
      </fill>
    </dxf>
    <dxf>
      <fill>
        <patternFill>
          <bgColor theme="3" tint="0.59996337778862885"/>
        </patternFill>
      </fill>
    </dxf>
    <dxf>
      <fill>
        <patternFill>
          <bgColor theme="3" tint="0.59996337778862885"/>
        </patternFill>
      </fill>
    </dxf>
    <dxf>
      <fill>
        <patternFill>
          <bgColor theme="3" tint="0.59996337778862885"/>
        </patternFill>
      </fill>
    </dxf>
    <dxf>
      <fill>
        <patternFill>
          <bgColor theme="3" tint="0.59996337778862885"/>
        </patternFill>
      </fill>
    </dxf>
    <dxf>
      <fill>
        <patternFill>
          <bgColor theme="3" tint="0.59996337778862885"/>
        </patternFill>
      </fill>
    </dxf>
    <dxf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theme="3" tint="0.59996337778862885"/>
        </patternFill>
      </fill>
    </dxf>
    <dxf>
      <fill>
        <patternFill>
          <bgColor theme="3" tint="0.59996337778862885"/>
        </patternFill>
      </fill>
    </dxf>
    <dxf>
      <fill>
        <patternFill>
          <bgColor theme="8" tint="0.39994506668294322"/>
        </patternFill>
      </fill>
    </dxf>
    <dxf>
      <fill>
        <patternFill>
          <bgColor theme="8" tint="0.39994506668294322"/>
        </patternFill>
      </fill>
    </dxf>
    <dxf>
      <fill>
        <patternFill>
          <bgColor theme="8" tint="0.39994506668294322"/>
        </patternFill>
      </fill>
    </dxf>
    <dxf>
      <fill>
        <patternFill>
          <bgColor theme="8" tint="0.39994506668294322"/>
        </patternFill>
      </fill>
    </dxf>
    <dxf>
      <fill>
        <patternFill>
          <bgColor theme="8" tint="0.39994506668294322"/>
        </patternFill>
      </fill>
    </dxf>
    <dxf>
      <fill>
        <patternFill>
          <bgColor theme="8" tint="0.39994506668294322"/>
        </patternFill>
      </fill>
    </dxf>
    <dxf>
      <fill>
        <patternFill>
          <bgColor theme="8" tint="0.39994506668294322"/>
        </patternFill>
      </fill>
    </dxf>
    <dxf>
      <fill>
        <patternFill>
          <bgColor theme="8" tint="0.39994506668294322"/>
        </patternFill>
      </fill>
    </dxf>
    <dxf>
      <fill>
        <patternFill>
          <bgColor theme="8" tint="0.39994506668294322"/>
        </patternFill>
      </fill>
    </dxf>
    <dxf>
      <fill>
        <patternFill>
          <bgColor theme="8" tint="0.39994506668294322"/>
        </patternFill>
      </fill>
    </dxf>
    <dxf>
      <fill>
        <patternFill>
          <bgColor theme="8" tint="0.39994506668294322"/>
        </patternFill>
      </fill>
    </dxf>
    <dxf>
      <fill>
        <patternFill>
          <bgColor theme="8" tint="0.39994506668294322"/>
        </patternFill>
      </fill>
    </dxf>
    <dxf>
      <fill>
        <patternFill>
          <bgColor theme="8" tint="0.39994506668294322"/>
        </patternFill>
      </fill>
    </dxf>
    <dxf>
      <fill>
        <patternFill>
          <bgColor theme="8" tint="0.39994506668294322"/>
        </patternFill>
      </fill>
    </dxf>
    <dxf>
      <fill>
        <patternFill>
          <bgColor theme="8" tint="0.39994506668294322"/>
        </patternFill>
      </fill>
    </dxf>
    <dxf>
      <fill>
        <patternFill>
          <bgColor theme="8" tint="0.39994506668294322"/>
        </patternFill>
      </fill>
    </dxf>
    <dxf>
      <fill>
        <patternFill>
          <bgColor theme="8" tint="0.39994506668294322"/>
        </patternFill>
      </fill>
    </dxf>
    <dxf>
      <fill>
        <patternFill>
          <bgColor theme="8" tint="0.39994506668294322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ill>
        <patternFill>
          <bgColor rgb="FF00B050"/>
        </patternFill>
      </fill>
    </dxf>
    <dxf>
      <fill>
        <patternFill>
          <bgColor rgb="FFFFFF00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14996795556505021"/>
        </patternFill>
      </fill>
    </dxf>
    <dxf>
      <fill>
        <patternFill>
          <bgColor theme="3" tint="0.59996337778862885"/>
        </patternFill>
      </fill>
    </dxf>
    <dxf>
      <fill>
        <patternFill>
          <bgColor theme="3" tint="0.59996337778862885"/>
        </patternFill>
      </fill>
    </dxf>
    <dxf>
      <fill>
        <patternFill>
          <bgColor theme="6" tint="0.39994506668294322"/>
        </patternFill>
      </fill>
    </dxf>
    <dxf>
      <fill>
        <patternFill>
          <bgColor theme="3" tint="0.59996337778862885"/>
        </patternFill>
      </fill>
    </dxf>
    <dxf>
      <fill>
        <patternFill>
          <bgColor theme="3" tint="0.59996337778862885"/>
        </patternFill>
      </fill>
    </dxf>
    <dxf>
      <fill>
        <patternFill>
          <bgColor theme="3" tint="0.59996337778862885"/>
        </patternFill>
      </fill>
    </dxf>
    <dxf>
      <fill>
        <patternFill>
          <bgColor theme="3" tint="0.59996337778862885"/>
        </patternFill>
      </fill>
    </dxf>
    <dxf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theme="3" tint="0.59996337778862885"/>
        </patternFill>
      </fill>
    </dxf>
    <dxf>
      <fill>
        <patternFill>
          <bgColor theme="8" tint="0.39994506668294322"/>
        </patternFill>
      </fill>
    </dxf>
    <dxf>
      <fill>
        <patternFill>
          <bgColor theme="8" tint="0.39994506668294322"/>
        </patternFill>
      </fill>
    </dxf>
    <dxf>
      <fill>
        <patternFill>
          <bgColor theme="8" tint="0.39994506668294322"/>
        </patternFill>
      </fill>
    </dxf>
    <dxf>
      <fill>
        <patternFill>
          <bgColor theme="8" tint="0.39994506668294322"/>
        </patternFill>
      </fill>
    </dxf>
    <dxf>
      <fill>
        <patternFill>
          <bgColor theme="8" tint="0.39994506668294322"/>
        </patternFill>
      </fill>
    </dxf>
    <dxf>
      <fill>
        <patternFill>
          <bgColor theme="8" tint="0.39994506668294322"/>
        </patternFill>
      </fill>
    </dxf>
    <dxf>
      <fill>
        <patternFill>
          <bgColor theme="8" tint="0.39994506668294322"/>
        </patternFill>
      </fill>
    </dxf>
    <dxf>
      <fill>
        <patternFill>
          <bgColor theme="8" tint="0.39994506668294322"/>
        </patternFill>
      </fill>
    </dxf>
    <dxf>
      <fill>
        <patternFill>
          <bgColor theme="8" tint="0.39994506668294322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ont>
        <color rgb="FFFF0000"/>
      </font>
    </dxf>
  </dxfs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CC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E6E6E6"/>
      <rgbColor rgb="00808080"/>
      <rgbColor rgb="009999FF"/>
      <rgbColor rgb="00993366"/>
      <rgbColor rgb="00FFFFCC"/>
      <rgbColor rgb="00CCFFFF"/>
      <rgbColor rgb="00660066"/>
      <rgbColor rgb="00FFD9D9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externalLink" Target="externalLinks/externalLink1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I:\514\5141_SPH%20Weidestrasse\_P&#228;dagogischer%20Bereich\Hausplanung%20-%20Betrieb\IBE\TN%20Statistik%20-SHW-%202018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Legende"/>
      <sheetName val="Januar"/>
      <sheetName val="Februar"/>
      <sheetName val="März"/>
      <sheetName val="April"/>
      <sheetName val="Mai"/>
      <sheetName val="Juni"/>
      <sheetName val="Juli"/>
      <sheetName val="August"/>
      <sheetName val="September"/>
      <sheetName val="Oktober"/>
      <sheetName val="November"/>
      <sheetName val="Dezember"/>
      <sheetName val="Jahressumme"/>
      <sheetName val="Jahresauswertung für die IBE"/>
      <sheetName val="Einrichtungen"/>
      <sheetName val="Sonstiges"/>
      <sheetName val="PWMAKRO"/>
      <sheetName val="Tabelle1"/>
    </sheetNames>
    <sheetDataSet>
      <sheetData sheetId="0" refreshError="1"/>
      <sheetData sheetId="1">
        <row r="3">
          <cell r="AL3">
            <v>2018</v>
          </cell>
        </row>
      </sheetData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Tabelle1">
    <pageSetUpPr fitToPage="1"/>
  </sheetPr>
  <dimension ref="A1:CF110"/>
  <sheetViews>
    <sheetView tabSelected="1" topLeftCell="A4" zoomScaleNormal="100" workbookViewId="0">
      <selection activeCell="F1" sqref="F1"/>
    </sheetView>
  </sheetViews>
  <sheetFormatPr baseColWidth="10" defaultColWidth="9.5" defaultRowHeight="28.55" customHeight="1" x14ac:dyDescent="0.35"/>
  <cols>
    <col min="1" max="3" width="0.9140625" style="8" customWidth="1"/>
    <col min="4" max="4" width="3.4140625" style="11" customWidth="1"/>
    <col min="5" max="5" width="3.33203125" style="11" customWidth="1"/>
    <col min="6" max="6" width="13.08203125" style="8" customWidth="1"/>
    <col min="7" max="9" width="0.9140625" style="8" customWidth="1"/>
    <col min="10" max="10" width="3.4140625" style="11" customWidth="1"/>
    <col min="11" max="11" width="3.33203125" style="11" customWidth="1"/>
    <col min="12" max="12" width="13.08203125" style="8" customWidth="1"/>
    <col min="13" max="15" width="0.9140625" style="8" customWidth="1"/>
    <col min="16" max="16" width="3.4140625" style="11" customWidth="1"/>
    <col min="17" max="17" width="3.33203125" style="11" customWidth="1"/>
    <col min="18" max="18" width="13.08203125" style="8" customWidth="1"/>
    <col min="19" max="21" width="0.9140625" style="8" customWidth="1"/>
    <col min="22" max="22" width="3.4140625" style="11" customWidth="1"/>
    <col min="23" max="23" width="3.33203125" style="11" customWidth="1"/>
    <col min="24" max="24" width="13.08203125" style="8" customWidth="1"/>
    <col min="25" max="27" width="0.9140625" style="8" customWidth="1"/>
    <col min="28" max="28" width="3.4140625" style="11" customWidth="1"/>
    <col min="29" max="29" width="3.33203125" style="11" customWidth="1"/>
    <col min="30" max="30" width="13.08203125" style="8" customWidth="1"/>
    <col min="31" max="33" width="0.9140625" style="8" customWidth="1"/>
    <col min="34" max="34" width="3.4140625" style="11" customWidth="1"/>
    <col min="35" max="35" width="3.33203125" style="11" customWidth="1"/>
    <col min="36" max="36" width="13.08203125" style="8" customWidth="1"/>
    <col min="37" max="39" width="0.9140625" style="8" customWidth="1"/>
    <col min="40" max="40" width="3.4140625" style="11" customWidth="1"/>
    <col min="41" max="41" width="3.33203125" style="11" customWidth="1"/>
    <col min="42" max="42" width="13.08203125" style="8" customWidth="1"/>
    <col min="43" max="45" width="0.9140625" style="8" customWidth="1"/>
    <col min="46" max="46" width="3.4140625" style="11" customWidth="1"/>
    <col min="47" max="47" width="3.33203125" style="11" customWidth="1"/>
    <col min="48" max="48" width="13.08203125" style="8" customWidth="1"/>
    <col min="49" max="51" width="0.9140625" style="8" customWidth="1"/>
    <col min="52" max="52" width="3.4140625" style="11" customWidth="1"/>
    <col min="53" max="53" width="3.33203125" style="11" customWidth="1"/>
    <col min="54" max="54" width="13.08203125" style="8" customWidth="1"/>
    <col min="55" max="57" width="0.9140625" style="8" customWidth="1"/>
    <col min="58" max="58" width="3.4140625" style="11" customWidth="1"/>
    <col min="59" max="59" width="3.33203125" style="11" customWidth="1"/>
    <col min="60" max="60" width="13.08203125" style="8" customWidth="1"/>
    <col min="61" max="63" width="0.9140625" style="8" customWidth="1"/>
    <col min="64" max="64" width="3.4140625" style="11" customWidth="1"/>
    <col min="65" max="65" width="3.33203125" style="11" customWidth="1"/>
    <col min="66" max="66" width="13.08203125" style="8" customWidth="1"/>
    <col min="67" max="69" width="0.9140625" style="8" customWidth="1"/>
    <col min="70" max="70" width="3.4140625" style="11" customWidth="1"/>
    <col min="71" max="71" width="3.33203125" style="11" customWidth="1"/>
    <col min="72" max="72" width="13.08203125" style="8" customWidth="1"/>
    <col min="73" max="75" width="0.9140625" style="8" customWidth="1"/>
    <col min="76" max="76" width="3.4140625" style="11" customWidth="1"/>
    <col min="77" max="77" width="3.33203125" style="11" customWidth="1"/>
    <col min="78" max="78" width="10.9140625" style="8" customWidth="1"/>
    <col min="79" max="81" width="0.9140625" style="8" customWidth="1"/>
    <col min="82" max="82" width="3.4140625" style="11" customWidth="1"/>
    <col min="83" max="83" width="3.33203125" style="11" customWidth="1"/>
    <col min="84" max="84" width="10.9140625" style="8" customWidth="1"/>
    <col min="85" max="85" width="1.9140625" style="8" customWidth="1"/>
    <col min="86" max="16384" width="9.5" style="8"/>
  </cols>
  <sheetData>
    <row r="1" spans="1:84" ht="90" customHeight="1" x14ac:dyDescent="0.35"/>
    <row r="2" spans="1:84" ht="37.549999999999997" customHeight="1" x14ac:dyDescent="0.75">
      <c r="D2" s="60">
        <v>2025</v>
      </c>
      <c r="E2" s="60"/>
      <c r="F2" s="60"/>
      <c r="J2" s="8"/>
      <c r="K2" s="13"/>
      <c r="L2" s="59" t="s">
        <v>350</v>
      </c>
      <c r="M2" s="59"/>
      <c r="N2" s="59"/>
      <c r="O2" s="59"/>
      <c r="P2" s="59"/>
      <c r="Q2" s="59"/>
      <c r="R2" s="59"/>
      <c r="S2" s="59"/>
      <c r="T2" s="59"/>
      <c r="U2" s="59"/>
      <c r="V2" s="59"/>
      <c r="W2" s="59"/>
      <c r="X2" s="59"/>
      <c r="Y2" s="59"/>
      <c r="Z2" s="59"/>
      <c r="AA2" s="59"/>
      <c r="AB2" s="59"/>
      <c r="AC2" s="59"/>
      <c r="AD2" s="59"/>
      <c r="AH2" s="61" t="s">
        <v>43</v>
      </c>
      <c r="AI2" s="62"/>
      <c r="AJ2" s="62"/>
      <c r="AN2" s="8"/>
      <c r="AO2" s="13"/>
      <c r="AP2" s="17"/>
      <c r="AT2" s="63" t="s">
        <v>351</v>
      </c>
      <c r="AU2" s="64"/>
      <c r="AV2" s="64"/>
      <c r="AZ2" s="65" t="s">
        <v>352</v>
      </c>
      <c r="BA2" s="66"/>
      <c r="BB2" s="66"/>
      <c r="BF2" s="8"/>
      <c r="BG2" s="13"/>
      <c r="BH2" s="17"/>
      <c r="BL2" s="8"/>
      <c r="BM2" s="13"/>
      <c r="BN2" s="17"/>
      <c r="BR2" s="8"/>
      <c r="BS2" s="13"/>
      <c r="BT2" s="17"/>
      <c r="BX2" s="60">
        <f>D2+1</f>
        <v>2026</v>
      </c>
      <c r="BY2" s="60"/>
      <c r="BZ2" s="60"/>
      <c r="CD2" s="60"/>
      <c r="CE2" s="60"/>
      <c r="CF2" s="60"/>
    </row>
    <row r="3" spans="1:84" s="16" customFormat="1" ht="28.55" customHeight="1" x14ac:dyDescent="0.3">
      <c r="A3" s="58" t="s">
        <v>0</v>
      </c>
      <c r="B3" s="58"/>
      <c r="C3" s="58"/>
      <c r="D3" s="58"/>
      <c r="E3" s="58"/>
      <c r="F3" s="58"/>
      <c r="G3" s="58" t="s">
        <v>1</v>
      </c>
      <c r="H3" s="58"/>
      <c r="I3" s="58"/>
      <c r="J3" s="58" t="s">
        <v>1</v>
      </c>
      <c r="K3" s="58"/>
      <c r="L3" s="58"/>
      <c r="M3" s="58" t="s">
        <v>2</v>
      </c>
      <c r="N3" s="58"/>
      <c r="O3" s="58"/>
      <c r="P3" s="58" t="s">
        <v>2</v>
      </c>
      <c r="Q3" s="58"/>
      <c r="R3" s="58"/>
      <c r="S3" s="58" t="s">
        <v>3</v>
      </c>
      <c r="T3" s="58"/>
      <c r="U3" s="58"/>
      <c r="V3" s="58" t="s">
        <v>3</v>
      </c>
      <c r="W3" s="58"/>
      <c r="X3" s="58"/>
      <c r="Y3" s="58" t="s">
        <v>4</v>
      </c>
      <c r="Z3" s="58"/>
      <c r="AA3" s="58"/>
      <c r="AB3" s="58" t="s">
        <v>4</v>
      </c>
      <c r="AC3" s="58"/>
      <c r="AD3" s="58"/>
      <c r="AE3" s="58" t="s">
        <v>5</v>
      </c>
      <c r="AF3" s="58"/>
      <c r="AG3" s="58"/>
      <c r="AH3" s="58" t="s">
        <v>5</v>
      </c>
      <c r="AI3" s="58"/>
      <c r="AJ3" s="58"/>
      <c r="AK3" s="58" t="s">
        <v>6</v>
      </c>
      <c r="AL3" s="58"/>
      <c r="AM3" s="58"/>
      <c r="AN3" s="58" t="s">
        <v>6</v>
      </c>
      <c r="AO3" s="58"/>
      <c r="AP3" s="58"/>
      <c r="AQ3" s="58" t="s">
        <v>7</v>
      </c>
      <c r="AR3" s="58"/>
      <c r="AS3" s="58"/>
      <c r="AT3" s="58" t="s">
        <v>7</v>
      </c>
      <c r="AU3" s="58"/>
      <c r="AV3" s="58"/>
      <c r="AW3" s="58" t="s">
        <v>8</v>
      </c>
      <c r="AX3" s="58"/>
      <c r="AY3" s="58"/>
      <c r="AZ3" s="58" t="s">
        <v>8</v>
      </c>
      <c r="BA3" s="58"/>
      <c r="BB3" s="58"/>
      <c r="BC3" s="58" t="s">
        <v>9</v>
      </c>
      <c r="BD3" s="58"/>
      <c r="BE3" s="58"/>
      <c r="BF3" s="58" t="s">
        <v>9</v>
      </c>
      <c r="BG3" s="58"/>
      <c r="BH3" s="58"/>
      <c r="BI3" s="58" t="s">
        <v>10</v>
      </c>
      <c r="BJ3" s="58"/>
      <c r="BK3" s="58"/>
      <c r="BL3" s="58" t="s">
        <v>10</v>
      </c>
      <c r="BM3" s="58"/>
      <c r="BN3" s="58"/>
      <c r="BO3" s="58" t="s">
        <v>11</v>
      </c>
      <c r="BP3" s="58"/>
      <c r="BQ3" s="58"/>
      <c r="BR3" s="58" t="s">
        <v>11</v>
      </c>
      <c r="BS3" s="58"/>
      <c r="BT3" s="58"/>
      <c r="BU3" s="57" t="s">
        <v>0</v>
      </c>
      <c r="BV3" s="57"/>
      <c r="BW3" s="57"/>
      <c r="BX3" s="57" t="s">
        <v>10</v>
      </c>
      <c r="BY3" s="57"/>
      <c r="BZ3" s="57"/>
      <c r="CA3" s="57" t="s">
        <v>1</v>
      </c>
      <c r="CB3" s="57"/>
      <c r="CC3" s="57"/>
      <c r="CD3" s="57" t="s">
        <v>11</v>
      </c>
      <c r="CE3" s="57"/>
      <c r="CF3" s="57"/>
    </row>
    <row r="4" spans="1:84" ht="27.85" customHeight="1" x14ac:dyDescent="0.35">
      <c r="A4" s="10">
        <f>B4</f>
        <v>45658</v>
      </c>
      <c r="B4" s="10">
        <f>C4</f>
        <v>45658</v>
      </c>
      <c r="C4" s="10">
        <f>D4</f>
        <v>45658</v>
      </c>
      <c r="D4" s="18">
        <f>E4</f>
        <v>45658</v>
      </c>
      <c r="E4" s="19">
        <f>DATE(D2,1,1)</f>
        <v>45658</v>
      </c>
      <c r="F4" s="15" t="str">
        <f>IF(ISNA(VLOOKUP(E4,Tabelle2!$B$3:$D$501,3,FALSE)),"",VLOOKUP(E4,Tabelle2!$B$3:$D$501,3,FALSE))</f>
        <v>Neujahr</v>
      </c>
      <c r="G4" s="10">
        <f t="shared" ref="G4:I4" si="0">H4</f>
        <v>45689</v>
      </c>
      <c r="H4" s="10">
        <f t="shared" si="0"/>
        <v>45689</v>
      </c>
      <c r="I4" s="10">
        <f t="shared" si="0"/>
        <v>45689</v>
      </c>
      <c r="J4" s="18">
        <f>K4</f>
        <v>45689</v>
      </c>
      <c r="K4" s="19">
        <f>EDATE(E4,1)</f>
        <v>45689</v>
      </c>
      <c r="L4" s="15" t="str">
        <f>IF(ISNA(VLOOKUP(K4,Tabelle2!$B$3:$D$501,3,FALSE)),"",VLOOKUP(K4,Tabelle2!$B$3:$D$501,3,FALSE))</f>
        <v/>
      </c>
      <c r="M4" s="10">
        <f>N4</f>
        <v>45717</v>
      </c>
      <c r="N4" s="10">
        <f>O4</f>
        <v>45717</v>
      </c>
      <c r="O4" s="10">
        <f>P4</f>
        <v>45717</v>
      </c>
      <c r="P4" s="18">
        <f>Q4</f>
        <v>45717</v>
      </c>
      <c r="Q4" s="19">
        <f>EDATE(K4,1)</f>
        <v>45717</v>
      </c>
      <c r="R4" s="15" t="str">
        <f>IF(ISNA(VLOOKUP(Q4,Tabelle2!$B$3:$D$501,3,FALSE)),"",VLOOKUP(Q4,Tabelle2!$B$3:$D$501,3,FALSE))</f>
        <v/>
      </c>
      <c r="S4" s="10">
        <f>T4</f>
        <v>45748</v>
      </c>
      <c r="T4" s="10">
        <f>U4</f>
        <v>45748</v>
      </c>
      <c r="U4" s="10">
        <f>V4</f>
        <v>45748</v>
      </c>
      <c r="V4" s="18">
        <f>W4</f>
        <v>45748</v>
      </c>
      <c r="W4" s="19">
        <f>EDATE(Q4,1)</f>
        <v>45748</v>
      </c>
      <c r="X4" s="69" t="str">
        <f>IF(ISNA(VLOOKUP(W4,Tabelle2!$B$3:$D$501,3,FALSE)),"",VLOOKUP(W4,Tabelle2!$B$3:$D$501,3,FALSE))</f>
        <v/>
      </c>
      <c r="Y4" s="10">
        <f>Z4</f>
        <v>45778</v>
      </c>
      <c r="Z4" s="10">
        <f>AA4</f>
        <v>45778</v>
      </c>
      <c r="AA4" s="10">
        <f>AB4</f>
        <v>45778</v>
      </c>
      <c r="AB4" s="18">
        <f t="shared" ref="AB4" si="1">AC4</f>
        <v>45778</v>
      </c>
      <c r="AC4" s="19">
        <f>EDATE(W4,1)</f>
        <v>45778</v>
      </c>
      <c r="AD4" s="15" t="str">
        <f>IF(ISNA(VLOOKUP(AC4,Tabelle2!$B$3:$D$501,3,FALSE)),"",VLOOKUP(AC4,Tabelle2!$B$3:$D$501,3,FALSE))</f>
        <v>Tag der Arbeit</v>
      </c>
      <c r="AE4" s="10">
        <f>AF4</f>
        <v>45809</v>
      </c>
      <c r="AF4" s="10">
        <f>AG4</f>
        <v>45809</v>
      </c>
      <c r="AG4" s="10">
        <f>AH4</f>
        <v>45809</v>
      </c>
      <c r="AH4" s="18">
        <f t="shared" ref="AH4" si="2">AI4</f>
        <v>45809</v>
      </c>
      <c r="AI4" s="19">
        <f>EDATE(AC4,1)</f>
        <v>45809</v>
      </c>
      <c r="AJ4" s="15" t="str">
        <f>IF(ISNA(VLOOKUP(AI4,Tabelle2!$B$3:$D$501,3,FALSE)),"",VLOOKUP(AI4,Tabelle2!$B$3:$D$501,3,FALSE))</f>
        <v/>
      </c>
      <c r="AK4" s="10">
        <f>AL4</f>
        <v>45839</v>
      </c>
      <c r="AL4" s="10">
        <f>AM4</f>
        <v>45839</v>
      </c>
      <c r="AM4" s="10">
        <f>AN4</f>
        <v>45839</v>
      </c>
      <c r="AN4" s="18">
        <f t="shared" ref="AN4" si="3">AO4</f>
        <v>45839</v>
      </c>
      <c r="AO4" s="19">
        <f>EDATE(AI4,1)</f>
        <v>45839</v>
      </c>
      <c r="AP4" s="15" t="str">
        <f>IF(ISNA(VLOOKUP(AO4,Tabelle2!$B$3:$D$501,3,FALSE)),"",VLOOKUP(AO4,Tabelle2!$B$3:$D$501,3,FALSE))</f>
        <v/>
      </c>
      <c r="AQ4" s="10">
        <f>AR4</f>
        <v>45870</v>
      </c>
      <c r="AR4" s="10">
        <f>AS4</f>
        <v>45870</v>
      </c>
      <c r="AS4" s="10">
        <f>AT4</f>
        <v>45870</v>
      </c>
      <c r="AT4" s="18">
        <f t="shared" ref="AT4" si="4">AU4</f>
        <v>45870</v>
      </c>
      <c r="AU4" s="19">
        <f>EDATE(AO4,1)</f>
        <v>45870</v>
      </c>
      <c r="AV4" s="15" t="str">
        <f>IF(ISNA(VLOOKUP(AU4,Tabelle2!$B$3:$D$501,3,FALSE)),"",VLOOKUP(AU4,Tabelle2!$B$3:$D$501,3,FALSE))</f>
        <v/>
      </c>
      <c r="AW4" s="10">
        <f>AX4</f>
        <v>45901</v>
      </c>
      <c r="AX4" s="10">
        <f>AY4</f>
        <v>45901</v>
      </c>
      <c r="AY4" s="10">
        <f>AZ4</f>
        <v>45901</v>
      </c>
      <c r="AZ4" s="18">
        <f t="shared" ref="AZ4" si="5">BA4</f>
        <v>45901</v>
      </c>
      <c r="BA4" s="19">
        <f>EDATE(AU4,1)</f>
        <v>45901</v>
      </c>
      <c r="BB4" s="15" t="str">
        <f>IF(ISNA(VLOOKUP(BA4,Tabelle2!$B$3:$D$501,3,FALSE)),"",VLOOKUP(BA4,Tabelle2!$B$3:$D$501,3,FALSE))</f>
        <v/>
      </c>
      <c r="BC4" s="10">
        <f>BD4</f>
        <v>45931</v>
      </c>
      <c r="BD4" s="10">
        <f>BE4</f>
        <v>45931</v>
      </c>
      <c r="BE4" s="10">
        <f>BF4</f>
        <v>45931</v>
      </c>
      <c r="BF4" s="18">
        <f t="shared" ref="BF4" si="6">BG4</f>
        <v>45931</v>
      </c>
      <c r="BG4" s="19">
        <f>EDATE(BA4,1)</f>
        <v>45931</v>
      </c>
      <c r="BH4" s="15" t="str">
        <f>IF(ISNA(VLOOKUP(BG4,Tabelle2!$B$3:$D$501,3,FALSE)),"",VLOOKUP(BG4,Tabelle2!$B$3:$D$501,3,FALSE))</f>
        <v/>
      </c>
      <c r="BI4" s="10">
        <f>BJ4</f>
        <v>45962</v>
      </c>
      <c r="BJ4" s="10">
        <f>BK4</f>
        <v>45962</v>
      </c>
      <c r="BK4" s="10">
        <f>BL4</f>
        <v>45962</v>
      </c>
      <c r="BL4" s="18">
        <f t="shared" ref="BL4" si="7">BM4</f>
        <v>45962</v>
      </c>
      <c r="BM4" s="19">
        <f>EDATE(BG4,1)</f>
        <v>45962</v>
      </c>
      <c r="BN4" s="15" t="str">
        <f>IF(ISNA(VLOOKUP(BM4,Tabelle2!$B$3:$D$501,3,FALSE)),"",VLOOKUP(BM4,Tabelle2!$B$3:$D$501,3,FALSE))</f>
        <v/>
      </c>
      <c r="BO4" s="10">
        <f>BP4</f>
        <v>45992</v>
      </c>
      <c r="BP4" s="10">
        <f>BQ4</f>
        <v>45992</v>
      </c>
      <c r="BQ4" s="10">
        <f>BR4</f>
        <v>45992</v>
      </c>
      <c r="BR4" s="18">
        <f t="shared" ref="BR4" si="8">BS4</f>
        <v>45992</v>
      </c>
      <c r="BS4" s="19">
        <f>EDATE(BM4,1)</f>
        <v>45992</v>
      </c>
      <c r="BT4" s="15" t="str">
        <f>IF(ISNA(VLOOKUP(BS4,Tabelle2!$B$3:$D$501,3,FALSE)),"",VLOOKUP(BS4,Tabelle2!$B$3:$D$501,3,FALSE))</f>
        <v/>
      </c>
      <c r="BU4" s="46">
        <f>BV4</f>
        <v>46023</v>
      </c>
      <c r="BV4" s="46">
        <f>BW4</f>
        <v>46023</v>
      </c>
      <c r="BW4" s="46">
        <f>BX4</f>
        <v>46023</v>
      </c>
      <c r="BX4" s="47">
        <f t="shared" ref="BX4" si="9">BY4</f>
        <v>46023</v>
      </c>
      <c r="BY4" s="48">
        <f>EDATE(BS4,1)</f>
        <v>46023</v>
      </c>
      <c r="BZ4" s="49" t="str">
        <f>IF(ISNA(VLOOKUP(BY4,Tabelle2!$B$3:$D$501,3,FALSE)),"",VLOOKUP(BY4,Tabelle2!$B$3:$D$501,3,FALSE))</f>
        <v>Neujahr</v>
      </c>
      <c r="CA4" s="46">
        <f>CB4</f>
        <v>46054</v>
      </c>
      <c r="CB4" s="46">
        <f>CC4</f>
        <v>46054</v>
      </c>
      <c r="CC4" s="46">
        <f>CD4</f>
        <v>46054</v>
      </c>
      <c r="CD4" s="47">
        <f t="shared" ref="CD4" si="10">CE4</f>
        <v>46054</v>
      </c>
      <c r="CE4" s="48">
        <f>EDATE(BY4,1)</f>
        <v>46054</v>
      </c>
      <c r="CF4" s="49" t="str">
        <f>IF(ISNA(VLOOKUP(CE4,Tabelle2!$B$3:$D$501,3,FALSE)),"",VLOOKUP(CE4,Tabelle2!$B$3:$D$501,3,FALSE))</f>
        <v/>
      </c>
    </row>
    <row r="5" spans="1:84" ht="27.85" customHeight="1" x14ac:dyDescent="0.35">
      <c r="A5" s="10">
        <f t="shared" ref="A5:C5" si="11">B5</f>
        <v>45659</v>
      </c>
      <c r="B5" s="10">
        <f t="shared" si="11"/>
        <v>45659</v>
      </c>
      <c r="C5" s="10">
        <f t="shared" si="11"/>
        <v>45659</v>
      </c>
      <c r="D5" s="18">
        <f t="shared" ref="D5:D34" si="12">IFERROR(IF(MONTH(D4+1)=MONTH(D$4),D4+1,""),"")</f>
        <v>45659</v>
      </c>
      <c r="E5" s="19">
        <f t="shared" ref="E5:E34" si="13">IFERROR(IF(MONTH(E4+1)=MONTH(E$4),E4+1,""),"")</f>
        <v>45659</v>
      </c>
      <c r="F5" s="15" t="str">
        <f>IF(ISNA(VLOOKUP(E5,Tabelle2!$B$3:$D$501,3,FALSE)),"",VLOOKUP(E5,Tabelle2!$B$3:$D$501,3,FALSE))</f>
        <v/>
      </c>
      <c r="G5" s="10">
        <f t="shared" ref="G5:I5" si="14">H5</f>
        <v>45690</v>
      </c>
      <c r="H5" s="10">
        <f t="shared" si="14"/>
        <v>45690</v>
      </c>
      <c r="I5" s="10">
        <f t="shared" si="14"/>
        <v>45690</v>
      </c>
      <c r="J5" s="18">
        <f t="shared" ref="J5:J34" si="15">IFERROR(IF(MONTH(J4+1)=MONTH(J$4),J4+1,""),"")</f>
        <v>45690</v>
      </c>
      <c r="K5" s="19">
        <f t="shared" ref="K5:K34" si="16">IFERROR(IF(MONTH(K4+1)=MONTH(K$4),K4+1,""),"")</f>
        <v>45690</v>
      </c>
      <c r="L5" s="15" t="str">
        <f>IF(ISNA(VLOOKUP(K5,Tabelle2!$B$3:$D$501,3,FALSE)),"",VLOOKUP(K5,Tabelle2!$B$3:$D$501,3,FALSE))</f>
        <v>Max / Paul</v>
      </c>
      <c r="M5" s="10">
        <f t="shared" ref="M5:O5" si="17">N5</f>
        <v>45718</v>
      </c>
      <c r="N5" s="10">
        <f t="shared" si="17"/>
        <v>45718</v>
      </c>
      <c r="O5" s="10">
        <f t="shared" si="17"/>
        <v>45718</v>
      </c>
      <c r="P5" s="18">
        <f t="shared" ref="P5:P20" si="18">IFERROR(IF(MONTH(P4+1)=MONTH(P$4),P4+1,""),"")</f>
        <v>45718</v>
      </c>
      <c r="Q5" s="19">
        <f t="shared" ref="Q5:Q21" si="19">IFERROR(IF(MONTH(Q4+1)=MONTH(Q$4),Q4+1,""),"")</f>
        <v>45718</v>
      </c>
      <c r="R5" s="15" t="str">
        <f>IF(ISNA(VLOOKUP(Q5,Tabelle2!$B$3:$D$501,3,FALSE)),"",VLOOKUP(Q5,Tabelle2!$B$3:$D$501,3,FALSE))</f>
        <v/>
      </c>
      <c r="S5" s="10">
        <f t="shared" ref="S5:U5" si="20">T5</f>
        <v>45749</v>
      </c>
      <c r="T5" s="10">
        <f t="shared" si="20"/>
        <v>45749</v>
      </c>
      <c r="U5" s="10">
        <f t="shared" si="20"/>
        <v>45749</v>
      </c>
      <c r="V5" s="18">
        <f t="shared" ref="V5:V34" si="21">IFERROR(IF(MONTH(V4+1)=MONTH(V$4),V4+1,""),"")</f>
        <v>45749</v>
      </c>
      <c r="W5" s="19">
        <f t="shared" ref="W5:W34" si="22">IFERROR(IF(MONTH(W4+1)=MONTH(W$4),W4+1,""),"")</f>
        <v>45749</v>
      </c>
      <c r="X5" s="69" t="str">
        <f>IF(ISNA(VLOOKUP(W5,Tabelle2!$B$3:$D$501,3,FALSE)),"",VLOOKUP(W5,Tabelle2!$B$3:$D$501,3,FALSE))</f>
        <v>Bob</v>
      </c>
      <c r="Y5" s="10">
        <f t="shared" ref="Y5:AA5" si="23">Z5</f>
        <v>45779</v>
      </c>
      <c r="Z5" s="10">
        <f t="shared" si="23"/>
        <v>45779</v>
      </c>
      <c r="AA5" s="10">
        <f t="shared" si="23"/>
        <v>45779</v>
      </c>
      <c r="AB5" s="18">
        <f t="shared" ref="AB5:AB16" si="24">IFERROR(IF(MONTH(AB4+1)=MONTH(AB$4),AB4+1,""),"")</f>
        <v>45779</v>
      </c>
      <c r="AC5" s="19">
        <f t="shared" ref="AC5:AC16" si="25">IFERROR(IF(MONTH(AC4+1)=MONTH(AC$4),AC4+1,""),"")</f>
        <v>45779</v>
      </c>
      <c r="AD5" s="15" t="str">
        <f>IF(ISNA(VLOOKUP(AC5,Tabelle2!$B$3:$D$501,3,FALSE)),"",VLOOKUP(AC5,Tabelle2!$B$3:$D$501,3,FALSE))</f>
        <v>Zaccharia</v>
      </c>
      <c r="AE5" s="10">
        <f t="shared" ref="AE5:AG5" si="26">AF5</f>
        <v>45810</v>
      </c>
      <c r="AF5" s="10">
        <f t="shared" si="26"/>
        <v>45810</v>
      </c>
      <c r="AG5" s="10">
        <f t="shared" si="26"/>
        <v>45810</v>
      </c>
      <c r="AH5" s="18">
        <f t="shared" ref="AH5:AH16" si="27">IFERROR(IF(MONTH(AH4+1)=MONTH(AH$4),AH4+1,""),"")</f>
        <v>45810</v>
      </c>
      <c r="AI5" s="19">
        <f t="shared" ref="AI5:AI16" si="28">IFERROR(IF(MONTH(AI4+1)=MONTH(AI$4),AI4+1,""),"")</f>
        <v>45810</v>
      </c>
      <c r="AJ5" s="15" t="str">
        <f>IF(ISNA(VLOOKUP(AI5,Tabelle2!$B$3:$D$501,3,FALSE)),"",VLOOKUP(AI5,Tabelle2!$B$3:$D$501,3,FALSE))</f>
        <v>Leni</v>
      </c>
      <c r="AK5" s="10">
        <f t="shared" ref="AK5:AM5" si="29">AL5</f>
        <v>45840</v>
      </c>
      <c r="AL5" s="10">
        <f t="shared" si="29"/>
        <v>45840</v>
      </c>
      <c r="AM5" s="10">
        <f t="shared" si="29"/>
        <v>45840</v>
      </c>
      <c r="AN5" s="18">
        <f t="shared" ref="AN5:AN16" si="30">IFERROR(IF(MONTH(AN4+1)=MONTH(AN$4),AN4+1,""),"")</f>
        <v>45840</v>
      </c>
      <c r="AO5" s="19">
        <f t="shared" ref="AO5:AO16" si="31">IFERROR(IF(MONTH(AO4+1)=MONTH(AO$4),AO4+1,""),"")</f>
        <v>45840</v>
      </c>
      <c r="AP5" s="15" t="str">
        <f>IF(ISNA(VLOOKUP(AO5,Tabelle2!$B$3:$D$501,3,FALSE)),"",VLOOKUP(AO5,Tabelle2!$B$3:$D$501,3,FALSE))</f>
        <v>Elfriede</v>
      </c>
      <c r="AQ5" s="10">
        <f t="shared" ref="AQ5:AS5" si="32">AR5</f>
        <v>45871</v>
      </c>
      <c r="AR5" s="10">
        <f t="shared" si="32"/>
        <v>45871</v>
      </c>
      <c r="AS5" s="10">
        <f t="shared" si="32"/>
        <v>45871</v>
      </c>
      <c r="AT5" s="18">
        <f t="shared" ref="AT5:AT15" si="33">IFERROR(IF(MONTH(AT4+1)=MONTH(AT$4),AT4+1,""),"")</f>
        <v>45871</v>
      </c>
      <c r="AU5" s="19">
        <f t="shared" ref="AU5:AU15" si="34">IFERROR(IF(MONTH(AU4+1)=MONTH(AU$4),AU4+1,""),"")</f>
        <v>45871</v>
      </c>
      <c r="AV5" s="15" t="str">
        <f>IF(ISNA(VLOOKUP(AU5,Tabelle2!$B$3:$D$501,3,FALSE)),"",VLOOKUP(AU5,Tabelle2!$B$3:$D$501,3,FALSE))</f>
        <v/>
      </c>
      <c r="AW5" s="10">
        <f t="shared" ref="AW5:AY5" si="35">AX5</f>
        <v>45902</v>
      </c>
      <c r="AX5" s="10">
        <f t="shared" si="35"/>
        <v>45902</v>
      </c>
      <c r="AY5" s="10">
        <f t="shared" si="35"/>
        <v>45902</v>
      </c>
      <c r="AZ5" s="18">
        <f t="shared" ref="AZ5:AZ15" si="36">IFERROR(IF(MONTH(AZ4+1)=MONTH(AZ$4),AZ4+1,""),"")</f>
        <v>45902</v>
      </c>
      <c r="BA5" s="19">
        <f t="shared" ref="BA5:BA15" si="37">IFERROR(IF(MONTH(BA4+1)=MONTH(BA$4),BA4+1,""),"")</f>
        <v>45902</v>
      </c>
      <c r="BB5" s="15" t="str">
        <f>IF(ISNA(VLOOKUP(BA5,Tabelle2!$B$3:$D$501,3,FALSE)),"",VLOOKUP(BA5,Tabelle2!$B$3:$D$501,3,FALSE))</f>
        <v/>
      </c>
      <c r="BC5" s="10">
        <f t="shared" ref="BC5:BE5" si="38">BD5</f>
        <v>45932</v>
      </c>
      <c r="BD5" s="10">
        <f t="shared" si="38"/>
        <v>45932</v>
      </c>
      <c r="BE5" s="10">
        <f t="shared" si="38"/>
        <v>45932</v>
      </c>
      <c r="BF5" s="18">
        <f t="shared" ref="BF5:BF15" si="39">IFERROR(IF(MONTH(BF4+1)=MONTH(BF$4),BF4+1,""),"")</f>
        <v>45932</v>
      </c>
      <c r="BG5" s="19">
        <f t="shared" ref="BG5:BG15" si="40">IFERROR(IF(MONTH(BG4+1)=MONTH(BG$4),BG4+1,""),"")</f>
        <v>45932</v>
      </c>
      <c r="BH5" s="15" t="str">
        <f>IF(ISNA(VLOOKUP(BG5,Tabelle2!$B$3:$D$501,3,FALSE)),"",VLOOKUP(BG5,Tabelle2!$B$3:$D$501,3,FALSE))</f>
        <v/>
      </c>
      <c r="BI5" s="10">
        <f t="shared" ref="BI5:BK5" si="41">BJ5</f>
        <v>45963</v>
      </c>
      <c r="BJ5" s="10">
        <f t="shared" si="41"/>
        <v>45963</v>
      </c>
      <c r="BK5" s="10">
        <f t="shared" si="41"/>
        <v>45963</v>
      </c>
      <c r="BL5" s="18">
        <f t="shared" ref="BL5:BL15" si="42">IFERROR(IF(MONTH(BL4+1)=MONTH(BL$4),BL4+1,""),"")</f>
        <v>45963</v>
      </c>
      <c r="BM5" s="19">
        <f t="shared" ref="BM5:BM15" si="43">IFERROR(IF(MONTH(BM4+1)=MONTH(BM$4),BM4+1,""),"")</f>
        <v>45963</v>
      </c>
      <c r="BN5" s="15" t="str">
        <f>IF(ISNA(VLOOKUP(BM5,Tabelle2!$B$3:$D$501,3,FALSE)),"",VLOOKUP(BM5,Tabelle2!$B$3:$D$501,3,FALSE))</f>
        <v>Kagami</v>
      </c>
      <c r="BO5" s="10">
        <f t="shared" ref="BO5:BQ5" si="44">BP5</f>
        <v>45993</v>
      </c>
      <c r="BP5" s="10">
        <f t="shared" si="44"/>
        <v>45993</v>
      </c>
      <c r="BQ5" s="10">
        <f t="shared" si="44"/>
        <v>45993</v>
      </c>
      <c r="BR5" s="18">
        <f t="shared" ref="BR5:BR15" si="45">IFERROR(IF(MONTH(BR4+1)=MONTH(BR$4),BR4+1,""),"")</f>
        <v>45993</v>
      </c>
      <c r="BS5" s="19">
        <f t="shared" ref="BS5:BS15" si="46">IFERROR(IF(MONTH(BS4+1)=MONTH(BS$4),BS4+1,""),"")</f>
        <v>45993</v>
      </c>
      <c r="BT5" s="15" t="str">
        <f>IF(ISNA(VLOOKUP(BS5,Tabelle2!$B$3:$D$501,3,FALSE)),"",VLOOKUP(BS5,Tabelle2!$B$3:$D$501,3,FALSE))</f>
        <v/>
      </c>
      <c r="BU5" s="46">
        <f t="shared" ref="BU5:BU34" si="47">BV5</f>
        <v>46024</v>
      </c>
      <c r="BV5" s="46">
        <f t="shared" ref="BV5:BV34" si="48">BW5</f>
        <v>46024</v>
      </c>
      <c r="BW5" s="46">
        <f t="shared" ref="BW5:BW34" si="49">BX5</f>
        <v>46024</v>
      </c>
      <c r="BX5" s="47">
        <f t="shared" ref="BX5:BY20" si="50">IFERROR(IF(MONTH(BX4+1)=MONTH(BX$4),BX4+1,""),"")</f>
        <v>46024</v>
      </c>
      <c r="BY5" s="48">
        <f t="shared" si="50"/>
        <v>46024</v>
      </c>
      <c r="BZ5" s="49" t="str">
        <f>IF(ISNA(VLOOKUP(BY5,Tabelle2!$B$3:$D$501,3,FALSE)),"",VLOOKUP(BY5,Tabelle2!$B$3:$D$501,3,FALSE))</f>
        <v/>
      </c>
      <c r="CA5" s="46">
        <f t="shared" ref="CA5:CA34" si="51">CB5</f>
        <v>46055</v>
      </c>
      <c r="CB5" s="46">
        <f t="shared" ref="CB5:CB34" si="52">CC5</f>
        <v>46055</v>
      </c>
      <c r="CC5" s="46">
        <f t="shared" ref="CC5:CC34" si="53">CD5</f>
        <v>46055</v>
      </c>
      <c r="CD5" s="47">
        <f t="shared" ref="CD5:CE20" si="54">IFERROR(IF(MONTH(CD4+1)=MONTH(CD$4),CD4+1,""),"")</f>
        <v>46055</v>
      </c>
      <c r="CE5" s="48">
        <f t="shared" si="54"/>
        <v>46055</v>
      </c>
      <c r="CF5" s="49" t="str">
        <f>IF(ISNA(VLOOKUP(CE5,Tabelle2!$B$3:$D$501,3,FALSE)),"",VLOOKUP(CE5,Tabelle2!$B$3:$D$501,3,FALSE))</f>
        <v>Max / Paul</v>
      </c>
    </row>
    <row r="6" spans="1:84" ht="27.85" customHeight="1" x14ac:dyDescent="0.35">
      <c r="A6" s="10">
        <f t="shared" ref="A6:C6" si="55">B6</f>
        <v>45660</v>
      </c>
      <c r="B6" s="10">
        <f t="shared" si="55"/>
        <v>45660</v>
      </c>
      <c r="C6" s="10">
        <f t="shared" si="55"/>
        <v>45660</v>
      </c>
      <c r="D6" s="18">
        <f t="shared" si="12"/>
        <v>45660</v>
      </c>
      <c r="E6" s="19">
        <f t="shared" si="13"/>
        <v>45660</v>
      </c>
      <c r="F6" s="15" t="str">
        <f>IF(ISNA(VLOOKUP(E6,Tabelle2!$B$3:$D$501,3,FALSE)),"",VLOOKUP(E6,Tabelle2!$B$3:$D$501,3,FALSE))</f>
        <v>Susanne</v>
      </c>
      <c r="G6" s="10">
        <f t="shared" ref="G6:I6" si="56">H6</f>
        <v>45691</v>
      </c>
      <c r="H6" s="10">
        <f t="shared" si="56"/>
        <v>45691</v>
      </c>
      <c r="I6" s="10">
        <f t="shared" si="56"/>
        <v>45691</v>
      </c>
      <c r="J6" s="18">
        <f t="shared" si="15"/>
        <v>45691</v>
      </c>
      <c r="K6" s="19">
        <f t="shared" si="16"/>
        <v>45691</v>
      </c>
      <c r="L6" s="15" t="str">
        <f>IF(ISNA(VLOOKUP(K6,Tabelle2!$B$3:$D$501,3,FALSE)),"",VLOOKUP(K6,Tabelle2!$B$3:$D$501,3,FALSE))</f>
        <v/>
      </c>
      <c r="M6" s="10">
        <f t="shared" ref="M6:O6" si="57">N6</f>
        <v>45719</v>
      </c>
      <c r="N6" s="10">
        <f t="shared" si="57"/>
        <v>45719</v>
      </c>
      <c r="O6" s="10">
        <f t="shared" si="57"/>
        <v>45719</v>
      </c>
      <c r="P6" s="18">
        <f t="shared" si="18"/>
        <v>45719</v>
      </c>
      <c r="Q6" s="19">
        <f t="shared" si="19"/>
        <v>45719</v>
      </c>
      <c r="R6" s="15" t="str">
        <f>IF(ISNA(VLOOKUP(Q6,Tabelle2!$B$3:$D$501,3,FALSE)),"",VLOOKUP(Q6,Tabelle2!$B$3:$D$501,3,FALSE))</f>
        <v>Rosenmontag</v>
      </c>
      <c r="S6" s="10">
        <f t="shared" ref="S6:U6" si="58">T6</f>
        <v>45750</v>
      </c>
      <c r="T6" s="10">
        <f t="shared" si="58"/>
        <v>45750</v>
      </c>
      <c r="U6" s="10">
        <f t="shared" si="58"/>
        <v>45750</v>
      </c>
      <c r="V6" s="18">
        <f t="shared" si="21"/>
        <v>45750</v>
      </c>
      <c r="W6" s="19">
        <f t="shared" si="22"/>
        <v>45750</v>
      </c>
      <c r="X6" s="69" t="str">
        <f>IF(ISNA(VLOOKUP(W6,Tabelle2!$B$3:$D$501,3,FALSE)),"",VLOOKUP(W6,Tabelle2!$B$3:$D$501,3,FALSE))</f>
        <v>Eliana</v>
      </c>
      <c r="Y6" s="10">
        <f t="shared" ref="Y6:AA6" si="59">Z6</f>
        <v>45780</v>
      </c>
      <c r="Z6" s="10">
        <f t="shared" si="59"/>
        <v>45780</v>
      </c>
      <c r="AA6" s="10">
        <f t="shared" si="59"/>
        <v>45780</v>
      </c>
      <c r="AB6" s="18">
        <f t="shared" si="24"/>
        <v>45780</v>
      </c>
      <c r="AC6" s="19">
        <f t="shared" si="25"/>
        <v>45780</v>
      </c>
      <c r="AD6" s="15" t="str">
        <f>IF(ISNA(VLOOKUP(AC6,Tabelle2!$B$3:$D$501,3,FALSE)),"",VLOOKUP(AC6,Tabelle2!$B$3:$D$501,3,FALSE))</f>
        <v>Jacob</v>
      </c>
      <c r="AE6" s="10">
        <f t="shared" ref="AE6:AG6" si="60">AF6</f>
        <v>45811</v>
      </c>
      <c r="AF6" s="10">
        <f t="shared" si="60"/>
        <v>45811</v>
      </c>
      <c r="AG6" s="10">
        <f t="shared" si="60"/>
        <v>45811</v>
      </c>
      <c r="AH6" s="18">
        <f t="shared" si="27"/>
        <v>45811</v>
      </c>
      <c r="AI6" s="19">
        <f t="shared" si="28"/>
        <v>45811</v>
      </c>
      <c r="AJ6" s="15" t="str">
        <f>IF(ISNA(VLOOKUP(AI6,Tabelle2!$B$3:$D$501,3,FALSE)),"",VLOOKUP(AI6,Tabelle2!$B$3:$D$501,3,FALSE))</f>
        <v>Marlene</v>
      </c>
      <c r="AK6" s="10">
        <f t="shared" ref="AK6:AM6" si="61">AL6</f>
        <v>45841</v>
      </c>
      <c r="AL6" s="10">
        <f t="shared" si="61"/>
        <v>45841</v>
      </c>
      <c r="AM6" s="10">
        <f t="shared" si="61"/>
        <v>45841</v>
      </c>
      <c r="AN6" s="18">
        <f t="shared" si="30"/>
        <v>45841</v>
      </c>
      <c r="AO6" s="19">
        <f t="shared" si="31"/>
        <v>45841</v>
      </c>
      <c r="AP6" s="15" t="str">
        <f>IF(ISNA(VLOOKUP(AO6,Tabelle2!$B$3:$D$501,3,FALSE)),"",VLOOKUP(AO6,Tabelle2!$B$3:$D$501,3,FALSE))</f>
        <v/>
      </c>
      <c r="AQ6" s="10">
        <f t="shared" ref="AQ6:AS6" si="62">AR6</f>
        <v>45872</v>
      </c>
      <c r="AR6" s="10">
        <f t="shared" si="62"/>
        <v>45872</v>
      </c>
      <c r="AS6" s="10">
        <f t="shared" si="62"/>
        <v>45872</v>
      </c>
      <c r="AT6" s="18">
        <f t="shared" si="33"/>
        <v>45872</v>
      </c>
      <c r="AU6" s="19">
        <f t="shared" si="34"/>
        <v>45872</v>
      </c>
      <c r="AV6" s="15" t="str">
        <f>IF(ISNA(VLOOKUP(AU6,Tabelle2!$B$3:$D$501,3,FALSE)),"",VLOOKUP(AU6,Tabelle2!$B$3:$D$501,3,FALSE))</f>
        <v/>
      </c>
      <c r="AW6" s="10">
        <f t="shared" ref="AW6:AY6" si="63">AX6</f>
        <v>45903</v>
      </c>
      <c r="AX6" s="10">
        <f t="shared" si="63"/>
        <v>45903</v>
      </c>
      <c r="AY6" s="10">
        <f t="shared" si="63"/>
        <v>45903</v>
      </c>
      <c r="AZ6" s="18">
        <f t="shared" si="36"/>
        <v>45903</v>
      </c>
      <c r="BA6" s="19">
        <f t="shared" si="37"/>
        <v>45903</v>
      </c>
      <c r="BB6" s="15" t="str">
        <f>IF(ISNA(VLOOKUP(BA6,Tabelle2!$B$3:$D$501,3,FALSE)),"",VLOOKUP(BA6,Tabelle2!$B$3:$D$501,3,FALSE))</f>
        <v/>
      </c>
      <c r="BC6" s="10">
        <f t="shared" ref="BC6:BE6" si="64">BD6</f>
        <v>45933</v>
      </c>
      <c r="BD6" s="10">
        <f t="shared" si="64"/>
        <v>45933</v>
      </c>
      <c r="BE6" s="10">
        <f t="shared" si="64"/>
        <v>45933</v>
      </c>
      <c r="BF6" s="18">
        <f t="shared" si="39"/>
        <v>45933</v>
      </c>
      <c r="BG6" s="19">
        <f t="shared" si="40"/>
        <v>45933</v>
      </c>
      <c r="BH6" s="15" t="str">
        <f>IF(ISNA(VLOOKUP(BG6,Tabelle2!$B$3:$D$501,3,FALSE)),"",VLOOKUP(BG6,Tabelle2!$B$3:$D$501,3,FALSE))</f>
        <v>Tag d. Dt. Einheit</v>
      </c>
      <c r="BI6" s="10">
        <f t="shared" ref="BI6:BK6" si="65">BJ6</f>
        <v>45964</v>
      </c>
      <c r="BJ6" s="10">
        <f t="shared" si="65"/>
        <v>45964</v>
      </c>
      <c r="BK6" s="10">
        <f t="shared" si="65"/>
        <v>45964</v>
      </c>
      <c r="BL6" s="18">
        <f t="shared" si="42"/>
        <v>45964</v>
      </c>
      <c r="BM6" s="19">
        <f t="shared" si="43"/>
        <v>45964</v>
      </c>
      <c r="BN6" s="15" t="str">
        <f>IF(ISNA(VLOOKUP(BM6,Tabelle2!$B$3:$D$501,3,FALSE)),"",VLOOKUP(BM6,Tabelle2!$B$3:$D$501,3,FALSE))</f>
        <v/>
      </c>
      <c r="BO6" s="10">
        <f t="shared" ref="BO6:BQ6" si="66">BP6</f>
        <v>45994</v>
      </c>
      <c r="BP6" s="10">
        <f t="shared" si="66"/>
        <v>45994</v>
      </c>
      <c r="BQ6" s="10">
        <f t="shared" si="66"/>
        <v>45994</v>
      </c>
      <c r="BR6" s="18">
        <f t="shared" si="45"/>
        <v>45994</v>
      </c>
      <c r="BS6" s="19">
        <f t="shared" si="46"/>
        <v>45994</v>
      </c>
      <c r="BT6" s="15" t="str">
        <f>IF(ISNA(VLOOKUP(BS6,Tabelle2!$B$3:$D$501,3,FALSE)),"",VLOOKUP(BS6,Tabelle2!$B$3:$D$501,3,FALSE))</f>
        <v/>
      </c>
      <c r="BU6" s="46">
        <f t="shared" si="47"/>
        <v>46025</v>
      </c>
      <c r="BV6" s="46">
        <f t="shared" si="48"/>
        <v>46025</v>
      </c>
      <c r="BW6" s="46">
        <f t="shared" si="49"/>
        <v>46025</v>
      </c>
      <c r="BX6" s="47">
        <f t="shared" si="50"/>
        <v>46025</v>
      </c>
      <c r="BY6" s="48">
        <f t="shared" si="50"/>
        <v>46025</v>
      </c>
      <c r="BZ6" s="49" t="str">
        <f>IF(ISNA(VLOOKUP(BY6,Tabelle2!$B$3:$D$501,3,FALSE)),"",VLOOKUP(BY6,Tabelle2!$B$3:$D$501,3,FALSE))</f>
        <v>Susanne</v>
      </c>
      <c r="CA6" s="46">
        <f t="shared" si="51"/>
        <v>46056</v>
      </c>
      <c r="CB6" s="46">
        <f t="shared" si="52"/>
        <v>46056</v>
      </c>
      <c r="CC6" s="46">
        <f t="shared" si="53"/>
        <v>46056</v>
      </c>
      <c r="CD6" s="47">
        <f t="shared" si="54"/>
        <v>46056</v>
      </c>
      <c r="CE6" s="48">
        <f t="shared" si="54"/>
        <v>46056</v>
      </c>
      <c r="CF6" s="49" t="str">
        <f>IF(ISNA(VLOOKUP(CE6,Tabelle2!$B$3:$D$501,3,FALSE)),"",VLOOKUP(CE6,Tabelle2!$B$3:$D$501,3,FALSE))</f>
        <v/>
      </c>
    </row>
    <row r="7" spans="1:84" ht="27.85" customHeight="1" x14ac:dyDescent="0.35">
      <c r="A7" s="10">
        <f t="shared" ref="A7:C7" si="67">B7</f>
        <v>45661</v>
      </c>
      <c r="B7" s="10">
        <f t="shared" si="67"/>
        <v>45661</v>
      </c>
      <c r="C7" s="10">
        <f t="shared" si="67"/>
        <v>45661</v>
      </c>
      <c r="D7" s="18">
        <f t="shared" si="12"/>
        <v>45661</v>
      </c>
      <c r="E7" s="19">
        <f t="shared" si="13"/>
        <v>45661</v>
      </c>
      <c r="F7" s="15" t="str">
        <f>IF(ISNA(VLOOKUP(E7,Tabelle2!$B$3:$D$501,3,FALSE)),"",VLOOKUP(E7,Tabelle2!$B$3:$D$501,3,FALSE))</f>
        <v/>
      </c>
      <c r="G7" s="10">
        <f t="shared" ref="G7:I7" si="68">H7</f>
        <v>45692</v>
      </c>
      <c r="H7" s="10">
        <f t="shared" si="68"/>
        <v>45692</v>
      </c>
      <c r="I7" s="10">
        <f t="shared" si="68"/>
        <v>45692</v>
      </c>
      <c r="J7" s="18">
        <f t="shared" si="15"/>
        <v>45692</v>
      </c>
      <c r="K7" s="19">
        <f t="shared" si="16"/>
        <v>45692</v>
      </c>
      <c r="L7" s="15" t="str">
        <f>IF(ISNA(VLOOKUP(K7,Tabelle2!$B$3:$D$501,3,FALSE)),"",VLOOKUP(K7,Tabelle2!$B$3:$D$501,3,FALSE))</f>
        <v/>
      </c>
      <c r="M7" s="10">
        <f t="shared" ref="M7:O7" si="69">N7</f>
        <v>45720</v>
      </c>
      <c r="N7" s="10">
        <f t="shared" si="69"/>
        <v>45720</v>
      </c>
      <c r="O7" s="10">
        <f t="shared" si="69"/>
        <v>45720</v>
      </c>
      <c r="P7" s="18">
        <f t="shared" si="18"/>
        <v>45720</v>
      </c>
      <c r="Q7" s="19">
        <f t="shared" si="19"/>
        <v>45720</v>
      </c>
      <c r="R7" s="15" t="str">
        <f>IF(ISNA(VLOOKUP(Q7,Tabelle2!$B$3:$D$501,3,FALSE)),"",VLOOKUP(Q7,Tabelle2!$B$3:$D$501,3,FALSE))</f>
        <v>Faschingsdienstag</v>
      </c>
      <c r="S7" s="10">
        <f t="shared" ref="S7:U7" si="70">T7</f>
        <v>45751</v>
      </c>
      <c r="T7" s="10">
        <f t="shared" si="70"/>
        <v>45751</v>
      </c>
      <c r="U7" s="10">
        <f t="shared" si="70"/>
        <v>45751</v>
      </c>
      <c r="V7" s="18">
        <f t="shared" si="21"/>
        <v>45751</v>
      </c>
      <c r="W7" s="19">
        <f t="shared" si="22"/>
        <v>45751</v>
      </c>
      <c r="X7" s="69" t="str">
        <f>IF(ISNA(VLOOKUP(W7,Tabelle2!$B$3:$D$501,3,FALSE)),"",VLOOKUP(W7,Tabelle2!$B$3:$D$501,3,FALSE))</f>
        <v/>
      </c>
      <c r="Y7" s="10">
        <f t="shared" ref="Y7:AA7" si="71">Z7</f>
        <v>45781</v>
      </c>
      <c r="Z7" s="10">
        <f t="shared" si="71"/>
        <v>45781</v>
      </c>
      <c r="AA7" s="10">
        <f t="shared" si="71"/>
        <v>45781</v>
      </c>
      <c r="AB7" s="18">
        <f t="shared" si="24"/>
        <v>45781</v>
      </c>
      <c r="AC7" s="19">
        <f t="shared" si="25"/>
        <v>45781</v>
      </c>
      <c r="AD7" s="15" t="str">
        <f>IF(ISNA(VLOOKUP(AC7,Tabelle2!$B$3:$D$501,3,FALSE)),"",VLOOKUP(AC7,Tabelle2!$B$3:$D$501,3,FALSE))</f>
        <v>Elias</v>
      </c>
      <c r="AE7" s="10">
        <f t="shared" ref="AE7:AG7" si="72">AF7</f>
        <v>45812</v>
      </c>
      <c r="AF7" s="10">
        <f t="shared" si="72"/>
        <v>45812</v>
      </c>
      <c r="AG7" s="10">
        <f t="shared" si="72"/>
        <v>45812</v>
      </c>
      <c r="AH7" s="18">
        <f t="shared" si="27"/>
        <v>45812</v>
      </c>
      <c r="AI7" s="19">
        <f t="shared" si="28"/>
        <v>45812</v>
      </c>
      <c r="AJ7" s="15" t="str">
        <f>IF(ISNA(VLOOKUP(AI7,Tabelle2!$B$3:$D$501,3,FALSE)),"",VLOOKUP(AI7,Tabelle2!$B$3:$D$501,3,FALSE))</f>
        <v>Uschi</v>
      </c>
      <c r="AK7" s="10">
        <f t="shared" ref="AK7:AM7" si="73">AL7</f>
        <v>45842</v>
      </c>
      <c r="AL7" s="10">
        <f t="shared" si="73"/>
        <v>45842</v>
      </c>
      <c r="AM7" s="10">
        <f t="shared" si="73"/>
        <v>45842</v>
      </c>
      <c r="AN7" s="18">
        <f t="shared" si="30"/>
        <v>45842</v>
      </c>
      <c r="AO7" s="19">
        <f t="shared" si="31"/>
        <v>45842</v>
      </c>
      <c r="AP7" s="15" t="str">
        <f>IF(ISNA(VLOOKUP(AO7,Tabelle2!$B$3:$D$501,3,FALSE)),"",VLOOKUP(AO7,Tabelle2!$B$3:$D$501,3,FALSE))</f>
        <v/>
      </c>
      <c r="AQ7" s="10">
        <f t="shared" ref="AQ7:AS7" si="74">AR7</f>
        <v>45873</v>
      </c>
      <c r="AR7" s="10">
        <f t="shared" si="74"/>
        <v>45873</v>
      </c>
      <c r="AS7" s="10">
        <f t="shared" si="74"/>
        <v>45873</v>
      </c>
      <c r="AT7" s="18">
        <f t="shared" si="33"/>
        <v>45873</v>
      </c>
      <c r="AU7" s="19">
        <f t="shared" si="34"/>
        <v>45873</v>
      </c>
      <c r="AV7" s="15" t="str">
        <f>IF(ISNA(VLOOKUP(AU7,Tabelle2!$B$3:$D$501,3,FALSE)),"",VLOOKUP(AU7,Tabelle2!$B$3:$D$501,3,FALSE))</f>
        <v>5. W</v>
      </c>
      <c r="AW7" s="10">
        <f t="shared" ref="AW7:AY7" si="75">AX7</f>
        <v>45904</v>
      </c>
      <c r="AX7" s="10">
        <f t="shared" si="75"/>
        <v>45904</v>
      </c>
      <c r="AY7" s="10">
        <f t="shared" si="75"/>
        <v>45904</v>
      </c>
      <c r="AZ7" s="18">
        <f t="shared" si="36"/>
        <v>45904</v>
      </c>
      <c r="BA7" s="19">
        <f t="shared" si="37"/>
        <v>45904</v>
      </c>
      <c r="BB7" s="15" t="str">
        <f>IF(ISNA(VLOOKUP(BA7,Tabelle2!$B$3:$D$501,3,FALSE)),"",VLOOKUP(BA7,Tabelle2!$B$3:$D$501,3,FALSE))</f>
        <v/>
      </c>
      <c r="BC7" s="10">
        <f t="shared" ref="BC7:BE7" si="76">BD7</f>
        <v>45934</v>
      </c>
      <c r="BD7" s="10">
        <f t="shared" si="76"/>
        <v>45934</v>
      </c>
      <c r="BE7" s="10">
        <f t="shared" si="76"/>
        <v>45934</v>
      </c>
      <c r="BF7" s="18">
        <f t="shared" si="39"/>
        <v>45934</v>
      </c>
      <c r="BG7" s="19">
        <f t="shared" si="40"/>
        <v>45934</v>
      </c>
      <c r="BH7" s="15" t="str">
        <f>IF(ISNA(VLOOKUP(BG7,Tabelle2!$B$3:$D$501,3,FALSE)),"",VLOOKUP(BG7,Tabelle2!$B$3:$D$501,3,FALSE))</f>
        <v/>
      </c>
      <c r="BI7" s="10">
        <f t="shared" ref="BI7:BK7" si="77">BJ7</f>
        <v>45965</v>
      </c>
      <c r="BJ7" s="10">
        <f t="shared" si="77"/>
        <v>45965</v>
      </c>
      <c r="BK7" s="10">
        <f t="shared" si="77"/>
        <v>45965</v>
      </c>
      <c r="BL7" s="18">
        <f t="shared" si="42"/>
        <v>45965</v>
      </c>
      <c r="BM7" s="19">
        <f t="shared" si="43"/>
        <v>45965</v>
      </c>
      <c r="BN7" s="15" t="str">
        <f>IF(ISNA(VLOOKUP(BM7,Tabelle2!$B$3:$D$501,3,FALSE)),"",VLOOKUP(BM7,Tabelle2!$B$3:$D$501,3,FALSE))</f>
        <v/>
      </c>
      <c r="BO7" s="10">
        <f t="shared" ref="BO7:BQ7" si="78">BP7</f>
        <v>45995</v>
      </c>
      <c r="BP7" s="10">
        <f t="shared" si="78"/>
        <v>45995</v>
      </c>
      <c r="BQ7" s="10">
        <f t="shared" si="78"/>
        <v>45995</v>
      </c>
      <c r="BR7" s="18">
        <f t="shared" si="45"/>
        <v>45995</v>
      </c>
      <c r="BS7" s="19">
        <f t="shared" si="46"/>
        <v>45995</v>
      </c>
      <c r="BT7" s="15" t="str">
        <f>IF(ISNA(VLOOKUP(BS7,Tabelle2!$B$3:$D$501,3,FALSE)),"",VLOOKUP(BS7,Tabelle2!$B$3:$D$501,3,FALSE))</f>
        <v/>
      </c>
      <c r="BU7" s="46">
        <f t="shared" si="47"/>
        <v>46026</v>
      </c>
      <c r="BV7" s="46">
        <f t="shared" si="48"/>
        <v>46026</v>
      </c>
      <c r="BW7" s="46">
        <f t="shared" si="49"/>
        <v>46026</v>
      </c>
      <c r="BX7" s="47">
        <f t="shared" si="50"/>
        <v>46026</v>
      </c>
      <c r="BY7" s="48">
        <f t="shared" si="50"/>
        <v>46026</v>
      </c>
      <c r="BZ7" s="49" t="str">
        <f>IF(ISNA(VLOOKUP(BY7,Tabelle2!$B$3:$D$501,3,FALSE)),"",VLOOKUP(BY7,Tabelle2!$B$3:$D$501,3,FALSE))</f>
        <v/>
      </c>
      <c r="CA7" s="46">
        <f t="shared" si="51"/>
        <v>46057</v>
      </c>
      <c r="CB7" s="46">
        <f t="shared" si="52"/>
        <v>46057</v>
      </c>
      <c r="CC7" s="46">
        <f t="shared" si="53"/>
        <v>46057</v>
      </c>
      <c r="CD7" s="47">
        <f t="shared" si="54"/>
        <v>46057</v>
      </c>
      <c r="CE7" s="48">
        <f t="shared" si="54"/>
        <v>46057</v>
      </c>
      <c r="CF7" s="49" t="str">
        <f>IF(ISNA(VLOOKUP(CE7,Tabelle2!$B$3:$D$501,3,FALSE)),"",VLOOKUP(CE7,Tabelle2!$B$3:$D$501,3,FALSE))</f>
        <v/>
      </c>
    </row>
    <row r="8" spans="1:84" ht="27.85" customHeight="1" x14ac:dyDescent="0.35">
      <c r="A8" s="10">
        <f t="shared" ref="A8:C8" si="79">B8</f>
        <v>45662</v>
      </c>
      <c r="B8" s="10">
        <f t="shared" si="79"/>
        <v>45662</v>
      </c>
      <c r="C8" s="10">
        <f t="shared" si="79"/>
        <v>45662</v>
      </c>
      <c r="D8" s="18">
        <f t="shared" si="12"/>
        <v>45662</v>
      </c>
      <c r="E8" s="19">
        <f t="shared" si="13"/>
        <v>45662</v>
      </c>
      <c r="F8" s="15" t="str">
        <f>IF(ISNA(VLOOKUP(E8,Tabelle2!$B$3:$D$501,3,FALSE)),"",VLOOKUP(E8,Tabelle2!$B$3:$D$501,3,FALSE))</f>
        <v/>
      </c>
      <c r="G8" s="10">
        <f t="shared" ref="G8:I8" si="80">H8</f>
        <v>45693</v>
      </c>
      <c r="H8" s="10">
        <f t="shared" si="80"/>
        <v>45693</v>
      </c>
      <c r="I8" s="10">
        <f t="shared" si="80"/>
        <v>45693</v>
      </c>
      <c r="J8" s="18">
        <f t="shared" si="15"/>
        <v>45693</v>
      </c>
      <c r="K8" s="19">
        <f t="shared" si="16"/>
        <v>45693</v>
      </c>
      <c r="L8" s="15" t="str">
        <f>IF(ISNA(VLOOKUP(K8,Tabelle2!$B$3:$D$501,3,FALSE)),"",VLOOKUP(K8,Tabelle2!$B$3:$D$501,3,FALSE))</f>
        <v>Termin IB / Sam</v>
      </c>
      <c r="M8" s="10">
        <f t="shared" ref="M8:O8" si="81">N8</f>
        <v>45721</v>
      </c>
      <c r="N8" s="10">
        <f t="shared" si="81"/>
        <v>45721</v>
      </c>
      <c r="O8" s="10">
        <f t="shared" si="81"/>
        <v>45721</v>
      </c>
      <c r="P8" s="18">
        <f t="shared" si="18"/>
        <v>45721</v>
      </c>
      <c r="Q8" s="19">
        <f t="shared" si="19"/>
        <v>45721</v>
      </c>
      <c r="R8" s="15" t="str">
        <f>IF(ISNA(VLOOKUP(Q8,Tabelle2!$B$3:$D$501,3,FALSE)),"",VLOOKUP(Q8,Tabelle2!$B$3:$D$501,3,FALSE))</f>
        <v>Aschermittwoch</v>
      </c>
      <c r="S8" s="10">
        <f t="shared" ref="S8:U8" si="82">T8</f>
        <v>45752</v>
      </c>
      <c r="T8" s="10">
        <f t="shared" si="82"/>
        <v>45752</v>
      </c>
      <c r="U8" s="10">
        <f t="shared" si="82"/>
        <v>45752</v>
      </c>
      <c r="V8" s="18">
        <f t="shared" si="21"/>
        <v>45752</v>
      </c>
      <c r="W8" s="19">
        <f t="shared" si="22"/>
        <v>45752</v>
      </c>
      <c r="X8" s="69" t="str">
        <f>IF(ISNA(VLOOKUP(W8,Tabelle2!$B$3:$D$501,3,FALSE)),"",VLOOKUP(W8,Tabelle2!$B$3:$D$501,3,FALSE))</f>
        <v>Luzie</v>
      </c>
      <c r="Y8" s="10">
        <f t="shared" ref="Y8:AA8" si="83">Z8</f>
        <v>45782</v>
      </c>
      <c r="Z8" s="10">
        <f t="shared" si="83"/>
        <v>45782</v>
      </c>
      <c r="AA8" s="10">
        <f t="shared" si="83"/>
        <v>45782</v>
      </c>
      <c r="AB8" s="18">
        <f t="shared" si="24"/>
        <v>45782</v>
      </c>
      <c r="AC8" s="19">
        <f t="shared" si="25"/>
        <v>45782</v>
      </c>
      <c r="AD8" s="15" t="str">
        <f>IF(ISNA(VLOOKUP(AC8,Tabelle2!$B$3:$D$501,3,FALSE)),"",VLOOKUP(AC8,Tabelle2!$B$3:$D$501,3,FALSE))</f>
        <v/>
      </c>
      <c r="AE8" s="10">
        <f t="shared" ref="AE8:AG8" si="84">AF8</f>
        <v>45813</v>
      </c>
      <c r="AF8" s="10">
        <f t="shared" si="84"/>
        <v>45813</v>
      </c>
      <c r="AG8" s="10">
        <f t="shared" si="84"/>
        <v>45813</v>
      </c>
      <c r="AH8" s="18">
        <f t="shared" si="27"/>
        <v>45813</v>
      </c>
      <c r="AI8" s="19">
        <f t="shared" si="28"/>
        <v>45813</v>
      </c>
      <c r="AJ8" s="15" t="str">
        <f>IF(ISNA(VLOOKUP(AI8,Tabelle2!$B$3:$D$501,3,FALSE)),"",VLOOKUP(AI8,Tabelle2!$B$3:$D$501,3,FALSE))</f>
        <v>Alina</v>
      </c>
      <c r="AK8" s="10">
        <f t="shared" ref="AK8:AM8" si="85">AL8</f>
        <v>45843</v>
      </c>
      <c r="AL8" s="10">
        <f t="shared" si="85"/>
        <v>45843</v>
      </c>
      <c r="AM8" s="10">
        <f t="shared" si="85"/>
        <v>45843</v>
      </c>
      <c r="AN8" s="18">
        <f t="shared" si="30"/>
        <v>45843</v>
      </c>
      <c r="AO8" s="19">
        <f t="shared" si="31"/>
        <v>45843</v>
      </c>
      <c r="AP8" s="15" t="str">
        <f>IF(ISNA(VLOOKUP(AO8,Tabelle2!$B$3:$D$501,3,FALSE)),"",VLOOKUP(AO8,Tabelle2!$B$3:$D$501,3,FALSE))</f>
        <v>Karim / Karin</v>
      </c>
      <c r="AQ8" s="10">
        <f t="shared" ref="AQ8:AS8" si="86">AR8</f>
        <v>45874</v>
      </c>
      <c r="AR8" s="10">
        <f t="shared" si="86"/>
        <v>45874</v>
      </c>
      <c r="AS8" s="10">
        <f t="shared" si="86"/>
        <v>45874</v>
      </c>
      <c r="AT8" s="18">
        <f t="shared" si="33"/>
        <v>45874</v>
      </c>
      <c r="AU8" s="19">
        <f t="shared" si="34"/>
        <v>45874</v>
      </c>
      <c r="AV8" s="15" t="str">
        <f>IF(ISNA(VLOOKUP(AU8,Tabelle2!$B$3:$D$501,3,FALSE)),"",VLOOKUP(AU8,Tabelle2!$B$3:$D$501,3,FALSE))</f>
        <v/>
      </c>
      <c r="AW8" s="10">
        <f t="shared" ref="AW8:AY8" si="87">AX8</f>
        <v>45905</v>
      </c>
      <c r="AX8" s="10">
        <f t="shared" si="87"/>
        <v>45905</v>
      </c>
      <c r="AY8" s="10">
        <f t="shared" si="87"/>
        <v>45905</v>
      </c>
      <c r="AZ8" s="18">
        <f t="shared" si="36"/>
        <v>45905</v>
      </c>
      <c r="BA8" s="19">
        <f t="shared" si="37"/>
        <v>45905</v>
      </c>
      <c r="BB8" s="15" t="str">
        <f>IF(ISNA(VLOOKUP(BA8,Tabelle2!$B$3:$D$501,3,FALSE)),"",VLOOKUP(BA8,Tabelle2!$B$3:$D$501,3,FALSE))</f>
        <v/>
      </c>
      <c r="BC8" s="10">
        <f t="shared" ref="BC8:BE8" si="88">BD8</f>
        <v>45935</v>
      </c>
      <c r="BD8" s="10">
        <f t="shared" si="88"/>
        <v>45935</v>
      </c>
      <c r="BE8" s="10">
        <f t="shared" si="88"/>
        <v>45935</v>
      </c>
      <c r="BF8" s="18">
        <f t="shared" si="39"/>
        <v>45935</v>
      </c>
      <c r="BG8" s="19">
        <f t="shared" si="40"/>
        <v>45935</v>
      </c>
      <c r="BH8" s="15" t="str">
        <f>IF(ISNA(VLOOKUP(BG8,Tabelle2!$B$3:$D$501,3,FALSE)),"",VLOOKUP(BG8,Tabelle2!$B$3:$D$501,3,FALSE))</f>
        <v>Erntedank</v>
      </c>
      <c r="BI8" s="10">
        <f t="shared" ref="BI8:BK8" si="89">BJ8</f>
        <v>45966</v>
      </c>
      <c r="BJ8" s="10">
        <f t="shared" si="89"/>
        <v>45966</v>
      </c>
      <c r="BK8" s="10">
        <f t="shared" si="89"/>
        <v>45966</v>
      </c>
      <c r="BL8" s="18">
        <f t="shared" si="42"/>
        <v>45966</v>
      </c>
      <c r="BM8" s="19">
        <f t="shared" si="43"/>
        <v>45966</v>
      </c>
      <c r="BN8" s="15" t="str">
        <f>IF(ISNA(VLOOKUP(BM8,Tabelle2!$B$3:$D$501,3,FALSE)),"",VLOOKUP(BM8,Tabelle2!$B$3:$D$501,3,FALSE))</f>
        <v/>
      </c>
      <c r="BO8" s="10">
        <f t="shared" ref="BO8:BQ8" si="90">BP8</f>
        <v>45996</v>
      </c>
      <c r="BP8" s="10">
        <f t="shared" si="90"/>
        <v>45996</v>
      </c>
      <c r="BQ8" s="10">
        <f t="shared" si="90"/>
        <v>45996</v>
      </c>
      <c r="BR8" s="18">
        <f t="shared" si="45"/>
        <v>45996</v>
      </c>
      <c r="BS8" s="19">
        <f t="shared" si="46"/>
        <v>45996</v>
      </c>
      <c r="BT8" s="15" t="str">
        <f>IF(ISNA(VLOOKUP(BS8,Tabelle2!$B$3:$D$501,3,FALSE)),"",VLOOKUP(BS8,Tabelle2!$B$3:$D$501,3,FALSE))</f>
        <v/>
      </c>
      <c r="BU8" s="46">
        <f t="shared" si="47"/>
        <v>46027</v>
      </c>
      <c r="BV8" s="46">
        <f t="shared" si="48"/>
        <v>46027</v>
      </c>
      <c r="BW8" s="46">
        <f t="shared" si="49"/>
        <v>46027</v>
      </c>
      <c r="BX8" s="47">
        <f t="shared" si="50"/>
        <v>46027</v>
      </c>
      <c r="BY8" s="48">
        <f t="shared" si="50"/>
        <v>46027</v>
      </c>
      <c r="BZ8" s="49" t="str">
        <f>IF(ISNA(VLOOKUP(BY8,Tabelle2!$B$3:$D$501,3,FALSE)),"",VLOOKUP(BY8,Tabelle2!$B$3:$D$501,3,FALSE))</f>
        <v/>
      </c>
      <c r="CA8" s="46">
        <f t="shared" si="51"/>
        <v>46058</v>
      </c>
      <c r="CB8" s="46">
        <f t="shared" si="52"/>
        <v>46058</v>
      </c>
      <c r="CC8" s="46">
        <f t="shared" si="53"/>
        <v>46058</v>
      </c>
      <c r="CD8" s="47">
        <f t="shared" si="54"/>
        <v>46058</v>
      </c>
      <c r="CE8" s="48">
        <f t="shared" si="54"/>
        <v>46058</v>
      </c>
      <c r="CF8" s="49" t="str">
        <f>IF(ISNA(VLOOKUP(CE8,Tabelle2!$B$3:$D$501,3,FALSE)),"",VLOOKUP(CE8,Tabelle2!$B$3:$D$501,3,FALSE))</f>
        <v>Sam</v>
      </c>
    </row>
    <row r="9" spans="1:84" ht="27.85" customHeight="1" x14ac:dyDescent="0.35">
      <c r="A9" s="10">
        <f t="shared" ref="A9:C9" si="91">B9</f>
        <v>45663</v>
      </c>
      <c r="B9" s="10">
        <f t="shared" si="91"/>
        <v>45663</v>
      </c>
      <c r="C9" s="10">
        <f t="shared" si="91"/>
        <v>45663</v>
      </c>
      <c r="D9" s="18">
        <f t="shared" si="12"/>
        <v>45663</v>
      </c>
      <c r="E9" s="19">
        <f t="shared" si="13"/>
        <v>45663</v>
      </c>
      <c r="F9" s="15" t="str">
        <f>IF(ISNA(VLOOKUP(E9,Tabelle2!$B$3:$D$501,3,FALSE)),"",VLOOKUP(E9,Tabelle2!$B$3:$D$501,3,FALSE))</f>
        <v>Heilige 3 Könige / Stefan</v>
      </c>
      <c r="G9" s="10">
        <f t="shared" ref="G9:I9" si="92">H9</f>
        <v>45694</v>
      </c>
      <c r="H9" s="10">
        <f t="shared" si="92"/>
        <v>45694</v>
      </c>
      <c r="I9" s="10">
        <f t="shared" si="92"/>
        <v>45694</v>
      </c>
      <c r="J9" s="18">
        <f t="shared" si="15"/>
        <v>45694</v>
      </c>
      <c r="K9" s="19">
        <f t="shared" si="16"/>
        <v>45694</v>
      </c>
      <c r="L9" s="15" t="str">
        <f>IF(ISNA(VLOOKUP(K9,Tabelle2!$B$3:$D$501,3,FALSE)),"",VLOOKUP(K9,Tabelle2!$B$3:$D$501,3,FALSE))</f>
        <v>Projekt</v>
      </c>
      <c r="M9" s="10">
        <f t="shared" ref="M9:O9" si="93">N9</f>
        <v>45722</v>
      </c>
      <c r="N9" s="10">
        <f t="shared" si="93"/>
        <v>45722</v>
      </c>
      <c r="O9" s="10">
        <f t="shared" si="93"/>
        <v>45722</v>
      </c>
      <c r="P9" s="18">
        <f t="shared" si="18"/>
        <v>45722</v>
      </c>
      <c r="Q9" s="19">
        <f t="shared" si="19"/>
        <v>45722</v>
      </c>
      <c r="R9" s="15" t="str">
        <f>IF(ISNA(VLOOKUP(Q9,Tabelle2!$B$3:$D$501,3,FALSE)),"",VLOOKUP(Q9,Tabelle2!$B$3:$D$501,3,FALSE))</f>
        <v>Projekt / Tom / Lilu</v>
      </c>
      <c r="S9" s="10">
        <f t="shared" ref="S9:U9" si="94">T9</f>
        <v>45753</v>
      </c>
      <c r="T9" s="10">
        <f t="shared" si="94"/>
        <v>45753</v>
      </c>
      <c r="U9" s="10">
        <f t="shared" si="94"/>
        <v>45753</v>
      </c>
      <c r="V9" s="18">
        <f t="shared" si="21"/>
        <v>45753</v>
      </c>
      <c r="W9" s="19">
        <f t="shared" si="22"/>
        <v>45753</v>
      </c>
      <c r="X9" s="69" t="str">
        <f>IF(ISNA(VLOOKUP(W9,Tabelle2!$B$3:$D$501,3,FALSE)),"",VLOOKUP(W9,Tabelle2!$B$3:$D$501,3,FALSE))</f>
        <v/>
      </c>
      <c r="Y9" s="10">
        <f t="shared" ref="Y9:AA9" si="95">Z9</f>
        <v>45783</v>
      </c>
      <c r="Z9" s="10">
        <f t="shared" si="95"/>
        <v>45783</v>
      </c>
      <c r="AA9" s="10">
        <f t="shared" si="95"/>
        <v>45783</v>
      </c>
      <c r="AB9" s="18">
        <f t="shared" si="24"/>
        <v>45783</v>
      </c>
      <c r="AC9" s="19">
        <f t="shared" si="25"/>
        <v>45783</v>
      </c>
      <c r="AD9" s="15" t="str">
        <f>IF(ISNA(VLOOKUP(AC9,Tabelle2!$B$3:$D$501,3,FALSE)),"",VLOOKUP(AC9,Tabelle2!$B$3:$D$501,3,FALSE))</f>
        <v/>
      </c>
      <c r="AE9" s="10">
        <f t="shared" ref="AE9:AG9" si="96">AF9</f>
        <v>45814</v>
      </c>
      <c r="AF9" s="10">
        <f t="shared" si="96"/>
        <v>45814</v>
      </c>
      <c r="AG9" s="10">
        <f t="shared" si="96"/>
        <v>45814</v>
      </c>
      <c r="AH9" s="18">
        <f t="shared" si="27"/>
        <v>45814</v>
      </c>
      <c r="AI9" s="19">
        <f t="shared" si="28"/>
        <v>45814</v>
      </c>
      <c r="AJ9" s="15" t="str">
        <f>IF(ISNA(VLOOKUP(AI9,Tabelle2!$B$3:$D$501,3,FALSE)),"",VLOOKUP(AI9,Tabelle2!$B$3:$D$501,3,FALSE))</f>
        <v>Daniel</v>
      </c>
      <c r="AK9" s="10">
        <f t="shared" ref="AK9:AM9" si="97">AL9</f>
        <v>45844</v>
      </c>
      <c r="AL9" s="10">
        <f t="shared" si="97"/>
        <v>45844</v>
      </c>
      <c r="AM9" s="10">
        <f t="shared" si="97"/>
        <v>45844</v>
      </c>
      <c r="AN9" s="18">
        <f t="shared" si="30"/>
        <v>45844</v>
      </c>
      <c r="AO9" s="19">
        <f t="shared" si="31"/>
        <v>45844</v>
      </c>
      <c r="AP9" s="15" t="str">
        <f>IF(ISNA(VLOOKUP(AO9,Tabelle2!$B$3:$D$501,3,FALSE)),"",VLOOKUP(AO9,Tabelle2!$B$3:$D$501,3,FALSE))</f>
        <v/>
      </c>
      <c r="AQ9" s="10">
        <f t="shared" ref="AQ9:AS9" si="98">AR9</f>
        <v>45875</v>
      </c>
      <c r="AR9" s="10">
        <f t="shared" si="98"/>
        <v>45875</v>
      </c>
      <c r="AS9" s="10">
        <f t="shared" si="98"/>
        <v>45875</v>
      </c>
      <c r="AT9" s="18">
        <f t="shared" si="33"/>
        <v>45875</v>
      </c>
      <c r="AU9" s="19">
        <f t="shared" si="34"/>
        <v>45875</v>
      </c>
      <c r="AV9" s="15" t="str">
        <f>IF(ISNA(VLOOKUP(AU9,Tabelle2!$B$3:$D$501,3,FALSE)),"",VLOOKUP(AU9,Tabelle2!$B$3:$D$501,3,FALSE))</f>
        <v/>
      </c>
      <c r="AW9" s="10">
        <f t="shared" ref="AW9:AY9" si="99">AX9</f>
        <v>45906</v>
      </c>
      <c r="AX9" s="10">
        <f t="shared" si="99"/>
        <v>45906</v>
      </c>
      <c r="AY9" s="10">
        <f t="shared" si="99"/>
        <v>45906</v>
      </c>
      <c r="AZ9" s="18">
        <f t="shared" si="36"/>
        <v>45906</v>
      </c>
      <c r="BA9" s="19">
        <f t="shared" si="37"/>
        <v>45906</v>
      </c>
      <c r="BB9" s="15" t="str">
        <f>IF(ISNA(VLOOKUP(BA9,Tabelle2!$B$3:$D$501,3,FALSE)),"",VLOOKUP(BA9,Tabelle2!$B$3:$D$501,3,FALSE))</f>
        <v>Jola</v>
      </c>
      <c r="BC9" s="10">
        <f t="shared" ref="BC9:BE9" si="100">BD9</f>
        <v>45936</v>
      </c>
      <c r="BD9" s="10">
        <f t="shared" si="100"/>
        <v>45936</v>
      </c>
      <c r="BE9" s="10">
        <f t="shared" si="100"/>
        <v>45936</v>
      </c>
      <c r="BF9" s="18">
        <f t="shared" si="39"/>
        <v>45936</v>
      </c>
      <c r="BG9" s="19">
        <f t="shared" si="40"/>
        <v>45936</v>
      </c>
      <c r="BH9" s="15" t="str">
        <f>IF(ISNA(VLOOKUP(BG9,Tabelle2!$B$3:$D$501,3,FALSE)),"",VLOOKUP(BG9,Tabelle2!$B$3:$D$501,3,FALSE))</f>
        <v>1. W</v>
      </c>
      <c r="BI9" s="10">
        <f t="shared" ref="BI9:BK9" si="101">BJ9</f>
        <v>45967</v>
      </c>
      <c r="BJ9" s="10">
        <f t="shared" si="101"/>
        <v>45967</v>
      </c>
      <c r="BK9" s="10">
        <f t="shared" si="101"/>
        <v>45967</v>
      </c>
      <c r="BL9" s="18">
        <f t="shared" si="42"/>
        <v>45967</v>
      </c>
      <c r="BM9" s="19">
        <f t="shared" si="43"/>
        <v>45967</v>
      </c>
      <c r="BN9" s="15" t="str">
        <f>IF(ISNA(VLOOKUP(BM9,Tabelle2!$B$3:$D$501,3,FALSE)),"",VLOOKUP(BM9,Tabelle2!$B$3:$D$501,3,FALSE))</f>
        <v/>
      </c>
      <c r="BO9" s="10">
        <f t="shared" ref="BO9:BQ9" si="102">BP9</f>
        <v>45997</v>
      </c>
      <c r="BP9" s="10">
        <f t="shared" si="102"/>
        <v>45997</v>
      </c>
      <c r="BQ9" s="10">
        <f t="shared" si="102"/>
        <v>45997</v>
      </c>
      <c r="BR9" s="18">
        <f t="shared" si="45"/>
        <v>45997</v>
      </c>
      <c r="BS9" s="19">
        <f t="shared" si="46"/>
        <v>45997</v>
      </c>
      <c r="BT9" s="15" t="str">
        <f>IF(ISNA(VLOOKUP(BS9,Tabelle2!$B$3:$D$501,3,FALSE)),"",VLOOKUP(BS9,Tabelle2!$B$3:$D$501,3,FALSE))</f>
        <v>Nikolaus / Thorsten</v>
      </c>
      <c r="BU9" s="46">
        <f t="shared" si="47"/>
        <v>46028</v>
      </c>
      <c r="BV9" s="46">
        <f t="shared" si="48"/>
        <v>46028</v>
      </c>
      <c r="BW9" s="46">
        <f t="shared" si="49"/>
        <v>46028</v>
      </c>
      <c r="BX9" s="47">
        <f t="shared" si="50"/>
        <v>46028</v>
      </c>
      <c r="BY9" s="48">
        <f t="shared" si="50"/>
        <v>46028</v>
      </c>
      <c r="BZ9" s="49" t="str">
        <f>IF(ISNA(VLOOKUP(BY9,Tabelle2!$B$3:$D$501,3,FALSE)),"",VLOOKUP(BY9,Tabelle2!$B$3:$D$501,3,FALSE))</f>
        <v>Heilige 3 Könige / Stefan</v>
      </c>
      <c r="CA9" s="46">
        <f t="shared" si="51"/>
        <v>46059</v>
      </c>
      <c r="CB9" s="46">
        <f t="shared" si="52"/>
        <v>46059</v>
      </c>
      <c r="CC9" s="46">
        <f t="shared" si="53"/>
        <v>46059</v>
      </c>
      <c r="CD9" s="47">
        <f t="shared" si="54"/>
        <v>46059</v>
      </c>
      <c r="CE9" s="48">
        <f t="shared" si="54"/>
        <v>46059</v>
      </c>
      <c r="CF9" s="49" t="str">
        <f>IF(ISNA(VLOOKUP(CE9,Tabelle2!$B$3:$D$501,3,FALSE)),"",VLOOKUP(CE9,Tabelle2!$B$3:$D$501,3,FALSE))</f>
        <v/>
      </c>
    </row>
    <row r="10" spans="1:84" ht="27.85" customHeight="1" x14ac:dyDescent="0.35">
      <c r="A10" s="10">
        <f t="shared" ref="A10:C10" si="103">B10</f>
        <v>45664</v>
      </c>
      <c r="B10" s="10">
        <f t="shared" si="103"/>
        <v>45664</v>
      </c>
      <c r="C10" s="10">
        <f t="shared" si="103"/>
        <v>45664</v>
      </c>
      <c r="D10" s="18">
        <f t="shared" si="12"/>
        <v>45664</v>
      </c>
      <c r="E10" s="19">
        <f t="shared" si="13"/>
        <v>45664</v>
      </c>
      <c r="F10" s="15" t="str">
        <f>IF(ISNA(VLOOKUP(E10,Tabelle2!$B$3:$D$501,3,FALSE)),"",VLOOKUP(E10,Tabelle2!$B$3:$D$501,3,FALSE))</f>
        <v/>
      </c>
      <c r="G10" s="10">
        <f t="shared" ref="G10:I10" si="104">H10</f>
        <v>45695</v>
      </c>
      <c r="H10" s="10">
        <f t="shared" si="104"/>
        <v>45695</v>
      </c>
      <c r="I10" s="10">
        <f t="shared" si="104"/>
        <v>45695</v>
      </c>
      <c r="J10" s="18">
        <f t="shared" si="15"/>
        <v>45695</v>
      </c>
      <c r="K10" s="19">
        <f t="shared" si="16"/>
        <v>45695</v>
      </c>
      <c r="L10" s="15" t="str">
        <f>IF(ISNA(VLOOKUP(K10,Tabelle2!$B$3:$D$501,3,FALSE)),"",VLOOKUP(K10,Tabelle2!$B$3:$D$501,3,FALSE))</f>
        <v/>
      </c>
      <c r="M10" s="10">
        <f t="shared" ref="M10:O10" si="105">N10</f>
        <v>45723</v>
      </c>
      <c r="N10" s="10">
        <f t="shared" si="105"/>
        <v>45723</v>
      </c>
      <c r="O10" s="10">
        <f t="shared" si="105"/>
        <v>45723</v>
      </c>
      <c r="P10" s="18">
        <f t="shared" si="18"/>
        <v>45723</v>
      </c>
      <c r="Q10" s="19">
        <f t="shared" si="19"/>
        <v>45723</v>
      </c>
      <c r="R10" s="15" t="str">
        <f>IF(ISNA(VLOOKUP(Q10,Tabelle2!$B$3:$D$501,3,FALSE)),"",VLOOKUP(Q10,Tabelle2!$B$3:$D$501,3,FALSE))</f>
        <v/>
      </c>
      <c r="S10" s="10">
        <f t="shared" ref="S10:U10" si="106">T10</f>
        <v>45754</v>
      </c>
      <c r="T10" s="10">
        <f t="shared" si="106"/>
        <v>45754</v>
      </c>
      <c r="U10" s="10">
        <f t="shared" si="106"/>
        <v>45754</v>
      </c>
      <c r="V10" s="18">
        <f t="shared" si="21"/>
        <v>45754</v>
      </c>
      <c r="W10" s="19">
        <f t="shared" si="22"/>
        <v>45754</v>
      </c>
      <c r="X10" s="69" t="str">
        <f>IF(ISNA(VLOOKUP(W10,Tabelle2!$B$3:$D$501,3,FALSE)),"",VLOOKUP(W10,Tabelle2!$B$3:$D$501,3,FALSE))</f>
        <v>1. W</v>
      </c>
      <c r="Y10" s="10">
        <f t="shared" ref="Y10:AA10" si="107">Z10</f>
        <v>45784</v>
      </c>
      <c r="Z10" s="10">
        <f t="shared" si="107"/>
        <v>45784</v>
      </c>
      <c r="AA10" s="10">
        <f t="shared" si="107"/>
        <v>45784</v>
      </c>
      <c r="AB10" s="18">
        <f t="shared" si="24"/>
        <v>45784</v>
      </c>
      <c r="AC10" s="19">
        <f t="shared" si="25"/>
        <v>45784</v>
      </c>
      <c r="AD10" s="15" t="str">
        <f>IF(ISNA(VLOOKUP(AC10,Tabelle2!$B$3:$D$501,3,FALSE)),"",VLOOKUP(AC10,Tabelle2!$B$3:$D$501,3,FALSE))</f>
        <v/>
      </c>
      <c r="AE10" s="10">
        <f t="shared" ref="AE10:AG10" si="108">AF10</f>
        <v>45815</v>
      </c>
      <c r="AF10" s="10">
        <f t="shared" si="108"/>
        <v>45815</v>
      </c>
      <c r="AG10" s="10">
        <f t="shared" si="108"/>
        <v>45815</v>
      </c>
      <c r="AH10" s="18">
        <f t="shared" si="27"/>
        <v>45815</v>
      </c>
      <c r="AI10" s="19">
        <f t="shared" si="28"/>
        <v>45815</v>
      </c>
      <c r="AJ10" s="15" t="str">
        <f>IF(ISNA(VLOOKUP(AI10,Tabelle2!$B$3:$D$501,3,FALSE)),"",VLOOKUP(AI10,Tabelle2!$B$3:$D$501,3,FALSE))</f>
        <v/>
      </c>
      <c r="AK10" s="10">
        <f t="shared" ref="AK10:AM10" si="109">AL10</f>
        <v>45845</v>
      </c>
      <c r="AL10" s="10">
        <f t="shared" si="109"/>
        <v>45845</v>
      </c>
      <c r="AM10" s="10">
        <f t="shared" si="109"/>
        <v>45845</v>
      </c>
      <c r="AN10" s="18">
        <f t="shared" si="30"/>
        <v>45845</v>
      </c>
      <c r="AO10" s="19">
        <f t="shared" si="31"/>
        <v>45845</v>
      </c>
      <c r="AP10" s="15" t="str">
        <f>IF(ISNA(VLOOKUP(AO10,Tabelle2!$B$3:$D$501,3,FALSE)),"",VLOOKUP(AO10,Tabelle2!$B$3:$D$501,3,FALSE))</f>
        <v>1. W / Arda</v>
      </c>
      <c r="AQ10" s="10">
        <f t="shared" ref="AQ10:AS10" si="110">AR10</f>
        <v>45876</v>
      </c>
      <c r="AR10" s="10">
        <f t="shared" si="110"/>
        <v>45876</v>
      </c>
      <c r="AS10" s="10">
        <f t="shared" si="110"/>
        <v>45876</v>
      </c>
      <c r="AT10" s="18">
        <f t="shared" si="33"/>
        <v>45876</v>
      </c>
      <c r="AU10" s="19">
        <f t="shared" si="34"/>
        <v>45876</v>
      </c>
      <c r="AV10" s="15" t="str">
        <f>IF(ISNA(VLOOKUP(AU10,Tabelle2!$B$3:$D$501,3,FALSE)),"",VLOOKUP(AU10,Tabelle2!$B$3:$D$501,3,FALSE))</f>
        <v/>
      </c>
      <c r="AW10" s="10">
        <f t="shared" ref="AW10:AY10" si="111">AX10</f>
        <v>45907</v>
      </c>
      <c r="AX10" s="10">
        <f t="shared" si="111"/>
        <v>45907</v>
      </c>
      <c r="AY10" s="10">
        <f t="shared" si="111"/>
        <v>45907</v>
      </c>
      <c r="AZ10" s="18">
        <f t="shared" si="36"/>
        <v>45907</v>
      </c>
      <c r="BA10" s="19">
        <f t="shared" si="37"/>
        <v>45907</v>
      </c>
      <c r="BB10" s="15" t="str">
        <f>IF(ISNA(VLOOKUP(BA10,Tabelle2!$B$3:$D$501,3,FALSE)),"",VLOOKUP(BA10,Tabelle2!$B$3:$D$501,3,FALSE))</f>
        <v/>
      </c>
      <c r="BC10" s="10">
        <f t="shared" ref="BC10:BE10" si="112">BD10</f>
        <v>45937</v>
      </c>
      <c r="BD10" s="10">
        <f t="shared" si="112"/>
        <v>45937</v>
      </c>
      <c r="BE10" s="10">
        <f t="shared" si="112"/>
        <v>45937</v>
      </c>
      <c r="BF10" s="18">
        <f t="shared" si="39"/>
        <v>45937</v>
      </c>
      <c r="BG10" s="19">
        <f t="shared" si="40"/>
        <v>45937</v>
      </c>
      <c r="BH10" s="15" t="str">
        <f>IF(ISNA(VLOOKUP(BG10,Tabelle2!$B$3:$D$501,3,FALSE)),"",VLOOKUP(BG10,Tabelle2!$B$3:$D$501,3,FALSE))</f>
        <v/>
      </c>
      <c r="BI10" s="10">
        <f t="shared" ref="BI10:BK10" si="113">BJ10</f>
        <v>45968</v>
      </c>
      <c r="BJ10" s="10">
        <f t="shared" si="113"/>
        <v>45968</v>
      </c>
      <c r="BK10" s="10">
        <f t="shared" si="113"/>
        <v>45968</v>
      </c>
      <c r="BL10" s="18">
        <f t="shared" si="42"/>
        <v>45968</v>
      </c>
      <c r="BM10" s="19">
        <f t="shared" si="43"/>
        <v>45968</v>
      </c>
      <c r="BN10" s="15" t="str">
        <f>IF(ISNA(VLOOKUP(BM10,Tabelle2!$B$3:$D$501,3,FALSE)),"",VLOOKUP(BM10,Tabelle2!$B$3:$D$501,3,FALSE))</f>
        <v>Rose</v>
      </c>
      <c r="BO10" s="10">
        <f t="shared" ref="BO10:BQ10" si="114">BP10</f>
        <v>45998</v>
      </c>
      <c r="BP10" s="10">
        <f t="shared" si="114"/>
        <v>45998</v>
      </c>
      <c r="BQ10" s="10">
        <f t="shared" si="114"/>
        <v>45998</v>
      </c>
      <c r="BR10" s="18">
        <f t="shared" si="45"/>
        <v>45998</v>
      </c>
      <c r="BS10" s="19">
        <f t="shared" si="46"/>
        <v>45998</v>
      </c>
      <c r="BT10" s="15" t="str">
        <f>IF(ISNA(VLOOKUP(BS10,Tabelle2!$B$3:$D$501,3,FALSE)),"",VLOOKUP(BS10,Tabelle2!$B$3:$D$501,3,FALSE))</f>
        <v>2. Advent</v>
      </c>
      <c r="BU10" s="46">
        <f t="shared" si="47"/>
        <v>46029</v>
      </c>
      <c r="BV10" s="46">
        <f t="shared" si="48"/>
        <v>46029</v>
      </c>
      <c r="BW10" s="46">
        <f t="shared" si="49"/>
        <v>46029</v>
      </c>
      <c r="BX10" s="47">
        <f t="shared" si="50"/>
        <v>46029</v>
      </c>
      <c r="BY10" s="48">
        <f t="shared" si="50"/>
        <v>46029</v>
      </c>
      <c r="BZ10" s="49" t="str">
        <f>IF(ISNA(VLOOKUP(BY10,Tabelle2!$B$3:$D$501,3,FALSE)),"",VLOOKUP(BY10,Tabelle2!$B$3:$D$501,3,FALSE))</f>
        <v/>
      </c>
      <c r="CA10" s="46">
        <f t="shared" si="51"/>
        <v>46060</v>
      </c>
      <c r="CB10" s="46">
        <f t="shared" si="52"/>
        <v>46060</v>
      </c>
      <c r="CC10" s="46">
        <f t="shared" si="53"/>
        <v>46060</v>
      </c>
      <c r="CD10" s="47">
        <f t="shared" si="54"/>
        <v>46060</v>
      </c>
      <c r="CE10" s="48">
        <f t="shared" si="54"/>
        <v>46060</v>
      </c>
      <c r="CF10" s="49" t="str">
        <f>IF(ISNA(VLOOKUP(CE10,Tabelle2!$B$3:$D$501,3,FALSE)),"",VLOOKUP(CE10,Tabelle2!$B$3:$D$501,3,FALSE))</f>
        <v/>
      </c>
    </row>
    <row r="11" spans="1:84" ht="27.85" customHeight="1" x14ac:dyDescent="0.35">
      <c r="A11" s="10">
        <f t="shared" ref="A11:C11" si="115">B11</f>
        <v>45665</v>
      </c>
      <c r="B11" s="10">
        <f t="shared" si="115"/>
        <v>45665</v>
      </c>
      <c r="C11" s="10">
        <f t="shared" si="115"/>
        <v>45665</v>
      </c>
      <c r="D11" s="18">
        <f t="shared" si="12"/>
        <v>45665</v>
      </c>
      <c r="E11" s="19">
        <f t="shared" si="13"/>
        <v>45665</v>
      </c>
      <c r="F11" s="15" t="str">
        <f>IF(ISNA(VLOOKUP(E11,Tabelle2!$B$3:$D$501,3,FALSE)),"",VLOOKUP(E11,Tabelle2!$B$3:$D$501,3,FALSE))</f>
        <v/>
      </c>
      <c r="G11" s="10">
        <f t="shared" ref="G11:I11" si="116">H11</f>
        <v>45696</v>
      </c>
      <c r="H11" s="10">
        <f t="shared" si="116"/>
        <v>45696</v>
      </c>
      <c r="I11" s="10">
        <f t="shared" si="116"/>
        <v>45696</v>
      </c>
      <c r="J11" s="18">
        <f t="shared" si="15"/>
        <v>45696</v>
      </c>
      <c r="K11" s="19">
        <f t="shared" si="16"/>
        <v>45696</v>
      </c>
      <c r="L11" s="15" t="str">
        <f>IF(ISNA(VLOOKUP(K11,Tabelle2!$B$3:$D$501,3,FALSE)),"",VLOOKUP(K11,Tabelle2!$B$3:$D$501,3,FALSE))</f>
        <v/>
      </c>
      <c r="M11" s="10">
        <f t="shared" ref="M11:O11" si="117">N11</f>
        <v>45724</v>
      </c>
      <c r="N11" s="10">
        <f t="shared" si="117"/>
        <v>45724</v>
      </c>
      <c r="O11" s="10">
        <f t="shared" si="117"/>
        <v>45724</v>
      </c>
      <c r="P11" s="18">
        <f t="shared" si="18"/>
        <v>45724</v>
      </c>
      <c r="Q11" s="19">
        <f t="shared" si="19"/>
        <v>45724</v>
      </c>
      <c r="R11" s="15" t="str">
        <f>IF(ISNA(VLOOKUP(Q11,Tabelle2!$B$3:$D$501,3,FALSE)),"",VLOOKUP(Q11,Tabelle2!$B$3:$D$501,3,FALSE))</f>
        <v/>
      </c>
      <c r="S11" s="10">
        <f t="shared" ref="S11:U11" si="118">T11</f>
        <v>45755</v>
      </c>
      <c r="T11" s="10">
        <f t="shared" si="118"/>
        <v>45755</v>
      </c>
      <c r="U11" s="10">
        <f t="shared" si="118"/>
        <v>45755</v>
      </c>
      <c r="V11" s="18">
        <f t="shared" si="21"/>
        <v>45755</v>
      </c>
      <c r="W11" s="19">
        <f t="shared" si="22"/>
        <v>45755</v>
      </c>
      <c r="X11" s="69" t="str">
        <f>IF(ISNA(VLOOKUP(W11,Tabelle2!$B$3:$D$501,3,FALSE)),"",VLOOKUP(W11,Tabelle2!$B$3:$D$501,3,FALSE))</f>
        <v/>
      </c>
      <c r="Y11" s="10">
        <f t="shared" ref="Y11:AA11" si="119">Z11</f>
        <v>45785</v>
      </c>
      <c r="Z11" s="10">
        <f t="shared" si="119"/>
        <v>45785</v>
      </c>
      <c r="AA11" s="10">
        <f t="shared" si="119"/>
        <v>45785</v>
      </c>
      <c r="AB11" s="18">
        <f t="shared" si="24"/>
        <v>45785</v>
      </c>
      <c r="AC11" s="19">
        <f t="shared" si="25"/>
        <v>45785</v>
      </c>
      <c r="AD11" s="15" t="str">
        <f>IF(ISNA(VLOOKUP(AC11,Tabelle2!$B$3:$D$501,3,FALSE)),"",VLOOKUP(AC11,Tabelle2!$B$3:$D$501,3,FALSE))</f>
        <v/>
      </c>
      <c r="AE11" s="10">
        <f t="shared" ref="AE11:AG11" si="120">AF11</f>
        <v>45816</v>
      </c>
      <c r="AF11" s="10">
        <f t="shared" si="120"/>
        <v>45816</v>
      </c>
      <c r="AG11" s="10">
        <f t="shared" si="120"/>
        <v>45816</v>
      </c>
      <c r="AH11" s="18">
        <f t="shared" si="27"/>
        <v>45816</v>
      </c>
      <c r="AI11" s="19">
        <f t="shared" si="28"/>
        <v>45816</v>
      </c>
      <c r="AJ11" s="15" t="str">
        <f>IF(ISNA(VLOOKUP(AI11,Tabelle2!$B$3:$D$501,3,FALSE)),"",VLOOKUP(AI11,Tabelle2!$B$3:$D$501,3,FALSE))</f>
        <v>Pfingstsonntag</v>
      </c>
      <c r="AK11" s="10">
        <f t="shared" ref="AK11:AM11" si="121">AL11</f>
        <v>45846</v>
      </c>
      <c r="AL11" s="10">
        <f t="shared" si="121"/>
        <v>45846</v>
      </c>
      <c r="AM11" s="10">
        <f t="shared" si="121"/>
        <v>45846</v>
      </c>
      <c r="AN11" s="18">
        <f t="shared" si="30"/>
        <v>45846</v>
      </c>
      <c r="AO11" s="19">
        <f t="shared" si="31"/>
        <v>45846</v>
      </c>
      <c r="AP11" s="15" t="str">
        <f>IF(ISNA(VLOOKUP(AO11,Tabelle2!$B$3:$D$501,3,FALSE)),"",VLOOKUP(AO11,Tabelle2!$B$3:$D$501,3,FALSE))</f>
        <v/>
      </c>
      <c r="AQ11" s="10">
        <f t="shared" ref="AQ11:AS11" si="122">AR11</f>
        <v>45877</v>
      </c>
      <c r="AR11" s="10">
        <f t="shared" si="122"/>
        <v>45877</v>
      </c>
      <c r="AS11" s="10">
        <f t="shared" si="122"/>
        <v>45877</v>
      </c>
      <c r="AT11" s="18">
        <f t="shared" si="33"/>
        <v>45877</v>
      </c>
      <c r="AU11" s="19">
        <f t="shared" si="34"/>
        <v>45877</v>
      </c>
      <c r="AV11" s="15" t="str">
        <f>IF(ISNA(VLOOKUP(AU11,Tabelle2!$B$3:$D$501,3,FALSE)),"",VLOOKUP(AU11,Tabelle2!$B$3:$D$501,3,FALSE))</f>
        <v>Christopher</v>
      </c>
      <c r="AW11" s="10">
        <f t="shared" ref="AW11:AY11" si="123">AX11</f>
        <v>45908</v>
      </c>
      <c r="AX11" s="10">
        <f t="shared" si="123"/>
        <v>45908</v>
      </c>
      <c r="AY11" s="10">
        <f t="shared" si="123"/>
        <v>45908</v>
      </c>
      <c r="AZ11" s="18">
        <f t="shared" si="36"/>
        <v>45908</v>
      </c>
      <c r="BA11" s="19">
        <f t="shared" si="37"/>
        <v>45908</v>
      </c>
      <c r="BB11" s="15" t="str">
        <f>IF(ISNA(VLOOKUP(BA11,Tabelle2!$B$3:$D$501,3,FALSE)),"",VLOOKUP(BA11,Tabelle2!$B$3:$D$501,3,FALSE))</f>
        <v/>
      </c>
      <c r="BC11" s="10">
        <f t="shared" ref="BC11:BE11" si="124">BD11</f>
        <v>45938</v>
      </c>
      <c r="BD11" s="10">
        <f t="shared" si="124"/>
        <v>45938</v>
      </c>
      <c r="BE11" s="10">
        <f t="shared" si="124"/>
        <v>45938</v>
      </c>
      <c r="BF11" s="18">
        <f t="shared" si="39"/>
        <v>45938</v>
      </c>
      <c r="BG11" s="19">
        <f t="shared" si="40"/>
        <v>45938</v>
      </c>
      <c r="BH11" s="15" t="str">
        <f>IF(ISNA(VLOOKUP(BG11,Tabelle2!$B$3:$D$501,3,FALSE)),"",VLOOKUP(BG11,Tabelle2!$B$3:$D$501,3,FALSE))</f>
        <v/>
      </c>
      <c r="BI11" s="10">
        <f t="shared" ref="BI11:BK11" si="125">BJ11</f>
        <v>45969</v>
      </c>
      <c r="BJ11" s="10">
        <f t="shared" si="125"/>
        <v>45969</v>
      </c>
      <c r="BK11" s="10">
        <f t="shared" si="125"/>
        <v>45969</v>
      </c>
      <c r="BL11" s="18">
        <f t="shared" si="42"/>
        <v>45969</v>
      </c>
      <c r="BM11" s="19">
        <f t="shared" si="43"/>
        <v>45969</v>
      </c>
      <c r="BN11" s="15" t="str">
        <f>IF(ISNA(VLOOKUP(BM11,Tabelle2!$B$3:$D$501,3,FALSE)),"",VLOOKUP(BM11,Tabelle2!$B$3:$D$501,3,FALSE))</f>
        <v>Juliana</v>
      </c>
      <c r="BO11" s="10">
        <f t="shared" ref="BO11:BQ11" si="126">BP11</f>
        <v>45999</v>
      </c>
      <c r="BP11" s="10">
        <f t="shared" si="126"/>
        <v>45999</v>
      </c>
      <c r="BQ11" s="10">
        <f t="shared" si="126"/>
        <v>45999</v>
      </c>
      <c r="BR11" s="18">
        <f t="shared" si="45"/>
        <v>45999</v>
      </c>
      <c r="BS11" s="19">
        <f t="shared" si="46"/>
        <v>45999</v>
      </c>
      <c r="BT11" s="15" t="str">
        <f>IF(ISNA(VLOOKUP(BS11,Tabelle2!$B$3:$D$501,3,FALSE)),"",VLOOKUP(BS11,Tabelle2!$B$3:$D$501,3,FALSE))</f>
        <v>Nino / Fred</v>
      </c>
      <c r="BU11" s="46">
        <f t="shared" si="47"/>
        <v>46030</v>
      </c>
      <c r="BV11" s="46">
        <f t="shared" si="48"/>
        <v>46030</v>
      </c>
      <c r="BW11" s="46">
        <f t="shared" si="49"/>
        <v>46030</v>
      </c>
      <c r="BX11" s="47">
        <f t="shared" si="50"/>
        <v>46030</v>
      </c>
      <c r="BY11" s="48">
        <f t="shared" si="50"/>
        <v>46030</v>
      </c>
      <c r="BZ11" s="49" t="str">
        <f>IF(ISNA(VLOOKUP(BY11,Tabelle2!$B$3:$D$501,3,FALSE)),"",VLOOKUP(BY11,Tabelle2!$B$3:$D$501,3,FALSE))</f>
        <v/>
      </c>
      <c r="CA11" s="46">
        <f t="shared" si="51"/>
        <v>46061</v>
      </c>
      <c r="CB11" s="46">
        <f t="shared" si="52"/>
        <v>46061</v>
      </c>
      <c r="CC11" s="46">
        <f t="shared" si="53"/>
        <v>46061</v>
      </c>
      <c r="CD11" s="47">
        <f t="shared" si="54"/>
        <v>46061</v>
      </c>
      <c r="CE11" s="48">
        <f t="shared" si="54"/>
        <v>46061</v>
      </c>
      <c r="CF11" s="49" t="str">
        <f>IF(ISNA(VLOOKUP(CE11,Tabelle2!$B$3:$D$501,3,FALSE)),"",VLOOKUP(CE11,Tabelle2!$B$3:$D$501,3,FALSE))</f>
        <v/>
      </c>
    </row>
    <row r="12" spans="1:84" ht="27.85" customHeight="1" x14ac:dyDescent="0.35">
      <c r="A12" s="10">
        <f t="shared" ref="A12:C12" si="127">B12</f>
        <v>45666</v>
      </c>
      <c r="B12" s="10">
        <f t="shared" si="127"/>
        <v>45666</v>
      </c>
      <c r="C12" s="10">
        <f t="shared" si="127"/>
        <v>45666</v>
      </c>
      <c r="D12" s="18">
        <f t="shared" si="12"/>
        <v>45666</v>
      </c>
      <c r="E12" s="19">
        <f t="shared" si="13"/>
        <v>45666</v>
      </c>
      <c r="F12" s="15" t="str">
        <f>IF(ISNA(VLOOKUP(E12,Tabelle2!$B$3:$D$501,3,FALSE)),"",VLOOKUP(E12,Tabelle2!$B$3:$D$501,3,FALSE))</f>
        <v>Luis</v>
      </c>
      <c r="G12" s="10">
        <f t="shared" ref="G12:I12" si="128">H12</f>
        <v>45697</v>
      </c>
      <c r="H12" s="10">
        <f t="shared" si="128"/>
        <v>45697</v>
      </c>
      <c r="I12" s="10">
        <f t="shared" si="128"/>
        <v>45697</v>
      </c>
      <c r="J12" s="18">
        <f t="shared" si="15"/>
        <v>45697</v>
      </c>
      <c r="K12" s="19">
        <f t="shared" si="16"/>
        <v>45697</v>
      </c>
      <c r="L12" s="15" t="str">
        <f>IF(ISNA(VLOOKUP(K12,Tabelle2!$B$3:$D$501,3,FALSE)),"",VLOOKUP(K12,Tabelle2!$B$3:$D$501,3,FALSE))</f>
        <v/>
      </c>
      <c r="M12" s="10">
        <f t="shared" ref="M12:O12" si="129">N12</f>
        <v>45725</v>
      </c>
      <c r="N12" s="10">
        <f t="shared" si="129"/>
        <v>45725</v>
      </c>
      <c r="O12" s="10">
        <f t="shared" si="129"/>
        <v>45725</v>
      </c>
      <c r="P12" s="18">
        <f t="shared" si="18"/>
        <v>45725</v>
      </c>
      <c r="Q12" s="19">
        <f t="shared" si="19"/>
        <v>45725</v>
      </c>
      <c r="R12" s="15" t="str">
        <f>IF(ISNA(VLOOKUP(Q12,Tabelle2!$B$3:$D$501,3,FALSE)),"",VLOOKUP(Q12,Tabelle2!$B$3:$D$501,3,FALSE))</f>
        <v/>
      </c>
      <c r="S12" s="10">
        <f t="shared" ref="S12:U12" si="130">T12</f>
        <v>45756</v>
      </c>
      <c r="T12" s="10">
        <f t="shared" si="130"/>
        <v>45756</v>
      </c>
      <c r="U12" s="10">
        <f t="shared" si="130"/>
        <v>45756</v>
      </c>
      <c r="V12" s="18">
        <f t="shared" si="21"/>
        <v>45756</v>
      </c>
      <c r="W12" s="19">
        <f t="shared" si="22"/>
        <v>45756</v>
      </c>
      <c r="X12" s="69" t="str">
        <f>IF(ISNA(VLOOKUP(W12,Tabelle2!$B$3:$D$501,3,FALSE)),"",VLOOKUP(W12,Tabelle2!$B$3:$D$501,3,FALSE))</f>
        <v>Miriam</v>
      </c>
      <c r="Y12" s="10">
        <f t="shared" ref="Y12:AA12" si="131">Z12</f>
        <v>45786</v>
      </c>
      <c r="Z12" s="10">
        <f t="shared" si="131"/>
        <v>45786</v>
      </c>
      <c r="AA12" s="10">
        <f t="shared" si="131"/>
        <v>45786</v>
      </c>
      <c r="AB12" s="18">
        <f t="shared" si="24"/>
        <v>45786</v>
      </c>
      <c r="AC12" s="19">
        <f t="shared" si="25"/>
        <v>45786</v>
      </c>
      <c r="AD12" s="15" t="str">
        <f>IF(ISNA(VLOOKUP(AC12,Tabelle2!$B$3:$D$501,3,FALSE)),"",VLOOKUP(AC12,Tabelle2!$B$3:$D$501,3,FALSE))</f>
        <v/>
      </c>
      <c r="AE12" s="10">
        <f t="shared" ref="AE12:AG12" si="132">AF12</f>
        <v>45817</v>
      </c>
      <c r="AF12" s="10">
        <f t="shared" si="132"/>
        <v>45817</v>
      </c>
      <c r="AG12" s="10">
        <f t="shared" si="132"/>
        <v>45817</v>
      </c>
      <c r="AH12" s="18">
        <f t="shared" si="27"/>
        <v>45817</v>
      </c>
      <c r="AI12" s="19">
        <f t="shared" si="28"/>
        <v>45817</v>
      </c>
      <c r="AJ12" s="15" t="str">
        <f>IF(ISNA(VLOOKUP(AI12,Tabelle2!$B$3:$D$501,3,FALSE)),"",VLOOKUP(AI12,Tabelle2!$B$3:$D$501,3,FALSE))</f>
        <v>Pfingstmontag</v>
      </c>
      <c r="AK12" s="10">
        <f t="shared" ref="AK12:AM12" si="133">AL12</f>
        <v>45847</v>
      </c>
      <c r="AL12" s="10">
        <f t="shared" si="133"/>
        <v>45847</v>
      </c>
      <c r="AM12" s="10">
        <f t="shared" si="133"/>
        <v>45847</v>
      </c>
      <c r="AN12" s="18">
        <f t="shared" si="30"/>
        <v>45847</v>
      </c>
      <c r="AO12" s="19">
        <f t="shared" si="31"/>
        <v>45847</v>
      </c>
      <c r="AP12" s="15" t="str">
        <f>IF(ISNA(VLOOKUP(AO12,Tabelle2!$B$3:$D$501,3,FALSE)),"",VLOOKUP(AO12,Tabelle2!$B$3:$D$501,3,FALSE))</f>
        <v>Dino</v>
      </c>
      <c r="AQ12" s="10">
        <f t="shared" ref="AQ12:AS12" si="134">AR12</f>
        <v>45878</v>
      </c>
      <c r="AR12" s="10">
        <f t="shared" si="134"/>
        <v>45878</v>
      </c>
      <c r="AS12" s="10">
        <f t="shared" si="134"/>
        <v>45878</v>
      </c>
      <c r="AT12" s="18">
        <f t="shared" si="33"/>
        <v>45878</v>
      </c>
      <c r="AU12" s="19">
        <f t="shared" si="34"/>
        <v>45878</v>
      </c>
      <c r="AV12" s="15" t="str">
        <f>IF(ISNA(VLOOKUP(AU12,Tabelle2!$B$3:$D$501,3,FALSE)),"",VLOOKUP(AU12,Tabelle2!$B$3:$D$501,3,FALSE))</f>
        <v/>
      </c>
      <c r="AW12" s="10">
        <f t="shared" ref="AW12:AY12" si="135">AX12</f>
        <v>45909</v>
      </c>
      <c r="AX12" s="10">
        <f t="shared" si="135"/>
        <v>45909</v>
      </c>
      <c r="AY12" s="10">
        <f t="shared" si="135"/>
        <v>45909</v>
      </c>
      <c r="AZ12" s="18">
        <f t="shared" si="36"/>
        <v>45909</v>
      </c>
      <c r="BA12" s="19">
        <f t="shared" si="37"/>
        <v>45909</v>
      </c>
      <c r="BB12" s="15" t="str">
        <f>IF(ISNA(VLOOKUP(BA12,Tabelle2!$B$3:$D$501,3,FALSE)),"",VLOOKUP(BA12,Tabelle2!$B$3:$D$501,3,FALSE))</f>
        <v>Hannna</v>
      </c>
      <c r="BC12" s="10">
        <f t="shared" ref="BC12:BE12" si="136">BD12</f>
        <v>45939</v>
      </c>
      <c r="BD12" s="10">
        <f t="shared" si="136"/>
        <v>45939</v>
      </c>
      <c r="BE12" s="10">
        <f t="shared" si="136"/>
        <v>45939</v>
      </c>
      <c r="BF12" s="18">
        <f t="shared" si="39"/>
        <v>45939</v>
      </c>
      <c r="BG12" s="19">
        <f t="shared" si="40"/>
        <v>45939</v>
      </c>
      <c r="BH12" s="15" t="str">
        <f>IF(ISNA(VLOOKUP(BG12,Tabelle2!$B$3:$D$501,3,FALSE)),"",VLOOKUP(BG12,Tabelle2!$B$3:$D$501,3,FALSE))</f>
        <v/>
      </c>
      <c r="BI12" s="10">
        <f t="shared" ref="BI12:BK12" si="137">BJ12</f>
        <v>45970</v>
      </c>
      <c r="BJ12" s="10">
        <f t="shared" si="137"/>
        <v>45970</v>
      </c>
      <c r="BK12" s="10">
        <f t="shared" si="137"/>
        <v>45970</v>
      </c>
      <c r="BL12" s="18">
        <f t="shared" si="42"/>
        <v>45970</v>
      </c>
      <c r="BM12" s="19">
        <f t="shared" si="43"/>
        <v>45970</v>
      </c>
      <c r="BN12" s="15" t="str">
        <f>IF(ISNA(VLOOKUP(BM12,Tabelle2!$B$3:$D$501,3,FALSE)),"",VLOOKUP(BM12,Tabelle2!$B$3:$D$501,3,FALSE))</f>
        <v/>
      </c>
      <c r="BO12" s="10">
        <f t="shared" ref="BO12:BQ12" si="138">BP12</f>
        <v>46000</v>
      </c>
      <c r="BP12" s="10">
        <f t="shared" si="138"/>
        <v>46000</v>
      </c>
      <c r="BQ12" s="10">
        <f t="shared" si="138"/>
        <v>46000</v>
      </c>
      <c r="BR12" s="18">
        <f t="shared" si="45"/>
        <v>46000</v>
      </c>
      <c r="BS12" s="19">
        <f t="shared" si="46"/>
        <v>46000</v>
      </c>
      <c r="BT12" s="15" t="str">
        <f>IF(ISNA(VLOOKUP(BS12,Tabelle2!$B$3:$D$501,3,FALSE)),"",VLOOKUP(BS12,Tabelle2!$B$3:$D$501,3,FALSE))</f>
        <v/>
      </c>
      <c r="BU12" s="46">
        <f t="shared" si="47"/>
        <v>46031</v>
      </c>
      <c r="BV12" s="46">
        <f t="shared" si="48"/>
        <v>46031</v>
      </c>
      <c r="BW12" s="46">
        <f t="shared" si="49"/>
        <v>46031</v>
      </c>
      <c r="BX12" s="47">
        <f t="shared" si="50"/>
        <v>46031</v>
      </c>
      <c r="BY12" s="48">
        <f t="shared" si="50"/>
        <v>46031</v>
      </c>
      <c r="BZ12" s="49" t="str">
        <f>IF(ISNA(VLOOKUP(BY12,Tabelle2!$B$3:$D$501,3,FALSE)),"",VLOOKUP(BY12,Tabelle2!$B$3:$D$501,3,FALSE))</f>
        <v>Luis</v>
      </c>
      <c r="CA12" s="46">
        <f t="shared" si="51"/>
        <v>46062</v>
      </c>
      <c r="CB12" s="46">
        <f t="shared" si="52"/>
        <v>46062</v>
      </c>
      <c r="CC12" s="46">
        <f t="shared" si="53"/>
        <v>46062</v>
      </c>
      <c r="CD12" s="47">
        <f t="shared" si="54"/>
        <v>46062</v>
      </c>
      <c r="CE12" s="48">
        <f t="shared" si="54"/>
        <v>46062</v>
      </c>
      <c r="CF12" s="49" t="str">
        <f>IF(ISNA(VLOOKUP(CE12,Tabelle2!$B$3:$D$501,3,FALSE)),"",VLOOKUP(CE12,Tabelle2!$B$3:$D$501,3,FALSE))</f>
        <v/>
      </c>
    </row>
    <row r="13" spans="1:84" ht="27.85" customHeight="1" x14ac:dyDescent="0.35">
      <c r="A13" s="10">
        <f t="shared" ref="A13:C13" si="139">B13</f>
        <v>45667</v>
      </c>
      <c r="B13" s="10">
        <f t="shared" si="139"/>
        <v>45667</v>
      </c>
      <c r="C13" s="10">
        <f t="shared" si="139"/>
        <v>45667</v>
      </c>
      <c r="D13" s="18">
        <f t="shared" si="12"/>
        <v>45667</v>
      </c>
      <c r="E13" s="19">
        <f t="shared" si="13"/>
        <v>45667</v>
      </c>
      <c r="F13" s="15" t="str">
        <f>IF(ISNA(VLOOKUP(E13,Tabelle2!$B$3:$D$501,3,FALSE)),"",VLOOKUP(E13,Tabelle2!$B$3:$D$501,3,FALSE))</f>
        <v xml:space="preserve">Neujahrsempfang </v>
      </c>
      <c r="G13" s="10">
        <f t="shared" ref="G13:I13" si="140">H13</f>
        <v>45698</v>
      </c>
      <c r="H13" s="10">
        <f t="shared" si="140"/>
        <v>45698</v>
      </c>
      <c r="I13" s="10">
        <f t="shared" si="140"/>
        <v>45698</v>
      </c>
      <c r="J13" s="18">
        <f t="shared" si="15"/>
        <v>45698</v>
      </c>
      <c r="K13" s="19">
        <f t="shared" si="16"/>
        <v>45698</v>
      </c>
      <c r="L13" s="15" t="str">
        <f>IF(ISNA(VLOOKUP(K13,Tabelle2!$B$3:$D$501,3,FALSE)),"",VLOOKUP(K13,Tabelle2!$B$3:$D$501,3,FALSE))</f>
        <v/>
      </c>
      <c r="M13" s="10">
        <f t="shared" ref="M13:O13" si="141">N13</f>
        <v>45726</v>
      </c>
      <c r="N13" s="10">
        <f t="shared" si="141"/>
        <v>45726</v>
      </c>
      <c r="O13" s="10">
        <f t="shared" si="141"/>
        <v>45726</v>
      </c>
      <c r="P13" s="18">
        <f t="shared" si="18"/>
        <v>45726</v>
      </c>
      <c r="Q13" s="19">
        <f t="shared" si="19"/>
        <v>45726</v>
      </c>
      <c r="R13" s="15" t="str">
        <f>IF(ISNA(VLOOKUP(Q13,Tabelle2!$B$3:$D$501,3,FALSE)),"",VLOOKUP(Q13,Tabelle2!$B$3:$D$501,3,FALSE))</f>
        <v/>
      </c>
      <c r="S13" s="10">
        <f t="shared" ref="S13:U13" si="142">T13</f>
        <v>45757</v>
      </c>
      <c r="T13" s="10">
        <f t="shared" si="142"/>
        <v>45757</v>
      </c>
      <c r="U13" s="10">
        <f t="shared" si="142"/>
        <v>45757</v>
      </c>
      <c r="V13" s="18">
        <f t="shared" si="21"/>
        <v>45757</v>
      </c>
      <c r="W13" s="19">
        <f t="shared" si="22"/>
        <v>45757</v>
      </c>
      <c r="X13" s="69" t="str">
        <f>IF(ISNA(VLOOKUP(W13,Tabelle2!$B$3:$D$501,3,FALSE)),"",VLOOKUP(W13,Tabelle2!$B$3:$D$501,3,FALSE))</f>
        <v>Lucy</v>
      </c>
      <c r="Y13" s="10">
        <f t="shared" ref="Y13:AA13" si="143">Z13</f>
        <v>45787</v>
      </c>
      <c r="Z13" s="10">
        <f t="shared" si="143"/>
        <v>45787</v>
      </c>
      <c r="AA13" s="10">
        <f t="shared" si="143"/>
        <v>45787</v>
      </c>
      <c r="AB13" s="18">
        <f t="shared" si="24"/>
        <v>45787</v>
      </c>
      <c r="AC13" s="19">
        <f t="shared" si="25"/>
        <v>45787</v>
      </c>
      <c r="AD13" s="15" t="str">
        <f>IF(ISNA(VLOOKUP(AC13,Tabelle2!$B$3:$D$501,3,FALSE)),"",VLOOKUP(AC13,Tabelle2!$B$3:$D$501,3,FALSE))</f>
        <v/>
      </c>
      <c r="AE13" s="10">
        <f t="shared" ref="AE13:AG13" si="144">AF13</f>
        <v>45818</v>
      </c>
      <c r="AF13" s="10">
        <f t="shared" si="144"/>
        <v>45818</v>
      </c>
      <c r="AG13" s="10">
        <f t="shared" si="144"/>
        <v>45818</v>
      </c>
      <c r="AH13" s="18">
        <f t="shared" si="27"/>
        <v>45818</v>
      </c>
      <c r="AI13" s="19">
        <f t="shared" si="28"/>
        <v>45818</v>
      </c>
      <c r="AJ13" s="15" t="str">
        <f>IF(ISNA(VLOOKUP(AI13,Tabelle2!$B$3:$D$501,3,FALSE)),"",VLOOKUP(AI13,Tabelle2!$B$3:$D$501,3,FALSE))</f>
        <v>Hans</v>
      </c>
      <c r="AK13" s="10">
        <f t="shared" ref="AK13:AM13" si="145">AL13</f>
        <v>45848</v>
      </c>
      <c r="AL13" s="10">
        <f t="shared" si="145"/>
        <v>45848</v>
      </c>
      <c r="AM13" s="10">
        <f t="shared" si="145"/>
        <v>45848</v>
      </c>
      <c r="AN13" s="18">
        <f t="shared" si="30"/>
        <v>45848</v>
      </c>
      <c r="AO13" s="19">
        <f t="shared" si="31"/>
        <v>45848</v>
      </c>
      <c r="AP13" s="15" t="str">
        <f>IF(ISNA(VLOOKUP(AO13,Tabelle2!$B$3:$D$501,3,FALSE)),"",VLOOKUP(AO13,Tabelle2!$B$3:$D$501,3,FALSE))</f>
        <v/>
      </c>
      <c r="AQ13" s="10">
        <f t="shared" ref="AQ13:AS13" si="146">AR13</f>
        <v>45879</v>
      </c>
      <c r="AR13" s="10">
        <f t="shared" si="146"/>
        <v>45879</v>
      </c>
      <c r="AS13" s="10">
        <f t="shared" si="146"/>
        <v>45879</v>
      </c>
      <c r="AT13" s="18">
        <f t="shared" si="33"/>
        <v>45879</v>
      </c>
      <c r="AU13" s="19">
        <f t="shared" si="34"/>
        <v>45879</v>
      </c>
      <c r="AV13" s="15" t="str">
        <f>IF(ISNA(VLOOKUP(AU13,Tabelle2!$B$3:$D$501,3,FALSE)),"",VLOOKUP(AU13,Tabelle2!$B$3:$D$501,3,FALSE))</f>
        <v/>
      </c>
      <c r="AW13" s="10">
        <f t="shared" ref="AW13:AY13" si="147">AX13</f>
        <v>45910</v>
      </c>
      <c r="AX13" s="10">
        <f t="shared" si="147"/>
        <v>45910</v>
      </c>
      <c r="AY13" s="10">
        <f t="shared" si="147"/>
        <v>45910</v>
      </c>
      <c r="AZ13" s="18">
        <f t="shared" si="36"/>
        <v>45910</v>
      </c>
      <c r="BA13" s="19">
        <f t="shared" si="37"/>
        <v>45910</v>
      </c>
      <c r="BB13" s="15" t="str">
        <f>IF(ISNA(VLOOKUP(BA13,Tabelle2!$B$3:$D$501,3,FALSE)),"",VLOOKUP(BA13,Tabelle2!$B$3:$D$501,3,FALSE))</f>
        <v>Mario</v>
      </c>
      <c r="BC13" s="10">
        <f t="shared" ref="BC13:BE13" si="148">BD13</f>
        <v>45940</v>
      </c>
      <c r="BD13" s="10">
        <f t="shared" si="148"/>
        <v>45940</v>
      </c>
      <c r="BE13" s="10">
        <f t="shared" si="148"/>
        <v>45940</v>
      </c>
      <c r="BF13" s="18">
        <f t="shared" si="39"/>
        <v>45940</v>
      </c>
      <c r="BG13" s="19">
        <f t="shared" si="40"/>
        <v>45940</v>
      </c>
      <c r="BH13" s="15" t="str">
        <f>IF(ISNA(VLOOKUP(BG13,Tabelle2!$B$3:$D$501,3,FALSE)),"",VLOOKUP(BG13,Tabelle2!$B$3:$D$501,3,FALSE))</f>
        <v/>
      </c>
      <c r="BI13" s="10">
        <f t="shared" ref="BI13:BK13" si="149">BJ13</f>
        <v>45971</v>
      </c>
      <c r="BJ13" s="10">
        <f t="shared" si="149"/>
        <v>45971</v>
      </c>
      <c r="BK13" s="10">
        <f t="shared" si="149"/>
        <v>45971</v>
      </c>
      <c r="BL13" s="18">
        <f t="shared" si="42"/>
        <v>45971</v>
      </c>
      <c r="BM13" s="19">
        <f t="shared" si="43"/>
        <v>45971</v>
      </c>
      <c r="BN13" s="15" t="str">
        <f>IF(ISNA(VLOOKUP(BM13,Tabelle2!$B$3:$D$501,3,FALSE)),"",VLOOKUP(BM13,Tabelle2!$B$3:$D$501,3,FALSE))</f>
        <v/>
      </c>
      <c r="BO13" s="10">
        <f t="shared" ref="BO13:BQ13" si="150">BP13</f>
        <v>46001</v>
      </c>
      <c r="BP13" s="10">
        <f t="shared" si="150"/>
        <v>46001</v>
      </c>
      <c r="BQ13" s="10">
        <f t="shared" si="150"/>
        <v>46001</v>
      </c>
      <c r="BR13" s="18">
        <f t="shared" si="45"/>
        <v>46001</v>
      </c>
      <c r="BS13" s="19">
        <f t="shared" si="46"/>
        <v>46001</v>
      </c>
      <c r="BT13" s="15" t="str">
        <f>IF(ISNA(VLOOKUP(BS13,Tabelle2!$B$3:$D$501,3,FALSE)),"",VLOOKUP(BS13,Tabelle2!$B$3:$D$501,3,FALSE))</f>
        <v/>
      </c>
      <c r="BU13" s="46">
        <f t="shared" si="47"/>
        <v>46032</v>
      </c>
      <c r="BV13" s="46">
        <f t="shared" si="48"/>
        <v>46032</v>
      </c>
      <c r="BW13" s="46">
        <f t="shared" si="49"/>
        <v>46032</v>
      </c>
      <c r="BX13" s="47">
        <f t="shared" si="50"/>
        <v>46032</v>
      </c>
      <c r="BY13" s="48">
        <f t="shared" si="50"/>
        <v>46032</v>
      </c>
      <c r="BZ13" s="49" t="str">
        <f>IF(ISNA(VLOOKUP(BY13,Tabelle2!$B$3:$D$501,3,FALSE)),"",VLOOKUP(BY13,Tabelle2!$B$3:$D$501,3,FALSE))</f>
        <v/>
      </c>
      <c r="CA13" s="46">
        <f t="shared" si="51"/>
        <v>46063</v>
      </c>
      <c r="CB13" s="46">
        <f t="shared" si="52"/>
        <v>46063</v>
      </c>
      <c r="CC13" s="46">
        <f t="shared" si="53"/>
        <v>46063</v>
      </c>
      <c r="CD13" s="47">
        <f t="shared" si="54"/>
        <v>46063</v>
      </c>
      <c r="CE13" s="48">
        <f t="shared" si="54"/>
        <v>46063</v>
      </c>
      <c r="CF13" s="49" t="str">
        <f>IF(ISNA(VLOOKUP(CE13,Tabelle2!$B$3:$D$501,3,FALSE)),"",VLOOKUP(CE13,Tabelle2!$B$3:$D$501,3,FALSE))</f>
        <v/>
      </c>
    </row>
    <row r="14" spans="1:84" ht="27.85" customHeight="1" x14ac:dyDescent="0.35">
      <c r="A14" s="10">
        <f t="shared" ref="A14:C14" si="151">B14</f>
        <v>45668</v>
      </c>
      <c r="B14" s="10">
        <f t="shared" si="151"/>
        <v>45668</v>
      </c>
      <c r="C14" s="10">
        <f t="shared" si="151"/>
        <v>45668</v>
      </c>
      <c r="D14" s="18">
        <f t="shared" si="12"/>
        <v>45668</v>
      </c>
      <c r="E14" s="19">
        <f t="shared" si="13"/>
        <v>45668</v>
      </c>
      <c r="F14" s="15" t="str">
        <f>IF(ISNA(VLOOKUP(E14,Tabelle2!$B$3:$D$501,3,FALSE)),"",VLOOKUP(E14,Tabelle2!$B$3:$D$501,3,FALSE))</f>
        <v/>
      </c>
      <c r="G14" s="10">
        <f t="shared" ref="G14:I14" si="152">H14</f>
        <v>45699</v>
      </c>
      <c r="H14" s="10">
        <f t="shared" si="152"/>
        <v>45699</v>
      </c>
      <c r="I14" s="10">
        <f t="shared" si="152"/>
        <v>45699</v>
      </c>
      <c r="J14" s="18">
        <f t="shared" si="15"/>
        <v>45699</v>
      </c>
      <c r="K14" s="19">
        <f t="shared" si="16"/>
        <v>45699</v>
      </c>
      <c r="L14" s="15" t="str">
        <f>IF(ISNA(VLOOKUP(K14,Tabelle2!$B$3:$D$501,3,FALSE)),"",VLOOKUP(K14,Tabelle2!$B$3:$D$501,3,FALSE))</f>
        <v>Jens</v>
      </c>
      <c r="M14" s="10">
        <f t="shared" ref="M14:O14" si="153">N14</f>
        <v>45727</v>
      </c>
      <c r="N14" s="10">
        <f t="shared" si="153"/>
        <v>45727</v>
      </c>
      <c r="O14" s="10">
        <f t="shared" si="153"/>
        <v>45727</v>
      </c>
      <c r="P14" s="18">
        <f t="shared" si="18"/>
        <v>45727</v>
      </c>
      <c r="Q14" s="19">
        <f t="shared" si="19"/>
        <v>45727</v>
      </c>
      <c r="R14" s="15" t="str">
        <f>IF(ISNA(VLOOKUP(Q14,Tabelle2!$B$3:$D$501,3,FALSE)),"",VLOOKUP(Q14,Tabelle2!$B$3:$D$501,3,FALSE))</f>
        <v>Yvonne</v>
      </c>
      <c r="S14" s="10">
        <f t="shared" ref="S14:U14" si="154">T14</f>
        <v>45758</v>
      </c>
      <c r="T14" s="10">
        <f t="shared" si="154"/>
        <v>45758</v>
      </c>
      <c r="U14" s="10">
        <f t="shared" si="154"/>
        <v>45758</v>
      </c>
      <c r="V14" s="18">
        <f t="shared" si="21"/>
        <v>45758</v>
      </c>
      <c r="W14" s="19">
        <f t="shared" si="22"/>
        <v>45758</v>
      </c>
      <c r="X14" s="69" t="str">
        <f>IF(ISNA(VLOOKUP(W14,Tabelle2!$B$3:$D$501,3,FALSE)),"",VLOOKUP(W14,Tabelle2!$B$3:$D$501,3,FALSE))</f>
        <v/>
      </c>
      <c r="Y14" s="10">
        <f t="shared" ref="Y14:AA14" si="155">Z14</f>
        <v>45788</v>
      </c>
      <c r="Z14" s="10">
        <f t="shared" si="155"/>
        <v>45788</v>
      </c>
      <c r="AA14" s="10">
        <f t="shared" si="155"/>
        <v>45788</v>
      </c>
      <c r="AB14" s="18">
        <f t="shared" si="24"/>
        <v>45788</v>
      </c>
      <c r="AC14" s="19">
        <f t="shared" si="25"/>
        <v>45788</v>
      </c>
      <c r="AD14" s="15" t="str">
        <f>IF(ISNA(VLOOKUP(AC14,Tabelle2!$B$3:$D$501,3,FALSE)),"",VLOOKUP(AC14,Tabelle2!$B$3:$D$501,3,FALSE))</f>
        <v>Muttertag</v>
      </c>
      <c r="AE14" s="10">
        <f t="shared" ref="AE14:AG14" si="156">AF14</f>
        <v>45819</v>
      </c>
      <c r="AF14" s="10">
        <f t="shared" si="156"/>
        <v>45819</v>
      </c>
      <c r="AG14" s="10">
        <f t="shared" si="156"/>
        <v>45819</v>
      </c>
      <c r="AH14" s="18">
        <f t="shared" si="27"/>
        <v>45819</v>
      </c>
      <c r="AI14" s="19">
        <f t="shared" si="28"/>
        <v>45819</v>
      </c>
      <c r="AJ14" s="15" t="str">
        <f>IF(ISNA(VLOOKUP(AI14,Tabelle2!$B$3:$D$501,3,FALSE)),"",VLOOKUP(AI14,Tabelle2!$B$3:$D$501,3,FALSE))</f>
        <v/>
      </c>
      <c r="AK14" s="10">
        <f t="shared" ref="AK14:AM14" si="157">AL14</f>
        <v>45849</v>
      </c>
      <c r="AL14" s="10">
        <f t="shared" si="157"/>
        <v>45849</v>
      </c>
      <c r="AM14" s="10">
        <f t="shared" si="157"/>
        <v>45849</v>
      </c>
      <c r="AN14" s="18">
        <f t="shared" si="30"/>
        <v>45849</v>
      </c>
      <c r="AO14" s="19">
        <f t="shared" si="31"/>
        <v>45849</v>
      </c>
      <c r="AP14" s="15" t="str">
        <f>IF(ISNA(VLOOKUP(AO14,Tabelle2!$B$3:$D$501,3,FALSE)),"",VLOOKUP(AO14,Tabelle2!$B$3:$D$501,3,FALSE))</f>
        <v>Kaya</v>
      </c>
      <c r="AQ14" s="10">
        <f t="shared" ref="AQ14:AS14" si="158">AR14</f>
        <v>45880</v>
      </c>
      <c r="AR14" s="10">
        <f t="shared" si="158"/>
        <v>45880</v>
      </c>
      <c r="AS14" s="10">
        <f t="shared" si="158"/>
        <v>45880</v>
      </c>
      <c r="AT14" s="18">
        <f t="shared" si="33"/>
        <v>45880</v>
      </c>
      <c r="AU14" s="19">
        <f t="shared" si="34"/>
        <v>45880</v>
      </c>
      <c r="AV14" s="15" t="str">
        <f>IF(ISNA(VLOOKUP(AU14,Tabelle2!$B$3:$D$501,3,FALSE)),"",VLOOKUP(AU14,Tabelle2!$B$3:$D$501,3,FALSE))</f>
        <v>6. W</v>
      </c>
      <c r="AW14" s="10">
        <f t="shared" ref="AW14:AY14" si="159">AX14</f>
        <v>45911</v>
      </c>
      <c r="AX14" s="10">
        <f t="shared" si="159"/>
        <v>45911</v>
      </c>
      <c r="AY14" s="10">
        <f t="shared" si="159"/>
        <v>45911</v>
      </c>
      <c r="AZ14" s="18">
        <f t="shared" si="36"/>
        <v>45911</v>
      </c>
      <c r="BA14" s="19">
        <f t="shared" si="37"/>
        <v>45911</v>
      </c>
      <c r="BB14" s="15" t="str">
        <f>IF(ISNA(VLOOKUP(BA14,Tabelle2!$B$3:$D$501,3,FALSE)),"",VLOOKUP(BA14,Tabelle2!$B$3:$D$501,3,FALSE))</f>
        <v/>
      </c>
      <c r="BC14" s="10">
        <f t="shared" ref="BC14:BE14" si="160">BD14</f>
        <v>45941</v>
      </c>
      <c r="BD14" s="10">
        <f t="shared" si="160"/>
        <v>45941</v>
      </c>
      <c r="BE14" s="10">
        <f t="shared" si="160"/>
        <v>45941</v>
      </c>
      <c r="BF14" s="18">
        <f t="shared" si="39"/>
        <v>45941</v>
      </c>
      <c r="BG14" s="19">
        <f t="shared" si="40"/>
        <v>45941</v>
      </c>
      <c r="BH14" s="15" t="str">
        <f>IF(ISNA(VLOOKUP(BG14,Tabelle2!$B$3:$D$501,3,FALSE)),"",VLOOKUP(BG14,Tabelle2!$B$3:$D$501,3,FALSE))</f>
        <v/>
      </c>
      <c r="BI14" s="10">
        <f t="shared" ref="BI14:BK14" si="161">BJ14</f>
        <v>45972</v>
      </c>
      <c r="BJ14" s="10">
        <f t="shared" si="161"/>
        <v>45972</v>
      </c>
      <c r="BK14" s="10">
        <f t="shared" si="161"/>
        <v>45972</v>
      </c>
      <c r="BL14" s="18">
        <f t="shared" si="42"/>
        <v>45972</v>
      </c>
      <c r="BM14" s="19">
        <f t="shared" si="43"/>
        <v>45972</v>
      </c>
      <c r="BN14" s="15" t="str">
        <f>IF(ISNA(VLOOKUP(BM14,Tabelle2!$B$3:$D$501,3,FALSE)),"",VLOOKUP(BM14,Tabelle2!$B$3:$D$501,3,FALSE))</f>
        <v>St Martin / Sonja</v>
      </c>
      <c r="BO14" s="10">
        <f t="shared" ref="BO14:BQ14" si="162">BP14</f>
        <v>46002</v>
      </c>
      <c r="BP14" s="10">
        <f t="shared" si="162"/>
        <v>46002</v>
      </c>
      <c r="BQ14" s="10">
        <f t="shared" si="162"/>
        <v>46002</v>
      </c>
      <c r="BR14" s="18">
        <f t="shared" si="45"/>
        <v>46002</v>
      </c>
      <c r="BS14" s="19">
        <f t="shared" si="46"/>
        <v>46002</v>
      </c>
      <c r="BT14" s="15" t="str">
        <f>IF(ISNA(VLOOKUP(BS14,Tabelle2!$B$3:$D$501,3,FALSE)),"",VLOOKUP(BS14,Tabelle2!$B$3:$D$501,3,FALSE))</f>
        <v>Marius / Charlotta</v>
      </c>
      <c r="BU14" s="46">
        <f t="shared" si="47"/>
        <v>46033</v>
      </c>
      <c r="BV14" s="46">
        <f t="shared" si="48"/>
        <v>46033</v>
      </c>
      <c r="BW14" s="46">
        <f t="shared" si="49"/>
        <v>46033</v>
      </c>
      <c r="BX14" s="47">
        <f t="shared" si="50"/>
        <v>46033</v>
      </c>
      <c r="BY14" s="48">
        <f t="shared" si="50"/>
        <v>46033</v>
      </c>
      <c r="BZ14" s="49" t="str">
        <f>IF(ISNA(VLOOKUP(BY14,Tabelle2!$B$3:$D$501,3,FALSE)),"",VLOOKUP(BY14,Tabelle2!$B$3:$D$501,3,FALSE))</f>
        <v/>
      </c>
      <c r="CA14" s="46">
        <f t="shared" si="51"/>
        <v>46064</v>
      </c>
      <c r="CB14" s="46">
        <f t="shared" si="52"/>
        <v>46064</v>
      </c>
      <c r="CC14" s="46">
        <f t="shared" si="53"/>
        <v>46064</v>
      </c>
      <c r="CD14" s="47">
        <f t="shared" si="54"/>
        <v>46064</v>
      </c>
      <c r="CE14" s="48">
        <f t="shared" si="54"/>
        <v>46064</v>
      </c>
      <c r="CF14" s="49" t="str">
        <f>IF(ISNA(VLOOKUP(CE14,Tabelle2!$B$3:$D$501,3,FALSE)),"",VLOOKUP(CE14,Tabelle2!$B$3:$D$501,3,FALSE))</f>
        <v>Jens</v>
      </c>
    </row>
    <row r="15" spans="1:84" ht="27.85" customHeight="1" x14ac:dyDescent="0.35">
      <c r="A15" s="10">
        <f t="shared" ref="A15:C15" si="163">B15</f>
        <v>45669</v>
      </c>
      <c r="B15" s="10">
        <f t="shared" si="163"/>
        <v>45669</v>
      </c>
      <c r="C15" s="10">
        <f t="shared" si="163"/>
        <v>45669</v>
      </c>
      <c r="D15" s="18">
        <f t="shared" si="12"/>
        <v>45669</v>
      </c>
      <c r="E15" s="19">
        <f t="shared" si="13"/>
        <v>45669</v>
      </c>
      <c r="F15" s="15" t="str">
        <f>IF(ISNA(VLOOKUP(E15,Tabelle2!$B$3:$D$501,3,FALSE)),"",VLOOKUP(E15,Tabelle2!$B$3:$D$501,3,FALSE))</f>
        <v/>
      </c>
      <c r="G15" s="10">
        <f t="shared" ref="G15:I15" si="164">H15</f>
        <v>45700</v>
      </c>
      <c r="H15" s="10">
        <f t="shared" si="164"/>
        <v>45700</v>
      </c>
      <c r="I15" s="10">
        <f t="shared" si="164"/>
        <v>45700</v>
      </c>
      <c r="J15" s="18">
        <f t="shared" si="15"/>
        <v>45700</v>
      </c>
      <c r="K15" s="19">
        <f t="shared" si="16"/>
        <v>45700</v>
      </c>
      <c r="L15" s="15" t="str">
        <f>IF(ISNA(VLOOKUP(K15,Tabelle2!$B$3:$D$501,3,FALSE)),"",VLOOKUP(K15,Tabelle2!$B$3:$D$501,3,FALSE))</f>
        <v>XXX frei</v>
      </c>
      <c r="M15" s="10">
        <f t="shared" ref="M15:O15" si="165">N15</f>
        <v>45728</v>
      </c>
      <c r="N15" s="10">
        <f t="shared" si="165"/>
        <v>45728</v>
      </c>
      <c r="O15" s="10">
        <f t="shared" si="165"/>
        <v>45728</v>
      </c>
      <c r="P15" s="18">
        <f t="shared" si="18"/>
        <v>45728</v>
      </c>
      <c r="Q15" s="19">
        <f t="shared" si="19"/>
        <v>45728</v>
      </c>
      <c r="R15" s="15" t="str">
        <f>IF(ISNA(VLOOKUP(Q15,Tabelle2!$B$3:$D$501,3,FALSE)),"",VLOOKUP(Q15,Tabelle2!$B$3:$D$501,3,FALSE))</f>
        <v/>
      </c>
      <c r="S15" s="10">
        <f t="shared" ref="S15:U15" si="166">T15</f>
        <v>45759</v>
      </c>
      <c r="T15" s="10">
        <f t="shared" si="166"/>
        <v>45759</v>
      </c>
      <c r="U15" s="10">
        <f t="shared" si="166"/>
        <v>45759</v>
      </c>
      <c r="V15" s="18">
        <f t="shared" si="21"/>
        <v>45759</v>
      </c>
      <c r="W15" s="19">
        <f t="shared" si="22"/>
        <v>45759</v>
      </c>
      <c r="X15" s="69" t="str">
        <f>IF(ISNA(VLOOKUP(W15,Tabelle2!$B$3:$D$501,3,FALSE)),"",VLOOKUP(W15,Tabelle2!$B$3:$D$501,3,FALSE))</f>
        <v>Dina</v>
      </c>
      <c r="Y15" s="10">
        <f t="shared" ref="Y15:AA15" si="167">Z15</f>
        <v>45789</v>
      </c>
      <c r="Z15" s="10">
        <f t="shared" si="167"/>
        <v>45789</v>
      </c>
      <c r="AA15" s="10">
        <f t="shared" si="167"/>
        <v>45789</v>
      </c>
      <c r="AB15" s="18">
        <f t="shared" si="24"/>
        <v>45789</v>
      </c>
      <c r="AC15" s="19">
        <f t="shared" si="25"/>
        <v>45789</v>
      </c>
      <c r="AD15" s="15" t="str">
        <f>IF(ISNA(VLOOKUP(AC15,Tabelle2!$B$3:$D$501,3,FALSE)),"",VLOOKUP(AC15,Tabelle2!$B$3:$D$501,3,FALSE))</f>
        <v/>
      </c>
      <c r="AE15" s="10">
        <f t="shared" ref="AE15:AG15" si="168">AF15</f>
        <v>45820</v>
      </c>
      <c r="AF15" s="10">
        <f t="shared" si="168"/>
        <v>45820</v>
      </c>
      <c r="AG15" s="10">
        <f t="shared" si="168"/>
        <v>45820</v>
      </c>
      <c r="AH15" s="18">
        <f t="shared" si="27"/>
        <v>45820</v>
      </c>
      <c r="AI15" s="19">
        <f t="shared" si="28"/>
        <v>45820</v>
      </c>
      <c r="AJ15" s="15" t="str">
        <f>IF(ISNA(VLOOKUP(AI15,Tabelle2!$B$3:$D$501,3,FALSE)),"",VLOOKUP(AI15,Tabelle2!$B$3:$D$501,3,FALSE))</f>
        <v>Sandra</v>
      </c>
      <c r="AK15" s="10">
        <f t="shared" ref="AK15:AM15" si="169">AL15</f>
        <v>45850</v>
      </c>
      <c r="AL15" s="10">
        <f t="shared" si="169"/>
        <v>45850</v>
      </c>
      <c r="AM15" s="10">
        <f t="shared" si="169"/>
        <v>45850</v>
      </c>
      <c r="AN15" s="18">
        <f t="shared" si="30"/>
        <v>45850</v>
      </c>
      <c r="AO15" s="19">
        <f t="shared" si="31"/>
        <v>45850</v>
      </c>
      <c r="AP15" s="15" t="str">
        <f>IF(ISNA(VLOOKUP(AO15,Tabelle2!$B$3:$D$501,3,FALSE)),"",VLOOKUP(AO15,Tabelle2!$B$3:$D$501,3,FALSE))</f>
        <v>Lukas</v>
      </c>
      <c r="AQ15" s="10">
        <f t="shared" ref="AQ15:AS15" si="170">AR15</f>
        <v>45881</v>
      </c>
      <c r="AR15" s="10">
        <f t="shared" si="170"/>
        <v>45881</v>
      </c>
      <c r="AS15" s="10">
        <f t="shared" si="170"/>
        <v>45881</v>
      </c>
      <c r="AT15" s="18">
        <f t="shared" si="33"/>
        <v>45881</v>
      </c>
      <c r="AU15" s="19">
        <f t="shared" si="34"/>
        <v>45881</v>
      </c>
      <c r="AV15" s="15" t="str">
        <f>IF(ISNA(VLOOKUP(AU15,Tabelle2!$B$3:$D$501,3,FALSE)),"",VLOOKUP(AU15,Tabelle2!$B$3:$D$501,3,FALSE))</f>
        <v/>
      </c>
      <c r="AW15" s="10">
        <f t="shared" ref="AW15:AY15" si="171">AX15</f>
        <v>45912</v>
      </c>
      <c r="AX15" s="10">
        <f t="shared" si="171"/>
        <v>45912</v>
      </c>
      <c r="AY15" s="10">
        <f t="shared" si="171"/>
        <v>45912</v>
      </c>
      <c r="AZ15" s="18">
        <f t="shared" si="36"/>
        <v>45912</v>
      </c>
      <c r="BA15" s="19">
        <f t="shared" si="37"/>
        <v>45912</v>
      </c>
      <c r="BB15" s="15" t="str">
        <f>IF(ISNA(VLOOKUP(BA15,Tabelle2!$B$3:$D$501,3,FALSE)),"",VLOOKUP(BA15,Tabelle2!$B$3:$D$501,3,FALSE))</f>
        <v>Programm B</v>
      </c>
      <c r="BC15" s="10">
        <f t="shared" ref="BC15:BE15" si="172">BD15</f>
        <v>45942</v>
      </c>
      <c r="BD15" s="10">
        <f t="shared" si="172"/>
        <v>45942</v>
      </c>
      <c r="BE15" s="10">
        <f t="shared" si="172"/>
        <v>45942</v>
      </c>
      <c r="BF15" s="18">
        <f t="shared" si="39"/>
        <v>45942</v>
      </c>
      <c r="BG15" s="19">
        <f t="shared" si="40"/>
        <v>45942</v>
      </c>
      <c r="BH15" s="15" t="str">
        <f>IF(ISNA(VLOOKUP(BG15,Tabelle2!$B$3:$D$501,3,FALSE)),"",VLOOKUP(BG15,Tabelle2!$B$3:$D$501,3,FALSE))</f>
        <v>Vincent</v>
      </c>
      <c r="BI15" s="10">
        <f t="shared" ref="BI15:BK15" si="173">BJ15</f>
        <v>45973</v>
      </c>
      <c r="BJ15" s="10">
        <f t="shared" si="173"/>
        <v>45973</v>
      </c>
      <c r="BK15" s="10">
        <f t="shared" si="173"/>
        <v>45973</v>
      </c>
      <c r="BL15" s="18">
        <f t="shared" si="42"/>
        <v>45973</v>
      </c>
      <c r="BM15" s="19">
        <f t="shared" si="43"/>
        <v>45973</v>
      </c>
      <c r="BN15" s="15" t="str">
        <f>IF(ISNA(VLOOKUP(BM15,Tabelle2!$B$3:$D$501,3,FALSE)),"",VLOOKUP(BM15,Tabelle2!$B$3:$D$501,3,FALSE))</f>
        <v>Dodo</v>
      </c>
      <c r="BO15" s="10">
        <f t="shared" ref="BO15:BQ15" si="174">BP15</f>
        <v>46003</v>
      </c>
      <c r="BP15" s="10">
        <f t="shared" si="174"/>
        <v>46003</v>
      </c>
      <c r="BQ15" s="10">
        <f t="shared" si="174"/>
        <v>46003</v>
      </c>
      <c r="BR15" s="18">
        <f t="shared" si="45"/>
        <v>46003</v>
      </c>
      <c r="BS15" s="19">
        <f t="shared" si="46"/>
        <v>46003</v>
      </c>
      <c r="BT15" s="15" t="str">
        <f>IF(ISNA(VLOOKUP(BS15,Tabelle2!$B$3:$D$501,3,FALSE)),"",VLOOKUP(BS15,Tabelle2!$B$3:$D$501,3,FALSE))</f>
        <v/>
      </c>
      <c r="BU15" s="46">
        <f t="shared" si="47"/>
        <v>46034</v>
      </c>
      <c r="BV15" s="46">
        <f t="shared" si="48"/>
        <v>46034</v>
      </c>
      <c r="BW15" s="46">
        <f t="shared" si="49"/>
        <v>46034</v>
      </c>
      <c r="BX15" s="47">
        <f t="shared" si="50"/>
        <v>46034</v>
      </c>
      <c r="BY15" s="48">
        <f t="shared" si="50"/>
        <v>46034</v>
      </c>
      <c r="BZ15" s="49" t="str">
        <f>IF(ISNA(VLOOKUP(BY15,Tabelle2!$B$3:$D$501,3,FALSE)),"",VLOOKUP(BY15,Tabelle2!$B$3:$D$501,3,FALSE))</f>
        <v/>
      </c>
      <c r="CA15" s="46">
        <f t="shared" si="51"/>
        <v>46065</v>
      </c>
      <c r="CB15" s="46">
        <f t="shared" si="52"/>
        <v>46065</v>
      </c>
      <c r="CC15" s="46">
        <f t="shared" si="53"/>
        <v>46065</v>
      </c>
      <c r="CD15" s="47">
        <f t="shared" si="54"/>
        <v>46065</v>
      </c>
      <c r="CE15" s="48">
        <f t="shared" si="54"/>
        <v>46065</v>
      </c>
      <c r="CF15" s="49" t="str">
        <f>IF(ISNA(VLOOKUP(CE15,Tabelle2!$B$3:$D$501,3,FALSE)),"",VLOOKUP(CE15,Tabelle2!$B$3:$D$501,3,FALSE))</f>
        <v/>
      </c>
    </row>
    <row r="16" spans="1:84" ht="27.85" customHeight="1" x14ac:dyDescent="0.35">
      <c r="A16" s="10">
        <f t="shared" ref="A16:C16" si="175">B16</f>
        <v>45670</v>
      </c>
      <c r="B16" s="10">
        <f t="shared" si="175"/>
        <v>45670</v>
      </c>
      <c r="C16" s="10">
        <f t="shared" si="175"/>
        <v>45670</v>
      </c>
      <c r="D16" s="18">
        <f t="shared" si="12"/>
        <v>45670</v>
      </c>
      <c r="E16" s="19">
        <f t="shared" si="13"/>
        <v>45670</v>
      </c>
      <c r="F16" s="15" t="str">
        <f>IF(ISNA(VLOOKUP(E16,Tabelle2!$B$3:$D$501,3,FALSE)),"",VLOOKUP(E16,Tabelle2!$B$3:$D$501,3,FALSE))</f>
        <v>Angela</v>
      </c>
      <c r="G16" s="10">
        <f t="shared" ref="G16:I16" si="176">H16</f>
        <v>45701</v>
      </c>
      <c r="H16" s="10">
        <f t="shared" si="176"/>
        <v>45701</v>
      </c>
      <c r="I16" s="10">
        <f t="shared" si="176"/>
        <v>45701</v>
      </c>
      <c r="J16" s="18">
        <f t="shared" si="15"/>
        <v>45701</v>
      </c>
      <c r="K16" s="19">
        <f t="shared" si="16"/>
        <v>45701</v>
      </c>
      <c r="L16" s="15" t="str">
        <f>IF(ISNA(VLOOKUP(K16,Tabelle2!$B$3:$D$501,3,FALSE)),"",VLOOKUP(K16,Tabelle2!$B$3:$D$501,3,FALSE))</f>
        <v>Projekt</v>
      </c>
      <c r="M16" s="10">
        <f t="shared" ref="M16:O16" si="177">N16</f>
        <v>45729</v>
      </c>
      <c r="N16" s="10">
        <f t="shared" si="177"/>
        <v>45729</v>
      </c>
      <c r="O16" s="10">
        <f t="shared" si="177"/>
        <v>45729</v>
      </c>
      <c r="P16" s="18">
        <f t="shared" si="18"/>
        <v>45729</v>
      </c>
      <c r="Q16" s="19">
        <f t="shared" si="19"/>
        <v>45729</v>
      </c>
      <c r="R16" s="15" t="str">
        <f>IF(ISNA(VLOOKUP(Q16,Tabelle2!$B$3:$D$501,3,FALSE)),"",VLOOKUP(Q16,Tabelle2!$B$3:$D$501,3,FALSE))</f>
        <v>Projekt / Valentina</v>
      </c>
      <c r="S16" s="10">
        <f t="shared" ref="S16:U16" si="178">T16</f>
        <v>45760</v>
      </c>
      <c r="T16" s="10">
        <f t="shared" si="178"/>
        <v>45760</v>
      </c>
      <c r="U16" s="10">
        <f t="shared" si="178"/>
        <v>45760</v>
      </c>
      <c r="V16" s="18">
        <f t="shared" si="21"/>
        <v>45760</v>
      </c>
      <c r="W16" s="19">
        <f t="shared" si="22"/>
        <v>45760</v>
      </c>
      <c r="X16" s="69" t="str">
        <f>IF(ISNA(VLOOKUP(W16,Tabelle2!$B$3:$D$501,3,FALSE)),"",VLOOKUP(W16,Tabelle2!$B$3:$D$501,3,FALSE))</f>
        <v/>
      </c>
      <c r="Y16" s="10">
        <f t="shared" ref="Y16:AA16" si="179">Z16</f>
        <v>45790</v>
      </c>
      <c r="Z16" s="10">
        <f t="shared" si="179"/>
        <v>45790</v>
      </c>
      <c r="AA16" s="10">
        <f t="shared" si="179"/>
        <v>45790</v>
      </c>
      <c r="AB16" s="18">
        <f t="shared" si="24"/>
        <v>45790</v>
      </c>
      <c r="AC16" s="19">
        <f t="shared" si="25"/>
        <v>45790</v>
      </c>
      <c r="AD16" s="15" t="str">
        <f>IF(ISNA(VLOOKUP(AC16,Tabelle2!$B$3:$D$501,3,FALSE)),"",VLOOKUP(AC16,Tabelle2!$B$3:$D$501,3,FALSE))</f>
        <v>Lucia</v>
      </c>
      <c r="AE16" s="10">
        <f t="shared" ref="AE16:AG16" si="180">AF16</f>
        <v>45821</v>
      </c>
      <c r="AF16" s="10">
        <f t="shared" si="180"/>
        <v>45821</v>
      </c>
      <c r="AG16" s="10">
        <f t="shared" si="180"/>
        <v>45821</v>
      </c>
      <c r="AH16" s="18">
        <f t="shared" si="27"/>
        <v>45821</v>
      </c>
      <c r="AI16" s="19">
        <f t="shared" si="28"/>
        <v>45821</v>
      </c>
      <c r="AJ16" s="15" t="str">
        <f>IF(ISNA(VLOOKUP(AI16,Tabelle2!$B$3:$D$501,3,FALSE)),"",VLOOKUP(AI16,Tabelle2!$B$3:$D$501,3,FALSE))</f>
        <v>Erik / Justin</v>
      </c>
      <c r="AK16" s="10">
        <f t="shared" ref="AK16:AM16" si="181">AL16</f>
        <v>45851</v>
      </c>
      <c r="AL16" s="10">
        <f t="shared" si="181"/>
        <v>45851</v>
      </c>
      <c r="AM16" s="10">
        <f t="shared" si="181"/>
        <v>45851</v>
      </c>
      <c r="AN16" s="18">
        <f t="shared" si="30"/>
        <v>45851</v>
      </c>
      <c r="AO16" s="19">
        <f t="shared" si="31"/>
        <v>45851</v>
      </c>
      <c r="AP16" s="15" t="str">
        <f>IF(ISNA(VLOOKUP(AO16,Tabelle2!$B$3:$D$501,3,FALSE)),"",VLOOKUP(AO16,Tabelle2!$B$3:$D$501,3,FALSE))</f>
        <v/>
      </c>
      <c r="AQ16" s="10">
        <f t="shared" ref="AQ16:AS16" si="182">AR16</f>
        <v>45882</v>
      </c>
      <c r="AR16" s="10">
        <f t="shared" si="182"/>
        <v>45882</v>
      </c>
      <c r="AS16" s="10">
        <f t="shared" si="182"/>
        <v>45882</v>
      </c>
      <c r="AT16" s="18">
        <f>IFERROR(IF(MONTH(AT15+1)=MONTH(AT$4),AT15+1,""),"")</f>
        <v>45882</v>
      </c>
      <c r="AU16" s="19">
        <f t="shared" ref="AU16:AU34" si="183">IFERROR(IF(MONTH(AU15+1)=MONTH(AU$4),AU15+1,""),"")</f>
        <v>45882</v>
      </c>
      <c r="AV16" s="15" t="str">
        <f>IF(ISNA(VLOOKUP(AU16,Tabelle2!$B$3:$D$501,3,FALSE)),"",VLOOKUP(AU16,Tabelle2!$B$3:$D$501,3,FALSE))</f>
        <v/>
      </c>
      <c r="AW16" s="10">
        <f t="shared" ref="AW16:AY16" si="184">AX16</f>
        <v>45913</v>
      </c>
      <c r="AX16" s="10">
        <f t="shared" si="184"/>
        <v>45913</v>
      </c>
      <c r="AY16" s="10">
        <f t="shared" si="184"/>
        <v>45913</v>
      </c>
      <c r="AZ16" s="18">
        <f t="shared" ref="AZ16:AZ34" si="185">IFERROR(IF(MONTH(AZ15+1)=MONTH(AZ$4),AZ15+1,""),"")</f>
        <v>45913</v>
      </c>
      <c r="BA16" s="19">
        <f t="shared" ref="BA16:BA34" si="186">IFERROR(IF(MONTH(BA15+1)=MONTH(BA$4),BA15+1,""),"")</f>
        <v>45913</v>
      </c>
      <c r="BB16" s="15" t="str">
        <f>IF(ISNA(VLOOKUP(BA16,Tabelle2!$B$3:$D$501,3,FALSE)),"",VLOOKUP(BA16,Tabelle2!$B$3:$D$501,3,FALSE))</f>
        <v>Carla</v>
      </c>
      <c r="BC16" s="10">
        <f t="shared" ref="BC16:BE16" si="187">BD16</f>
        <v>45943</v>
      </c>
      <c r="BD16" s="10">
        <f t="shared" si="187"/>
        <v>45943</v>
      </c>
      <c r="BE16" s="10">
        <f t="shared" si="187"/>
        <v>45943</v>
      </c>
      <c r="BF16" s="18">
        <f t="shared" ref="BF16:BF34" si="188">IFERROR(IF(MONTH(BF15+1)=MONTH(BF$4),BF15+1,""),"")</f>
        <v>45943</v>
      </c>
      <c r="BG16" s="19">
        <f t="shared" ref="BG16:BG34" si="189">IFERROR(IF(MONTH(BG15+1)=MONTH(BG$4),BG15+1,""),"")</f>
        <v>45943</v>
      </c>
      <c r="BH16" s="15" t="str">
        <f>IF(ISNA(VLOOKUP(BG16,Tabelle2!$B$3:$D$501,3,FALSE)),"",VLOOKUP(BG16,Tabelle2!$B$3:$D$501,3,FALSE))</f>
        <v>2. W</v>
      </c>
      <c r="BI16" s="10">
        <f t="shared" ref="BI16:BK16" si="190">BJ16</f>
        <v>45974</v>
      </c>
      <c r="BJ16" s="10">
        <f t="shared" si="190"/>
        <v>45974</v>
      </c>
      <c r="BK16" s="10">
        <f t="shared" si="190"/>
        <v>45974</v>
      </c>
      <c r="BL16" s="18">
        <f t="shared" ref="BL16:BL34" si="191">IFERROR(IF(MONTH(BL15+1)=MONTH(BL$4),BL15+1,""),"")</f>
        <v>45974</v>
      </c>
      <c r="BM16" s="19">
        <f t="shared" ref="BM16:BM34" si="192">IFERROR(IF(MONTH(BM15+1)=MONTH(BM$4),BM15+1,""),"")</f>
        <v>45974</v>
      </c>
      <c r="BN16" s="15" t="str">
        <f>IF(ISNA(VLOOKUP(BM16,Tabelle2!$B$3:$D$501,3,FALSE)),"",VLOOKUP(BM16,Tabelle2!$B$3:$D$501,3,FALSE))</f>
        <v/>
      </c>
      <c r="BO16" s="10">
        <f t="shared" ref="BO16:BQ16" si="193">BP16</f>
        <v>46004</v>
      </c>
      <c r="BP16" s="10">
        <f t="shared" si="193"/>
        <v>46004</v>
      </c>
      <c r="BQ16" s="10">
        <f t="shared" si="193"/>
        <v>46004</v>
      </c>
      <c r="BR16" s="18">
        <f t="shared" ref="BR16:BR34" si="194">IFERROR(IF(MONTH(BR15+1)=MONTH(BR$4),BR15+1,""),"")</f>
        <v>46004</v>
      </c>
      <c r="BS16" s="19">
        <f t="shared" ref="BS16:BS34" si="195">IFERROR(IF(MONTH(BS15+1)=MONTH(BS$4),BS15+1,""),"")</f>
        <v>46004</v>
      </c>
      <c r="BT16" s="15" t="str">
        <f>IF(ISNA(VLOOKUP(BS16,Tabelle2!$B$3:$D$501,3,FALSE)),"",VLOOKUP(BS16,Tabelle2!$B$3:$D$501,3,FALSE))</f>
        <v/>
      </c>
      <c r="BU16" s="46">
        <f t="shared" si="47"/>
        <v>46035</v>
      </c>
      <c r="BV16" s="46">
        <f t="shared" si="48"/>
        <v>46035</v>
      </c>
      <c r="BW16" s="46">
        <f t="shared" si="49"/>
        <v>46035</v>
      </c>
      <c r="BX16" s="47">
        <f t="shared" si="50"/>
        <v>46035</v>
      </c>
      <c r="BY16" s="48">
        <f t="shared" si="50"/>
        <v>46035</v>
      </c>
      <c r="BZ16" s="49" t="str">
        <f>IF(ISNA(VLOOKUP(BY16,Tabelle2!$B$3:$D$501,3,FALSE)),"",VLOOKUP(BY16,Tabelle2!$B$3:$D$501,3,FALSE))</f>
        <v>Angela</v>
      </c>
      <c r="CA16" s="46">
        <f t="shared" si="51"/>
        <v>46066</v>
      </c>
      <c r="CB16" s="46">
        <f t="shared" si="52"/>
        <v>46066</v>
      </c>
      <c r="CC16" s="46">
        <f t="shared" si="53"/>
        <v>46066</v>
      </c>
      <c r="CD16" s="47">
        <f t="shared" si="54"/>
        <v>46066</v>
      </c>
      <c r="CE16" s="48">
        <f t="shared" si="54"/>
        <v>46066</v>
      </c>
      <c r="CF16" s="49" t="str">
        <f>IF(ISNA(VLOOKUP(CE16,Tabelle2!$B$3:$D$501,3,FALSE)),"",VLOOKUP(CE16,Tabelle2!$B$3:$D$501,3,FALSE))</f>
        <v/>
      </c>
    </row>
    <row r="17" spans="1:84" ht="27.85" customHeight="1" x14ac:dyDescent="0.35">
      <c r="A17" s="10">
        <f t="shared" ref="A17:C17" si="196">B17</f>
        <v>45671</v>
      </c>
      <c r="B17" s="10">
        <f t="shared" si="196"/>
        <v>45671</v>
      </c>
      <c r="C17" s="10">
        <f t="shared" si="196"/>
        <v>45671</v>
      </c>
      <c r="D17" s="18">
        <f t="shared" si="12"/>
        <v>45671</v>
      </c>
      <c r="E17" s="19">
        <f t="shared" si="13"/>
        <v>45671</v>
      </c>
      <c r="F17" s="15" t="str">
        <f>IF(ISNA(VLOOKUP(E17,Tabelle2!$B$3:$D$501,3,FALSE)),"",VLOOKUP(E17,Tabelle2!$B$3:$D$501,3,FALSE))</f>
        <v/>
      </c>
      <c r="G17" s="10">
        <f t="shared" ref="G17:I17" si="197">H17</f>
        <v>45702</v>
      </c>
      <c r="H17" s="10">
        <f t="shared" si="197"/>
        <v>45702</v>
      </c>
      <c r="I17" s="10">
        <f t="shared" si="197"/>
        <v>45702</v>
      </c>
      <c r="J17" s="18">
        <f t="shared" si="15"/>
        <v>45702</v>
      </c>
      <c r="K17" s="19">
        <f t="shared" si="16"/>
        <v>45702</v>
      </c>
      <c r="L17" s="15" t="str">
        <f>IF(ISNA(VLOOKUP(K17,Tabelle2!$B$3:$D$501,3,FALSE)),"",VLOOKUP(K17,Tabelle2!$B$3:$D$501,3,FALSE))</f>
        <v>Valentinstag</v>
      </c>
      <c r="M17" s="10">
        <f t="shared" ref="M17:O17" si="198">N17</f>
        <v>45730</v>
      </c>
      <c r="N17" s="10">
        <f t="shared" si="198"/>
        <v>45730</v>
      </c>
      <c r="O17" s="10">
        <f t="shared" si="198"/>
        <v>45730</v>
      </c>
      <c r="P17" s="18">
        <f t="shared" si="18"/>
        <v>45730</v>
      </c>
      <c r="Q17" s="19">
        <f t="shared" si="19"/>
        <v>45730</v>
      </c>
      <c r="R17" s="15" t="str">
        <f>IF(ISNA(VLOOKUP(Q17,Tabelle2!$B$3:$D$501,3,FALSE)),"",VLOOKUP(Q17,Tabelle2!$B$3:$D$501,3,FALSE))</f>
        <v/>
      </c>
      <c r="S17" s="10">
        <f t="shared" ref="S17:U17" si="199">T17</f>
        <v>45761</v>
      </c>
      <c r="T17" s="10">
        <f t="shared" si="199"/>
        <v>45761</v>
      </c>
      <c r="U17" s="10">
        <f t="shared" si="199"/>
        <v>45761</v>
      </c>
      <c r="V17" s="18">
        <f t="shared" si="21"/>
        <v>45761</v>
      </c>
      <c r="W17" s="19">
        <f t="shared" si="22"/>
        <v>45761</v>
      </c>
      <c r="X17" s="69" t="str">
        <f>IF(ISNA(VLOOKUP(W17,Tabelle2!$B$3:$D$501,3,FALSE)),"",VLOOKUP(W17,Tabelle2!$B$3:$D$501,3,FALSE))</f>
        <v>2. W</v>
      </c>
      <c r="Y17" s="10">
        <f t="shared" ref="Y17:AA17" si="200">Z17</f>
        <v>45791</v>
      </c>
      <c r="Z17" s="10">
        <f t="shared" si="200"/>
        <v>45791</v>
      </c>
      <c r="AA17" s="10">
        <f t="shared" si="200"/>
        <v>45791</v>
      </c>
      <c r="AB17" s="18">
        <f t="shared" ref="AB17:AB34" si="201">IFERROR(IF(MONTH(AB16+1)=MONTH(AB$4),AB16+1,""),"")</f>
        <v>45791</v>
      </c>
      <c r="AC17" s="19">
        <f t="shared" ref="AC17:AC34" si="202">IFERROR(IF(MONTH(AC16+1)=MONTH(AC$4),AC16+1,""),"")</f>
        <v>45791</v>
      </c>
      <c r="AD17" s="15" t="str">
        <f>IF(ISNA(VLOOKUP(AC17,Tabelle2!$B$3:$D$501,3,FALSE)),"",VLOOKUP(AC17,Tabelle2!$B$3:$D$501,3,FALSE))</f>
        <v/>
      </c>
      <c r="AE17" s="10">
        <f t="shared" ref="AE17:AG17" si="203">AF17</f>
        <v>45822</v>
      </c>
      <c r="AF17" s="10">
        <f t="shared" si="203"/>
        <v>45822</v>
      </c>
      <c r="AG17" s="10">
        <f t="shared" si="203"/>
        <v>45822</v>
      </c>
      <c r="AH17" s="18">
        <f t="shared" ref="AH17:AH34" si="204">IFERROR(IF(MONTH(AH16+1)=MONTH(AH$4),AH16+1,""),"")</f>
        <v>45822</v>
      </c>
      <c r="AI17" s="19">
        <f t="shared" ref="AI17:AI34" si="205">IFERROR(IF(MONTH(AI16+1)=MONTH(AI$4),AI16+1,""),"")</f>
        <v>45822</v>
      </c>
      <c r="AJ17" s="15" t="str">
        <f>IF(ISNA(VLOOKUP(AI17,Tabelle2!$B$3:$D$501,3,FALSE)),"",VLOOKUP(AI17,Tabelle2!$B$3:$D$501,3,FALSE))</f>
        <v/>
      </c>
      <c r="AK17" s="10">
        <f t="shared" ref="AK17:AM17" si="206">AL17</f>
        <v>45852</v>
      </c>
      <c r="AL17" s="10">
        <f t="shared" si="206"/>
        <v>45852</v>
      </c>
      <c r="AM17" s="10">
        <f t="shared" si="206"/>
        <v>45852</v>
      </c>
      <c r="AN17" s="18">
        <f t="shared" ref="AN17:AN34" si="207">IFERROR(IF(MONTH(AN16+1)=MONTH(AN$4),AN16+1,""),"")</f>
        <v>45852</v>
      </c>
      <c r="AO17" s="19">
        <f t="shared" ref="AO17:AO34" si="208">IFERROR(IF(MONTH(AO16+1)=MONTH(AO$4),AO16+1,""),"")</f>
        <v>45852</v>
      </c>
      <c r="AP17" s="15" t="str">
        <f>IF(ISNA(VLOOKUP(AO17,Tabelle2!$B$3:$D$501,3,FALSE)),"",VLOOKUP(AO17,Tabelle2!$B$3:$D$501,3,FALSE))</f>
        <v>2. W / Hannah</v>
      </c>
      <c r="AQ17" s="10">
        <f t="shared" ref="AQ17:AS17" si="209">AR17</f>
        <v>45883</v>
      </c>
      <c r="AR17" s="10">
        <f t="shared" si="209"/>
        <v>45883</v>
      </c>
      <c r="AS17" s="10">
        <f t="shared" si="209"/>
        <v>45883</v>
      </c>
      <c r="AT17" s="18">
        <f t="shared" ref="AT17:AT34" si="210">IFERROR(IF(MONTH(AT16+1)=MONTH(AT$4),AT16+1,""),"")</f>
        <v>45883</v>
      </c>
      <c r="AU17" s="19">
        <f t="shared" si="183"/>
        <v>45883</v>
      </c>
      <c r="AV17" s="15" t="str">
        <f>IF(ISNA(VLOOKUP(AU17,Tabelle2!$B$3:$D$501,3,FALSE)),"",VLOOKUP(AU17,Tabelle2!$B$3:$D$501,3,FALSE))</f>
        <v>Annemarie / Lion</v>
      </c>
      <c r="AW17" s="10">
        <f t="shared" ref="AW17:AY17" si="211">AX17</f>
        <v>45914</v>
      </c>
      <c r="AX17" s="10">
        <f t="shared" si="211"/>
        <v>45914</v>
      </c>
      <c r="AY17" s="10">
        <f t="shared" si="211"/>
        <v>45914</v>
      </c>
      <c r="AZ17" s="18">
        <f t="shared" si="185"/>
        <v>45914</v>
      </c>
      <c r="BA17" s="19">
        <f t="shared" si="186"/>
        <v>45914</v>
      </c>
      <c r="BB17" s="15" t="str">
        <f>IF(ISNA(VLOOKUP(BA17,Tabelle2!$B$3:$D$501,3,FALSE)),"",VLOOKUP(BA17,Tabelle2!$B$3:$D$501,3,FALSE))</f>
        <v/>
      </c>
      <c r="BC17" s="10">
        <f t="shared" ref="BC17:BE17" si="212">BD17</f>
        <v>45944</v>
      </c>
      <c r="BD17" s="10">
        <f t="shared" si="212"/>
        <v>45944</v>
      </c>
      <c r="BE17" s="10">
        <f t="shared" si="212"/>
        <v>45944</v>
      </c>
      <c r="BF17" s="18">
        <f t="shared" si="188"/>
        <v>45944</v>
      </c>
      <c r="BG17" s="19">
        <f t="shared" si="189"/>
        <v>45944</v>
      </c>
      <c r="BH17" s="15" t="str">
        <f>IF(ISNA(VLOOKUP(BG17,Tabelle2!$B$3:$D$501,3,FALSE)),"",VLOOKUP(BG17,Tabelle2!$B$3:$D$501,3,FALSE))</f>
        <v>Simon</v>
      </c>
      <c r="BI17" s="10">
        <f t="shared" ref="BI17:BK17" si="213">BJ17</f>
        <v>45975</v>
      </c>
      <c r="BJ17" s="10">
        <f t="shared" si="213"/>
        <v>45975</v>
      </c>
      <c r="BK17" s="10">
        <f t="shared" si="213"/>
        <v>45975</v>
      </c>
      <c r="BL17" s="18">
        <f t="shared" si="191"/>
        <v>45975</v>
      </c>
      <c r="BM17" s="19">
        <f t="shared" si="192"/>
        <v>45975</v>
      </c>
      <c r="BN17" s="15" t="str">
        <f>IF(ISNA(VLOOKUP(BM17,Tabelle2!$B$3:$D$501,3,FALSE)),"",VLOOKUP(BM17,Tabelle2!$B$3:$D$501,3,FALSE))</f>
        <v>Gregor</v>
      </c>
      <c r="BO17" s="10">
        <f t="shared" ref="BO17:BQ17" si="214">BP17</f>
        <v>46005</v>
      </c>
      <c r="BP17" s="10">
        <f t="shared" si="214"/>
        <v>46005</v>
      </c>
      <c r="BQ17" s="10">
        <f t="shared" si="214"/>
        <v>46005</v>
      </c>
      <c r="BR17" s="18">
        <f t="shared" si="194"/>
        <v>46005</v>
      </c>
      <c r="BS17" s="19">
        <f t="shared" si="195"/>
        <v>46005</v>
      </c>
      <c r="BT17" s="15" t="str">
        <f>IF(ISNA(VLOOKUP(BS17,Tabelle2!$B$3:$D$501,3,FALSE)),"",VLOOKUP(BS17,Tabelle2!$B$3:$D$501,3,FALSE))</f>
        <v>3. Advent</v>
      </c>
      <c r="BU17" s="46">
        <f t="shared" si="47"/>
        <v>46036</v>
      </c>
      <c r="BV17" s="46">
        <f t="shared" si="48"/>
        <v>46036</v>
      </c>
      <c r="BW17" s="46">
        <f t="shared" si="49"/>
        <v>46036</v>
      </c>
      <c r="BX17" s="47">
        <f t="shared" si="50"/>
        <v>46036</v>
      </c>
      <c r="BY17" s="48">
        <f t="shared" si="50"/>
        <v>46036</v>
      </c>
      <c r="BZ17" s="49" t="str">
        <f>IF(ISNA(VLOOKUP(BY17,Tabelle2!$B$3:$D$501,3,FALSE)),"",VLOOKUP(BY17,Tabelle2!$B$3:$D$501,3,FALSE))</f>
        <v/>
      </c>
      <c r="CA17" s="46">
        <f t="shared" si="51"/>
        <v>46067</v>
      </c>
      <c r="CB17" s="46">
        <f t="shared" si="52"/>
        <v>46067</v>
      </c>
      <c r="CC17" s="46">
        <f t="shared" si="53"/>
        <v>46067</v>
      </c>
      <c r="CD17" s="47">
        <f t="shared" si="54"/>
        <v>46067</v>
      </c>
      <c r="CE17" s="48">
        <f t="shared" si="54"/>
        <v>46067</v>
      </c>
      <c r="CF17" s="49" t="str">
        <f>IF(ISNA(VLOOKUP(CE17,Tabelle2!$B$3:$D$501,3,FALSE)),"",VLOOKUP(CE17,Tabelle2!$B$3:$D$501,3,FALSE))</f>
        <v>Valentinstag</v>
      </c>
    </row>
    <row r="18" spans="1:84" ht="27.85" customHeight="1" x14ac:dyDescent="0.35">
      <c r="A18" s="10">
        <f t="shared" ref="A18:C18" si="215">B18</f>
        <v>45672</v>
      </c>
      <c r="B18" s="10">
        <f t="shared" si="215"/>
        <v>45672</v>
      </c>
      <c r="C18" s="10">
        <f t="shared" si="215"/>
        <v>45672</v>
      </c>
      <c r="D18" s="18">
        <f t="shared" si="12"/>
        <v>45672</v>
      </c>
      <c r="E18" s="19">
        <f t="shared" si="13"/>
        <v>45672</v>
      </c>
      <c r="F18" s="15" t="str">
        <f>IF(ISNA(VLOOKUP(E18,Tabelle2!$B$3:$D$501,3,FALSE)),"",VLOOKUP(E18,Tabelle2!$B$3:$D$501,3,FALSE))</f>
        <v/>
      </c>
      <c r="G18" s="10">
        <f t="shared" ref="G18:I18" si="216">H18</f>
        <v>45703</v>
      </c>
      <c r="H18" s="10">
        <f t="shared" si="216"/>
        <v>45703</v>
      </c>
      <c r="I18" s="10">
        <f t="shared" si="216"/>
        <v>45703</v>
      </c>
      <c r="J18" s="18">
        <f t="shared" si="15"/>
        <v>45703</v>
      </c>
      <c r="K18" s="19">
        <f t="shared" si="16"/>
        <v>45703</v>
      </c>
      <c r="L18" s="15" t="str">
        <f>IF(ISNA(VLOOKUP(K18,Tabelle2!$B$3:$D$501,3,FALSE)),"",VLOOKUP(K18,Tabelle2!$B$3:$D$501,3,FALSE))</f>
        <v/>
      </c>
      <c r="M18" s="10">
        <f t="shared" ref="M18:O18" si="217">N18</f>
        <v>45731</v>
      </c>
      <c r="N18" s="10">
        <f t="shared" si="217"/>
        <v>45731</v>
      </c>
      <c r="O18" s="10">
        <f t="shared" si="217"/>
        <v>45731</v>
      </c>
      <c r="P18" s="18">
        <f t="shared" si="18"/>
        <v>45731</v>
      </c>
      <c r="Q18" s="19">
        <f t="shared" si="19"/>
        <v>45731</v>
      </c>
      <c r="R18" s="15" t="str">
        <f>IF(ISNA(VLOOKUP(Q18,Tabelle2!$B$3:$D$501,3,FALSE)),"",VLOOKUP(Q18,Tabelle2!$B$3:$D$501,3,FALSE))</f>
        <v/>
      </c>
      <c r="S18" s="10">
        <f t="shared" ref="S18:U18" si="218">T18</f>
        <v>45762</v>
      </c>
      <c r="T18" s="10">
        <f t="shared" si="218"/>
        <v>45762</v>
      </c>
      <c r="U18" s="10">
        <f t="shared" si="218"/>
        <v>45762</v>
      </c>
      <c r="V18" s="18">
        <f t="shared" si="21"/>
        <v>45762</v>
      </c>
      <c r="W18" s="19">
        <f t="shared" si="22"/>
        <v>45762</v>
      </c>
      <c r="X18" s="69" t="str">
        <f>IF(ISNA(VLOOKUP(W18,Tabelle2!$B$3:$D$501,3,FALSE)),"",VLOOKUP(W18,Tabelle2!$B$3:$D$501,3,FALSE))</f>
        <v>Milana</v>
      </c>
      <c r="Y18" s="10">
        <f t="shared" ref="Y18:AA18" si="219">Z18</f>
        <v>45792</v>
      </c>
      <c r="Z18" s="10">
        <f t="shared" si="219"/>
        <v>45792</v>
      </c>
      <c r="AA18" s="10">
        <f t="shared" si="219"/>
        <v>45792</v>
      </c>
      <c r="AB18" s="18">
        <f t="shared" si="201"/>
        <v>45792</v>
      </c>
      <c r="AC18" s="19">
        <f t="shared" si="202"/>
        <v>45792</v>
      </c>
      <c r="AD18" s="15" t="str">
        <f>IF(ISNA(VLOOKUP(AC18,Tabelle2!$B$3:$D$501,3,FALSE)),"",VLOOKUP(AC18,Tabelle2!$B$3:$D$501,3,FALSE))</f>
        <v>Konferenz</v>
      </c>
      <c r="AE18" s="10">
        <f t="shared" ref="AE18:AG18" si="220">AF18</f>
        <v>45823</v>
      </c>
      <c r="AF18" s="10">
        <f t="shared" si="220"/>
        <v>45823</v>
      </c>
      <c r="AG18" s="10">
        <f t="shared" si="220"/>
        <v>45823</v>
      </c>
      <c r="AH18" s="18">
        <f t="shared" si="204"/>
        <v>45823</v>
      </c>
      <c r="AI18" s="19">
        <f t="shared" si="205"/>
        <v>45823</v>
      </c>
      <c r="AJ18" s="15" t="str">
        <f>IF(ISNA(VLOOKUP(AI18,Tabelle2!$B$3:$D$501,3,FALSE)),"",VLOOKUP(AI18,Tabelle2!$B$3:$D$501,3,FALSE))</f>
        <v/>
      </c>
      <c r="AK18" s="10">
        <f t="shared" ref="AK18:AM18" si="221">AL18</f>
        <v>45853</v>
      </c>
      <c r="AL18" s="10">
        <f t="shared" si="221"/>
        <v>45853</v>
      </c>
      <c r="AM18" s="10">
        <f t="shared" si="221"/>
        <v>45853</v>
      </c>
      <c r="AN18" s="18">
        <f t="shared" si="207"/>
        <v>45853</v>
      </c>
      <c r="AO18" s="19">
        <f t="shared" si="208"/>
        <v>45853</v>
      </c>
      <c r="AP18" s="15" t="str">
        <f>IF(ISNA(VLOOKUP(AO18,Tabelle2!$B$3:$D$501,3,FALSE)),"",VLOOKUP(AO18,Tabelle2!$B$3:$D$501,3,FALSE))</f>
        <v/>
      </c>
      <c r="AQ18" s="10">
        <f t="shared" ref="AQ18:AS18" si="222">AR18</f>
        <v>45884</v>
      </c>
      <c r="AR18" s="10">
        <f t="shared" si="222"/>
        <v>45884</v>
      </c>
      <c r="AS18" s="10">
        <f t="shared" si="222"/>
        <v>45884</v>
      </c>
      <c r="AT18" s="18">
        <f t="shared" si="210"/>
        <v>45884</v>
      </c>
      <c r="AU18" s="19">
        <f t="shared" si="183"/>
        <v>45884</v>
      </c>
      <c r="AV18" s="15" t="str">
        <f>IF(ISNA(VLOOKUP(AU18,Tabelle2!$B$3:$D$501,3,FALSE)),"",VLOOKUP(AU18,Tabelle2!$B$3:$D$501,3,FALSE))</f>
        <v/>
      </c>
      <c r="AW18" s="10">
        <f t="shared" ref="AW18:AY18" si="223">AX18</f>
        <v>45915</v>
      </c>
      <c r="AX18" s="10">
        <f t="shared" si="223"/>
        <v>45915</v>
      </c>
      <c r="AY18" s="10">
        <f t="shared" si="223"/>
        <v>45915</v>
      </c>
      <c r="AZ18" s="18">
        <f t="shared" si="185"/>
        <v>45915</v>
      </c>
      <c r="BA18" s="19">
        <f t="shared" si="186"/>
        <v>45915</v>
      </c>
      <c r="BB18" s="15" t="str">
        <f>IF(ISNA(VLOOKUP(BA18,Tabelle2!$B$3:$D$501,3,FALSE)),"",VLOOKUP(BA18,Tabelle2!$B$3:$D$501,3,FALSE))</f>
        <v>Karla</v>
      </c>
      <c r="BC18" s="10">
        <f t="shared" ref="BC18:BE18" si="224">BD18</f>
        <v>45945</v>
      </c>
      <c r="BD18" s="10">
        <f t="shared" si="224"/>
        <v>45945</v>
      </c>
      <c r="BE18" s="10">
        <f t="shared" si="224"/>
        <v>45945</v>
      </c>
      <c r="BF18" s="18">
        <f t="shared" si="188"/>
        <v>45945</v>
      </c>
      <c r="BG18" s="19">
        <f t="shared" si="189"/>
        <v>45945</v>
      </c>
      <c r="BH18" s="15" t="str">
        <f>IF(ISNA(VLOOKUP(BG18,Tabelle2!$B$3:$D$501,3,FALSE)),"",VLOOKUP(BG18,Tabelle2!$B$3:$D$501,3,FALSE))</f>
        <v/>
      </c>
      <c r="BI18" s="10">
        <f t="shared" ref="BI18:BK18" si="225">BJ18</f>
        <v>45976</v>
      </c>
      <c r="BJ18" s="10">
        <f t="shared" si="225"/>
        <v>45976</v>
      </c>
      <c r="BK18" s="10">
        <f t="shared" si="225"/>
        <v>45976</v>
      </c>
      <c r="BL18" s="18">
        <f t="shared" si="191"/>
        <v>45976</v>
      </c>
      <c r="BM18" s="19">
        <f t="shared" si="192"/>
        <v>45976</v>
      </c>
      <c r="BN18" s="15" t="str">
        <f>IF(ISNA(VLOOKUP(BM18,Tabelle2!$B$3:$D$501,3,FALSE)),"",VLOOKUP(BM18,Tabelle2!$B$3:$D$501,3,FALSE))</f>
        <v/>
      </c>
      <c r="BO18" s="10">
        <f t="shared" ref="BO18:BQ18" si="226">BP18</f>
        <v>46006</v>
      </c>
      <c r="BP18" s="10">
        <f t="shared" si="226"/>
        <v>46006</v>
      </c>
      <c r="BQ18" s="10">
        <f t="shared" si="226"/>
        <v>46006</v>
      </c>
      <c r="BR18" s="18">
        <f t="shared" si="194"/>
        <v>46006</v>
      </c>
      <c r="BS18" s="19">
        <f t="shared" si="195"/>
        <v>46006</v>
      </c>
      <c r="BT18" s="15" t="str">
        <f>IF(ISNA(VLOOKUP(BS18,Tabelle2!$B$3:$D$501,3,FALSE)),"",VLOOKUP(BS18,Tabelle2!$B$3:$D$501,3,FALSE))</f>
        <v/>
      </c>
      <c r="BU18" s="46">
        <f t="shared" si="47"/>
        <v>46037</v>
      </c>
      <c r="BV18" s="46">
        <f t="shared" si="48"/>
        <v>46037</v>
      </c>
      <c r="BW18" s="46">
        <f t="shared" si="49"/>
        <v>46037</v>
      </c>
      <c r="BX18" s="47">
        <f t="shared" si="50"/>
        <v>46037</v>
      </c>
      <c r="BY18" s="48">
        <f t="shared" si="50"/>
        <v>46037</v>
      </c>
      <c r="BZ18" s="49" t="str">
        <f>IF(ISNA(VLOOKUP(BY18,Tabelle2!$B$3:$D$501,3,FALSE)),"",VLOOKUP(BY18,Tabelle2!$B$3:$D$501,3,FALSE))</f>
        <v/>
      </c>
      <c r="CA18" s="46">
        <f t="shared" si="51"/>
        <v>46068</v>
      </c>
      <c r="CB18" s="46">
        <f t="shared" si="52"/>
        <v>46068</v>
      </c>
      <c r="CC18" s="46">
        <f t="shared" si="53"/>
        <v>46068</v>
      </c>
      <c r="CD18" s="47">
        <f t="shared" si="54"/>
        <v>46068</v>
      </c>
      <c r="CE18" s="48">
        <f t="shared" si="54"/>
        <v>46068</v>
      </c>
      <c r="CF18" s="49" t="str">
        <f>IF(ISNA(VLOOKUP(CE18,Tabelle2!$B$3:$D$501,3,FALSE)),"",VLOOKUP(CE18,Tabelle2!$B$3:$D$501,3,FALSE))</f>
        <v/>
      </c>
    </row>
    <row r="19" spans="1:84" ht="27.85" customHeight="1" x14ac:dyDescent="0.35">
      <c r="A19" s="10">
        <f t="shared" ref="A19:C19" si="227">B19</f>
        <v>45673</v>
      </c>
      <c r="B19" s="10">
        <f t="shared" si="227"/>
        <v>45673</v>
      </c>
      <c r="C19" s="10">
        <f t="shared" si="227"/>
        <v>45673</v>
      </c>
      <c r="D19" s="18">
        <f t="shared" si="12"/>
        <v>45673</v>
      </c>
      <c r="E19" s="19">
        <f t="shared" si="13"/>
        <v>45673</v>
      </c>
      <c r="F19" s="15" t="str">
        <f>IF(ISNA(VLOOKUP(E19,Tabelle2!$B$3:$D$501,3,FALSE)),"",VLOOKUP(E19,Tabelle2!$B$3:$D$501,3,FALSE))</f>
        <v>Projekt / Mia</v>
      </c>
      <c r="G19" s="10">
        <f t="shared" ref="G19:I19" si="228">H19</f>
        <v>45704</v>
      </c>
      <c r="H19" s="10">
        <f t="shared" si="228"/>
        <v>45704</v>
      </c>
      <c r="I19" s="10">
        <f t="shared" si="228"/>
        <v>45704</v>
      </c>
      <c r="J19" s="18">
        <f t="shared" si="15"/>
        <v>45704</v>
      </c>
      <c r="K19" s="19">
        <f t="shared" si="16"/>
        <v>45704</v>
      </c>
      <c r="L19" s="15" t="str">
        <f>IF(ISNA(VLOOKUP(K19,Tabelle2!$B$3:$D$501,3,FALSE)),"",VLOOKUP(K19,Tabelle2!$B$3:$D$501,3,FALSE))</f>
        <v/>
      </c>
      <c r="M19" s="10">
        <f t="shared" ref="M19:O19" si="229">N19</f>
        <v>45732</v>
      </c>
      <c r="N19" s="10">
        <f t="shared" si="229"/>
        <v>45732</v>
      </c>
      <c r="O19" s="10">
        <f t="shared" si="229"/>
        <v>45732</v>
      </c>
      <c r="P19" s="18">
        <f t="shared" si="18"/>
        <v>45732</v>
      </c>
      <c r="Q19" s="19">
        <f t="shared" si="19"/>
        <v>45732</v>
      </c>
      <c r="R19" s="15" t="str">
        <f>IF(ISNA(VLOOKUP(Q19,Tabelle2!$B$3:$D$501,3,FALSE)),"",VLOOKUP(Q19,Tabelle2!$B$3:$D$501,3,FALSE))</f>
        <v/>
      </c>
      <c r="S19" s="10">
        <f t="shared" ref="S19:U19" si="230">T19</f>
        <v>45763</v>
      </c>
      <c r="T19" s="10">
        <f t="shared" si="230"/>
        <v>45763</v>
      </c>
      <c r="U19" s="10">
        <f t="shared" si="230"/>
        <v>45763</v>
      </c>
      <c r="V19" s="18">
        <f t="shared" si="21"/>
        <v>45763</v>
      </c>
      <c r="W19" s="19">
        <f t="shared" si="22"/>
        <v>45763</v>
      </c>
      <c r="X19" s="69" t="str">
        <f>IF(ISNA(VLOOKUP(W19,Tabelle2!$B$3:$D$501,3,FALSE)),"",VLOOKUP(W19,Tabelle2!$B$3:$D$501,3,FALSE))</f>
        <v>Nila / Francesco</v>
      </c>
      <c r="Y19" s="10">
        <f t="shared" ref="Y19:AA19" si="231">Z19</f>
        <v>45793</v>
      </c>
      <c r="Z19" s="10">
        <f t="shared" si="231"/>
        <v>45793</v>
      </c>
      <c r="AA19" s="10">
        <f t="shared" si="231"/>
        <v>45793</v>
      </c>
      <c r="AB19" s="18">
        <f t="shared" si="201"/>
        <v>45793</v>
      </c>
      <c r="AC19" s="19">
        <f t="shared" si="202"/>
        <v>45793</v>
      </c>
      <c r="AD19" s="15" t="str">
        <f>IF(ISNA(VLOOKUP(AC19,Tabelle2!$B$3:$D$501,3,FALSE)),"",VLOOKUP(AC19,Tabelle2!$B$3:$D$501,3,FALSE))</f>
        <v>Hannes</v>
      </c>
      <c r="AE19" s="10">
        <f t="shared" ref="AE19:AG19" si="232">AF19</f>
        <v>45824</v>
      </c>
      <c r="AF19" s="10">
        <f t="shared" si="232"/>
        <v>45824</v>
      </c>
      <c r="AG19" s="10">
        <f t="shared" si="232"/>
        <v>45824</v>
      </c>
      <c r="AH19" s="18">
        <f t="shared" si="204"/>
        <v>45824</v>
      </c>
      <c r="AI19" s="19">
        <f t="shared" si="205"/>
        <v>45824</v>
      </c>
      <c r="AJ19" s="15" t="str">
        <f>IF(ISNA(VLOOKUP(AI19,Tabelle2!$B$3:$D$501,3,FALSE)),"",VLOOKUP(AI19,Tabelle2!$B$3:$D$501,3,FALSE))</f>
        <v/>
      </c>
      <c r="AK19" s="10">
        <f t="shared" ref="AK19:AM19" si="233">AL19</f>
        <v>45854</v>
      </c>
      <c r="AL19" s="10">
        <f t="shared" si="233"/>
        <v>45854</v>
      </c>
      <c r="AM19" s="10">
        <f t="shared" si="233"/>
        <v>45854</v>
      </c>
      <c r="AN19" s="18">
        <f t="shared" si="207"/>
        <v>45854</v>
      </c>
      <c r="AO19" s="19">
        <f t="shared" si="208"/>
        <v>45854</v>
      </c>
      <c r="AP19" s="15" t="str">
        <f>IF(ISNA(VLOOKUP(AO19,Tabelle2!$B$3:$D$501,3,FALSE)),"",VLOOKUP(AO19,Tabelle2!$B$3:$D$501,3,FALSE))</f>
        <v/>
      </c>
      <c r="AQ19" s="10">
        <f t="shared" ref="AQ19:AS19" si="234">AR19</f>
        <v>45885</v>
      </c>
      <c r="AR19" s="10">
        <f t="shared" si="234"/>
        <v>45885</v>
      </c>
      <c r="AS19" s="10">
        <f t="shared" si="234"/>
        <v>45885</v>
      </c>
      <c r="AT19" s="18">
        <f t="shared" si="210"/>
        <v>45885</v>
      </c>
      <c r="AU19" s="19">
        <f t="shared" si="183"/>
        <v>45885</v>
      </c>
      <c r="AV19" s="15" t="str">
        <f>IF(ISNA(VLOOKUP(AU19,Tabelle2!$B$3:$D$501,3,FALSE)),"",VLOOKUP(AU19,Tabelle2!$B$3:$D$501,3,FALSE))</f>
        <v>Achmet</v>
      </c>
      <c r="AW19" s="10">
        <f t="shared" ref="AW19:AY19" si="235">AX19</f>
        <v>45916</v>
      </c>
      <c r="AX19" s="10">
        <f t="shared" si="235"/>
        <v>45916</v>
      </c>
      <c r="AY19" s="10">
        <f t="shared" si="235"/>
        <v>45916</v>
      </c>
      <c r="AZ19" s="18">
        <f t="shared" si="185"/>
        <v>45916</v>
      </c>
      <c r="BA19" s="19">
        <f t="shared" si="186"/>
        <v>45916</v>
      </c>
      <c r="BB19" s="15" t="str">
        <f>IF(ISNA(VLOOKUP(BA19,Tabelle2!$B$3:$D$501,3,FALSE)),"",VLOOKUP(BA19,Tabelle2!$B$3:$D$501,3,FALSE))</f>
        <v/>
      </c>
      <c r="BC19" s="10">
        <f t="shared" ref="BC19:BE19" si="236">BD19</f>
        <v>45946</v>
      </c>
      <c r="BD19" s="10">
        <f t="shared" si="236"/>
        <v>45946</v>
      </c>
      <c r="BE19" s="10">
        <f t="shared" si="236"/>
        <v>45946</v>
      </c>
      <c r="BF19" s="18">
        <f t="shared" si="188"/>
        <v>45946</v>
      </c>
      <c r="BG19" s="19">
        <f t="shared" si="189"/>
        <v>45946</v>
      </c>
      <c r="BH19" s="15" t="str">
        <f>IF(ISNA(VLOOKUP(BG19,Tabelle2!$B$3:$D$501,3,FALSE)),"",VLOOKUP(BG19,Tabelle2!$B$3:$D$501,3,FALSE))</f>
        <v>Felix</v>
      </c>
      <c r="BI19" s="10">
        <f t="shared" ref="BI19:BK19" si="237">BJ19</f>
        <v>45977</v>
      </c>
      <c r="BJ19" s="10">
        <f t="shared" si="237"/>
        <v>45977</v>
      </c>
      <c r="BK19" s="10">
        <f t="shared" si="237"/>
        <v>45977</v>
      </c>
      <c r="BL19" s="18">
        <f t="shared" si="191"/>
        <v>45977</v>
      </c>
      <c r="BM19" s="19">
        <f t="shared" si="192"/>
        <v>45977</v>
      </c>
      <c r="BN19" s="15" t="str">
        <f>IF(ISNA(VLOOKUP(BM19,Tabelle2!$B$3:$D$501,3,FALSE)),"",VLOOKUP(BM19,Tabelle2!$B$3:$D$501,3,FALSE))</f>
        <v>Volkstrauertag</v>
      </c>
      <c r="BO19" s="10">
        <f t="shared" ref="BO19:BQ19" si="238">BP19</f>
        <v>46007</v>
      </c>
      <c r="BP19" s="10">
        <f t="shared" si="238"/>
        <v>46007</v>
      </c>
      <c r="BQ19" s="10">
        <f t="shared" si="238"/>
        <v>46007</v>
      </c>
      <c r="BR19" s="18">
        <f t="shared" si="194"/>
        <v>46007</v>
      </c>
      <c r="BS19" s="19">
        <f t="shared" si="195"/>
        <v>46007</v>
      </c>
      <c r="BT19" s="15" t="str">
        <f>IF(ISNA(VLOOKUP(BS19,Tabelle2!$B$3:$D$501,3,FALSE)),"",VLOOKUP(BS19,Tabelle2!$B$3:$D$501,3,FALSE))</f>
        <v/>
      </c>
      <c r="BU19" s="46">
        <f t="shared" si="47"/>
        <v>46038</v>
      </c>
      <c r="BV19" s="46">
        <f t="shared" si="48"/>
        <v>46038</v>
      </c>
      <c r="BW19" s="46">
        <f t="shared" si="49"/>
        <v>46038</v>
      </c>
      <c r="BX19" s="47">
        <f t="shared" si="50"/>
        <v>46038</v>
      </c>
      <c r="BY19" s="48">
        <f t="shared" si="50"/>
        <v>46038</v>
      </c>
      <c r="BZ19" s="49" t="str">
        <f>IF(ISNA(VLOOKUP(BY19,Tabelle2!$B$3:$D$501,3,FALSE)),"",VLOOKUP(BY19,Tabelle2!$B$3:$D$501,3,FALSE))</f>
        <v>Mia</v>
      </c>
      <c r="CA19" s="46">
        <f t="shared" si="51"/>
        <v>46069</v>
      </c>
      <c r="CB19" s="46">
        <f t="shared" si="52"/>
        <v>46069</v>
      </c>
      <c r="CC19" s="46">
        <f t="shared" si="53"/>
        <v>46069</v>
      </c>
      <c r="CD19" s="47">
        <f t="shared" si="54"/>
        <v>46069</v>
      </c>
      <c r="CE19" s="48">
        <f t="shared" si="54"/>
        <v>46069</v>
      </c>
      <c r="CF19" s="49" t="str">
        <f>IF(ISNA(VLOOKUP(CE19,Tabelle2!$B$3:$D$501,3,FALSE)),"",VLOOKUP(CE19,Tabelle2!$B$3:$D$501,3,FALSE))</f>
        <v/>
      </c>
    </row>
    <row r="20" spans="1:84" ht="27.85" customHeight="1" x14ac:dyDescent="0.35">
      <c r="A20" s="10">
        <f t="shared" ref="A20:C20" si="239">B20</f>
        <v>45674</v>
      </c>
      <c r="B20" s="10">
        <f t="shared" si="239"/>
        <v>45674</v>
      </c>
      <c r="C20" s="10">
        <f t="shared" si="239"/>
        <v>45674</v>
      </c>
      <c r="D20" s="18">
        <f t="shared" si="12"/>
        <v>45674</v>
      </c>
      <c r="E20" s="19">
        <f t="shared" si="13"/>
        <v>45674</v>
      </c>
      <c r="F20" s="15" t="str">
        <f>IF(ISNA(VLOOKUP(E20,Tabelle2!$B$3:$D$501,3,FALSE)),"",VLOOKUP(E20,Tabelle2!$B$3:$D$501,3,FALSE))</f>
        <v/>
      </c>
      <c r="G20" s="10">
        <f t="shared" ref="G20:I20" si="240">H20</f>
        <v>45705</v>
      </c>
      <c r="H20" s="10">
        <f t="shared" si="240"/>
        <v>45705</v>
      </c>
      <c r="I20" s="10">
        <f t="shared" si="240"/>
        <v>45705</v>
      </c>
      <c r="J20" s="18">
        <f t="shared" si="15"/>
        <v>45705</v>
      </c>
      <c r="K20" s="19">
        <f t="shared" si="16"/>
        <v>45705</v>
      </c>
      <c r="L20" s="15" t="str">
        <f>IF(ISNA(VLOOKUP(K20,Tabelle2!$B$3:$D$501,3,FALSE)),"",VLOOKUP(K20,Tabelle2!$B$3:$D$501,3,FALSE))</f>
        <v/>
      </c>
      <c r="M20" s="10">
        <f t="shared" ref="M20:O20" si="241">N20</f>
        <v>45733</v>
      </c>
      <c r="N20" s="10">
        <f t="shared" si="241"/>
        <v>45733</v>
      </c>
      <c r="O20" s="10">
        <f t="shared" si="241"/>
        <v>45733</v>
      </c>
      <c r="P20" s="18">
        <f t="shared" si="18"/>
        <v>45733</v>
      </c>
      <c r="Q20" s="19">
        <f t="shared" si="19"/>
        <v>45733</v>
      </c>
      <c r="R20" s="15" t="str">
        <f>IF(ISNA(VLOOKUP(Q20,Tabelle2!$B$3:$D$501,3,FALSE)),"",VLOOKUP(Q20,Tabelle2!$B$3:$D$501,3,FALSE))</f>
        <v/>
      </c>
      <c r="S20" s="10">
        <f t="shared" ref="S20:U20" si="242">T20</f>
        <v>45764</v>
      </c>
      <c r="T20" s="10">
        <f t="shared" si="242"/>
        <v>45764</v>
      </c>
      <c r="U20" s="10">
        <f t="shared" si="242"/>
        <v>45764</v>
      </c>
      <c r="V20" s="18">
        <f t="shared" si="21"/>
        <v>45764</v>
      </c>
      <c r="W20" s="19">
        <f t="shared" si="22"/>
        <v>45764</v>
      </c>
      <c r="X20" s="69" t="str">
        <f>IF(ISNA(VLOOKUP(W20,Tabelle2!$B$3:$D$501,3,FALSE)),"",VLOOKUP(W20,Tabelle2!$B$3:$D$501,3,FALSE))</f>
        <v>Noam</v>
      </c>
      <c r="Y20" s="10">
        <f t="shared" ref="Y20:AA20" si="243">Z20</f>
        <v>45794</v>
      </c>
      <c r="Z20" s="10">
        <f t="shared" si="243"/>
        <v>45794</v>
      </c>
      <c r="AA20" s="10">
        <f t="shared" si="243"/>
        <v>45794</v>
      </c>
      <c r="AB20" s="18">
        <f t="shared" si="201"/>
        <v>45794</v>
      </c>
      <c r="AC20" s="19">
        <f t="shared" si="202"/>
        <v>45794</v>
      </c>
      <c r="AD20" s="15" t="str">
        <f>IF(ISNA(VLOOKUP(AC20,Tabelle2!$B$3:$D$501,3,FALSE)),"",VLOOKUP(AC20,Tabelle2!$B$3:$D$501,3,FALSE))</f>
        <v/>
      </c>
      <c r="AE20" s="10">
        <f t="shared" ref="AE20:AG20" si="244">AF20</f>
        <v>45825</v>
      </c>
      <c r="AF20" s="10">
        <f t="shared" si="244"/>
        <v>45825</v>
      </c>
      <c r="AG20" s="10">
        <f t="shared" si="244"/>
        <v>45825</v>
      </c>
      <c r="AH20" s="18">
        <f t="shared" si="204"/>
        <v>45825</v>
      </c>
      <c r="AI20" s="19">
        <f t="shared" si="205"/>
        <v>45825</v>
      </c>
      <c r="AJ20" s="15" t="str">
        <f>IF(ISNA(VLOOKUP(AI20,Tabelle2!$B$3:$D$501,3,FALSE)),"",VLOOKUP(AI20,Tabelle2!$B$3:$D$501,3,FALSE))</f>
        <v/>
      </c>
      <c r="AK20" s="10">
        <f t="shared" ref="AK20:AM20" si="245">AL20</f>
        <v>45855</v>
      </c>
      <c r="AL20" s="10">
        <f t="shared" si="245"/>
        <v>45855</v>
      </c>
      <c r="AM20" s="10">
        <f t="shared" si="245"/>
        <v>45855</v>
      </c>
      <c r="AN20" s="18">
        <f t="shared" si="207"/>
        <v>45855</v>
      </c>
      <c r="AO20" s="19">
        <f t="shared" si="208"/>
        <v>45855</v>
      </c>
      <c r="AP20" s="15" t="str">
        <f>IF(ISNA(VLOOKUP(AO20,Tabelle2!$B$3:$D$501,3,FALSE)),"",VLOOKUP(AO20,Tabelle2!$B$3:$D$501,3,FALSE))</f>
        <v/>
      </c>
      <c r="AQ20" s="10">
        <f t="shared" ref="AQ20:AS20" si="246">AR20</f>
        <v>45886</v>
      </c>
      <c r="AR20" s="10">
        <f t="shared" si="246"/>
        <v>45886</v>
      </c>
      <c r="AS20" s="10">
        <f t="shared" si="246"/>
        <v>45886</v>
      </c>
      <c r="AT20" s="18">
        <f t="shared" si="210"/>
        <v>45886</v>
      </c>
      <c r="AU20" s="19">
        <f t="shared" si="183"/>
        <v>45886</v>
      </c>
      <c r="AV20" s="15" t="str">
        <f>IF(ISNA(VLOOKUP(AU20,Tabelle2!$B$3:$D$501,3,FALSE)),"",VLOOKUP(AU20,Tabelle2!$B$3:$D$501,3,FALSE))</f>
        <v>Jona</v>
      </c>
      <c r="AW20" s="10">
        <f t="shared" ref="AW20:AY20" si="247">AX20</f>
        <v>45917</v>
      </c>
      <c r="AX20" s="10">
        <f t="shared" si="247"/>
        <v>45917</v>
      </c>
      <c r="AY20" s="10">
        <f t="shared" si="247"/>
        <v>45917</v>
      </c>
      <c r="AZ20" s="18">
        <f t="shared" si="185"/>
        <v>45917</v>
      </c>
      <c r="BA20" s="19">
        <f t="shared" si="186"/>
        <v>45917</v>
      </c>
      <c r="BB20" s="15" t="str">
        <f>IF(ISNA(VLOOKUP(BA20,Tabelle2!$B$3:$D$501,3,FALSE)),"",VLOOKUP(BA20,Tabelle2!$B$3:$D$501,3,FALSE))</f>
        <v/>
      </c>
      <c r="BC20" s="10">
        <f t="shared" ref="BC20:BE20" si="248">BD20</f>
        <v>45947</v>
      </c>
      <c r="BD20" s="10">
        <f t="shared" si="248"/>
        <v>45947</v>
      </c>
      <c r="BE20" s="10">
        <f t="shared" si="248"/>
        <v>45947</v>
      </c>
      <c r="BF20" s="18">
        <f t="shared" si="188"/>
        <v>45947</v>
      </c>
      <c r="BG20" s="19">
        <f t="shared" si="189"/>
        <v>45947</v>
      </c>
      <c r="BH20" s="15" t="str">
        <f>IF(ISNA(VLOOKUP(BG20,Tabelle2!$B$3:$D$501,3,FALSE)),"",VLOOKUP(BG20,Tabelle2!$B$3:$D$501,3,FALSE))</f>
        <v/>
      </c>
      <c r="BI20" s="10">
        <f t="shared" ref="BI20:BK20" si="249">BJ20</f>
        <v>45978</v>
      </c>
      <c r="BJ20" s="10">
        <f t="shared" si="249"/>
        <v>45978</v>
      </c>
      <c r="BK20" s="10">
        <f t="shared" si="249"/>
        <v>45978</v>
      </c>
      <c r="BL20" s="18">
        <f t="shared" si="191"/>
        <v>45978</v>
      </c>
      <c r="BM20" s="19">
        <f t="shared" si="192"/>
        <v>45978</v>
      </c>
      <c r="BN20" s="15" t="str">
        <f>IF(ISNA(VLOOKUP(BM20,Tabelle2!$B$3:$D$501,3,FALSE)),"",VLOOKUP(BM20,Tabelle2!$B$3:$D$501,3,FALSE))</f>
        <v/>
      </c>
      <c r="BO20" s="10">
        <f t="shared" ref="BO20:BQ20" si="250">BP20</f>
        <v>46008</v>
      </c>
      <c r="BP20" s="10">
        <f t="shared" si="250"/>
        <v>46008</v>
      </c>
      <c r="BQ20" s="10">
        <f t="shared" si="250"/>
        <v>46008</v>
      </c>
      <c r="BR20" s="18">
        <f t="shared" si="194"/>
        <v>46008</v>
      </c>
      <c r="BS20" s="19">
        <f t="shared" si="195"/>
        <v>46008</v>
      </c>
      <c r="BT20" s="15" t="str">
        <f>IF(ISNA(VLOOKUP(BS20,Tabelle2!$B$3:$D$501,3,FALSE)),"",VLOOKUP(BS20,Tabelle2!$B$3:$D$501,3,FALSE))</f>
        <v>Weihnachtsfeier</v>
      </c>
      <c r="BU20" s="46">
        <f t="shared" si="47"/>
        <v>46039</v>
      </c>
      <c r="BV20" s="46">
        <f t="shared" si="48"/>
        <v>46039</v>
      </c>
      <c r="BW20" s="46">
        <f t="shared" si="49"/>
        <v>46039</v>
      </c>
      <c r="BX20" s="47">
        <f t="shared" si="50"/>
        <v>46039</v>
      </c>
      <c r="BY20" s="48">
        <f t="shared" si="50"/>
        <v>46039</v>
      </c>
      <c r="BZ20" s="49" t="str">
        <f>IF(ISNA(VLOOKUP(BY20,Tabelle2!$B$3:$D$501,3,FALSE)),"",VLOOKUP(BY20,Tabelle2!$B$3:$D$501,3,FALSE))</f>
        <v/>
      </c>
      <c r="CA20" s="46">
        <f t="shared" si="51"/>
        <v>46070</v>
      </c>
      <c r="CB20" s="46">
        <f t="shared" si="52"/>
        <v>46070</v>
      </c>
      <c r="CC20" s="46">
        <f t="shared" si="53"/>
        <v>46070</v>
      </c>
      <c r="CD20" s="47">
        <f t="shared" si="54"/>
        <v>46070</v>
      </c>
      <c r="CE20" s="48">
        <f t="shared" si="54"/>
        <v>46070</v>
      </c>
      <c r="CF20" s="49" t="str">
        <f>IF(ISNA(VLOOKUP(CE20,Tabelle2!$B$3:$D$501,3,FALSE)),"",VLOOKUP(CE20,Tabelle2!$B$3:$D$501,3,FALSE))</f>
        <v/>
      </c>
    </row>
    <row r="21" spans="1:84" ht="27.85" customHeight="1" x14ac:dyDescent="0.35">
      <c r="A21" s="10">
        <f t="shared" ref="A21:C21" si="251">B21</f>
        <v>45675</v>
      </c>
      <c r="B21" s="10">
        <f t="shared" si="251"/>
        <v>45675</v>
      </c>
      <c r="C21" s="10">
        <f t="shared" si="251"/>
        <v>45675</v>
      </c>
      <c r="D21" s="18">
        <f t="shared" si="12"/>
        <v>45675</v>
      </c>
      <c r="E21" s="19">
        <f t="shared" si="13"/>
        <v>45675</v>
      </c>
      <c r="F21" s="15" t="str">
        <f>IF(ISNA(VLOOKUP(E21,Tabelle2!$B$3:$D$501,3,FALSE)),"",VLOOKUP(E21,Tabelle2!$B$3:$D$501,3,FALSE))</f>
        <v/>
      </c>
      <c r="G21" s="10">
        <f t="shared" ref="G21:I21" si="252">H21</f>
        <v>45706</v>
      </c>
      <c r="H21" s="10">
        <f t="shared" si="252"/>
        <v>45706</v>
      </c>
      <c r="I21" s="10">
        <f t="shared" si="252"/>
        <v>45706</v>
      </c>
      <c r="J21" s="18">
        <f t="shared" si="15"/>
        <v>45706</v>
      </c>
      <c r="K21" s="19">
        <f t="shared" si="16"/>
        <v>45706</v>
      </c>
      <c r="L21" s="15" t="str">
        <f>IF(ISNA(VLOOKUP(K21,Tabelle2!$B$3:$D$501,3,FALSE)),"",VLOOKUP(K21,Tabelle2!$B$3:$D$501,3,FALSE))</f>
        <v/>
      </c>
      <c r="M21" s="10">
        <f t="shared" ref="M21:O21" si="253">N21</f>
        <v>45734</v>
      </c>
      <c r="N21" s="10">
        <f t="shared" si="253"/>
        <v>45734</v>
      </c>
      <c r="O21" s="10">
        <f t="shared" si="253"/>
        <v>45734</v>
      </c>
      <c r="P21" s="18">
        <f t="shared" ref="P21:P34" si="254">IFERROR(IF(MONTH(P20+1)=MONTH(P$4),P20+1,""),"")</f>
        <v>45734</v>
      </c>
      <c r="Q21" s="19">
        <f t="shared" si="19"/>
        <v>45734</v>
      </c>
      <c r="R21" s="15" t="str">
        <f>IF(ISNA(VLOOKUP(Q21,Tabelle2!$B$3:$D$501,3,FALSE)),"",VLOOKUP(Q21,Tabelle2!$B$3:$D$501,3,FALSE))</f>
        <v/>
      </c>
      <c r="S21" s="10">
        <f t="shared" ref="S21:U21" si="255">T21</f>
        <v>45765</v>
      </c>
      <c r="T21" s="10">
        <f t="shared" si="255"/>
        <v>45765</v>
      </c>
      <c r="U21" s="10">
        <f t="shared" si="255"/>
        <v>45765</v>
      </c>
      <c r="V21" s="18">
        <f t="shared" si="21"/>
        <v>45765</v>
      </c>
      <c r="W21" s="19">
        <f t="shared" si="22"/>
        <v>45765</v>
      </c>
      <c r="X21" s="69" t="str">
        <f>IF(ISNA(VLOOKUP(W21,Tabelle2!$B$3:$D$501,3,FALSE)),"",VLOOKUP(W21,Tabelle2!$B$3:$D$501,3,FALSE))</f>
        <v>Karfreitag</v>
      </c>
      <c r="Y21" s="10">
        <f t="shared" ref="Y21:AA21" si="256">Z21</f>
        <v>45795</v>
      </c>
      <c r="Z21" s="10">
        <f t="shared" si="256"/>
        <v>45795</v>
      </c>
      <c r="AA21" s="10">
        <f t="shared" si="256"/>
        <v>45795</v>
      </c>
      <c r="AB21" s="18">
        <f t="shared" si="201"/>
        <v>45795</v>
      </c>
      <c r="AC21" s="19">
        <f t="shared" si="202"/>
        <v>45795</v>
      </c>
      <c r="AD21" s="15" t="str">
        <f>IF(ISNA(VLOOKUP(AC21,Tabelle2!$B$3:$D$501,3,FALSE)),"",VLOOKUP(AC21,Tabelle2!$B$3:$D$501,3,FALSE))</f>
        <v/>
      </c>
      <c r="AE21" s="10">
        <f t="shared" ref="AE21:AG21" si="257">AF21</f>
        <v>45826</v>
      </c>
      <c r="AF21" s="10">
        <f t="shared" si="257"/>
        <v>45826</v>
      </c>
      <c r="AG21" s="10">
        <f t="shared" si="257"/>
        <v>45826</v>
      </c>
      <c r="AH21" s="18">
        <f t="shared" si="204"/>
        <v>45826</v>
      </c>
      <c r="AI21" s="19">
        <f t="shared" si="205"/>
        <v>45826</v>
      </c>
      <c r="AJ21" s="15" t="str">
        <f>IF(ISNA(VLOOKUP(AI21,Tabelle2!$B$3:$D$501,3,FALSE)),"",VLOOKUP(AI21,Tabelle2!$B$3:$D$501,3,FALSE))</f>
        <v>Astrid / Gudrun</v>
      </c>
      <c r="AK21" s="10">
        <f t="shared" ref="AK21:AM21" si="258">AL21</f>
        <v>45856</v>
      </c>
      <c r="AL21" s="10">
        <f t="shared" si="258"/>
        <v>45856</v>
      </c>
      <c r="AM21" s="10">
        <f t="shared" si="258"/>
        <v>45856</v>
      </c>
      <c r="AN21" s="18">
        <f t="shared" si="207"/>
        <v>45856</v>
      </c>
      <c r="AO21" s="19">
        <f t="shared" si="208"/>
        <v>45856</v>
      </c>
      <c r="AP21" s="15" t="str">
        <f>IF(ISNA(VLOOKUP(AO21,Tabelle2!$B$3:$D$501,3,FALSE)),"",VLOOKUP(AO21,Tabelle2!$B$3:$D$501,3,FALSE))</f>
        <v/>
      </c>
      <c r="AQ21" s="10">
        <f t="shared" ref="AQ21:AS21" si="259">AR21</f>
        <v>45887</v>
      </c>
      <c r="AR21" s="10">
        <f t="shared" si="259"/>
        <v>45887</v>
      </c>
      <c r="AS21" s="10">
        <f t="shared" si="259"/>
        <v>45887</v>
      </c>
      <c r="AT21" s="18">
        <f t="shared" si="210"/>
        <v>45887</v>
      </c>
      <c r="AU21" s="19">
        <f t="shared" si="183"/>
        <v>45887</v>
      </c>
      <c r="AV21" s="15" t="str">
        <f>IF(ISNA(VLOOKUP(AU21,Tabelle2!$B$3:$D$501,3,FALSE)),"",VLOOKUP(AU21,Tabelle2!$B$3:$D$501,3,FALSE))</f>
        <v/>
      </c>
      <c r="AW21" s="10">
        <f t="shared" ref="AW21:AY21" si="260">AX21</f>
        <v>45918</v>
      </c>
      <c r="AX21" s="10">
        <f t="shared" si="260"/>
        <v>45918</v>
      </c>
      <c r="AY21" s="10">
        <f t="shared" si="260"/>
        <v>45918</v>
      </c>
      <c r="AZ21" s="18">
        <f t="shared" si="185"/>
        <v>45918</v>
      </c>
      <c r="BA21" s="19">
        <f t="shared" si="186"/>
        <v>45918</v>
      </c>
      <c r="BB21" s="15" t="str">
        <f>IF(ISNA(VLOOKUP(BA21,Tabelle2!$B$3:$D$501,3,FALSE)),"",VLOOKUP(BA21,Tabelle2!$B$3:$D$501,3,FALSE))</f>
        <v>Konferenz</v>
      </c>
      <c r="BC21" s="10">
        <f t="shared" ref="BC21:BE21" si="261">BD21</f>
        <v>45948</v>
      </c>
      <c r="BD21" s="10">
        <f t="shared" si="261"/>
        <v>45948</v>
      </c>
      <c r="BE21" s="10">
        <f t="shared" si="261"/>
        <v>45948</v>
      </c>
      <c r="BF21" s="18">
        <f t="shared" si="188"/>
        <v>45948</v>
      </c>
      <c r="BG21" s="19">
        <f t="shared" si="189"/>
        <v>45948</v>
      </c>
      <c r="BH21" s="15" t="str">
        <f>IF(ISNA(VLOOKUP(BG21,Tabelle2!$B$3:$D$501,3,FALSE)),"",VLOOKUP(BG21,Tabelle2!$B$3:$D$501,3,FALSE))</f>
        <v>Isabella / Felicitas</v>
      </c>
      <c r="BI21" s="10">
        <f t="shared" ref="BI21:BK21" si="262">BJ21</f>
        <v>45979</v>
      </c>
      <c r="BJ21" s="10">
        <f t="shared" si="262"/>
        <v>45979</v>
      </c>
      <c r="BK21" s="10">
        <f t="shared" si="262"/>
        <v>45979</v>
      </c>
      <c r="BL21" s="18">
        <f t="shared" si="191"/>
        <v>45979</v>
      </c>
      <c r="BM21" s="19">
        <f t="shared" si="192"/>
        <v>45979</v>
      </c>
      <c r="BN21" s="15" t="str">
        <f>IF(ISNA(VLOOKUP(BM21,Tabelle2!$B$3:$D$501,3,FALSE)),"",VLOOKUP(BM21,Tabelle2!$B$3:$D$501,3,FALSE))</f>
        <v/>
      </c>
      <c r="BO21" s="10">
        <f t="shared" ref="BO21:BQ21" si="263">BP21</f>
        <v>46009</v>
      </c>
      <c r="BP21" s="10">
        <f t="shared" si="263"/>
        <v>46009</v>
      </c>
      <c r="BQ21" s="10">
        <f t="shared" si="263"/>
        <v>46009</v>
      </c>
      <c r="BR21" s="18">
        <f t="shared" si="194"/>
        <v>46009</v>
      </c>
      <c r="BS21" s="19">
        <f t="shared" si="195"/>
        <v>46009</v>
      </c>
      <c r="BT21" s="15" t="str">
        <f>IF(ISNA(VLOOKUP(BS21,Tabelle2!$B$3:$D$501,3,FALSE)),"",VLOOKUP(BS21,Tabelle2!$B$3:$D$501,3,FALSE))</f>
        <v>Ecki</v>
      </c>
      <c r="BU21" s="46">
        <f t="shared" si="47"/>
        <v>46040</v>
      </c>
      <c r="BV21" s="46">
        <f t="shared" si="48"/>
        <v>46040</v>
      </c>
      <c r="BW21" s="46">
        <f t="shared" si="49"/>
        <v>46040</v>
      </c>
      <c r="BX21" s="47">
        <f t="shared" ref="BX21:BY34" si="264">IFERROR(IF(MONTH(BX20+1)=MONTH(BX$4),BX20+1,""),"")</f>
        <v>46040</v>
      </c>
      <c r="BY21" s="48">
        <f t="shared" si="264"/>
        <v>46040</v>
      </c>
      <c r="BZ21" s="49" t="str">
        <f>IF(ISNA(VLOOKUP(BY21,Tabelle2!$B$3:$D$501,3,FALSE)),"",VLOOKUP(BY21,Tabelle2!$B$3:$D$501,3,FALSE))</f>
        <v/>
      </c>
      <c r="CA21" s="46">
        <f t="shared" si="51"/>
        <v>46071</v>
      </c>
      <c r="CB21" s="46">
        <f t="shared" si="52"/>
        <v>46071</v>
      </c>
      <c r="CC21" s="46">
        <f t="shared" si="53"/>
        <v>46071</v>
      </c>
      <c r="CD21" s="47">
        <f t="shared" ref="CD21:CE34" si="265">IFERROR(IF(MONTH(CD20+1)=MONTH(CD$4),CD20+1,""),"")</f>
        <v>46071</v>
      </c>
      <c r="CE21" s="48">
        <f t="shared" si="265"/>
        <v>46071</v>
      </c>
      <c r="CF21" s="49" t="str">
        <f>IF(ISNA(VLOOKUP(CE21,Tabelle2!$B$3:$D$501,3,FALSE)),"",VLOOKUP(CE21,Tabelle2!$B$3:$D$501,3,FALSE))</f>
        <v/>
      </c>
    </row>
    <row r="22" spans="1:84" ht="27.85" customHeight="1" x14ac:dyDescent="0.35">
      <c r="A22" s="10">
        <f t="shared" ref="A22:C22" si="266">B22</f>
        <v>45676</v>
      </c>
      <c r="B22" s="10">
        <f t="shared" si="266"/>
        <v>45676</v>
      </c>
      <c r="C22" s="10">
        <f t="shared" si="266"/>
        <v>45676</v>
      </c>
      <c r="D22" s="18">
        <f t="shared" si="12"/>
        <v>45676</v>
      </c>
      <c r="E22" s="19">
        <f t="shared" si="13"/>
        <v>45676</v>
      </c>
      <c r="F22" s="15" t="str">
        <f>IF(ISNA(VLOOKUP(E22,Tabelle2!$B$3:$D$501,3,FALSE)),"",VLOOKUP(E22,Tabelle2!$B$3:$D$501,3,FALSE))</f>
        <v/>
      </c>
      <c r="G22" s="10">
        <f t="shared" ref="G22:I22" si="267">H22</f>
        <v>45707</v>
      </c>
      <c r="H22" s="10">
        <f t="shared" si="267"/>
        <v>45707</v>
      </c>
      <c r="I22" s="10">
        <f t="shared" si="267"/>
        <v>45707</v>
      </c>
      <c r="J22" s="18">
        <f t="shared" si="15"/>
        <v>45707</v>
      </c>
      <c r="K22" s="19">
        <f t="shared" si="16"/>
        <v>45707</v>
      </c>
      <c r="L22" s="15" t="str">
        <f>IF(ISNA(VLOOKUP(K22,Tabelle2!$B$3:$D$501,3,FALSE)),"",VLOOKUP(K22,Tabelle2!$B$3:$D$501,3,FALSE))</f>
        <v>any</v>
      </c>
      <c r="M22" s="10">
        <f t="shared" ref="M22:O22" si="268">N22</f>
        <v>45735</v>
      </c>
      <c r="N22" s="10">
        <f t="shared" si="268"/>
        <v>45735</v>
      </c>
      <c r="O22" s="10">
        <f t="shared" si="268"/>
        <v>45735</v>
      </c>
      <c r="P22" s="18">
        <f t="shared" si="254"/>
        <v>45735</v>
      </c>
      <c r="Q22" s="19">
        <f t="shared" ref="Q22:Q34" si="269">IFERROR(IF(MONTH(Q21+1)=MONTH(Q$4),Q21+1,""),"")</f>
        <v>45735</v>
      </c>
      <c r="R22" s="15" t="str">
        <f>IF(ISNA(VLOOKUP(Q22,Tabelle2!$B$3:$D$501,3,FALSE)),"",VLOOKUP(Q22,Tabelle2!$B$3:$D$501,3,FALSE))</f>
        <v/>
      </c>
      <c r="S22" s="10">
        <f t="shared" ref="S22:U22" si="270">T22</f>
        <v>45766</v>
      </c>
      <c r="T22" s="10">
        <f t="shared" si="270"/>
        <v>45766</v>
      </c>
      <c r="U22" s="10">
        <f t="shared" si="270"/>
        <v>45766</v>
      </c>
      <c r="V22" s="18">
        <f t="shared" si="21"/>
        <v>45766</v>
      </c>
      <c r="W22" s="19">
        <f t="shared" si="22"/>
        <v>45766</v>
      </c>
      <c r="X22" s="69" t="str">
        <f>IF(ISNA(VLOOKUP(W22,Tabelle2!$B$3:$D$501,3,FALSE)),"",VLOOKUP(W22,Tabelle2!$B$3:$D$501,3,FALSE))</f>
        <v>Louis</v>
      </c>
      <c r="Y22" s="10">
        <f t="shared" ref="Y22:AA22" si="271">Z22</f>
        <v>45796</v>
      </c>
      <c r="Z22" s="10">
        <f t="shared" si="271"/>
        <v>45796</v>
      </c>
      <c r="AA22" s="10">
        <f t="shared" si="271"/>
        <v>45796</v>
      </c>
      <c r="AB22" s="18">
        <f t="shared" si="201"/>
        <v>45796</v>
      </c>
      <c r="AC22" s="19">
        <f t="shared" si="202"/>
        <v>45796</v>
      </c>
      <c r="AD22" s="15" t="str">
        <f>IF(ISNA(VLOOKUP(AC22,Tabelle2!$B$3:$D$501,3,FALSE)),"",VLOOKUP(AC22,Tabelle2!$B$3:$D$501,3,FALSE))</f>
        <v/>
      </c>
      <c r="AE22" s="10">
        <f t="shared" ref="AE22:AG22" si="272">AF22</f>
        <v>45827</v>
      </c>
      <c r="AF22" s="10">
        <f t="shared" si="272"/>
        <v>45827</v>
      </c>
      <c r="AG22" s="10">
        <f t="shared" si="272"/>
        <v>45827</v>
      </c>
      <c r="AH22" s="18">
        <f t="shared" si="204"/>
        <v>45827</v>
      </c>
      <c r="AI22" s="19">
        <f t="shared" si="205"/>
        <v>45827</v>
      </c>
      <c r="AJ22" s="15" t="str">
        <f>IF(ISNA(VLOOKUP(AI22,Tabelle2!$B$3:$D$501,3,FALSE)),"",VLOOKUP(AI22,Tabelle2!$B$3:$D$501,3,FALSE))</f>
        <v>Fronleichnam</v>
      </c>
      <c r="AK22" s="10">
        <f t="shared" ref="AK22:AM22" si="273">AL22</f>
        <v>45857</v>
      </c>
      <c r="AL22" s="10">
        <f t="shared" si="273"/>
        <v>45857</v>
      </c>
      <c r="AM22" s="10">
        <f t="shared" si="273"/>
        <v>45857</v>
      </c>
      <c r="AN22" s="18">
        <f t="shared" si="207"/>
        <v>45857</v>
      </c>
      <c r="AO22" s="19">
        <f t="shared" si="208"/>
        <v>45857</v>
      </c>
      <c r="AP22" s="15" t="str">
        <f>IF(ISNA(VLOOKUP(AO22,Tabelle2!$B$3:$D$501,3,FALSE)),"",VLOOKUP(AO22,Tabelle2!$B$3:$D$501,3,FALSE))</f>
        <v/>
      </c>
      <c r="AQ22" s="10">
        <f t="shared" ref="AQ22:AS22" si="274">AR22</f>
        <v>45888</v>
      </c>
      <c r="AR22" s="10">
        <f t="shared" si="274"/>
        <v>45888</v>
      </c>
      <c r="AS22" s="10">
        <f t="shared" si="274"/>
        <v>45888</v>
      </c>
      <c r="AT22" s="18">
        <f t="shared" si="210"/>
        <v>45888</v>
      </c>
      <c r="AU22" s="19">
        <f t="shared" si="183"/>
        <v>45888</v>
      </c>
      <c r="AV22" s="15" t="str">
        <f>IF(ISNA(VLOOKUP(AU22,Tabelle2!$B$3:$D$501,3,FALSE)),"",VLOOKUP(AU22,Tabelle2!$B$3:$D$501,3,FALSE))</f>
        <v/>
      </c>
      <c r="AW22" s="10">
        <f t="shared" ref="AW22:AY22" si="275">AX22</f>
        <v>45919</v>
      </c>
      <c r="AX22" s="10">
        <f t="shared" si="275"/>
        <v>45919</v>
      </c>
      <c r="AY22" s="10">
        <f t="shared" si="275"/>
        <v>45919</v>
      </c>
      <c r="AZ22" s="18">
        <f t="shared" si="185"/>
        <v>45919</v>
      </c>
      <c r="BA22" s="19">
        <f t="shared" si="186"/>
        <v>45919</v>
      </c>
      <c r="BB22" s="15" t="str">
        <f>IF(ISNA(VLOOKUP(BA22,Tabelle2!$B$3:$D$501,3,FALSE)),"",VLOOKUP(BA22,Tabelle2!$B$3:$D$501,3,FALSE))</f>
        <v>Aktionstag</v>
      </c>
      <c r="BC22" s="10">
        <f t="shared" ref="BC22:BE22" si="276">BD22</f>
        <v>45949</v>
      </c>
      <c r="BD22" s="10">
        <f t="shared" si="276"/>
        <v>45949</v>
      </c>
      <c r="BE22" s="10">
        <f t="shared" si="276"/>
        <v>45949</v>
      </c>
      <c r="BF22" s="18">
        <f t="shared" si="188"/>
        <v>45949</v>
      </c>
      <c r="BG22" s="19">
        <f t="shared" si="189"/>
        <v>45949</v>
      </c>
      <c r="BH22" s="15" t="str">
        <f>IF(ISNA(VLOOKUP(BG22,Tabelle2!$B$3:$D$501,3,FALSE)),"",VLOOKUP(BG22,Tabelle2!$B$3:$D$501,3,FALSE))</f>
        <v>Felix</v>
      </c>
      <c r="BI22" s="10">
        <f t="shared" ref="BI22:BK22" si="277">BJ22</f>
        <v>45980</v>
      </c>
      <c r="BJ22" s="10">
        <f t="shared" si="277"/>
        <v>45980</v>
      </c>
      <c r="BK22" s="10">
        <f t="shared" si="277"/>
        <v>45980</v>
      </c>
      <c r="BL22" s="18">
        <f t="shared" si="191"/>
        <v>45980</v>
      </c>
      <c r="BM22" s="19">
        <f t="shared" si="192"/>
        <v>45980</v>
      </c>
      <c r="BN22" s="15" t="str">
        <f>IF(ISNA(VLOOKUP(BM22,Tabelle2!$B$3:$D$501,3,FALSE)),"",VLOOKUP(BM22,Tabelle2!$B$3:$D$501,3,FALSE))</f>
        <v>Buß- und Bettag / Mertr</v>
      </c>
      <c r="BO22" s="10">
        <f t="shared" ref="BO22:BQ22" si="278">BP22</f>
        <v>46010</v>
      </c>
      <c r="BP22" s="10">
        <f t="shared" si="278"/>
        <v>46010</v>
      </c>
      <c r="BQ22" s="10">
        <f t="shared" si="278"/>
        <v>46010</v>
      </c>
      <c r="BR22" s="18">
        <f t="shared" si="194"/>
        <v>46010</v>
      </c>
      <c r="BS22" s="19">
        <f t="shared" si="195"/>
        <v>46010</v>
      </c>
      <c r="BT22" s="15" t="str">
        <f>IF(ISNA(VLOOKUP(BS22,Tabelle2!$B$3:$D$501,3,FALSE)),"",VLOOKUP(BS22,Tabelle2!$B$3:$D$501,3,FALSE))</f>
        <v>Maximilian</v>
      </c>
      <c r="BU22" s="46">
        <f t="shared" si="47"/>
        <v>46041</v>
      </c>
      <c r="BV22" s="46">
        <f t="shared" si="48"/>
        <v>46041</v>
      </c>
      <c r="BW22" s="46">
        <f t="shared" si="49"/>
        <v>46041</v>
      </c>
      <c r="BX22" s="47">
        <f t="shared" si="264"/>
        <v>46041</v>
      </c>
      <c r="BY22" s="48">
        <f t="shared" si="264"/>
        <v>46041</v>
      </c>
      <c r="BZ22" s="49" t="str">
        <f>IF(ISNA(VLOOKUP(BY22,Tabelle2!$B$3:$D$501,3,FALSE)),"",VLOOKUP(BY22,Tabelle2!$B$3:$D$501,3,FALSE))</f>
        <v/>
      </c>
      <c r="CA22" s="46">
        <f t="shared" si="51"/>
        <v>46072</v>
      </c>
      <c r="CB22" s="46">
        <f t="shared" si="52"/>
        <v>46072</v>
      </c>
      <c r="CC22" s="46">
        <f t="shared" si="53"/>
        <v>46072</v>
      </c>
      <c r="CD22" s="47">
        <f t="shared" si="265"/>
        <v>46072</v>
      </c>
      <c r="CE22" s="48">
        <f t="shared" si="265"/>
        <v>46072</v>
      </c>
      <c r="CF22" s="49" t="str">
        <f>IF(ISNA(VLOOKUP(CE22,Tabelle2!$B$3:$D$501,3,FALSE)),"",VLOOKUP(CE22,Tabelle2!$B$3:$D$501,3,FALSE))</f>
        <v>any</v>
      </c>
    </row>
    <row r="23" spans="1:84" ht="27.85" customHeight="1" x14ac:dyDescent="0.35">
      <c r="A23" s="10">
        <f t="shared" ref="A23:C23" si="279">B23</f>
        <v>45677</v>
      </c>
      <c r="B23" s="10">
        <f t="shared" si="279"/>
        <v>45677</v>
      </c>
      <c r="C23" s="10">
        <f t="shared" si="279"/>
        <v>45677</v>
      </c>
      <c r="D23" s="18">
        <f t="shared" si="12"/>
        <v>45677</v>
      </c>
      <c r="E23" s="19">
        <f t="shared" si="13"/>
        <v>45677</v>
      </c>
      <c r="F23" s="15" t="str">
        <f>IF(ISNA(VLOOKUP(E23,Tabelle2!$B$3:$D$501,3,FALSE)),"",VLOOKUP(E23,Tabelle2!$B$3:$D$501,3,FALSE))</f>
        <v/>
      </c>
      <c r="G23" s="10">
        <f t="shared" ref="G23:I23" si="280">H23</f>
        <v>45708</v>
      </c>
      <c r="H23" s="10">
        <f t="shared" si="280"/>
        <v>45708</v>
      </c>
      <c r="I23" s="10">
        <f t="shared" si="280"/>
        <v>45708</v>
      </c>
      <c r="J23" s="18">
        <f t="shared" si="15"/>
        <v>45708</v>
      </c>
      <c r="K23" s="19">
        <f t="shared" si="16"/>
        <v>45708</v>
      </c>
      <c r="L23" s="15" t="str">
        <f>IF(ISNA(VLOOKUP(K23,Tabelle2!$B$3:$D$501,3,FALSE)),"",VLOOKUP(K23,Tabelle2!$B$3:$D$501,3,FALSE))</f>
        <v>Projekt</v>
      </c>
      <c r="M23" s="10">
        <f t="shared" ref="M23:O23" si="281">N23</f>
        <v>45736</v>
      </c>
      <c r="N23" s="10">
        <f t="shared" si="281"/>
        <v>45736</v>
      </c>
      <c r="O23" s="10">
        <f t="shared" si="281"/>
        <v>45736</v>
      </c>
      <c r="P23" s="18">
        <f t="shared" si="254"/>
        <v>45736</v>
      </c>
      <c r="Q23" s="19">
        <f t="shared" si="269"/>
        <v>45736</v>
      </c>
      <c r="R23" s="15" t="str">
        <f>IF(ISNA(VLOOKUP(Q23,Tabelle2!$B$3:$D$501,3,FALSE)),"",VLOOKUP(Q23,Tabelle2!$B$3:$D$501,3,FALSE))</f>
        <v/>
      </c>
      <c r="S23" s="10">
        <f t="shared" ref="S23:U23" si="282">T23</f>
        <v>45767</v>
      </c>
      <c r="T23" s="10">
        <f t="shared" si="282"/>
        <v>45767</v>
      </c>
      <c r="U23" s="10">
        <f t="shared" si="282"/>
        <v>45767</v>
      </c>
      <c r="V23" s="18">
        <f t="shared" si="21"/>
        <v>45767</v>
      </c>
      <c r="W23" s="19">
        <f t="shared" si="22"/>
        <v>45767</v>
      </c>
      <c r="X23" s="69" t="str">
        <f>IF(ISNA(VLOOKUP(W23,Tabelle2!$B$3:$D$501,3,FALSE)),"",VLOOKUP(W23,Tabelle2!$B$3:$D$501,3,FALSE))</f>
        <v>Ostersonntag</v>
      </c>
      <c r="Y23" s="10">
        <f t="shared" ref="Y23:AA23" si="283">Z23</f>
        <v>45797</v>
      </c>
      <c r="Z23" s="10">
        <f t="shared" si="283"/>
        <v>45797</v>
      </c>
      <c r="AA23" s="10">
        <f t="shared" si="283"/>
        <v>45797</v>
      </c>
      <c r="AB23" s="18">
        <f t="shared" si="201"/>
        <v>45797</v>
      </c>
      <c r="AC23" s="19">
        <f t="shared" si="202"/>
        <v>45797</v>
      </c>
      <c r="AD23" s="15" t="str">
        <f>IF(ISNA(VLOOKUP(AC23,Tabelle2!$B$3:$D$501,3,FALSE)),"",VLOOKUP(AC23,Tabelle2!$B$3:$D$501,3,FALSE))</f>
        <v>Familie</v>
      </c>
      <c r="AE23" s="10">
        <f t="shared" ref="AE23:AG23" si="284">AF23</f>
        <v>45828</v>
      </c>
      <c r="AF23" s="10">
        <f t="shared" si="284"/>
        <v>45828</v>
      </c>
      <c r="AG23" s="10">
        <f t="shared" si="284"/>
        <v>45828</v>
      </c>
      <c r="AH23" s="18">
        <f t="shared" si="204"/>
        <v>45828</v>
      </c>
      <c r="AI23" s="19">
        <f t="shared" si="205"/>
        <v>45828</v>
      </c>
      <c r="AJ23" s="15" t="str">
        <f>IF(ISNA(VLOOKUP(AI23,Tabelle2!$B$3:$D$501,3,FALSE)),"",VLOOKUP(AI23,Tabelle2!$B$3:$D$501,3,FALSE))</f>
        <v>Julie</v>
      </c>
      <c r="AK23" s="10">
        <f t="shared" ref="AK23:AM23" si="285">AL23</f>
        <v>45858</v>
      </c>
      <c r="AL23" s="10">
        <f t="shared" si="285"/>
        <v>45858</v>
      </c>
      <c r="AM23" s="10">
        <f t="shared" si="285"/>
        <v>45858</v>
      </c>
      <c r="AN23" s="18">
        <f t="shared" si="207"/>
        <v>45858</v>
      </c>
      <c r="AO23" s="19">
        <f t="shared" si="208"/>
        <v>45858</v>
      </c>
      <c r="AP23" s="15" t="str">
        <f>IF(ISNA(VLOOKUP(AO23,Tabelle2!$B$3:$D$501,3,FALSE)),"",VLOOKUP(AO23,Tabelle2!$B$3:$D$501,3,FALSE))</f>
        <v/>
      </c>
      <c r="AQ23" s="10">
        <f t="shared" ref="AQ23:AS23" si="286">AR23</f>
        <v>45889</v>
      </c>
      <c r="AR23" s="10">
        <f t="shared" si="286"/>
        <v>45889</v>
      </c>
      <c r="AS23" s="10">
        <f t="shared" si="286"/>
        <v>45889</v>
      </c>
      <c r="AT23" s="18">
        <f t="shared" si="210"/>
        <v>45889</v>
      </c>
      <c r="AU23" s="19">
        <f t="shared" si="183"/>
        <v>45889</v>
      </c>
      <c r="AV23" s="15" t="str">
        <f>IF(ISNA(VLOOKUP(AU23,Tabelle2!$B$3:$D$501,3,FALSE)),"",VLOOKUP(AU23,Tabelle2!$B$3:$D$501,3,FALSE))</f>
        <v>Johanna / Juliette</v>
      </c>
      <c r="AW23" s="10">
        <f t="shared" ref="AW23:AY23" si="287">AX23</f>
        <v>45920</v>
      </c>
      <c r="AX23" s="10">
        <f t="shared" si="287"/>
        <v>45920</v>
      </c>
      <c r="AY23" s="10">
        <f t="shared" si="287"/>
        <v>45920</v>
      </c>
      <c r="AZ23" s="18">
        <f t="shared" si="185"/>
        <v>45920</v>
      </c>
      <c r="BA23" s="19">
        <f t="shared" si="186"/>
        <v>45920</v>
      </c>
      <c r="BB23" s="15" t="str">
        <f>IF(ISNA(VLOOKUP(BA23,Tabelle2!$B$3:$D$501,3,FALSE)),"",VLOOKUP(BA23,Tabelle2!$B$3:$D$501,3,FALSE))</f>
        <v>Weltkindertag / Klara</v>
      </c>
      <c r="BC23" s="10">
        <f t="shared" ref="BC23:BE23" si="288">BD23</f>
        <v>45950</v>
      </c>
      <c r="BD23" s="10">
        <f t="shared" si="288"/>
        <v>45950</v>
      </c>
      <c r="BE23" s="10">
        <f t="shared" si="288"/>
        <v>45950</v>
      </c>
      <c r="BF23" s="18">
        <f t="shared" si="188"/>
        <v>45950</v>
      </c>
      <c r="BG23" s="19">
        <f t="shared" si="189"/>
        <v>45950</v>
      </c>
      <c r="BH23" s="15" t="str">
        <f>IF(ISNA(VLOOKUP(BG23,Tabelle2!$B$3:$D$501,3,FALSE)),"",VLOOKUP(BG23,Tabelle2!$B$3:$D$501,3,FALSE))</f>
        <v/>
      </c>
      <c r="BI23" s="10">
        <f t="shared" ref="BI23:BK23" si="289">BJ23</f>
        <v>45981</v>
      </c>
      <c r="BJ23" s="10">
        <f t="shared" si="289"/>
        <v>45981</v>
      </c>
      <c r="BK23" s="10">
        <f t="shared" si="289"/>
        <v>45981</v>
      </c>
      <c r="BL23" s="18">
        <f t="shared" si="191"/>
        <v>45981</v>
      </c>
      <c r="BM23" s="19">
        <f t="shared" si="192"/>
        <v>45981</v>
      </c>
      <c r="BN23" s="15" t="str">
        <f>IF(ISNA(VLOOKUP(BM23,Tabelle2!$B$3:$D$501,3,FALSE)),"",VLOOKUP(BM23,Tabelle2!$B$3:$D$501,3,FALSE))</f>
        <v/>
      </c>
      <c r="BO23" s="10">
        <f t="shared" ref="BO23:BQ23" si="290">BP23</f>
        <v>46011</v>
      </c>
      <c r="BP23" s="10">
        <f t="shared" si="290"/>
        <v>46011</v>
      </c>
      <c r="BQ23" s="10">
        <f t="shared" si="290"/>
        <v>46011</v>
      </c>
      <c r="BR23" s="18">
        <f t="shared" si="194"/>
        <v>46011</v>
      </c>
      <c r="BS23" s="19">
        <f t="shared" si="195"/>
        <v>46011</v>
      </c>
      <c r="BT23" s="15" t="str">
        <f>IF(ISNA(VLOOKUP(BS23,Tabelle2!$B$3:$D$501,3,FALSE)),"",VLOOKUP(BS23,Tabelle2!$B$3:$D$501,3,FALSE))</f>
        <v>Melanie</v>
      </c>
      <c r="BU23" s="46">
        <f t="shared" si="47"/>
        <v>46042</v>
      </c>
      <c r="BV23" s="46">
        <f t="shared" si="48"/>
        <v>46042</v>
      </c>
      <c r="BW23" s="46">
        <f t="shared" si="49"/>
        <v>46042</v>
      </c>
      <c r="BX23" s="47">
        <f t="shared" si="264"/>
        <v>46042</v>
      </c>
      <c r="BY23" s="48">
        <f t="shared" si="264"/>
        <v>46042</v>
      </c>
      <c r="BZ23" s="49" t="str">
        <f>IF(ISNA(VLOOKUP(BY23,Tabelle2!$B$3:$D$501,3,FALSE)),"",VLOOKUP(BY23,Tabelle2!$B$3:$D$501,3,FALSE))</f>
        <v/>
      </c>
      <c r="CA23" s="46">
        <f t="shared" si="51"/>
        <v>46073</v>
      </c>
      <c r="CB23" s="46">
        <f t="shared" si="52"/>
        <v>46073</v>
      </c>
      <c r="CC23" s="46">
        <f t="shared" si="53"/>
        <v>46073</v>
      </c>
      <c r="CD23" s="47">
        <f t="shared" si="265"/>
        <v>46073</v>
      </c>
      <c r="CE23" s="48">
        <f t="shared" si="265"/>
        <v>46073</v>
      </c>
      <c r="CF23" s="49" t="str">
        <f>IF(ISNA(VLOOKUP(CE23,Tabelle2!$B$3:$D$501,3,FALSE)),"",VLOOKUP(CE23,Tabelle2!$B$3:$D$501,3,FALSE))</f>
        <v/>
      </c>
    </row>
    <row r="24" spans="1:84" ht="27.85" customHeight="1" x14ac:dyDescent="0.35">
      <c r="A24" s="10">
        <f t="shared" ref="A24:C24" si="291">B24</f>
        <v>45678</v>
      </c>
      <c r="B24" s="10">
        <f t="shared" si="291"/>
        <v>45678</v>
      </c>
      <c r="C24" s="10">
        <f t="shared" si="291"/>
        <v>45678</v>
      </c>
      <c r="D24" s="18">
        <f t="shared" si="12"/>
        <v>45678</v>
      </c>
      <c r="E24" s="19">
        <f t="shared" si="13"/>
        <v>45678</v>
      </c>
      <c r="F24" s="15" t="str">
        <f>IF(ISNA(VLOOKUP(E24,Tabelle2!$B$3:$D$501,3,FALSE)),"",VLOOKUP(E24,Tabelle2!$B$3:$D$501,3,FALSE))</f>
        <v/>
      </c>
      <c r="G24" s="10">
        <f t="shared" ref="G24:I24" si="292">H24</f>
        <v>45709</v>
      </c>
      <c r="H24" s="10">
        <f t="shared" si="292"/>
        <v>45709</v>
      </c>
      <c r="I24" s="10">
        <f t="shared" si="292"/>
        <v>45709</v>
      </c>
      <c r="J24" s="18">
        <f t="shared" si="15"/>
        <v>45709</v>
      </c>
      <c r="K24" s="19">
        <f t="shared" si="16"/>
        <v>45709</v>
      </c>
      <c r="L24" s="15" t="str">
        <f>IF(ISNA(VLOOKUP(K24,Tabelle2!$B$3:$D$501,3,FALSE)),"",VLOOKUP(K24,Tabelle2!$B$3:$D$501,3,FALSE))</f>
        <v/>
      </c>
      <c r="M24" s="10">
        <f t="shared" ref="M24:O24" si="293">N24</f>
        <v>45737</v>
      </c>
      <c r="N24" s="10">
        <f t="shared" si="293"/>
        <v>45737</v>
      </c>
      <c r="O24" s="10">
        <f t="shared" si="293"/>
        <v>45737</v>
      </c>
      <c r="P24" s="18">
        <f t="shared" si="254"/>
        <v>45737</v>
      </c>
      <c r="Q24" s="19">
        <f t="shared" si="269"/>
        <v>45737</v>
      </c>
      <c r="R24" s="15" t="str">
        <f>IF(ISNA(VLOOKUP(Q24,Tabelle2!$B$3:$D$501,3,FALSE)),"",VLOOKUP(Q24,Tabelle2!$B$3:$D$501,3,FALSE))</f>
        <v>Susanne</v>
      </c>
      <c r="S24" s="10">
        <f t="shared" ref="S24:U24" si="294">T24</f>
        <v>45768</v>
      </c>
      <c r="T24" s="10">
        <f t="shared" si="294"/>
        <v>45768</v>
      </c>
      <c r="U24" s="10">
        <f t="shared" si="294"/>
        <v>45768</v>
      </c>
      <c r="V24" s="18">
        <f t="shared" si="21"/>
        <v>45768</v>
      </c>
      <c r="W24" s="19">
        <f t="shared" si="22"/>
        <v>45768</v>
      </c>
      <c r="X24" s="69" t="str">
        <f>IF(ISNA(VLOOKUP(W24,Tabelle2!$B$3:$D$501,3,FALSE)),"",VLOOKUP(W24,Tabelle2!$B$3:$D$501,3,FALSE))</f>
        <v>Ostermontag</v>
      </c>
      <c r="Y24" s="10">
        <f t="shared" ref="Y24:AA24" si="295">Z24</f>
        <v>45798</v>
      </c>
      <c r="Z24" s="10">
        <f t="shared" si="295"/>
        <v>45798</v>
      </c>
      <c r="AA24" s="10">
        <f t="shared" si="295"/>
        <v>45798</v>
      </c>
      <c r="AB24" s="18">
        <f t="shared" si="201"/>
        <v>45798</v>
      </c>
      <c r="AC24" s="19">
        <f t="shared" si="202"/>
        <v>45798</v>
      </c>
      <c r="AD24" s="15" t="str">
        <f>IF(ISNA(VLOOKUP(AC24,Tabelle2!$B$3:$D$501,3,FALSE)),"",VLOOKUP(AC24,Tabelle2!$B$3:$D$501,3,FALSE))</f>
        <v/>
      </c>
      <c r="AE24" s="10">
        <f t="shared" ref="AE24:AG24" si="296">AF24</f>
        <v>45829</v>
      </c>
      <c r="AF24" s="10">
        <f t="shared" si="296"/>
        <v>45829</v>
      </c>
      <c r="AG24" s="10">
        <f t="shared" si="296"/>
        <v>45829</v>
      </c>
      <c r="AH24" s="18">
        <f t="shared" si="204"/>
        <v>45829</v>
      </c>
      <c r="AI24" s="19">
        <f t="shared" si="205"/>
        <v>45829</v>
      </c>
      <c r="AJ24" s="15" t="str">
        <f>IF(ISNA(VLOOKUP(AI24,Tabelle2!$B$3:$D$501,3,FALSE)),"",VLOOKUP(AI24,Tabelle2!$B$3:$D$501,3,FALSE))</f>
        <v>Unbekannt</v>
      </c>
      <c r="AK24" s="10">
        <f t="shared" ref="AK24:AM24" si="297">AL24</f>
        <v>45859</v>
      </c>
      <c r="AL24" s="10">
        <f t="shared" si="297"/>
        <v>45859</v>
      </c>
      <c r="AM24" s="10">
        <f t="shared" si="297"/>
        <v>45859</v>
      </c>
      <c r="AN24" s="18">
        <f t="shared" si="207"/>
        <v>45859</v>
      </c>
      <c r="AO24" s="19">
        <f t="shared" si="208"/>
        <v>45859</v>
      </c>
      <c r="AP24" s="15" t="str">
        <f>IF(ISNA(VLOOKUP(AO24,Tabelle2!$B$3:$D$501,3,FALSE)),"",VLOOKUP(AO24,Tabelle2!$B$3:$D$501,3,FALSE))</f>
        <v xml:space="preserve">3. W </v>
      </c>
      <c r="AQ24" s="10">
        <f t="shared" ref="AQ24:AS24" si="298">AR24</f>
        <v>45890</v>
      </c>
      <c r="AR24" s="10">
        <f t="shared" si="298"/>
        <v>45890</v>
      </c>
      <c r="AS24" s="10">
        <f t="shared" si="298"/>
        <v>45890</v>
      </c>
      <c r="AT24" s="18">
        <f t="shared" si="210"/>
        <v>45890</v>
      </c>
      <c r="AU24" s="19">
        <f t="shared" si="183"/>
        <v>45890</v>
      </c>
      <c r="AV24" s="15" t="str">
        <f>IF(ISNA(VLOOKUP(AU24,Tabelle2!$B$3:$D$501,3,FALSE)),"",VLOOKUP(AU24,Tabelle2!$B$3:$D$501,3,FALSE))</f>
        <v/>
      </c>
      <c r="AW24" s="10">
        <f t="shared" ref="AW24:AY24" si="299">AX24</f>
        <v>45921</v>
      </c>
      <c r="AX24" s="10">
        <f t="shared" si="299"/>
        <v>45921</v>
      </c>
      <c r="AY24" s="10">
        <f t="shared" si="299"/>
        <v>45921</v>
      </c>
      <c r="AZ24" s="18">
        <f t="shared" si="185"/>
        <v>45921</v>
      </c>
      <c r="BA24" s="19">
        <f t="shared" si="186"/>
        <v>45921</v>
      </c>
      <c r="BB24" s="15" t="str">
        <f>IF(ISNA(VLOOKUP(BA24,Tabelle2!$B$3:$D$501,3,FALSE)),"",VLOOKUP(BA24,Tabelle2!$B$3:$D$501,3,FALSE))</f>
        <v/>
      </c>
      <c r="BC24" s="10">
        <f t="shared" ref="BC24:BE24" si="300">BD24</f>
        <v>45951</v>
      </c>
      <c r="BD24" s="10">
        <f t="shared" si="300"/>
        <v>45951</v>
      </c>
      <c r="BE24" s="10">
        <f t="shared" si="300"/>
        <v>45951</v>
      </c>
      <c r="BF24" s="18">
        <f t="shared" si="188"/>
        <v>45951</v>
      </c>
      <c r="BG24" s="19">
        <f t="shared" si="189"/>
        <v>45951</v>
      </c>
      <c r="BH24" s="15" t="str">
        <f>IF(ISNA(VLOOKUP(BG24,Tabelle2!$B$3:$D$501,3,FALSE)),"",VLOOKUP(BG24,Tabelle2!$B$3:$D$501,3,FALSE))</f>
        <v>Brigitte / Titus</v>
      </c>
      <c r="BI24" s="10">
        <f t="shared" ref="BI24:BK24" si="301">BJ24</f>
        <v>45982</v>
      </c>
      <c r="BJ24" s="10">
        <f t="shared" si="301"/>
        <v>45982</v>
      </c>
      <c r="BK24" s="10">
        <f t="shared" si="301"/>
        <v>45982</v>
      </c>
      <c r="BL24" s="18">
        <f t="shared" si="191"/>
        <v>45982</v>
      </c>
      <c r="BM24" s="19">
        <f t="shared" si="192"/>
        <v>45982</v>
      </c>
      <c r="BN24" s="15" t="str">
        <f>IF(ISNA(VLOOKUP(BM24,Tabelle2!$B$3:$D$501,3,FALSE)),"",VLOOKUP(BM24,Tabelle2!$B$3:$D$501,3,FALSE))</f>
        <v/>
      </c>
      <c r="BO24" s="10">
        <f t="shared" ref="BO24:BQ24" si="302">BP24</f>
        <v>46012</v>
      </c>
      <c r="BP24" s="10">
        <f t="shared" si="302"/>
        <v>46012</v>
      </c>
      <c r="BQ24" s="10">
        <f t="shared" si="302"/>
        <v>46012</v>
      </c>
      <c r="BR24" s="18">
        <f t="shared" si="194"/>
        <v>46012</v>
      </c>
      <c r="BS24" s="19">
        <f t="shared" si="195"/>
        <v>46012</v>
      </c>
      <c r="BT24" s="15" t="str">
        <f>IF(ISNA(VLOOKUP(BS24,Tabelle2!$B$3:$D$501,3,FALSE)),"",VLOOKUP(BS24,Tabelle2!$B$3:$D$501,3,FALSE))</f>
        <v>4.Advent / Christina</v>
      </c>
      <c r="BU24" s="46">
        <f t="shared" si="47"/>
        <v>46043</v>
      </c>
      <c r="BV24" s="46">
        <f t="shared" si="48"/>
        <v>46043</v>
      </c>
      <c r="BW24" s="46">
        <f t="shared" si="49"/>
        <v>46043</v>
      </c>
      <c r="BX24" s="47">
        <f t="shared" si="264"/>
        <v>46043</v>
      </c>
      <c r="BY24" s="48">
        <f t="shared" si="264"/>
        <v>46043</v>
      </c>
      <c r="BZ24" s="49" t="str">
        <f>IF(ISNA(VLOOKUP(BY24,Tabelle2!$B$3:$D$501,3,FALSE)),"",VLOOKUP(BY24,Tabelle2!$B$3:$D$501,3,FALSE))</f>
        <v/>
      </c>
      <c r="CA24" s="46">
        <f t="shared" si="51"/>
        <v>46074</v>
      </c>
      <c r="CB24" s="46">
        <f t="shared" si="52"/>
        <v>46074</v>
      </c>
      <c r="CC24" s="46">
        <f t="shared" si="53"/>
        <v>46074</v>
      </c>
      <c r="CD24" s="47">
        <f t="shared" si="265"/>
        <v>46074</v>
      </c>
      <c r="CE24" s="48">
        <f t="shared" si="265"/>
        <v>46074</v>
      </c>
      <c r="CF24" s="49" t="str">
        <f>IF(ISNA(VLOOKUP(CE24,Tabelle2!$B$3:$D$501,3,FALSE)),"",VLOOKUP(CE24,Tabelle2!$B$3:$D$501,3,FALSE))</f>
        <v/>
      </c>
    </row>
    <row r="25" spans="1:84" ht="27.85" customHeight="1" x14ac:dyDescent="0.35">
      <c r="A25" s="10">
        <f t="shared" ref="A25:C25" si="303">B25</f>
        <v>45679</v>
      </c>
      <c r="B25" s="10">
        <f t="shared" si="303"/>
        <v>45679</v>
      </c>
      <c r="C25" s="10">
        <f t="shared" si="303"/>
        <v>45679</v>
      </c>
      <c r="D25" s="18">
        <f t="shared" si="12"/>
        <v>45679</v>
      </c>
      <c r="E25" s="19">
        <f t="shared" si="13"/>
        <v>45679</v>
      </c>
      <c r="F25" s="15" t="str">
        <f>IF(ISNA(VLOOKUP(E25,Tabelle2!$B$3:$D$501,3,FALSE)),"",VLOOKUP(E25,Tabelle2!$B$3:$D$501,3,FALSE))</f>
        <v>Paula</v>
      </c>
      <c r="G25" s="10">
        <f t="shared" ref="G25:I25" si="304">H25</f>
        <v>45710</v>
      </c>
      <c r="H25" s="10">
        <f t="shared" si="304"/>
        <v>45710</v>
      </c>
      <c r="I25" s="10">
        <f t="shared" si="304"/>
        <v>45710</v>
      </c>
      <c r="J25" s="18">
        <f t="shared" si="15"/>
        <v>45710</v>
      </c>
      <c r="K25" s="19">
        <f t="shared" si="16"/>
        <v>45710</v>
      </c>
      <c r="L25" s="15" t="str">
        <f>IF(ISNA(VLOOKUP(K25,Tabelle2!$B$3:$D$501,3,FALSE)),"",VLOOKUP(K25,Tabelle2!$B$3:$D$501,3,FALSE))</f>
        <v/>
      </c>
      <c r="M25" s="10">
        <f t="shared" ref="M25:O25" si="305">N25</f>
        <v>45738</v>
      </c>
      <c r="N25" s="10">
        <f t="shared" si="305"/>
        <v>45738</v>
      </c>
      <c r="O25" s="10">
        <f t="shared" si="305"/>
        <v>45738</v>
      </c>
      <c r="P25" s="18">
        <f t="shared" si="254"/>
        <v>45738</v>
      </c>
      <c r="Q25" s="19">
        <f t="shared" si="269"/>
        <v>45738</v>
      </c>
      <c r="R25" s="15" t="str">
        <f>IF(ISNA(VLOOKUP(Q25,Tabelle2!$B$3:$D$501,3,FALSE)),"",VLOOKUP(Q25,Tabelle2!$B$3:$D$501,3,FALSE))</f>
        <v/>
      </c>
      <c r="S25" s="10">
        <f t="shared" ref="S25:U25" si="306">T25</f>
        <v>45769</v>
      </c>
      <c r="T25" s="10">
        <f t="shared" si="306"/>
        <v>45769</v>
      </c>
      <c r="U25" s="10">
        <f t="shared" si="306"/>
        <v>45769</v>
      </c>
      <c r="V25" s="18">
        <f t="shared" si="21"/>
        <v>45769</v>
      </c>
      <c r="W25" s="19">
        <f t="shared" si="22"/>
        <v>45769</v>
      </c>
      <c r="X25" s="69" t="str">
        <f>IF(ISNA(VLOOKUP(W25,Tabelle2!$B$3:$D$501,3,FALSE)),"",VLOOKUP(W25,Tabelle2!$B$3:$D$501,3,FALSE))</f>
        <v>Abas</v>
      </c>
      <c r="Y25" s="10">
        <f t="shared" ref="Y25:AA25" si="307">Z25</f>
        <v>45799</v>
      </c>
      <c r="Z25" s="10">
        <f t="shared" si="307"/>
        <v>45799</v>
      </c>
      <c r="AA25" s="10">
        <f t="shared" si="307"/>
        <v>45799</v>
      </c>
      <c r="AB25" s="18">
        <f t="shared" si="201"/>
        <v>45799</v>
      </c>
      <c r="AC25" s="19">
        <f t="shared" si="202"/>
        <v>45799</v>
      </c>
      <c r="AD25" s="15" t="str">
        <f>IF(ISNA(VLOOKUP(AC25,Tabelle2!$B$3:$D$501,3,FALSE)),"",VLOOKUP(AC25,Tabelle2!$B$3:$D$501,3,FALSE))</f>
        <v/>
      </c>
      <c r="AE25" s="10">
        <f t="shared" ref="AE25:AG25" si="308">AF25</f>
        <v>45830</v>
      </c>
      <c r="AF25" s="10">
        <f t="shared" si="308"/>
        <v>45830</v>
      </c>
      <c r="AG25" s="10">
        <f t="shared" si="308"/>
        <v>45830</v>
      </c>
      <c r="AH25" s="18">
        <f t="shared" si="204"/>
        <v>45830</v>
      </c>
      <c r="AI25" s="19">
        <f t="shared" si="205"/>
        <v>45830</v>
      </c>
      <c r="AJ25" s="15" t="str">
        <f>IF(ISNA(VLOOKUP(AI25,Tabelle2!$B$3:$D$501,3,FALSE)),"",VLOOKUP(AI25,Tabelle2!$B$3:$D$501,3,FALSE))</f>
        <v/>
      </c>
      <c r="AK25" s="10">
        <f t="shared" ref="AK25:AM25" si="309">AL25</f>
        <v>45860</v>
      </c>
      <c r="AL25" s="10">
        <f t="shared" si="309"/>
        <v>45860</v>
      </c>
      <c r="AM25" s="10">
        <f t="shared" si="309"/>
        <v>45860</v>
      </c>
      <c r="AN25" s="18">
        <f t="shared" si="207"/>
        <v>45860</v>
      </c>
      <c r="AO25" s="19">
        <f t="shared" si="208"/>
        <v>45860</v>
      </c>
      <c r="AP25" s="15" t="str">
        <f>IF(ISNA(VLOOKUP(AO25,Tabelle2!$B$3:$D$501,3,FALSE)),"",VLOOKUP(AO25,Tabelle2!$B$3:$D$501,3,FALSE))</f>
        <v>Programm a</v>
      </c>
      <c r="AQ25" s="10">
        <f t="shared" ref="AQ25:AS25" si="310">AR25</f>
        <v>45891</v>
      </c>
      <c r="AR25" s="10">
        <f t="shared" si="310"/>
        <v>45891</v>
      </c>
      <c r="AS25" s="10">
        <f t="shared" si="310"/>
        <v>45891</v>
      </c>
      <c r="AT25" s="18">
        <f t="shared" si="210"/>
        <v>45891</v>
      </c>
      <c r="AU25" s="19">
        <f t="shared" si="183"/>
        <v>45891</v>
      </c>
      <c r="AV25" s="15" t="str">
        <f>IF(ISNA(VLOOKUP(AU25,Tabelle2!$B$3:$D$501,3,FALSE)),"",VLOOKUP(AU25,Tabelle2!$B$3:$D$501,3,FALSE))</f>
        <v/>
      </c>
      <c r="AW25" s="10">
        <f t="shared" ref="AW25:AY25" si="311">AX25</f>
        <v>45922</v>
      </c>
      <c r="AX25" s="10">
        <f t="shared" si="311"/>
        <v>45922</v>
      </c>
      <c r="AY25" s="10">
        <f t="shared" si="311"/>
        <v>45922</v>
      </c>
      <c r="AZ25" s="18">
        <f t="shared" si="185"/>
        <v>45922</v>
      </c>
      <c r="BA25" s="19">
        <f t="shared" si="186"/>
        <v>45922</v>
      </c>
      <c r="BB25" s="15" t="str">
        <f>IF(ISNA(VLOOKUP(BA25,Tabelle2!$B$3:$D$501,3,FALSE)),"",VLOOKUP(BA25,Tabelle2!$B$3:$D$501,3,FALSE))</f>
        <v>Veranstaltung verwaltung</v>
      </c>
      <c r="BC25" s="10">
        <f t="shared" ref="BC25:BE25" si="312">BD25</f>
        <v>45952</v>
      </c>
      <c r="BD25" s="10">
        <f t="shared" si="312"/>
        <v>45952</v>
      </c>
      <c r="BE25" s="10">
        <f t="shared" si="312"/>
        <v>45952</v>
      </c>
      <c r="BF25" s="18">
        <f t="shared" si="188"/>
        <v>45952</v>
      </c>
      <c r="BG25" s="19">
        <f t="shared" si="189"/>
        <v>45952</v>
      </c>
      <c r="BH25" s="15" t="str">
        <f>IF(ISNA(VLOOKUP(BG25,Tabelle2!$B$3:$D$501,3,FALSE)),"",VLOOKUP(BG25,Tabelle2!$B$3:$D$501,3,FALSE))</f>
        <v/>
      </c>
      <c r="BI25" s="10">
        <f t="shared" ref="BI25:BK25" si="313">BJ25</f>
        <v>45983</v>
      </c>
      <c r="BJ25" s="10">
        <f t="shared" si="313"/>
        <v>45983</v>
      </c>
      <c r="BK25" s="10">
        <f t="shared" si="313"/>
        <v>45983</v>
      </c>
      <c r="BL25" s="18">
        <f t="shared" si="191"/>
        <v>45983</v>
      </c>
      <c r="BM25" s="19">
        <f t="shared" si="192"/>
        <v>45983</v>
      </c>
      <c r="BN25" s="15" t="str">
        <f>IF(ISNA(VLOOKUP(BM25,Tabelle2!$B$3:$D$501,3,FALSE)),"",VLOOKUP(BM25,Tabelle2!$B$3:$D$501,3,FALSE))</f>
        <v/>
      </c>
      <c r="BO25" s="10">
        <f t="shared" ref="BO25:BQ25" si="314">BP25</f>
        <v>46013</v>
      </c>
      <c r="BP25" s="10">
        <f t="shared" si="314"/>
        <v>46013</v>
      </c>
      <c r="BQ25" s="10">
        <f t="shared" si="314"/>
        <v>46013</v>
      </c>
      <c r="BR25" s="18">
        <f t="shared" si="194"/>
        <v>46013</v>
      </c>
      <c r="BS25" s="19">
        <f t="shared" si="195"/>
        <v>46013</v>
      </c>
      <c r="BT25" s="15" t="str">
        <f>IF(ISNA(VLOOKUP(BS25,Tabelle2!$B$3:$D$501,3,FALSE)),"",VLOOKUP(BS25,Tabelle2!$B$3:$D$501,3,FALSE))</f>
        <v>Weihnachtsferien</v>
      </c>
      <c r="BU25" s="46">
        <f t="shared" si="47"/>
        <v>46044</v>
      </c>
      <c r="BV25" s="46">
        <f t="shared" si="48"/>
        <v>46044</v>
      </c>
      <c r="BW25" s="46">
        <f t="shared" si="49"/>
        <v>46044</v>
      </c>
      <c r="BX25" s="47">
        <f t="shared" si="264"/>
        <v>46044</v>
      </c>
      <c r="BY25" s="48">
        <f t="shared" si="264"/>
        <v>46044</v>
      </c>
      <c r="BZ25" s="49" t="str">
        <f>IF(ISNA(VLOOKUP(BY25,Tabelle2!$B$3:$D$501,3,FALSE)),"",VLOOKUP(BY25,Tabelle2!$B$3:$D$501,3,FALSE))</f>
        <v>Paula</v>
      </c>
      <c r="CA25" s="46">
        <f t="shared" si="51"/>
        <v>46075</v>
      </c>
      <c r="CB25" s="46">
        <f t="shared" si="52"/>
        <v>46075</v>
      </c>
      <c r="CC25" s="46">
        <f t="shared" si="53"/>
        <v>46075</v>
      </c>
      <c r="CD25" s="47">
        <f t="shared" si="265"/>
        <v>46075</v>
      </c>
      <c r="CE25" s="48">
        <f t="shared" si="265"/>
        <v>46075</v>
      </c>
      <c r="CF25" s="49" t="str">
        <f>IF(ISNA(VLOOKUP(CE25,Tabelle2!$B$3:$D$501,3,FALSE)),"",VLOOKUP(CE25,Tabelle2!$B$3:$D$501,3,FALSE))</f>
        <v/>
      </c>
    </row>
    <row r="26" spans="1:84" ht="27.85" customHeight="1" x14ac:dyDescent="0.35">
      <c r="A26" s="10">
        <f t="shared" ref="A26:C26" si="315">B26</f>
        <v>45680</v>
      </c>
      <c r="B26" s="10">
        <f t="shared" si="315"/>
        <v>45680</v>
      </c>
      <c r="C26" s="10">
        <f t="shared" si="315"/>
        <v>45680</v>
      </c>
      <c r="D26" s="18">
        <f t="shared" si="12"/>
        <v>45680</v>
      </c>
      <c r="E26" s="19">
        <f t="shared" si="13"/>
        <v>45680</v>
      </c>
      <c r="F26" s="15" t="str">
        <f>IF(ISNA(VLOOKUP(E26,Tabelle2!$B$3:$D$501,3,FALSE)),"",VLOOKUP(E26,Tabelle2!$B$3:$D$501,3,FALSE))</f>
        <v>Projekt</v>
      </c>
      <c r="G26" s="10">
        <f t="shared" ref="G26:I26" si="316">H26</f>
        <v>45711</v>
      </c>
      <c r="H26" s="10">
        <f t="shared" si="316"/>
        <v>45711</v>
      </c>
      <c r="I26" s="10">
        <f t="shared" si="316"/>
        <v>45711</v>
      </c>
      <c r="J26" s="18">
        <f t="shared" si="15"/>
        <v>45711</v>
      </c>
      <c r="K26" s="19">
        <f t="shared" si="16"/>
        <v>45711</v>
      </c>
      <c r="L26" s="15" t="str">
        <f>IF(ISNA(VLOOKUP(K26,Tabelle2!$B$3:$D$501,3,FALSE)),"",VLOOKUP(K26,Tabelle2!$B$3:$D$501,3,FALSE))</f>
        <v/>
      </c>
      <c r="M26" s="10">
        <f t="shared" ref="M26:O26" si="317">N26</f>
        <v>45739</v>
      </c>
      <c r="N26" s="10">
        <f t="shared" si="317"/>
        <v>45739</v>
      </c>
      <c r="O26" s="10">
        <f t="shared" si="317"/>
        <v>45739</v>
      </c>
      <c r="P26" s="18">
        <f t="shared" si="254"/>
        <v>45739</v>
      </c>
      <c r="Q26" s="19">
        <f t="shared" si="269"/>
        <v>45739</v>
      </c>
      <c r="R26" s="15" t="str">
        <f>IF(ISNA(VLOOKUP(Q26,Tabelle2!$B$3:$D$501,3,FALSE)),"",VLOOKUP(Q26,Tabelle2!$B$3:$D$501,3,FALSE))</f>
        <v>Justus</v>
      </c>
      <c r="S26" s="10">
        <f t="shared" ref="S26:U26" si="318">T26</f>
        <v>45770</v>
      </c>
      <c r="T26" s="10">
        <f t="shared" si="318"/>
        <v>45770</v>
      </c>
      <c r="U26" s="10">
        <f t="shared" si="318"/>
        <v>45770</v>
      </c>
      <c r="V26" s="18">
        <f t="shared" si="21"/>
        <v>45770</v>
      </c>
      <c r="W26" s="19">
        <f t="shared" si="22"/>
        <v>45770</v>
      </c>
      <c r="X26" s="69" t="str">
        <f>IF(ISNA(VLOOKUP(W26,Tabelle2!$B$3:$D$501,3,FALSE)),"",VLOOKUP(W26,Tabelle2!$B$3:$D$501,3,FALSE))</f>
        <v/>
      </c>
      <c r="Y26" s="10">
        <f t="shared" ref="Y26:AA26" si="319">Z26</f>
        <v>45800</v>
      </c>
      <c r="Z26" s="10">
        <f t="shared" si="319"/>
        <v>45800</v>
      </c>
      <c r="AA26" s="10">
        <f t="shared" si="319"/>
        <v>45800</v>
      </c>
      <c r="AB26" s="18">
        <f t="shared" si="201"/>
        <v>45800</v>
      </c>
      <c r="AC26" s="19">
        <f t="shared" si="202"/>
        <v>45800</v>
      </c>
      <c r="AD26" s="15" t="str">
        <f>IF(ISNA(VLOOKUP(AC26,Tabelle2!$B$3:$D$501,3,FALSE)),"",VLOOKUP(AC26,Tabelle2!$B$3:$D$501,3,FALSE))</f>
        <v/>
      </c>
      <c r="AE26" s="10">
        <f t="shared" ref="AE26:AG26" si="320">AF26</f>
        <v>45831</v>
      </c>
      <c r="AF26" s="10">
        <f t="shared" si="320"/>
        <v>45831</v>
      </c>
      <c r="AG26" s="10">
        <f t="shared" si="320"/>
        <v>45831</v>
      </c>
      <c r="AH26" s="18">
        <f t="shared" si="204"/>
        <v>45831</v>
      </c>
      <c r="AI26" s="19">
        <f t="shared" si="205"/>
        <v>45831</v>
      </c>
      <c r="AJ26" s="15" t="str">
        <f>IF(ISNA(VLOOKUP(AI26,Tabelle2!$B$3:$D$501,3,FALSE)),"",VLOOKUP(AI26,Tabelle2!$B$3:$D$501,3,FALSE))</f>
        <v/>
      </c>
      <c r="AK26" s="10">
        <f t="shared" ref="AK26:AM26" si="321">AL26</f>
        <v>45861</v>
      </c>
      <c r="AL26" s="10">
        <f t="shared" si="321"/>
        <v>45861</v>
      </c>
      <c r="AM26" s="10">
        <f t="shared" si="321"/>
        <v>45861</v>
      </c>
      <c r="AN26" s="18">
        <f t="shared" si="207"/>
        <v>45861</v>
      </c>
      <c r="AO26" s="19">
        <f t="shared" si="208"/>
        <v>45861</v>
      </c>
      <c r="AP26" s="15" t="str">
        <f>IF(ISNA(VLOOKUP(AO26,Tabelle2!$B$3:$D$501,3,FALSE)),"",VLOOKUP(AO26,Tabelle2!$B$3:$D$501,3,FALSE))</f>
        <v>Programm a</v>
      </c>
      <c r="AQ26" s="10">
        <f t="shared" ref="AQ26:AS26" si="322">AR26</f>
        <v>45892</v>
      </c>
      <c r="AR26" s="10">
        <f t="shared" si="322"/>
        <v>45892</v>
      </c>
      <c r="AS26" s="10">
        <f t="shared" si="322"/>
        <v>45892</v>
      </c>
      <c r="AT26" s="18">
        <f t="shared" si="210"/>
        <v>45892</v>
      </c>
      <c r="AU26" s="19">
        <f t="shared" si="183"/>
        <v>45892</v>
      </c>
      <c r="AV26" s="15" t="str">
        <f>IF(ISNA(VLOOKUP(AU26,Tabelle2!$B$3:$D$501,3,FALSE)),"",VLOOKUP(AU26,Tabelle2!$B$3:$D$501,3,FALSE))</f>
        <v>Katharina</v>
      </c>
      <c r="AW26" s="10">
        <f t="shared" ref="AW26:AY26" si="323">AX26</f>
        <v>45923</v>
      </c>
      <c r="AX26" s="10">
        <f t="shared" si="323"/>
        <v>45923</v>
      </c>
      <c r="AY26" s="10">
        <f t="shared" si="323"/>
        <v>45923</v>
      </c>
      <c r="AZ26" s="18">
        <f t="shared" si="185"/>
        <v>45923</v>
      </c>
      <c r="BA26" s="19">
        <f t="shared" si="186"/>
        <v>45923</v>
      </c>
      <c r="BB26" s="15" t="str">
        <f>IF(ISNA(VLOOKUP(BA26,Tabelle2!$B$3:$D$501,3,FALSE)),"",VLOOKUP(BA26,Tabelle2!$B$3:$D$501,3,FALSE))</f>
        <v>Sina / Maria</v>
      </c>
      <c r="BC26" s="10">
        <f t="shared" ref="BC26:BE26" si="324">BD26</f>
        <v>45953</v>
      </c>
      <c r="BD26" s="10">
        <f t="shared" si="324"/>
        <v>45953</v>
      </c>
      <c r="BE26" s="10">
        <f t="shared" si="324"/>
        <v>45953</v>
      </c>
      <c r="BF26" s="18">
        <f t="shared" si="188"/>
        <v>45953</v>
      </c>
      <c r="BG26" s="19">
        <f t="shared" si="189"/>
        <v>45953</v>
      </c>
      <c r="BH26" s="15" t="str">
        <f>IF(ISNA(VLOOKUP(BG26,Tabelle2!$B$3:$D$501,3,FALSE)),"",VLOOKUP(BG26,Tabelle2!$B$3:$D$501,3,FALSE))</f>
        <v/>
      </c>
      <c r="BI26" s="10">
        <f t="shared" ref="BI26:BK26" si="325">BJ26</f>
        <v>45984</v>
      </c>
      <c r="BJ26" s="10">
        <f t="shared" si="325"/>
        <v>45984</v>
      </c>
      <c r="BK26" s="10">
        <f t="shared" si="325"/>
        <v>45984</v>
      </c>
      <c r="BL26" s="18">
        <f t="shared" si="191"/>
        <v>45984</v>
      </c>
      <c r="BM26" s="19">
        <f t="shared" si="192"/>
        <v>45984</v>
      </c>
      <c r="BN26" s="15" t="str">
        <f>IF(ISNA(VLOOKUP(BM26,Tabelle2!$B$3:$D$501,3,FALSE)),"",VLOOKUP(BM26,Tabelle2!$B$3:$D$501,3,FALSE))</f>
        <v>Totensonntag / Niklas</v>
      </c>
      <c r="BO26" s="10">
        <f t="shared" ref="BO26:BQ26" si="326">BP26</f>
        <v>46014</v>
      </c>
      <c r="BP26" s="10">
        <f t="shared" si="326"/>
        <v>46014</v>
      </c>
      <c r="BQ26" s="10">
        <f t="shared" si="326"/>
        <v>46014</v>
      </c>
      <c r="BR26" s="18">
        <f t="shared" si="194"/>
        <v>46014</v>
      </c>
      <c r="BS26" s="19">
        <f t="shared" si="195"/>
        <v>46014</v>
      </c>
      <c r="BT26" s="15" t="str">
        <f>IF(ISNA(VLOOKUP(BS26,Tabelle2!$B$3:$D$501,3,FALSE)),"",VLOOKUP(BS26,Tabelle2!$B$3:$D$501,3,FALSE))</f>
        <v/>
      </c>
      <c r="BU26" s="46">
        <f t="shared" si="47"/>
        <v>46045</v>
      </c>
      <c r="BV26" s="46">
        <f t="shared" si="48"/>
        <v>46045</v>
      </c>
      <c r="BW26" s="46">
        <f t="shared" si="49"/>
        <v>46045</v>
      </c>
      <c r="BX26" s="47">
        <f t="shared" si="264"/>
        <v>46045</v>
      </c>
      <c r="BY26" s="48">
        <f t="shared" si="264"/>
        <v>46045</v>
      </c>
      <c r="BZ26" s="49" t="str">
        <f>IF(ISNA(VLOOKUP(BY26,Tabelle2!$B$3:$D$501,3,FALSE)),"",VLOOKUP(BY26,Tabelle2!$B$3:$D$501,3,FALSE))</f>
        <v/>
      </c>
      <c r="CA26" s="46">
        <f t="shared" si="51"/>
        <v>46076</v>
      </c>
      <c r="CB26" s="46">
        <f t="shared" si="52"/>
        <v>46076</v>
      </c>
      <c r="CC26" s="46">
        <f t="shared" si="53"/>
        <v>46076</v>
      </c>
      <c r="CD26" s="47">
        <f t="shared" si="265"/>
        <v>46076</v>
      </c>
      <c r="CE26" s="48">
        <f t="shared" si="265"/>
        <v>46076</v>
      </c>
      <c r="CF26" s="49" t="str">
        <f>IF(ISNA(VLOOKUP(CE26,Tabelle2!$B$3:$D$501,3,FALSE)),"",VLOOKUP(CE26,Tabelle2!$B$3:$D$501,3,FALSE))</f>
        <v/>
      </c>
    </row>
    <row r="27" spans="1:84" ht="27.85" customHeight="1" x14ac:dyDescent="0.35">
      <c r="A27" s="10">
        <f t="shared" ref="A27:C27" si="327">B27</f>
        <v>45681</v>
      </c>
      <c r="B27" s="10">
        <f t="shared" si="327"/>
        <v>45681</v>
      </c>
      <c r="C27" s="10">
        <f t="shared" si="327"/>
        <v>45681</v>
      </c>
      <c r="D27" s="18">
        <f t="shared" si="12"/>
        <v>45681</v>
      </c>
      <c r="E27" s="19">
        <f t="shared" si="13"/>
        <v>45681</v>
      </c>
      <c r="F27" s="15" t="str">
        <f>IF(ISNA(VLOOKUP(E27,Tabelle2!$B$3:$D$501,3,FALSE)),"",VLOOKUP(E27,Tabelle2!$B$3:$D$501,3,FALSE))</f>
        <v/>
      </c>
      <c r="G27" s="10">
        <f t="shared" ref="G27:I27" si="328">H27</f>
        <v>45712</v>
      </c>
      <c r="H27" s="10">
        <f t="shared" si="328"/>
        <v>45712</v>
      </c>
      <c r="I27" s="10">
        <f t="shared" si="328"/>
        <v>45712</v>
      </c>
      <c r="J27" s="18">
        <f t="shared" si="15"/>
        <v>45712</v>
      </c>
      <c r="K27" s="19">
        <f t="shared" si="16"/>
        <v>45712</v>
      </c>
      <c r="L27" s="15" t="str">
        <f>IF(ISNA(VLOOKUP(K27,Tabelle2!$B$3:$D$501,3,FALSE)),"",VLOOKUP(K27,Tabelle2!$B$3:$D$501,3,FALSE))</f>
        <v/>
      </c>
      <c r="M27" s="10">
        <f t="shared" ref="M27:O27" si="329">N27</f>
        <v>45740</v>
      </c>
      <c r="N27" s="10">
        <f t="shared" si="329"/>
        <v>45740</v>
      </c>
      <c r="O27" s="10">
        <f t="shared" si="329"/>
        <v>45740</v>
      </c>
      <c r="P27" s="18">
        <f t="shared" si="254"/>
        <v>45740</v>
      </c>
      <c r="Q27" s="19">
        <f t="shared" si="269"/>
        <v>45740</v>
      </c>
      <c r="R27" s="15" t="str">
        <f>IF(ISNA(VLOOKUP(Q27,Tabelle2!$B$3:$D$501,3,FALSE)),"",VLOOKUP(Q27,Tabelle2!$B$3:$D$501,3,FALSE))</f>
        <v>Frieda</v>
      </c>
      <c r="S27" s="10">
        <f t="shared" ref="S27:U27" si="330">T27</f>
        <v>45771</v>
      </c>
      <c r="T27" s="10">
        <f t="shared" si="330"/>
        <v>45771</v>
      </c>
      <c r="U27" s="10">
        <f t="shared" si="330"/>
        <v>45771</v>
      </c>
      <c r="V27" s="18">
        <f t="shared" si="21"/>
        <v>45771</v>
      </c>
      <c r="W27" s="19">
        <f t="shared" si="22"/>
        <v>45771</v>
      </c>
      <c r="X27" s="69" t="str">
        <f>IF(ISNA(VLOOKUP(W27,Tabelle2!$B$3:$D$501,3,FALSE)),"",VLOOKUP(W27,Tabelle2!$B$3:$D$501,3,FALSE))</f>
        <v/>
      </c>
      <c r="Y27" s="10">
        <f t="shared" ref="Y27:AA27" si="331">Z27</f>
        <v>45801</v>
      </c>
      <c r="Z27" s="10">
        <f t="shared" si="331"/>
        <v>45801</v>
      </c>
      <c r="AA27" s="10">
        <f t="shared" si="331"/>
        <v>45801</v>
      </c>
      <c r="AB27" s="18">
        <f t="shared" si="201"/>
        <v>45801</v>
      </c>
      <c r="AC27" s="19">
        <f t="shared" si="202"/>
        <v>45801</v>
      </c>
      <c r="AD27" s="15" t="str">
        <f>IF(ISNA(VLOOKUP(AC27,Tabelle2!$B$3:$D$501,3,FALSE)),"",VLOOKUP(AC27,Tabelle2!$B$3:$D$501,3,FALSE))</f>
        <v/>
      </c>
      <c r="AE27" s="10">
        <f t="shared" ref="AE27:AG27" si="332">AF27</f>
        <v>45832</v>
      </c>
      <c r="AF27" s="10">
        <f t="shared" si="332"/>
        <v>45832</v>
      </c>
      <c r="AG27" s="10">
        <f t="shared" si="332"/>
        <v>45832</v>
      </c>
      <c r="AH27" s="18">
        <f t="shared" si="204"/>
        <v>45832</v>
      </c>
      <c r="AI27" s="19">
        <f t="shared" si="205"/>
        <v>45832</v>
      </c>
      <c r="AJ27" s="15" t="str">
        <f>IF(ISNA(VLOOKUP(AI27,Tabelle2!$B$3:$D$501,3,FALSE)),"",VLOOKUP(AI27,Tabelle2!$B$3:$D$501,3,FALSE))</f>
        <v/>
      </c>
      <c r="AK27" s="10">
        <f t="shared" ref="AK27:AM27" si="333">AL27</f>
        <v>45862</v>
      </c>
      <c r="AL27" s="10">
        <f t="shared" si="333"/>
        <v>45862</v>
      </c>
      <c r="AM27" s="10">
        <f t="shared" si="333"/>
        <v>45862</v>
      </c>
      <c r="AN27" s="18">
        <f t="shared" si="207"/>
        <v>45862</v>
      </c>
      <c r="AO27" s="19">
        <f t="shared" si="208"/>
        <v>45862</v>
      </c>
      <c r="AP27" s="15" t="str">
        <f>IF(ISNA(VLOOKUP(AO27,Tabelle2!$B$3:$D$501,3,FALSE)),"",VLOOKUP(AO27,Tabelle2!$B$3:$D$501,3,FALSE))</f>
        <v>Programm a</v>
      </c>
      <c r="AQ27" s="10">
        <f t="shared" ref="AQ27:AS27" si="334">AR27</f>
        <v>45893</v>
      </c>
      <c r="AR27" s="10">
        <f t="shared" si="334"/>
        <v>45893</v>
      </c>
      <c r="AS27" s="10">
        <f t="shared" si="334"/>
        <v>45893</v>
      </c>
      <c r="AT27" s="18">
        <f t="shared" si="210"/>
        <v>45893</v>
      </c>
      <c r="AU27" s="19">
        <f t="shared" si="183"/>
        <v>45893</v>
      </c>
      <c r="AV27" s="15" t="str">
        <f>IF(ISNA(VLOOKUP(AU27,Tabelle2!$B$3:$D$501,3,FALSE)),"",VLOOKUP(AU27,Tabelle2!$B$3:$D$501,3,FALSE))</f>
        <v/>
      </c>
      <c r="AW27" s="10">
        <f t="shared" ref="AW27:AY27" si="335">AX27</f>
        <v>45924</v>
      </c>
      <c r="AX27" s="10">
        <f t="shared" si="335"/>
        <v>45924</v>
      </c>
      <c r="AY27" s="10">
        <f t="shared" si="335"/>
        <v>45924</v>
      </c>
      <c r="AZ27" s="18">
        <f t="shared" si="185"/>
        <v>45924</v>
      </c>
      <c r="BA27" s="19">
        <f t="shared" si="186"/>
        <v>45924</v>
      </c>
      <c r="BB27" s="15" t="str">
        <f>IF(ISNA(VLOOKUP(BA27,Tabelle2!$B$3:$D$501,3,FALSE)),"",VLOOKUP(BA27,Tabelle2!$B$3:$D$501,3,FALSE))</f>
        <v>Conztantin</v>
      </c>
      <c r="BC27" s="10">
        <f t="shared" ref="BC27:BE27" si="336">BD27</f>
        <v>45954</v>
      </c>
      <c r="BD27" s="10">
        <f t="shared" si="336"/>
        <v>45954</v>
      </c>
      <c r="BE27" s="10">
        <f t="shared" si="336"/>
        <v>45954</v>
      </c>
      <c r="BF27" s="18">
        <f t="shared" si="188"/>
        <v>45954</v>
      </c>
      <c r="BG27" s="19">
        <f t="shared" si="189"/>
        <v>45954</v>
      </c>
      <c r="BH27" s="15" t="str">
        <f>IF(ISNA(VLOOKUP(BG27,Tabelle2!$B$3:$D$501,3,FALSE)),"",VLOOKUP(BG27,Tabelle2!$B$3:$D$501,3,FALSE))</f>
        <v>Spielmesse / Marinette</v>
      </c>
      <c r="BI27" s="10">
        <f t="shared" ref="BI27:BK27" si="337">BJ27</f>
        <v>45985</v>
      </c>
      <c r="BJ27" s="10">
        <f t="shared" si="337"/>
        <v>45985</v>
      </c>
      <c r="BK27" s="10">
        <f t="shared" si="337"/>
        <v>45985</v>
      </c>
      <c r="BL27" s="18">
        <f t="shared" si="191"/>
        <v>45985</v>
      </c>
      <c r="BM27" s="19">
        <f t="shared" si="192"/>
        <v>45985</v>
      </c>
      <c r="BN27" s="15" t="str">
        <f>IF(ISNA(VLOOKUP(BM27,Tabelle2!$B$3:$D$501,3,FALSE)),"",VLOOKUP(BM27,Tabelle2!$B$3:$D$501,3,FALSE))</f>
        <v/>
      </c>
      <c r="BO27" s="10">
        <f t="shared" ref="BO27:BQ27" si="338">BP27</f>
        <v>46015</v>
      </c>
      <c r="BP27" s="10">
        <f t="shared" si="338"/>
        <v>46015</v>
      </c>
      <c r="BQ27" s="10">
        <f t="shared" si="338"/>
        <v>46015</v>
      </c>
      <c r="BR27" s="18">
        <f t="shared" si="194"/>
        <v>46015</v>
      </c>
      <c r="BS27" s="19">
        <f t="shared" si="195"/>
        <v>46015</v>
      </c>
      <c r="BT27" s="15" t="str">
        <f>IF(ISNA(VLOOKUP(BS27,Tabelle2!$B$3:$D$501,3,FALSE)),"",VLOOKUP(BS27,Tabelle2!$B$3:$D$501,3,FALSE))</f>
        <v>Hlg. Abend</v>
      </c>
      <c r="BU27" s="46">
        <f t="shared" si="47"/>
        <v>46046</v>
      </c>
      <c r="BV27" s="46">
        <f t="shared" si="48"/>
        <v>46046</v>
      </c>
      <c r="BW27" s="46">
        <f t="shared" si="49"/>
        <v>46046</v>
      </c>
      <c r="BX27" s="47">
        <f t="shared" si="264"/>
        <v>46046</v>
      </c>
      <c r="BY27" s="48">
        <f t="shared" si="264"/>
        <v>46046</v>
      </c>
      <c r="BZ27" s="49" t="str">
        <f>IF(ISNA(VLOOKUP(BY27,Tabelle2!$B$3:$D$501,3,FALSE)),"",VLOOKUP(BY27,Tabelle2!$B$3:$D$501,3,FALSE))</f>
        <v/>
      </c>
      <c r="CA27" s="46">
        <f t="shared" si="51"/>
        <v>46077</v>
      </c>
      <c r="CB27" s="46">
        <f t="shared" si="52"/>
        <v>46077</v>
      </c>
      <c r="CC27" s="46">
        <f t="shared" si="53"/>
        <v>46077</v>
      </c>
      <c r="CD27" s="47">
        <f t="shared" si="265"/>
        <v>46077</v>
      </c>
      <c r="CE27" s="48">
        <f t="shared" si="265"/>
        <v>46077</v>
      </c>
      <c r="CF27" s="49" t="str">
        <f>IF(ISNA(VLOOKUP(CE27,Tabelle2!$B$3:$D$501,3,FALSE)),"",VLOOKUP(CE27,Tabelle2!$B$3:$D$501,3,FALSE))</f>
        <v/>
      </c>
    </row>
    <row r="28" spans="1:84" ht="27.85" customHeight="1" x14ac:dyDescent="0.35">
      <c r="A28" s="10">
        <f t="shared" ref="A28:C28" si="339">B28</f>
        <v>45682</v>
      </c>
      <c r="B28" s="10">
        <f t="shared" si="339"/>
        <v>45682</v>
      </c>
      <c r="C28" s="10">
        <f t="shared" si="339"/>
        <v>45682</v>
      </c>
      <c r="D28" s="18">
        <f t="shared" si="12"/>
        <v>45682</v>
      </c>
      <c r="E28" s="19">
        <f t="shared" si="13"/>
        <v>45682</v>
      </c>
      <c r="F28" s="15" t="str">
        <f>IF(ISNA(VLOOKUP(E28,Tabelle2!$B$3:$D$501,3,FALSE)),"",VLOOKUP(E28,Tabelle2!$B$3:$D$501,3,FALSE))</f>
        <v/>
      </c>
      <c r="G28" s="10">
        <f t="shared" ref="G28:I28" si="340">H28</f>
        <v>45713</v>
      </c>
      <c r="H28" s="10">
        <f t="shared" si="340"/>
        <v>45713</v>
      </c>
      <c r="I28" s="10">
        <f t="shared" si="340"/>
        <v>45713</v>
      </c>
      <c r="J28" s="18">
        <f t="shared" si="15"/>
        <v>45713</v>
      </c>
      <c r="K28" s="19">
        <f t="shared" si="16"/>
        <v>45713</v>
      </c>
      <c r="L28" s="15" t="str">
        <f>IF(ISNA(VLOOKUP(K28,Tabelle2!$B$3:$D$501,3,FALSE)),"",VLOOKUP(K28,Tabelle2!$B$3:$D$501,3,FALSE))</f>
        <v>Konferenz</v>
      </c>
      <c r="M28" s="10">
        <f t="shared" ref="M28:O28" si="341">N28</f>
        <v>45741</v>
      </c>
      <c r="N28" s="10">
        <f t="shared" si="341"/>
        <v>45741</v>
      </c>
      <c r="O28" s="10">
        <f t="shared" si="341"/>
        <v>45741</v>
      </c>
      <c r="P28" s="18">
        <f t="shared" si="254"/>
        <v>45741</v>
      </c>
      <c r="Q28" s="19">
        <f t="shared" si="269"/>
        <v>45741</v>
      </c>
      <c r="R28" s="15" t="str">
        <f>IF(ISNA(VLOOKUP(Q28,Tabelle2!$B$3:$D$501,3,FALSE)),"",VLOOKUP(Q28,Tabelle2!$B$3:$D$501,3,FALSE))</f>
        <v/>
      </c>
      <c r="S28" s="10">
        <f t="shared" ref="S28:U28" si="342">T28</f>
        <v>45772</v>
      </c>
      <c r="T28" s="10">
        <f t="shared" si="342"/>
        <v>45772</v>
      </c>
      <c r="U28" s="10">
        <f t="shared" si="342"/>
        <v>45772</v>
      </c>
      <c r="V28" s="18">
        <f t="shared" si="21"/>
        <v>45772</v>
      </c>
      <c r="W28" s="19">
        <f t="shared" si="22"/>
        <v>45772</v>
      </c>
      <c r="X28" s="69" t="str">
        <f>IF(ISNA(VLOOKUP(W28,Tabelle2!$B$3:$D$501,3,FALSE)),"",VLOOKUP(W28,Tabelle2!$B$3:$D$501,3,FALSE))</f>
        <v/>
      </c>
      <c r="Y28" s="10">
        <f t="shared" ref="Y28:AA28" si="343">Z28</f>
        <v>45802</v>
      </c>
      <c r="Z28" s="10">
        <f t="shared" si="343"/>
        <v>45802</v>
      </c>
      <c r="AA28" s="10">
        <f t="shared" si="343"/>
        <v>45802</v>
      </c>
      <c r="AB28" s="18">
        <f t="shared" si="201"/>
        <v>45802</v>
      </c>
      <c r="AC28" s="19">
        <f t="shared" si="202"/>
        <v>45802</v>
      </c>
      <c r="AD28" s="15" t="str">
        <f>IF(ISNA(VLOOKUP(AC28,Tabelle2!$B$3:$D$501,3,FALSE)),"",VLOOKUP(AC28,Tabelle2!$B$3:$D$501,3,FALSE))</f>
        <v>Hamzh</v>
      </c>
      <c r="AE28" s="10">
        <f t="shared" ref="AE28:AG28" si="344">AF28</f>
        <v>45833</v>
      </c>
      <c r="AF28" s="10">
        <f t="shared" si="344"/>
        <v>45833</v>
      </c>
      <c r="AG28" s="10">
        <f t="shared" si="344"/>
        <v>45833</v>
      </c>
      <c r="AH28" s="18">
        <f t="shared" si="204"/>
        <v>45833</v>
      </c>
      <c r="AI28" s="19">
        <f t="shared" si="205"/>
        <v>45833</v>
      </c>
      <c r="AJ28" s="15" t="str">
        <f>IF(ISNA(VLOOKUP(AI28,Tabelle2!$B$3:$D$501,3,FALSE)),"",VLOOKUP(AI28,Tabelle2!$B$3:$D$501,3,FALSE))</f>
        <v/>
      </c>
      <c r="AK28" s="10">
        <f t="shared" ref="AK28:AM28" si="345">AL28</f>
        <v>45863</v>
      </c>
      <c r="AL28" s="10">
        <f t="shared" si="345"/>
        <v>45863</v>
      </c>
      <c r="AM28" s="10">
        <f t="shared" si="345"/>
        <v>45863</v>
      </c>
      <c r="AN28" s="18">
        <f t="shared" si="207"/>
        <v>45863</v>
      </c>
      <c r="AO28" s="19">
        <f t="shared" si="208"/>
        <v>45863</v>
      </c>
      <c r="AP28" s="15" t="str">
        <f>IF(ISNA(VLOOKUP(AO28,Tabelle2!$B$3:$D$501,3,FALSE)),"",VLOOKUP(AO28,Tabelle2!$B$3:$D$501,3,FALSE))</f>
        <v>Programm a</v>
      </c>
      <c r="AQ28" s="10">
        <f t="shared" ref="AQ28:AS28" si="346">AR28</f>
        <v>45894</v>
      </c>
      <c r="AR28" s="10">
        <f t="shared" si="346"/>
        <v>45894</v>
      </c>
      <c r="AS28" s="10">
        <f t="shared" si="346"/>
        <v>45894</v>
      </c>
      <c r="AT28" s="18">
        <f t="shared" si="210"/>
        <v>45894</v>
      </c>
      <c r="AU28" s="19">
        <f t="shared" si="183"/>
        <v>45894</v>
      </c>
      <c r="AV28" s="15" t="str">
        <f>IF(ISNA(VLOOKUP(AU28,Tabelle2!$B$3:$D$501,3,FALSE)),"",VLOOKUP(AU28,Tabelle2!$B$3:$D$501,3,FALSE))</f>
        <v/>
      </c>
      <c r="AW28" s="10">
        <f t="shared" ref="AW28:AY28" si="347">AX28</f>
        <v>45925</v>
      </c>
      <c r="AX28" s="10">
        <f t="shared" si="347"/>
        <v>45925</v>
      </c>
      <c r="AY28" s="10">
        <f t="shared" si="347"/>
        <v>45925</v>
      </c>
      <c r="AZ28" s="18">
        <f t="shared" si="185"/>
        <v>45925</v>
      </c>
      <c r="BA28" s="19">
        <f t="shared" si="186"/>
        <v>45925</v>
      </c>
      <c r="BB28" s="15" t="str">
        <f>IF(ISNA(VLOOKUP(BA28,Tabelle2!$B$3:$D$501,3,FALSE)),"",VLOOKUP(BA28,Tabelle2!$B$3:$D$501,3,FALSE))</f>
        <v/>
      </c>
      <c r="BC28" s="10">
        <f t="shared" ref="BC28:BE28" si="348">BD28</f>
        <v>45955</v>
      </c>
      <c r="BD28" s="10">
        <f t="shared" si="348"/>
        <v>45955</v>
      </c>
      <c r="BE28" s="10">
        <f t="shared" si="348"/>
        <v>45955</v>
      </c>
      <c r="BF28" s="18">
        <f t="shared" si="188"/>
        <v>45955</v>
      </c>
      <c r="BG28" s="19">
        <f t="shared" si="189"/>
        <v>45955</v>
      </c>
      <c r="BH28" s="15" t="str">
        <f>IF(ISNA(VLOOKUP(BG28,Tabelle2!$B$3:$D$501,3,FALSE)),"",VLOOKUP(BG28,Tabelle2!$B$3:$D$501,3,FALSE))</f>
        <v>Tatjanna / Aliah</v>
      </c>
      <c r="BI28" s="10">
        <f t="shared" ref="BI28:BK28" si="349">BJ28</f>
        <v>45986</v>
      </c>
      <c r="BJ28" s="10">
        <f t="shared" si="349"/>
        <v>45986</v>
      </c>
      <c r="BK28" s="10">
        <f t="shared" si="349"/>
        <v>45986</v>
      </c>
      <c r="BL28" s="18">
        <f t="shared" si="191"/>
        <v>45986</v>
      </c>
      <c r="BM28" s="19">
        <f t="shared" si="192"/>
        <v>45986</v>
      </c>
      <c r="BN28" s="15" t="str">
        <f>IF(ISNA(VLOOKUP(BM28,Tabelle2!$B$3:$D$501,3,FALSE)),"",VLOOKUP(BM28,Tabelle2!$B$3:$D$501,3,FALSE))</f>
        <v>Lila</v>
      </c>
      <c r="BO28" s="10">
        <f t="shared" ref="BO28:BQ28" si="350">BP28</f>
        <v>46016</v>
      </c>
      <c r="BP28" s="10">
        <f t="shared" si="350"/>
        <v>46016</v>
      </c>
      <c r="BQ28" s="10">
        <f t="shared" si="350"/>
        <v>46016</v>
      </c>
      <c r="BR28" s="18">
        <f t="shared" si="194"/>
        <v>46016</v>
      </c>
      <c r="BS28" s="19">
        <f t="shared" si="195"/>
        <v>46016</v>
      </c>
      <c r="BT28" s="15" t="str">
        <f>IF(ISNA(VLOOKUP(BS28,Tabelle2!$B$3:$D$501,3,FALSE)),"",VLOOKUP(BS28,Tabelle2!$B$3:$D$501,3,FALSE))</f>
        <v>1. Weihnachtstag</v>
      </c>
      <c r="BU28" s="46">
        <f t="shared" si="47"/>
        <v>46047</v>
      </c>
      <c r="BV28" s="46">
        <f t="shared" si="48"/>
        <v>46047</v>
      </c>
      <c r="BW28" s="46">
        <f t="shared" si="49"/>
        <v>46047</v>
      </c>
      <c r="BX28" s="47">
        <f t="shared" si="264"/>
        <v>46047</v>
      </c>
      <c r="BY28" s="48">
        <f t="shared" si="264"/>
        <v>46047</v>
      </c>
      <c r="BZ28" s="49" t="str">
        <f>IF(ISNA(VLOOKUP(BY28,Tabelle2!$B$3:$D$501,3,FALSE)),"",VLOOKUP(BY28,Tabelle2!$B$3:$D$501,3,FALSE))</f>
        <v/>
      </c>
      <c r="CA28" s="46">
        <f t="shared" si="51"/>
        <v>46078</v>
      </c>
      <c r="CB28" s="46">
        <f t="shared" si="52"/>
        <v>46078</v>
      </c>
      <c r="CC28" s="46">
        <f t="shared" si="53"/>
        <v>46078</v>
      </c>
      <c r="CD28" s="47">
        <f t="shared" si="265"/>
        <v>46078</v>
      </c>
      <c r="CE28" s="48">
        <f t="shared" si="265"/>
        <v>46078</v>
      </c>
      <c r="CF28" s="49" t="str">
        <f>IF(ISNA(VLOOKUP(CE28,Tabelle2!$B$3:$D$501,3,FALSE)),"",VLOOKUP(CE28,Tabelle2!$B$3:$D$501,3,FALSE))</f>
        <v/>
      </c>
    </row>
    <row r="29" spans="1:84" ht="27.85" customHeight="1" x14ac:dyDescent="0.35">
      <c r="A29" s="10">
        <f t="shared" ref="A29:C29" si="351">B29</f>
        <v>45683</v>
      </c>
      <c r="B29" s="10">
        <f t="shared" si="351"/>
        <v>45683</v>
      </c>
      <c r="C29" s="10">
        <f t="shared" si="351"/>
        <v>45683</v>
      </c>
      <c r="D29" s="18">
        <f t="shared" si="12"/>
        <v>45683</v>
      </c>
      <c r="E29" s="19">
        <f t="shared" si="13"/>
        <v>45683</v>
      </c>
      <c r="F29" s="15" t="str">
        <f>IF(ISNA(VLOOKUP(E29,Tabelle2!$B$3:$D$501,3,FALSE)),"",VLOOKUP(E29,Tabelle2!$B$3:$D$501,3,FALSE))</f>
        <v/>
      </c>
      <c r="G29" s="10">
        <f t="shared" ref="G29:I29" si="352">H29</f>
        <v>45714</v>
      </c>
      <c r="H29" s="10">
        <f t="shared" si="352"/>
        <v>45714</v>
      </c>
      <c r="I29" s="10">
        <f t="shared" si="352"/>
        <v>45714</v>
      </c>
      <c r="J29" s="18">
        <f t="shared" si="15"/>
        <v>45714</v>
      </c>
      <c r="K29" s="19">
        <f t="shared" si="16"/>
        <v>45714</v>
      </c>
      <c r="L29" s="15" t="str">
        <f>IF(ISNA(VLOOKUP(K29,Tabelle2!$B$3:$D$501,3,FALSE)),"",VLOOKUP(K29,Tabelle2!$B$3:$D$501,3,FALSE))</f>
        <v>Alia</v>
      </c>
      <c r="M29" s="10">
        <f t="shared" ref="M29:O29" si="353">N29</f>
        <v>45742</v>
      </c>
      <c r="N29" s="10">
        <f t="shared" si="353"/>
        <v>45742</v>
      </c>
      <c r="O29" s="10">
        <f t="shared" si="353"/>
        <v>45742</v>
      </c>
      <c r="P29" s="18">
        <f t="shared" si="254"/>
        <v>45742</v>
      </c>
      <c r="Q29" s="19">
        <f t="shared" si="269"/>
        <v>45742</v>
      </c>
      <c r="R29" s="15" t="str">
        <f>IF(ISNA(VLOOKUP(Q29,Tabelle2!$B$3:$D$501,3,FALSE)),"",VLOOKUP(Q29,Tabelle2!$B$3:$D$501,3,FALSE))</f>
        <v/>
      </c>
      <c r="S29" s="10">
        <f t="shared" ref="S29:U29" si="354">T29</f>
        <v>45773</v>
      </c>
      <c r="T29" s="10">
        <f t="shared" si="354"/>
        <v>45773</v>
      </c>
      <c r="U29" s="10">
        <f t="shared" si="354"/>
        <v>45773</v>
      </c>
      <c r="V29" s="18">
        <f t="shared" si="21"/>
        <v>45773</v>
      </c>
      <c r="W29" s="19">
        <f t="shared" si="22"/>
        <v>45773</v>
      </c>
      <c r="X29" s="69" t="str">
        <f>IF(ISNA(VLOOKUP(W29,Tabelle2!$B$3:$D$501,3,FALSE)),"",VLOOKUP(W29,Tabelle2!$B$3:$D$501,3,FALSE))</f>
        <v/>
      </c>
      <c r="Y29" s="10">
        <f t="shared" ref="Y29:AA29" si="355">Z29</f>
        <v>45803</v>
      </c>
      <c r="Z29" s="10">
        <f t="shared" si="355"/>
        <v>45803</v>
      </c>
      <c r="AA29" s="10">
        <f t="shared" si="355"/>
        <v>45803</v>
      </c>
      <c r="AB29" s="18">
        <f t="shared" si="201"/>
        <v>45803</v>
      </c>
      <c r="AC29" s="19">
        <f t="shared" si="202"/>
        <v>45803</v>
      </c>
      <c r="AD29" s="15" t="str">
        <f>IF(ISNA(VLOOKUP(AC29,Tabelle2!$B$3:$D$501,3,FALSE)),"",VLOOKUP(AC29,Tabelle2!$B$3:$D$501,3,FALSE))</f>
        <v/>
      </c>
      <c r="AE29" s="10">
        <f t="shared" ref="AE29:AG29" si="356">AF29</f>
        <v>45834</v>
      </c>
      <c r="AF29" s="10">
        <f t="shared" si="356"/>
        <v>45834</v>
      </c>
      <c r="AG29" s="10">
        <f t="shared" si="356"/>
        <v>45834</v>
      </c>
      <c r="AH29" s="18">
        <f t="shared" si="204"/>
        <v>45834</v>
      </c>
      <c r="AI29" s="19">
        <f t="shared" si="205"/>
        <v>45834</v>
      </c>
      <c r="AJ29" s="15" t="str">
        <f>IF(ISNA(VLOOKUP(AI29,Tabelle2!$B$3:$D$501,3,FALSE)),"",VLOOKUP(AI29,Tabelle2!$B$3:$D$501,3,FALSE))</f>
        <v>Konferenz</v>
      </c>
      <c r="AK29" s="10">
        <f t="shared" ref="AK29:AM29" si="357">AL29</f>
        <v>45864</v>
      </c>
      <c r="AL29" s="10">
        <f t="shared" si="357"/>
        <v>45864</v>
      </c>
      <c r="AM29" s="10">
        <f t="shared" si="357"/>
        <v>45864</v>
      </c>
      <c r="AN29" s="18">
        <f t="shared" si="207"/>
        <v>45864</v>
      </c>
      <c r="AO29" s="19">
        <f t="shared" si="208"/>
        <v>45864</v>
      </c>
      <c r="AP29" s="15" t="str">
        <f>IF(ISNA(VLOOKUP(AO29,Tabelle2!$B$3:$D$501,3,FALSE)),"",VLOOKUP(AO29,Tabelle2!$B$3:$D$501,3,FALSE))</f>
        <v/>
      </c>
      <c r="AQ29" s="10">
        <f t="shared" ref="AQ29:AS29" si="358">AR29</f>
        <v>45895</v>
      </c>
      <c r="AR29" s="10">
        <f t="shared" si="358"/>
        <v>45895</v>
      </c>
      <c r="AS29" s="10">
        <f t="shared" si="358"/>
        <v>45895</v>
      </c>
      <c r="AT29" s="18">
        <f t="shared" si="210"/>
        <v>45895</v>
      </c>
      <c r="AU29" s="19">
        <f t="shared" si="183"/>
        <v>45895</v>
      </c>
      <c r="AV29" s="15" t="str">
        <f>IF(ISNA(VLOOKUP(AU29,Tabelle2!$B$3:$D$501,3,FALSE)),"",VLOOKUP(AU29,Tabelle2!$B$3:$D$501,3,FALSE))</f>
        <v/>
      </c>
      <c r="AW29" s="10">
        <f t="shared" ref="AW29:AY29" si="359">AX29</f>
        <v>45926</v>
      </c>
      <c r="AX29" s="10">
        <f t="shared" si="359"/>
        <v>45926</v>
      </c>
      <c r="AY29" s="10">
        <f t="shared" si="359"/>
        <v>45926</v>
      </c>
      <c r="AZ29" s="18">
        <f t="shared" si="185"/>
        <v>45926</v>
      </c>
      <c r="BA29" s="19">
        <f t="shared" si="186"/>
        <v>45926</v>
      </c>
      <c r="BB29" s="15" t="str">
        <f>IF(ISNA(VLOOKUP(BA29,Tabelle2!$B$3:$D$501,3,FALSE)),"",VLOOKUP(BA29,Tabelle2!$B$3:$D$501,3,FALSE))</f>
        <v/>
      </c>
      <c r="BC29" s="10">
        <f t="shared" ref="BC29:BE29" si="360">BD29</f>
        <v>45956</v>
      </c>
      <c r="BD29" s="10">
        <f t="shared" si="360"/>
        <v>45956</v>
      </c>
      <c r="BE29" s="10">
        <f t="shared" si="360"/>
        <v>45956</v>
      </c>
      <c r="BF29" s="18">
        <f t="shared" si="188"/>
        <v>45956</v>
      </c>
      <c r="BG29" s="19">
        <f t="shared" si="189"/>
        <v>45956</v>
      </c>
      <c r="BH29" s="15" t="str">
        <f>IF(ISNA(VLOOKUP(BG29,Tabelle2!$B$3:$D$501,3,FALSE)),"",VLOOKUP(BG29,Tabelle2!$B$3:$D$501,3,FALSE))</f>
        <v/>
      </c>
      <c r="BI29" s="10">
        <f t="shared" ref="BI29:BK29" si="361">BJ29</f>
        <v>45987</v>
      </c>
      <c r="BJ29" s="10">
        <f t="shared" si="361"/>
        <v>45987</v>
      </c>
      <c r="BK29" s="10">
        <f t="shared" si="361"/>
        <v>45987</v>
      </c>
      <c r="BL29" s="18">
        <f t="shared" si="191"/>
        <v>45987</v>
      </c>
      <c r="BM29" s="19">
        <f t="shared" si="192"/>
        <v>45987</v>
      </c>
      <c r="BN29" s="15" t="str">
        <f>IF(ISNA(VLOOKUP(BM29,Tabelle2!$B$3:$D$501,3,FALSE)),"",VLOOKUP(BM29,Tabelle2!$B$3:$D$501,3,FALSE))</f>
        <v>Familie</v>
      </c>
      <c r="BO29" s="10">
        <f t="shared" ref="BO29:BQ29" si="362">BP29</f>
        <v>46017</v>
      </c>
      <c r="BP29" s="10">
        <f t="shared" si="362"/>
        <v>46017</v>
      </c>
      <c r="BQ29" s="10">
        <f t="shared" si="362"/>
        <v>46017</v>
      </c>
      <c r="BR29" s="18">
        <f t="shared" si="194"/>
        <v>46017</v>
      </c>
      <c r="BS29" s="19">
        <f t="shared" si="195"/>
        <v>46017</v>
      </c>
      <c r="BT29" s="15" t="str">
        <f>IF(ISNA(VLOOKUP(BS29,Tabelle2!$B$3:$D$501,3,FALSE)),"",VLOOKUP(BS29,Tabelle2!$B$3:$D$501,3,FALSE))</f>
        <v>2. Weihnachtstag</v>
      </c>
      <c r="BU29" s="46">
        <f t="shared" si="47"/>
        <v>46048</v>
      </c>
      <c r="BV29" s="46">
        <f t="shared" si="48"/>
        <v>46048</v>
      </c>
      <c r="BW29" s="46">
        <f t="shared" si="49"/>
        <v>46048</v>
      </c>
      <c r="BX29" s="47">
        <f t="shared" si="264"/>
        <v>46048</v>
      </c>
      <c r="BY29" s="48">
        <f t="shared" si="264"/>
        <v>46048</v>
      </c>
      <c r="BZ29" s="49" t="str">
        <f>IF(ISNA(VLOOKUP(BY29,Tabelle2!$B$3:$D$501,3,FALSE)),"",VLOOKUP(BY29,Tabelle2!$B$3:$D$501,3,FALSE))</f>
        <v/>
      </c>
      <c r="CA29" s="46">
        <f t="shared" si="51"/>
        <v>46079</v>
      </c>
      <c r="CB29" s="46">
        <f t="shared" si="52"/>
        <v>46079</v>
      </c>
      <c r="CC29" s="46">
        <f t="shared" si="53"/>
        <v>46079</v>
      </c>
      <c r="CD29" s="47">
        <f t="shared" si="265"/>
        <v>46079</v>
      </c>
      <c r="CE29" s="48">
        <f t="shared" si="265"/>
        <v>46079</v>
      </c>
      <c r="CF29" s="49" t="str">
        <f>IF(ISNA(VLOOKUP(CE29,Tabelle2!$B$3:$D$501,3,FALSE)),"",VLOOKUP(CE29,Tabelle2!$B$3:$D$501,3,FALSE))</f>
        <v>Alia</v>
      </c>
    </row>
    <row r="30" spans="1:84" ht="27.85" customHeight="1" x14ac:dyDescent="0.35">
      <c r="A30" s="10">
        <f t="shared" ref="A30:C30" si="363">B30</f>
        <v>45684</v>
      </c>
      <c r="B30" s="10">
        <f t="shared" si="363"/>
        <v>45684</v>
      </c>
      <c r="C30" s="10">
        <f t="shared" si="363"/>
        <v>45684</v>
      </c>
      <c r="D30" s="18">
        <f t="shared" si="12"/>
        <v>45684</v>
      </c>
      <c r="E30" s="19">
        <f t="shared" si="13"/>
        <v>45684</v>
      </c>
      <c r="F30" s="15" t="str">
        <f>IF(ISNA(VLOOKUP(E30,Tabelle2!$B$3:$D$501,3,FALSE)),"",VLOOKUP(E30,Tabelle2!$B$3:$D$501,3,FALSE))</f>
        <v/>
      </c>
      <c r="G30" s="10">
        <f t="shared" ref="G30:I30" si="364">H30</f>
        <v>45715</v>
      </c>
      <c r="H30" s="10">
        <f t="shared" si="364"/>
        <v>45715</v>
      </c>
      <c r="I30" s="10">
        <f t="shared" si="364"/>
        <v>45715</v>
      </c>
      <c r="J30" s="18">
        <f t="shared" si="15"/>
        <v>45715</v>
      </c>
      <c r="K30" s="19">
        <f t="shared" si="16"/>
        <v>45715</v>
      </c>
      <c r="L30" s="15" t="str">
        <f>IF(ISNA(VLOOKUP(K30,Tabelle2!$B$3:$D$501,3,FALSE)),"",VLOOKUP(K30,Tabelle2!$B$3:$D$501,3,FALSE))</f>
        <v>Projekt / Vollversammlung</v>
      </c>
      <c r="M30" s="10">
        <f t="shared" ref="M30:O30" si="365">N30</f>
        <v>45743</v>
      </c>
      <c r="N30" s="10">
        <f t="shared" si="365"/>
        <v>45743</v>
      </c>
      <c r="O30" s="10">
        <f t="shared" si="365"/>
        <v>45743</v>
      </c>
      <c r="P30" s="18">
        <f t="shared" si="254"/>
        <v>45743</v>
      </c>
      <c r="Q30" s="19">
        <f t="shared" si="269"/>
        <v>45743</v>
      </c>
      <c r="R30" s="15" t="str">
        <f>IF(ISNA(VLOOKUP(Q30,Tabelle2!$B$3:$D$501,3,FALSE)),"",VLOOKUP(Q30,Tabelle2!$B$3:$D$501,3,FALSE))</f>
        <v/>
      </c>
      <c r="S30" s="10">
        <f t="shared" ref="S30:U30" si="366">T30</f>
        <v>45774</v>
      </c>
      <c r="T30" s="10">
        <f t="shared" si="366"/>
        <v>45774</v>
      </c>
      <c r="U30" s="10">
        <f t="shared" si="366"/>
        <v>45774</v>
      </c>
      <c r="V30" s="18">
        <f t="shared" si="21"/>
        <v>45774</v>
      </c>
      <c r="W30" s="19">
        <f t="shared" si="22"/>
        <v>45774</v>
      </c>
      <c r="X30" s="69" t="str">
        <f>IF(ISNA(VLOOKUP(W30,Tabelle2!$B$3:$D$501,3,FALSE)),"",VLOOKUP(W30,Tabelle2!$B$3:$D$501,3,FALSE))</f>
        <v>Julia / Carmen</v>
      </c>
      <c r="Y30" s="10">
        <f t="shared" ref="Y30:AA30" si="367">Z30</f>
        <v>45804</v>
      </c>
      <c r="Z30" s="10">
        <f t="shared" si="367"/>
        <v>45804</v>
      </c>
      <c r="AA30" s="10">
        <f t="shared" si="367"/>
        <v>45804</v>
      </c>
      <c r="AB30" s="18">
        <f t="shared" si="201"/>
        <v>45804</v>
      </c>
      <c r="AC30" s="19">
        <f t="shared" si="202"/>
        <v>45804</v>
      </c>
      <c r="AD30" s="15" t="str">
        <f>IF(ISNA(VLOOKUP(AC30,Tabelle2!$B$3:$D$501,3,FALSE)),"",VLOOKUP(AC30,Tabelle2!$B$3:$D$501,3,FALSE))</f>
        <v/>
      </c>
      <c r="AE30" s="10">
        <f t="shared" ref="AE30:AG30" si="368">AF30</f>
        <v>45835</v>
      </c>
      <c r="AF30" s="10">
        <f t="shared" si="368"/>
        <v>45835</v>
      </c>
      <c r="AG30" s="10">
        <f t="shared" si="368"/>
        <v>45835</v>
      </c>
      <c r="AH30" s="18">
        <f t="shared" si="204"/>
        <v>45835</v>
      </c>
      <c r="AI30" s="19">
        <f t="shared" si="205"/>
        <v>45835</v>
      </c>
      <c r="AJ30" s="15" t="str">
        <f>IF(ISNA(VLOOKUP(AI30,Tabelle2!$B$3:$D$501,3,FALSE)),"",VLOOKUP(AI30,Tabelle2!$B$3:$D$501,3,FALSE))</f>
        <v>Fest / Peter</v>
      </c>
      <c r="AK30" s="10">
        <f t="shared" ref="AK30:AM30" si="369">AL30</f>
        <v>45865</v>
      </c>
      <c r="AL30" s="10">
        <f t="shared" si="369"/>
        <v>45865</v>
      </c>
      <c r="AM30" s="10">
        <f t="shared" si="369"/>
        <v>45865</v>
      </c>
      <c r="AN30" s="18">
        <f t="shared" si="207"/>
        <v>45865</v>
      </c>
      <c r="AO30" s="19">
        <f t="shared" si="208"/>
        <v>45865</v>
      </c>
      <c r="AP30" s="15" t="str">
        <f>IF(ISNA(VLOOKUP(AO30,Tabelle2!$B$3:$D$501,3,FALSE)),"",VLOOKUP(AO30,Tabelle2!$B$3:$D$501,3,FALSE))</f>
        <v/>
      </c>
      <c r="AQ30" s="10">
        <f t="shared" ref="AQ30:AS30" si="370">AR30</f>
        <v>45896</v>
      </c>
      <c r="AR30" s="10">
        <f t="shared" si="370"/>
        <v>45896</v>
      </c>
      <c r="AS30" s="10">
        <f t="shared" si="370"/>
        <v>45896</v>
      </c>
      <c r="AT30" s="18">
        <f t="shared" si="210"/>
        <v>45896</v>
      </c>
      <c r="AU30" s="19">
        <f t="shared" si="183"/>
        <v>45896</v>
      </c>
      <c r="AV30" s="15" t="str">
        <f>IF(ISNA(VLOOKUP(AU30,Tabelle2!$B$3:$D$501,3,FALSE)),"",VLOOKUP(AU30,Tabelle2!$B$3:$D$501,3,FALSE))</f>
        <v/>
      </c>
      <c r="AW30" s="10">
        <f t="shared" ref="AW30:AY30" si="371">AX30</f>
        <v>45927</v>
      </c>
      <c r="AX30" s="10">
        <f t="shared" si="371"/>
        <v>45927</v>
      </c>
      <c r="AY30" s="10">
        <f t="shared" si="371"/>
        <v>45927</v>
      </c>
      <c r="AZ30" s="18">
        <f t="shared" si="185"/>
        <v>45927</v>
      </c>
      <c r="BA30" s="19">
        <f t="shared" si="186"/>
        <v>45927</v>
      </c>
      <c r="BB30" s="15" t="str">
        <f>IF(ISNA(VLOOKUP(BA30,Tabelle2!$B$3:$D$501,3,FALSE)),"",VLOOKUP(BA30,Tabelle2!$B$3:$D$501,3,FALSE))</f>
        <v>XXX</v>
      </c>
      <c r="BC30" s="10">
        <f t="shared" ref="BC30:BE30" si="372">BD30</f>
        <v>45957</v>
      </c>
      <c r="BD30" s="10">
        <f t="shared" si="372"/>
        <v>45957</v>
      </c>
      <c r="BE30" s="10">
        <f t="shared" si="372"/>
        <v>45957</v>
      </c>
      <c r="BF30" s="18">
        <f t="shared" si="188"/>
        <v>45957</v>
      </c>
      <c r="BG30" s="19">
        <f t="shared" si="189"/>
        <v>45957</v>
      </c>
      <c r="BH30" s="15" t="str">
        <f>IF(ISNA(VLOOKUP(BG30,Tabelle2!$B$3:$D$501,3,FALSE)),"",VLOOKUP(BG30,Tabelle2!$B$3:$D$501,3,FALSE))</f>
        <v/>
      </c>
      <c r="BI30" s="10">
        <f t="shared" ref="BI30:BK30" si="373">BJ30</f>
        <v>45988</v>
      </c>
      <c r="BJ30" s="10">
        <f t="shared" si="373"/>
        <v>45988</v>
      </c>
      <c r="BK30" s="10">
        <f t="shared" si="373"/>
        <v>45988</v>
      </c>
      <c r="BL30" s="18">
        <f t="shared" si="191"/>
        <v>45988</v>
      </c>
      <c r="BM30" s="19">
        <f t="shared" si="192"/>
        <v>45988</v>
      </c>
      <c r="BN30" s="15" t="str">
        <f>IF(ISNA(VLOOKUP(BM30,Tabelle2!$B$3:$D$501,3,FALSE)),"",VLOOKUP(BM30,Tabelle2!$B$3:$D$501,3,FALSE))</f>
        <v>Ulrike / Timo</v>
      </c>
      <c r="BO30" s="10">
        <f t="shared" ref="BO30:BQ30" si="374">BP30</f>
        <v>46018</v>
      </c>
      <c r="BP30" s="10">
        <f t="shared" si="374"/>
        <v>46018</v>
      </c>
      <c r="BQ30" s="10">
        <f t="shared" si="374"/>
        <v>46018</v>
      </c>
      <c r="BR30" s="18">
        <f t="shared" si="194"/>
        <v>46018</v>
      </c>
      <c r="BS30" s="19">
        <f t="shared" si="195"/>
        <v>46018</v>
      </c>
      <c r="BT30" s="15" t="str">
        <f>IF(ISNA(VLOOKUP(BS30,Tabelle2!$B$3:$D$501,3,FALSE)),"",VLOOKUP(BS30,Tabelle2!$B$3:$D$501,3,FALSE))</f>
        <v>Kira</v>
      </c>
      <c r="BU30" s="46">
        <f t="shared" si="47"/>
        <v>46049</v>
      </c>
      <c r="BV30" s="46">
        <f t="shared" si="48"/>
        <v>46049</v>
      </c>
      <c r="BW30" s="46">
        <f t="shared" si="49"/>
        <v>46049</v>
      </c>
      <c r="BX30" s="47">
        <f t="shared" si="264"/>
        <v>46049</v>
      </c>
      <c r="BY30" s="48">
        <f t="shared" si="264"/>
        <v>46049</v>
      </c>
      <c r="BZ30" s="49" t="str">
        <f>IF(ISNA(VLOOKUP(BY30,Tabelle2!$B$3:$D$501,3,FALSE)),"",VLOOKUP(BY30,Tabelle2!$B$3:$D$501,3,FALSE))</f>
        <v/>
      </c>
      <c r="CA30" s="46">
        <f t="shared" si="51"/>
        <v>46080</v>
      </c>
      <c r="CB30" s="46">
        <f t="shared" si="52"/>
        <v>46080</v>
      </c>
      <c r="CC30" s="46">
        <f t="shared" si="53"/>
        <v>46080</v>
      </c>
      <c r="CD30" s="47">
        <f t="shared" si="265"/>
        <v>46080</v>
      </c>
      <c r="CE30" s="48">
        <f t="shared" si="265"/>
        <v>46080</v>
      </c>
      <c r="CF30" s="49" t="str">
        <f>IF(ISNA(VLOOKUP(CE30,Tabelle2!$B$3:$D$501,3,FALSE)),"",VLOOKUP(CE30,Tabelle2!$B$3:$D$501,3,FALSE))</f>
        <v/>
      </c>
    </row>
    <row r="31" spans="1:84" ht="27.85" customHeight="1" x14ac:dyDescent="0.35">
      <c r="A31" s="10">
        <f t="shared" ref="A31:C31" si="375">B31</f>
        <v>45685</v>
      </c>
      <c r="B31" s="10">
        <f t="shared" si="375"/>
        <v>45685</v>
      </c>
      <c r="C31" s="10">
        <f t="shared" si="375"/>
        <v>45685</v>
      </c>
      <c r="D31" s="18">
        <f t="shared" si="12"/>
        <v>45685</v>
      </c>
      <c r="E31" s="19">
        <f t="shared" si="13"/>
        <v>45685</v>
      </c>
      <c r="F31" s="15" t="str">
        <f>IF(ISNA(VLOOKUP(E31,Tabelle2!$B$3:$D$501,3,FALSE)),"",VLOOKUP(E31,Tabelle2!$B$3:$D$501,3,FALSE))</f>
        <v/>
      </c>
      <c r="G31" s="10">
        <f t="shared" ref="G31:I31" si="376">H31</f>
        <v>45716</v>
      </c>
      <c r="H31" s="10">
        <f t="shared" si="376"/>
        <v>45716</v>
      </c>
      <c r="I31" s="10">
        <f t="shared" si="376"/>
        <v>45716</v>
      </c>
      <c r="J31" s="18">
        <f t="shared" si="15"/>
        <v>45716</v>
      </c>
      <c r="K31" s="19">
        <f t="shared" si="16"/>
        <v>45716</v>
      </c>
      <c r="L31" s="15" t="str">
        <f>IF(ISNA(VLOOKUP(K31,Tabelle2!$B$3:$D$501,3,FALSE)),"",VLOOKUP(K31,Tabelle2!$B$3:$D$501,3,FALSE))</f>
        <v>Party / Ramadan</v>
      </c>
      <c r="M31" s="10">
        <f t="shared" ref="M31:O31" si="377">N31</f>
        <v>45744</v>
      </c>
      <c r="N31" s="10">
        <f t="shared" si="377"/>
        <v>45744</v>
      </c>
      <c r="O31" s="10">
        <f t="shared" si="377"/>
        <v>45744</v>
      </c>
      <c r="P31" s="18">
        <f t="shared" si="254"/>
        <v>45744</v>
      </c>
      <c r="Q31" s="19">
        <f t="shared" si="269"/>
        <v>45744</v>
      </c>
      <c r="R31" s="15" t="str">
        <f>IF(ISNA(VLOOKUP(Q31,Tabelle2!$B$3:$D$501,3,FALSE)),"",VLOOKUP(Q31,Tabelle2!$B$3:$D$501,3,FALSE))</f>
        <v/>
      </c>
      <c r="S31" s="10">
        <f t="shared" ref="S31:U31" si="378">T31</f>
        <v>45775</v>
      </c>
      <c r="T31" s="10">
        <f t="shared" si="378"/>
        <v>45775</v>
      </c>
      <c r="U31" s="10">
        <f t="shared" si="378"/>
        <v>45775</v>
      </c>
      <c r="V31" s="18">
        <f t="shared" si="21"/>
        <v>45775</v>
      </c>
      <c r="W31" s="19">
        <f t="shared" si="22"/>
        <v>45775</v>
      </c>
      <c r="X31" s="69" t="str">
        <f>IF(ISNA(VLOOKUP(W31,Tabelle2!$B$3:$D$501,3,FALSE)),"",VLOOKUP(W31,Tabelle2!$B$3:$D$501,3,FALSE))</f>
        <v/>
      </c>
      <c r="Y31" s="10">
        <f t="shared" ref="Y31:AA31" si="379">Z31</f>
        <v>45805</v>
      </c>
      <c r="Z31" s="10">
        <f t="shared" si="379"/>
        <v>45805</v>
      </c>
      <c r="AA31" s="10">
        <f t="shared" si="379"/>
        <v>45805</v>
      </c>
      <c r="AB31" s="18">
        <f t="shared" si="201"/>
        <v>45805</v>
      </c>
      <c r="AC31" s="19">
        <f t="shared" si="202"/>
        <v>45805</v>
      </c>
      <c r="AD31" s="15" t="str">
        <f>IF(ISNA(VLOOKUP(AC31,Tabelle2!$B$3:$D$501,3,FALSE)),"",VLOOKUP(AC31,Tabelle2!$B$3:$D$501,3,FALSE))</f>
        <v>Weltspieltag / Enno</v>
      </c>
      <c r="AE31" s="10">
        <f t="shared" ref="AE31:AG31" si="380">AF31</f>
        <v>45836</v>
      </c>
      <c r="AF31" s="10">
        <f t="shared" si="380"/>
        <v>45836</v>
      </c>
      <c r="AG31" s="10">
        <f t="shared" si="380"/>
        <v>45836</v>
      </c>
      <c r="AH31" s="18">
        <f t="shared" si="204"/>
        <v>45836</v>
      </c>
      <c r="AI31" s="19">
        <f t="shared" si="205"/>
        <v>45836</v>
      </c>
      <c r="AJ31" s="15" t="str">
        <f>IF(ISNA(VLOOKUP(AI31,Tabelle2!$B$3:$D$501,3,FALSE)),"",VLOOKUP(AI31,Tabelle2!$B$3:$D$501,3,FALSE))</f>
        <v>Fest</v>
      </c>
      <c r="AK31" s="10">
        <f t="shared" ref="AK31:AM31" si="381">AL31</f>
        <v>45866</v>
      </c>
      <c r="AL31" s="10">
        <f t="shared" si="381"/>
        <v>45866</v>
      </c>
      <c r="AM31" s="10">
        <f t="shared" si="381"/>
        <v>45866</v>
      </c>
      <c r="AN31" s="18">
        <f t="shared" si="207"/>
        <v>45866</v>
      </c>
      <c r="AO31" s="19">
        <f t="shared" si="208"/>
        <v>45866</v>
      </c>
      <c r="AP31" s="15" t="str">
        <f>IF(ISNA(VLOOKUP(AO31,Tabelle2!$B$3:$D$501,3,FALSE)),"",VLOOKUP(AO31,Tabelle2!$B$3:$D$501,3,FALSE))</f>
        <v xml:space="preserve">4. W / </v>
      </c>
      <c r="AQ31" s="10">
        <f t="shared" ref="AQ31:AS31" si="382">AR31</f>
        <v>45897</v>
      </c>
      <c r="AR31" s="10">
        <f t="shared" si="382"/>
        <v>45897</v>
      </c>
      <c r="AS31" s="10">
        <f t="shared" si="382"/>
        <v>45897</v>
      </c>
      <c r="AT31" s="18">
        <f t="shared" si="210"/>
        <v>45897</v>
      </c>
      <c r="AU31" s="19">
        <f t="shared" si="183"/>
        <v>45897</v>
      </c>
      <c r="AV31" s="15" t="str">
        <f>IF(ISNA(VLOOKUP(AU31,Tabelle2!$B$3:$D$501,3,FALSE)),"",VLOOKUP(AU31,Tabelle2!$B$3:$D$501,3,FALSE))</f>
        <v/>
      </c>
      <c r="AW31" s="10">
        <f t="shared" ref="AW31:AY31" si="383">AX31</f>
        <v>45928</v>
      </c>
      <c r="AX31" s="10">
        <f t="shared" si="383"/>
        <v>45928</v>
      </c>
      <c r="AY31" s="10">
        <f t="shared" si="383"/>
        <v>45928</v>
      </c>
      <c r="AZ31" s="18">
        <f t="shared" si="185"/>
        <v>45928</v>
      </c>
      <c r="BA31" s="19">
        <f t="shared" si="186"/>
        <v>45928</v>
      </c>
      <c r="BB31" s="15" t="str">
        <f>IF(ISNA(VLOOKUP(BA31,Tabelle2!$B$3:$D$501,3,FALSE)),"",VLOOKUP(BA31,Tabelle2!$B$3:$D$501,3,FALSE))</f>
        <v/>
      </c>
      <c r="BC31" s="10">
        <f t="shared" ref="BC31:BE31" si="384">BD31</f>
        <v>45958</v>
      </c>
      <c r="BD31" s="10">
        <f t="shared" si="384"/>
        <v>45958</v>
      </c>
      <c r="BE31" s="10">
        <f t="shared" si="384"/>
        <v>45958</v>
      </c>
      <c r="BF31" s="18">
        <f t="shared" si="188"/>
        <v>45958</v>
      </c>
      <c r="BG31" s="19">
        <f t="shared" si="189"/>
        <v>45958</v>
      </c>
      <c r="BH31" s="15" t="str">
        <f>IF(ISNA(VLOOKUP(BG31,Tabelle2!$B$3:$D$501,3,FALSE)),"",VLOOKUP(BG31,Tabelle2!$B$3:$D$501,3,FALSE))</f>
        <v/>
      </c>
      <c r="BI31" s="10">
        <f t="shared" ref="BI31:BK31" si="385">BJ31</f>
        <v>45989</v>
      </c>
      <c r="BJ31" s="10">
        <f t="shared" si="385"/>
        <v>45989</v>
      </c>
      <c r="BK31" s="10">
        <f t="shared" si="385"/>
        <v>45989</v>
      </c>
      <c r="BL31" s="18">
        <f t="shared" si="191"/>
        <v>45989</v>
      </c>
      <c r="BM31" s="19">
        <f t="shared" si="192"/>
        <v>45989</v>
      </c>
      <c r="BN31" s="15" t="str">
        <f>IF(ISNA(VLOOKUP(BM31,Tabelle2!$B$3:$D$501,3,FALSE)),"",VLOOKUP(BM31,Tabelle2!$B$3:$D$501,3,FALSE))</f>
        <v/>
      </c>
      <c r="BO31" s="10">
        <f t="shared" ref="BO31:BQ31" si="386">BP31</f>
        <v>46019</v>
      </c>
      <c r="BP31" s="10">
        <f t="shared" si="386"/>
        <v>46019</v>
      </c>
      <c r="BQ31" s="10">
        <f t="shared" si="386"/>
        <v>46019</v>
      </c>
      <c r="BR31" s="18">
        <f t="shared" si="194"/>
        <v>46019</v>
      </c>
      <c r="BS31" s="19">
        <f t="shared" si="195"/>
        <v>46019</v>
      </c>
      <c r="BT31" s="15" t="str">
        <f>IF(ISNA(VLOOKUP(BS31,Tabelle2!$B$3:$D$501,3,FALSE)),"",VLOOKUP(BS31,Tabelle2!$B$3:$D$501,3,FALSE))</f>
        <v/>
      </c>
      <c r="BU31" s="46">
        <f t="shared" si="47"/>
        <v>46050</v>
      </c>
      <c r="BV31" s="46">
        <f t="shared" si="48"/>
        <v>46050</v>
      </c>
      <c r="BW31" s="46">
        <f t="shared" si="49"/>
        <v>46050</v>
      </c>
      <c r="BX31" s="47">
        <f t="shared" si="264"/>
        <v>46050</v>
      </c>
      <c r="BY31" s="48">
        <f t="shared" si="264"/>
        <v>46050</v>
      </c>
      <c r="BZ31" s="49" t="str">
        <f>IF(ISNA(VLOOKUP(BY31,Tabelle2!$B$3:$D$501,3,FALSE)),"",VLOOKUP(BY31,Tabelle2!$B$3:$D$501,3,FALSE))</f>
        <v/>
      </c>
      <c r="CA31" s="46">
        <f t="shared" si="51"/>
        <v>46081</v>
      </c>
      <c r="CB31" s="46">
        <f t="shared" si="52"/>
        <v>46081</v>
      </c>
      <c r="CC31" s="46">
        <f t="shared" si="53"/>
        <v>46081</v>
      </c>
      <c r="CD31" s="47">
        <f t="shared" si="265"/>
        <v>46081</v>
      </c>
      <c r="CE31" s="48">
        <f t="shared" si="265"/>
        <v>46081</v>
      </c>
      <c r="CF31" s="49" t="str">
        <f>IF(ISNA(VLOOKUP(CE31,Tabelle2!$B$3:$D$501,3,FALSE)),"",VLOOKUP(CE31,Tabelle2!$B$3:$D$501,3,FALSE))</f>
        <v/>
      </c>
    </row>
    <row r="32" spans="1:84" ht="27.85" customHeight="1" x14ac:dyDescent="0.35">
      <c r="A32" s="10">
        <f t="shared" ref="A32:C32" si="387">B32</f>
        <v>45686</v>
      </c>
      <c r="B32" s="10">
        <f t="shared" si="387"/>
        <v>45686</v>
      </c>
      <c r="C32" s="10">
        <f t="shared" si="387"/>
        <v>45686</v>
      </c>
      <c r="D32" s="18">
        <f t="shared" si="12"/>
        <v>45686</v>
      </c>
      <c r="E32" s="19">
        <f t="shared" si="13"/>
        <v>45686</v>
      </c>
      <c r="F32" s="15" t="str">
        <f>IF(ISNA(VLOOKUP(E32,Tabelle2!$B$3:$D$501,3,FALSE)),"",VLOOKUP(E32,Tabelle2!$B$3:$D$501,3,FALSE))</f>
        <v>XX frei</v>
      </c>
      <c r="G32" s="10" t="str">
        <f t="shared" ref="G32:I32" si="388">H32</f>
        <v/>
      </c>
      <c r="H32" s="10" t="str">
        <f t="shared" si="388"/>
        <v/>
      </c>
      <c r="I32" s="10" t="str">
        <f t="shared" si="388"/>
        <v/>
      </c>
      <c r="J32" s="18" t="str">
        <f t="shared" si="15"/>
        <v/>
      </c>
      <c r="K32" s="19" t="str">
        <f t="shared" si="16"/>
        <v/>
      </c>
      <c r="L32" s="15" t="str">
        <f>IF(ISNA(VLOOKUP(K32,Tabelle2!$B$3:$D$501,3,FALSE)),"",VLOOKUP(K32,Tabelle2!$B$3:$D$501,3,FALSE))</f>
        <v/>
      </c>
      <c r="M32" s="10">
        <f t="shared" ref="M32:O32" si="389">N32</f>
        <v>45745</v>
      </c>
      <c r="N32" s="10">
        <f t="shared" si="389"/>
        <v>45745</v>
      </c>
      <c r="O32" s="10">
        <f t="shared" si="389"/>
        <v>45745</v>
      </c>
      <c r="P32" s="18">
        <f t="shared" si="254"/>
        <v>45745</v>
      </c>
      <c r="Q32" s="19">
        <f t="shared" si="269"/>
        <v>45745</v>
      </c>
      <c r="R32" s="15" t="str">
        <f>IF(ISNA(VLOOKUP(Q32,Tabelle2!$B$3:$D$501,3,FALSE)),"",VLOOKUP(Q32,Tabelle2!$B$3:$D$501,3,FALSE))</f>
        <v/>
      </c>
      <c r="S32" s="10">
        <f t="shared" ref="S32:U32" si="390">T32</f>
        <v>45776</v>
      </c>
      <c r="T32" s="10">
        <f t="shared" si="390"/>
        <v>45776</v>
      </c>
      <c r="U32" s="10">
        <f t="shared" si="390"/>
        <v>45776</v>
      </c>
      <c r="V32" s="18">
        <f t="shared" si="21"/>
        <v>45776</v>
      </c>
      <c r="W32" s="19">
        <f t="shared" si="22"/>
        <v>45776</v>
      </c>
      <c r="X32" s="69" t="str">
        <f>IF(ISNA(VLOOKUP(W32,Tabelle2!$B$3:$D$501,3,FALSE)),"",VLOOKUP(W32,Tabelle2!$B$3:$D$501,3,FALSE))</f>
        <v/>
      </c>
      <c r="Y32" s="10">
        <f t="shared" ref="Y32:AA32" si="391">Z32</f>
        <v>45806</v>
      </c>
      <c r="Z32" s="10">
        <f t="shared" si="391"/>
        <v>45806</v>
      </c>
      <c r="AA32" s="10">
        <f t="shared" si="391"/>
        <v>45806</v>
      </c>
      <c r="AB32" s="18">
        <f t="shared" si="201"/>
        <v>45806</v>
      </c>
      <c r="AC32" s="19">
        <f t="shared" si="202"/>
        <v>45806</v>
      </c>
      <c r="AD32" s="15" t="str">
        <f>IF(ISNA(VLOOKUP(AC32,Tabelle2!$B$3:$D$501,3,FALSE)),"",VLOOKUP(AC32,Tabelle2!$B$3:$D$501,3,FALSE))</f>
        <v>Christi Himmelfahrt / Vatertag / Lea / Kunigunde</v>
      </c>
      <c r="AE32" s="10">
        <f t="shared" ref="AE32:AG32" si="392">AF32</f>
        <v>45837</v>
      </c>
      <c r="AF32" s="10">
        <f t="shared" si="392"/>
        <v>45837</v>
      </c>
      <c r="AG32" s="10">
        <f t="shared" si="392"/>
        <v>45837</v>
      </c>
      <c r="AH32" s="18">
        <f t="shared" si="204"/>
        <v>45837</v>
      </c>
      <c r="AI32" s="19">
        <f t="shared" si="205"/>
        <v>45837</v>
      </c>
      <c r="AJ32" s="15" t="str">
        <f>IF(ISNA(VLOOKUP(AI32,Tabelle2!$B$3:$D$501,3,FALSE)),"",VLOOKUP(AI32,Tabelle2!$B$3:$D$501,3,FALSE))</f>
        <v>?Stadtteil? / Fest</v>
      </c>
      <c r="AK32" s="10">
        <f t="shared" ref="AK32:AM32" si="393">AL32</f>
        <v>45867</v>
      </c>
      <c r="AL32" s="10">
        <f t="shared" si="393"/>
        <v>45867</v>
      </c>
      <c r="AM32" s="10">
        <f t="shared" si="393"/>
        <v>45867</v>
      </c>
      <c r="AN32" s="18">
        <f t="shared" si="207"/>
        <v>45867</v>
      </c>
      <c r="AO32" s="19">
        <f t="shared" si="208"/>
        <v>45867</v>
      </c>
      <c r="AP32" s="15" t="str">
        <f>IF(ISNA(VLOOKUP(AO32,Tabelle2!$B$3:$D$501,3,FALSE)),"",VLOOKUP(AO32,Tabelle2!$B$3:$D$501,3,FALSE))</f>
        <v/>
      </c>
      <c r="AQ32" s="10">
        <f t="shared" ref="AQ32:AS32" si="394">AR32</f>
        <v>45898</v>
      </c>
      <c r="AR32" s="10">
        <f t="shared" si="394"/>
        <v>45898</v>
      </c>
      <c r="AS32" s="10">
        <f t="shared" si="394"/>
        <v>45898</v>
      </c>
      <c r="AT32" s="18">
        <f t="shared" si="210"/>
        <v>45898</v>
      </c>
      <c r="AU32" s="19">
        <f t="shared" si="183"/>
        <v>45898</v>
      </c>
      <c r="AV32" s="15" t="str">
        <f>IF(ISNA(VLOOKUP(AU32,Tabelle2!$B$3:$D$501,3,FALSE)),"",VLOOKUP(AU32,Tabelle2!$B$3:$D$501,3,FALSE))</f>
        <v/>
      </c>
      <c r="AW32" s="10">
        <f t="shared" ref="AW32:AY32" si="395">AX32</f>
        <v>45929</v>
      </c>
      <c r="AX32" s="10">
        <f t="shared" si="395"/>
        <v>45929</v>
      </c>
      <c r="AY32" s="10">
        <f t="shared" si="395"/>
        <v>45929</v>
      </c>
      <c r="AZ32" s="18">
        <f t="shared" si="185"/>
        <v>45929</v>
      </c>
      <c r="BA32" s="19">
        <f t="shared" si="186"/>
        <v>45929</v>
      </c>
      <c r="BB32" s="15" t="str">
        <f>IF(ISNA(VLOOKUP(BA32,Tabelle2!$B$3:$D$501,3,FALSE)),"",VLOOKUP(BA32,Tabelle2!$B$3:$D$501,3,FALSE))</f>
        <v/>
      </c>
      <c r="BC32" s="10">
        <f t="shared" ref="BC32:BE32" si="396">BD32</f>
        <v>45959</v>
      </c>
      <c r="BD32" s="10">
        <f t="shared" si="396"/>
        <v>45959</v>
      </c>
      <c r="BE32" s="10">
        <f t="shared" si="396"/>
        <v>45959</v>
      </c>
      <c r="BF32" s="18">
        <f t="shared" si="188"/>
        <v>45959</v>
      </c>
      <c r="BG32" s="19">
        <f t="shared" si="189"/>
        <v>45959</v>
      </c>
      <c r="BH32" s="15" t="str">
        <f>IF(ISNA(VLOOKUP(BG32,Tabelle2!$B$3:$D$501,3,FALSE)),"",VLOOKUP(BG32,Tabelle2!$B$3:$D$501,3,FALSE))</f>
        <v/>
      </c>
      <c r="BI32" s="10">
        <f t="shared" ref="BI32:BK32" si="397">BJ32</f>
        <v>45990</v>
      </c>
      <c r="BJ32" s="10">
        <f t="shared" si="397"/>
        <v>45990</v>
      </c>
      <c r="BK32" s="10">
        <f t="shared" si="397"/>
        <v>45990</v>
      </c>
      <c r="BL32" s="18">
        <f t="shared" si="191"/>
        <v>45990</v>
      </c>
      <c r="BM32" s="19">
        <f t="shared" si="192"/>
        <v>45990</v>
      </c>
      <c r="BN32" s="15" t="str">
        <f>IF(ISNA(VLOOKUP(BM32,Tabelle2!$B$3:$D$501,3,FALSE)),"",VLOOKUP(BM32,Tabelle2!$B$3:$D$501,3,FALSE))</f>
        <v/>
      </c>
      <c r="BO32" s="10">
        <f t="shared" ref="BO32:BQ32" si="398">BP32</f>
        <v>46020</v>
      </c>
      <c r="BP32" s="10">
        <f t="shared" si="398"/>
        <v>46020</v>
      </c>
      <c r="BQ32" s="10">
        <f t="shared" si="398"/>
        <v>46020</v>
      </c>
      <c r="BR32" s="18">
        <f t="shared" si="194"/>
        <v>46020</v>
      </c>
      <c r="BS32" s="19">
        <f t="shared" si="195"/>
        <v>46020</v>
      </c>
      <c r="BT32" s="15" t="str">
        <f>IF(ISNA(VLOOKUP(BS32,Tabelle2!$B$3:$D$501,3,FALSE)),"",VLOOKUP(BS32,Tabelle2!$B$3:$D$501,3,FALSE))</f>
        <v/>
      </c>
      <c r="BU32" s="46">
        <f t="shared" si="47"/>
        <v>46051</v>
      </c>
      <c r="BV32" s="46">
        <f t="shared" si="48"/>
        <v>46051</v>
      </c>
      <c r="BW32" s="46">
        <f t="shared" si="49"/>
        <v>46051</v>
      </c>
      <c r="BX32" s="47">
        <f t="shared" si="264"/>
        <v>46051</v>
      </c>
      <c r="BY32" s="48">
        <f t="shared" si="264"/>
        <v>46051</v>
      </c>
      <c r="BZ32" s="49" t="str">
        <f>IF(ISNA(VLOOKUP(BY32,Tabelle2!$B$3:$D$501,3,FALSE)),"",VLOOKUP(BY32,Tabelle2!$B$3:$D$501,3,FALSE))</f>
        <v/>
      </c>
      <c r="CA32" s="46" t="str">
        <f t="shared" si="51"/>
        <v/>
      </c>
      <c r="CB32" s="46" t="str">
        <f t="shared" si="52"/>
        <v/>
      </c>
      <c r="CC32" s="46" t="str">
        <f t="shared" si="53"/>
        <v/>
      </c>
      <c r="CD32" s="47" t="str">
        <f t="shared" si="265"/>
        <v/>
      </c>
      <c r="CE32" s="48" t="str">
        <f t="shared" si="265"/>
        <v/>
      </c>
      <c r="CF32" s="49" t="str">
        <f>IF(ISNA(VLOOKUP(CE32,Tabelle2!$B$3:$D$501,3,FALSE)),"",VLOOKUP(CE32,Tabelle2!$B$3:$D$501,3,FALSE))</f>
        <v/>
      </c>
    </row>
    <row r="33" spans="1:84" ht="27.85" customHeight="1" x14ac:dyDescent="0.35">
      <c r="A33" s="10">
        <f t="shared" ref="A33:C33" si="399">B33</f>
        <v>45687</v>
      </c>
      <c r="B33" s="10">
        <f t="shared" si="399"/>
        <v>45687</v>
      </c>
      <c r="C33" s="10">
        <f t="shared" si="399"/>
        <v>45687</v>
      </c>
      <c r="D33" s="18">
        <f t="shared" si="12"/>
        <v>45687</v>
      </c>
      <c r="E33" s="19">
        <f t="shared" si="13"/>
        <v>45687</v>
      </c>
      <c r="F33" s="15" t="str">
        <f>IF(ISNA(VLOOKUP(E33,Tabelle2!$B$3:$D$501,3,FALSE)),"",VLOOKUP(E33,Tabelle2!$B$3:$D$501,3,FALSE))</f>
        <v>Projekt / Pauline</v>
      </c>
      <c r="G33" s="10" t="str">
        <f t="shared" ref="G33:I33" si="400">H33</f>
        <v/>
      </c>
      <c r="H33" s="10" t="str">
        <f t="shared" si="400"/>
        <v/>
      </c>
      <c r="I33" s="10" t="str">
        <f t="shared" si="400"/>
        <v/>
      </c>
      <c r="J33" s="18" t="str">
        <f t="shared" si="15"/>
        <v/>
      </c>
      <c r="K33" s="19" t="str">
        <f t="shared" si="16"/>
        <v/>
      </c>
      <c r="L33" s="15" t="str">
        <f>IF(ISNA(VLOOKUP(K33,Tabelle2!$B$3:$D$501,3,FALSE)),"",VLOOKUP(K33,Tabelle2!$B$3:$D$501,3,FALSE))</f>
        <v/>
      </c>
      <c r="M33" s="10">
        <f t="shared" ref="M33:O33" si="401">N33</f>
        <v>45746</v>
      </c>
      <c r="N33" s="10">
        <f t="shared" si="401"/>
        <v>45746</v>
      </c>
      <c r="O33" s="10">
        <f t="shared" si="401"/>
        <v>45746</v>
      </c>
      <c r="P33" s="18">
        <f t="shared" si="254"/>
        <v>45746</v>
      </c>
      <c r="Q33" s="19">
        <f t="shared" si="269"/>
        <v>45746</v>
      </c>
      <c r="R33" s="15" t="str">
        <f>IF(ISNA(VLOOKUP(Q33,Tabelle2!$B$3:$D$501,3,FALSE)),"",VLOOKUP(Q33,Tabelle2!$B$3:$D$501,3,FALSE))</f>
        <v>Ramadan Ende / Peter</v>
      </c>
      <c r="S33" s="10">
        <f t="shared" ref="S33:U33" si="402">T33</f>
        <v>45777</v>
      </c>
      <c r="T33" s="10">
        <f t="shared" si="402"/>
        <v>45777</v>
      </c>
      <c r="U33" s="10">
        <f t="shared" si="402"/>
        <v>45777</v>
      </c>
      <c r="V33" s="18">
        <f t="shared" si="21"/>
        <v>45777</v>
      </c>
      <c r="W33" s="19">
        <f t="shared" si="22"/>
        <v>45777</v>
      </c>
      <c r="X33" s="69" t="str">
        <f>IF(ISNA(VLOOKUP(W33,Tabelle2!$B$3:$D$501,3,FALSE)),"",VLOOKUP(W33,Tabelle2!$B$3:$D$501,3,FALSE))</f>
        <v/>
      </c>
      <c r="Y33" s="10">
        <f t="shared" ref="Y33:AA33" si="403">Z33</f>
        <v>45807</v>
      </c>
      <c r="Z33" s="10">
        <f t="shared" si="403"/>
        <v>45807</v>
      </c>
      <c r="AA33" s="10">
        <f t="shared" si="403"/>
        <v>45807</v>
      </c>
      <c r="AB33" s="18">
        <f t="shared" si="201"/>
        <v>45807</v>
      </c>
      <c r="AC33" s="19">
        <f t="shared" si="202"/>
        <v>45807</v>
      </c>
      <c r="AD33" s="15" t="str">
        <f>IF(ISNA(VLOOKUP(AC33,Tabelle2!$B$3:$D$501,3,FALSE)),"",VLOOKUP(AC33,Tabelle2!$B$3:$D$501,3,FALSE))</f>
        <v/>
      </c>
      <c r="AE33" s="10">
        <f t="shared" ref="AE33:AG33" si="404">AF33</f>
        <v>45838</v>
      </c>
      <c r="AF33" s="10">
        <f t="shared" si="404"/>
        <v>45838</v>
      </c>
      <c r="AG33" s="10">
        <f t="shared" si="404"/>
        <v>45838</v>
      </c>
      <c r="AH33" s="18">
        <f t="shared" si="204"/>
        <v>45838</v>
      </c>
      <c r="AI33" s="19">
        <f t="shared" si="205"/>
        <v>45838</v>
      </c>
      <c r="AJ33" s="15" t="str">
        <f>IF(ISNA(VLOOKUP(AI33,Tabelle2!$B$3:$D$501,3,FALSE)),"",VLOOKUP(AI33,Tabelle2!$B$3:$D$501,3,FALSE))</f>
        <v>Samuel</v>
      </c>
      <c r="AK33" s="10">
        <f t="shared" ref="AK33:AM33" si="405">AL33</f>
        <v>45868</v>
      </c>
      <c r="AL33" s="10">
        <f t="shared" si="405"/>
        <v>45868</v>
      </c>
      <c r="AM33" s="10">
        <f t="shared" si="405"/>
        <v>45868</v>
      </c>
      <c r="AN33" s="18">
        <f t="shared" si="207"/>
        <v>45868</v>
      </c>
      <c r="AO33" s="19">
        <f t="shared" si="208"/>
        <v>45868</v>
      </c>
      <c r="AP33" s="15" t="str">
        <f>IF(ISNA(VLOOKUP(AO33,Tabelle2!$B$3:$D$501,3,FALSE)),"",VLOOKUP(AO33,Tabelle2!$B$3:$D$501,3,FALSE))</f>
        <v/>
      </c>
      <c r="AQ33" s="10">
        <f t="shared" ref="AQ33:AS33" si="406">AR33</f>
        <v>45899</v>
      </c>
      <c r="AR33" s="10">
        <f t="shared" si="406"/>
        <v>45899</v>
      </c>
      <c r="AS33" s="10">
        <f t="shared" si="406"/>
        <v>45899</v>
      </c>
      <c r="AT33" s="18">
        <f t="shared" si="210"/>
        <v>45899</v>
      </c>
      <c r="AU33" s="19">
        <f t="shared" si="183"/>
        <v>45899</v>
      </c>
      <c r="AV33" s="15" t="str">
        <f>IF(ISNA(VLOOKUP(AU33,Tabelle2!$B$3:$D$501,3,FALSE)),"",VLOOKUP(AU33,Tabelle2!$B$3:$D$501,3,FALSE))</f>
        <v/>
      </c>
      <c r="AW33" s="10">
        <f t="shared" ref="AW33:AY33" si="407">AX33</f>
        <v>45930</v>
      </c>
      <c r="AX33" s="10">
        <f t="shared" si="407"/>
        <v>45930</v>
      </c>
      <c r="AY33" s="10">
        <f t="shared" si="407"/>
        <v>45930</v>
      </c>
      <c r="AZ33" s="18">
        <f t="shared" si="185"/>
        <v>45930</v>
      </c>
      <c r="BA33" s="19">
        <f t="shared" si="186"/>
        <v>45930</v>
      </c>
      <c r="BB33" s="15" t="str">
        <f>IF(ISNA(VLOOKUP(BA33,Tabelle2!$B$3:$D$501,3,FALSE)),"",VLOOKUP(BA33,Tabelle2!$B$3:$D$501,3,FALSE))</f>
        <v/>
      </c>
      <c r="BC33" s="10">
        <f t="shared" ref="BC33:BE33" si="408">BD33</f>
        <v>45960</v>
      </c>
      <c r="BD33" s="10">
        <f t="shared" si="408"/>
        <v>45960</v>
      </c>
      <c r="BE33" s="10">
        <f t="shared" si="408"/>
        <v>45960</v>
      </c>
      <c r="BF33" s="18">
        <f t="shared" si="188"/>
        <v>45960</v>
      </c>
      <c r="BG33" s="19">
        <f t="shared" si="189"/>
        <v>45960</v>
      </c>
      <c r="BH33" s="15" t="str">
        <f>IF(ISNA(VLOOKUP(BG33,Tabelle2!$B$3:$D$501,3,FALSE)),"",VLOOKUP(BG33,Tabelle2!$B$3:$D$501,3,FALSE))</f>
        <v>Familie / Adrian</v>
      </c>
      <c r="BI33" s="10">
        <f t="shared" ref="BI33:BK33" si="409">BJ33</f>
        <v>45991</v>
      </c>
      <c r="BJ33" s="10">
        <f t="shared" si="409"/>
        <v>45991</v>
      </c>
      <c r="BK33" s="10">
        <f t="shared" si="409"/>
        <v>45991</v>
      </c>
      <c r="BL33" s="18">
        <f t="shared" si="191"/>
        <v>45991</v>
      </c>
      <c r="BM33" s="19">
        <f t="shared" si="192"/>
        <v>45991</v>
      </c>
      <c r="BN33" s="15" t="str">
        <f>IF(ISNA(VLOOKUP(BM33,Tabelle2!$B$3:$D$501,3,FALSE)),"",VLOOKUP(BM33,Tabelle2!$B$3:$D$501,3,FALSE))</f>
        <v>1. Advent</v>
      </c>
      <c r="BO33" s="10">
        <f t="shared" ref="BO33:BQ33" si="410">BP33</f>
        <v>46021</v>
      </c>
      <c r="BP33" s="10">
        <f t="shared" si="410"/>
        <v>46021</v>
      </c>
      <c r="BQ33" s="10">
        <f t="shared" si="410"/>
        <v>46021</v>
      </c>
      <c r="BR33" s="18">
        <f t="shared" si="194"/>
        <v>46021</v>
      </c>
      <c r="BS33" s="19">
        <f t="shared" si="195"/>
        <v>46021</v>
      </c>
      <c r="BT33" s="15" t="str">
        <f>IF(ISNA(VLOOKUP(BS33,Tabelle2!$B$3:$D$501,3,FALSE)),"",VLOOKUP(BS33,Tabelle2!$B$3:$D$501,3,FALSE))</f>
        <v>Luisa</v>
      </c>
      <c r="BU33" s="46">
        <f t="shared" si="47"/>
        <v>46052</v>
      </c>
      <c r="BV33" s="46">
        <f t="shared" si="48"/>
        <v>46052</v>
      </c>
      <c r="BW33" s="46">
        <f t="shared" si="49"/>
        <v>46052</v>
      </c>
      <c r="BX33" s="47">
        <f t="shared" si="264"/>
        <v>46052</v>
      </c>
      <c r="BY33" s="48">
        <f t="shared" si="264"/>
        <v>46052</v>
      </c>
      <c r="BZ33" s="49" t="str">
        <f>IF(ISNA(VLOOKUP(BY33,Tabelle2!$B$3:$D$501,3,FALSE)),"",VLOOKUP(BY33,Tabelle2!$B$3:$D$501,3,FALSE))</f>
        <v>Pauline</v>
      </c>
      <c r="CA33" s="46" t="str">
        <f t="shared" si="51"/>
        <v/>
      </c>
      <c r="CB33" s="46" t="str">
        <f t="shared" si="52"/>
        <v/>
      </c>
      <c r="CC33" s="46" t="str">
        <f t="shared" si="53"/>
        <v/>
      </c>
      <c r="CD33" s="47" t="str">
        <f t="shared" si="265"/>
        <v/>
      </c>
      <c r="CE33" s="48" t="str">
        <f t="shared" si="265"/>
        <v/>
      </c>
      <c r="CF33" s="49" t="str">
        <f>IF(ISNA(VLOOKUP(CE33,Tabelle2!$B$3:$D$501,3,FALSE)),"",VLOOKUP(CE33,Tabelle2!$B$3:$D$501,3,FALSE))</f>
        <v/>
      </c>
    </row>
    <row r="34" spans="1:84" ht="27.85" customHeight="1" x14ac:dyDescent="0.35">
      <c r="A34" s="10">
        <f t="shared" ref="A34:C34" si="411">B34</f>
        <v>45688</v>
      </c>
      <c r="B34" s="10">
        <f>C34</f>
        <v>45688</v>
      </c>
      <c r="C34" s="10">
        <f t="shared" si="411"/>
        <v>45688</v>
      </c>
      <c r="D34" s="18">
        <f t="shared" si="12"/>
        <v>45688</v>
      </c>
      <c r="E34" s="19">
        <f t="shared" si="13"/>
        <v>45688</v>
      </c>
      <c r="F34" s="15" t="str">
        <f>IF(ISNA(VLOOKUP(E34,Tabelle2!$B$3:$D$501,3,FALSE)),"",VLOOKUP(E34,Tabelle2!$B$3:$D$501,3,FALSE))</f>
        <v/>
      </c>
      <c r="G34" s="10" t="str">
        <f t="shared" ref="G34:I34" si="412">H34</f>
        <v/>
      </c>
      <c r="H34" s="10" t="str">
        <f t="shared" si="412"/>
        <v/>
      </c>
      <c r="I34" s="10" t="str">
        <f t="shared" si="412"/>
        <v/>
      </c>
      <c r="J34" s="18" t="str">
        <f t="shared" si="15"/>
        <v/>
      </c>
      <c r="K34" s="19" t="str">
        <f t="shared" si="16"/>
        <v/>
      </c>
      <c r="L34" s="15" t="str">
        <f>IF(ISNA(VLOOKUP(K34,Tabelle2!$B$3:$D$501,3,FALSE)),"",VLOOKUP(K34,Tabelle2!$B$3:$D$501,3,FALSE))</f>
        <v/>
      </c>
      <c r="M34" s="10">
        <f t="shared" ref="M34:O34" si="413">N34</f>
        <v>45747</v>
      </c>
      <c r="N34" s="10">
        <f t="shared" si="413"/>
        <v>45747</v>
      </c>
      <c r="O34" s="10">
        <f t="shared" si="413"/>
        <v>45747</v>
      </c>
      <c r="P34" s="18">
        <f t="shared" si="254"/>
        <v>45747</v>
      </c>
      <c r="Q34" s="19">
        <f t="shared" si="269"/>
        <v>45747</v>
      </c>
      <c r="R34" s="15" t="str">
        <f>IF(ISNA(VLOOKUP(Q34,Tabelle2!$B$3:$D$501,3,FALSE)),"",VLOOKUP(Q34,Tabelle2!$B$3:$D$501,3,FALSE))</f>
        <v/>
      </c>
      <c r="S34" s="10" t="str">
        <f t="shared" ref="S34:U34" si="414">T34</f>
        <v/>
      </c>
      <c r="T34" s="10" t="str">
        <f t="shared" si="414"/>
        <v/>
      </c>
      <c r="U34" s="10" t="str">
        <f t="shared" si="414"/>
        <v/>
      </c>
      <c r="V34" s="18" t="str">
        <f t="shared" si="21"/>
        <v/>
      </c>
      <c r="W34" s="19" t="str">
        <f t="shared" si="22"/>
        <v/>
      </c>
      <c r="X34" s="69" t="str">
        <f>IF(ISNA(VLOOKUP(W34,Tabelle2!$B$3:$D$501,3,FALSE)),"",VLOOKUP(W34,Tabelle2!$B$3:$D$501,3,FALSE))</f>
        <v/>
      </c>
      <c r="Y34" s="10">
        <f t="shared" ref="Y34:AA34" si="415">Z34</f>
        <v>45808</v>
      </c>
      <c r="Z34" s="10">
        <f t="shared" si="415"/>
        <v>45808</v>
      </c>
      <c r="AA34" s="10">
        <f t="shared" si="415"/>
        <v>45808</v>
      </c>
      <c r="AB34" s="18">
        <f t="shared" si="201"/>
        <v>45808</v>
      </c>
      <c r="AC34" s="19">
        <f t="shared" si="202"/>
        <v>45808</v>
      </c>
      <c r="AD34" s="15" t="str">
        <f>IF(ISNA(VLOOKUP(AC34,Tabelle2!$B$3:$D$501,3,FALSE)),"",VLOOKUP(AC34,Tabelle2!$B$3:$D$501,3,FALSE))</f>
        <v/>
      </c>
      <c r="AE34" s="10" t="str">
        <f t="shared" ref="AE34:AG34" si="416">AF34</f>
        <v/>
      </c>
      <c r="AF34" s="10" t="str">
        <f t="shared" si="416"/>
        <v/>
      </c>
      <c r="AG34" s="10" t="str">
        <f t="shared" si="416"/>
        <v/>
      </c>
      <c r="AH34" s="18" t="str">
        <f t="shared" si="204"/>
        <v/>
      </c>
      <c r="AI34" s="19" t="str">
        <f t="shared" si="205"/>
        <v/>
      </c>
      <c r="AJ34" s="15" t="str">
        <f>IF(ISNA(VLOOKUP(AI34,Tabelle2!$B$3:$D$501,3,FALSE)),"",VLOOKUP(AI34,Tabelle2!$B$3:$D$501,3,FALSE))</f>
        <v/>
      </c>
      <c r="AK34" s="10">
        <f t="shared" ref="AK34:AM34" si="417">AL34</f>
        <v>45869</v>
      </c>
      <c r="AL34" s="10">
        <f t="shared" si="417"/>
        <v>45869</v>
      </c>
      <c r="AM34" s="10">
        <f t="shared" si="417"/>
        <v>45869</v>
      </c>
      <c r="AN34" s="18">
        <f t="shared" si="207"/>
        <v>45869</v>
      </c>
      <c r="AO34" s="19">
        <f t="shared" si="208"/>
        <v>45869</v>
      </c>
      <c r="AP34" s="15" t="str">
        <f>IF(ISNA(VLOOKUP(AO34,Tabelle2!$B$3:$D$501,3,FALSE)),"",VLOOKUP(AO34,Tabelle2!$B$3:$D$501,3,FALSE))</f>
        <v/>
      </c>
      <c r="AQ34" s="10">
        <f t="shared" ref="AQ34:AS34" si="418">AR34</f>
        <v>45900</v>
      </c>
      <c r="AR34" s="10">
        <f t="shared" si="418"/>
        <v>45900</v>
      </c>
      <c r="AS34" s="10">
        <f t="shared" si="418"/>
        <v>45900</v>
      </c>
      <c r="AT34" s="18">
        <f t="shared" si="210"/>
        <v>45900</v>
      </c>
      <c r="AU34" s="19">
        <f t="shared" si="183"/>
        <v>45900</v>
      </c>
      <c r="AV34" s="15" t="str">
        <f>IF(ISNA(VLOOKUP(AU34,Tabelle2!$B$3:$D$501,3,FALSE)),"",VLOOKUP(AU34,Tabelle2!$B$3:$D$501,3,FALSE))</f>
        <v/>
      </c>
      <c r="AW34" s="10" t="str">
        <f t="shared" ref="AW34:AY34" si="419">AX34</f>
        <v/>
      </c>
      <c r="AX34" s="10" t="str">
        <f t="shared" si="419"/>
        <v/>
      </c>
      <c r="AY34" s="10" t="str">
        <f t="shared" si="419"/>
        <v/>
      </c>
      <c r="AZ34" s="18" t="str">
        <f t="shared" si="185"/>
        <v/>
      </c>
      <c r="BA34" s="19" t="str">
        <f t="shared" si="186"/>
        <v/>
      </c>
      <c r="BB34" s="15" t="str">
        <f>IF(ISNA(VLOOKUP(BA34,Tabelle2!$B$3:$D$501,3,FALSE)),"",VLOOKUP(BA34,Tabelle2!$B$3:$D$501,3,FALSE))</f>
        <v/>
      </c>
      <c r="BC34" s="10">
        <f t="shared" ref="BC34:BE34" si="420">BD34</f>
        <v>45961</v>
      </c>
      <c r="BD34" s="10">
        <f t="shared" si="420"/>
        <v>45961</v>
      </c>
      <c r="BE34" s="10">
        <f t="shared" si="420"/>
        <v>45961</v>
      </c>
      <c r="BF34" s="18">
        <f t="shared" si="188"/>
        <v>45961</v>
      </c>
      <c r="BG34" s="19">
        <f t="shared" si="189"/>
        <v>45961</v>
      </c>
      <c r="BH34" s="15" t="str">
        <f>IF(ISNA(VLOOKUP(BG34,Tabelle2!$B$3:$D$501,3,FALSE)),"",VLOOKUP(BG34,Tabelle2!$B$3:$D$501,3,FALSE))</f>
        <v>Halloween Reformationstag / Ella / Nathalie</v>
      </c>
      <c r="BI34" s="10" t="str">
        <f t="shared" ref="BI34:BK34" si="421">BJ34</f>
        <v/>
      </c>
      <c r="BJ34" s="10" t="str">
        <f t="shared" si="421"/>
        <v/>
      </c>
      <c r="BK34" s="10" t="str">
        <f t="shared" si="421"/>
        <v/>
      </c>
      <c r="BL34" s="18" t="str">
        <f t="shared" si="191"/>
        <v/>
      </c>
      <c r="BM34" s="19" t="str">
        <f t="shared" si="192"/>
        <v/>
      </c>
      <c r="BN34" s="15" t="str">
        <f>IF(ISNA(VLOOKUP(BM34,Tabelle2!$B$3:$D$501,3,FALSE)),"",VLOOKUP(BM34,Tabelle2!$B$3:$D$501,3,FALSE))</f>
        <v/>
      </c>
      <c r="BO34" s="10">
        <f t="shared" ref="BO34:BQ34" si="422">BP34</f>
        <v>46022</v>
      </c>
      <c r="BP34" s="10">
        <f t="shared" si="422"/>
        <v>46022</v>
      </c>
      <c r="BQ34" s="10">
        <f t="shared" si="422"/>
        <v>46022</v>
      </c>
      <c r="BR34" s="18">
        <f t="shared" si="194"/>
        <v>46022</v>
      </c>
      <c r="BS34" s="19">
        <f t="shared" si="195"/>
        <v>46022</v>
      </c>
      <c r="BT34" s="15" t="str">
        <f>IF(ISNA(VLOOKUP(BS34,Tabelle2!$B$3:$D$501,3,FALSE)),"",VLOOKUP(BS34,Tabelle2!$B$3:$D$501,3,FALSE))</f>
        <v>Silvester</v>
      </c>
      <c r="BU34" s="46">
        <f t="shared" si="47"/>
        <v>46053</v>
      </c>
      <c r="BV34" s="46">
        <f t="shared" si="48"/>
        <v>46053</v>
      </c>
      <c r="BW34" s="46">
        <f t="shared" si="49"/>
        <v>46053</v>
      </c>
      <c r="BX34" s="47">
        <f t="shared" si="264"/>
        <v>46053</v>
      </c>
      <c r="BY34" s="48">
        <f t="shared" si="264"/>
        <v>46053</v>
      </c>
      <c r="BZ34" s="49" t="str">
        <f>IF(ISNA(VLOOKUP(BY34,Tabelle2!$B$3:$D$501,3,FALSE)),"",VLOOKUP(BY34,Tabelle2!$B$3:$D$501,3,FALSE))</f>
        <v/>
      </c>
      <c r="CA34" s="46" t="str">
        <f t="shared" si="51"/>
        <v/>
      </c>
      <c r="CB34" s="46" t="str">
        <f t="shared" si="52"/>
        <v/>
      </c>
      <c r="CC34" s="46" t="str">
        <f t="shared" si="53"/>
        <v/>
      </c>
      <c r="CD34" s="47" t="str">
        <f t="shared" si="265"/>
        <v/>
      </c>
      <c r="CE34" s="48" t="str">
        <f t="shared" si="265"/>
        <v/>
      </c>
      <c r="CF34" s="49" t="str">
        <f>IF(ISNA(VLOOKUP(CE34,Tabelle2!$B$3:$D$501,3,FALSE)),"",VLOOKUP(CE34,Tabelle2!$B$3:$D$501,3,FALSE))</f>
        <v/>
      </c>
    </row>
    <row r="35" spans="1:84" ht="12.9" customHeight="1" x14ac:dyDescent="0.35">
      <c r="E35" s="12"/>
      <c r="F35" s="9"/>
      <c r="K35" s="12"/>
      <c r="L35" s="9"/>
      <c r="Q35" s="12"/>
      <c r="R35" s="9"/>
      <c r="W35" s="12"/>
      <c r="X35" s="9"/>
      <c r="AC35" s="12"/>
      <c r="AD35" s="9"/>
      <c r="AI35" s="12"/>
      <c r="AJ35" s="9"/>
      <c r="AO35" s="12"/>
      <c r="AP35" s="9"/>
      <c r="AU35" s="12"/>
      <c r="AV35" s="9"/>
      <c r="BA35" s="12"/>
      <c r="BB35" s="9"/>
      <c r="BG35" s="12"/>
      <c r="BH35" s="9"/>
      <c r="BM35" s="12"/>
      <c r="BN35" s="9"/>
      <c r="BS35" s="12"/>
      <c r="BT35" s="9"/>
      <c r="BY35" s="12"/>
      <c r="BZ35" s="9"/>
      <c r="CE35" s="12"/>
      <c r="CF35" s="9"/>
    </row>
    <row r="36" spans="1:84" ht="28.55" customHeight="1" x14ac:dyDescent="0.35">
      <c r="E36" s="12"/>
      <c r="F36" s="9"/>
      <c r="K36" s="12"/>
      <c r="L36" s="9"/>
      <c r="Q36" s="12"/>
      <c r="R36" s="9"/>
      <c r="W36" s="12"/>
      <c r="X36" s="9"/>
      <c r="AC36" s="12"/>
      <c r="AD36" s="9"/>
      <c r="AI36" s="12"/>
      <c r="AJ36" s="9"/>
      <c r="AO36" s="12"/>
      <c r="AP36" s="9"/>
      <c r="AU36" s="12"/>
      <c r="AV36" s="9"/>
      <c r="BA36" s="12"/>
      <c r="BB36" s="9"/>
      <c r="BG36" s="12"/>
      <c r="BH36" s="9"/>
      <c r="BM36" s="12"/>
      <c r="BN36" s="9"/>
      <c r="BS36" s="12"/>
      <c r="BT36" s="9"/>
      <c r="BY36" s="12"/>
      <c r="BZ36" s="9"/>
      <c r="CE36" s="12"/>
      <c r="CF36" s="9"/>
    </row>
    <row r="37" spans="1:84" ht="28.55" customHeight="1" x14ac:dyDescent="0.35">
      <c r="E37" s="12"/>
      <c r="F37" s="9"/>
      <c r="K37" s="12"/>
      <c r="L37" s="9"/>
      <c r="Q37" s="12"/>
      <c r="R37" s="9"/>
      <c r="W37" s="12"/>
      <c r="X37" s="9"/>
      <c r="AC37" s="12"/>
      <c r="AD37" s="9"/>
      <c r="AI37" s="12"/>
      <c r="AJ37" s="9"/>
      <c r="AO37" s="12"/>
      <c r="AP37" s="9"/>
      <c r="AU37" s="12"/>
      <c r="AV37" s="9"/>
      <c r="BA37" s="12"/>
      <c r="BB37" s="9"/>
      <c r="BG37" s="12"/>
      <c r="BH37" s="9"/>
      <c r="BM37" s="12"/>
      <c r="BN37" s="9"/>
      <c r="BS37" s="12"/>
      <c r="BT37" s="9"/>
      <c r="BY37" s="12"/>
      <c r="BZ37" s="9"/>
      <c r="CE37" s="12"/>
      <c r="CF37" s="9"/>
    </row>
    <row r="38" spans="1:84" ht="28.55" customHeight="1" x14ac:dyDescent="0.35">
      <c r="E38" s="12"/>
      <c r="F38" s="9"/>
      <c r="K38" s="12"/>
      <c r="L38" s="67"/>
      <c r="M38" s="67"/>
      <c r="N38" s="67"/>
      <c r="O38" s="67"/>
      <c r="P38" s="67"/>
      <c r="Q38" s="67"/>
      <c r="R38" s="67"/>
      <c r="S38" s="67"/>
      <c r="T38" s="67"/>
      <c r="U38" s="67"/>
      <c r="V38" s="67"/>
      <c r="W38" s="67"/>
      <c r="X38" s="67"/>
      <c r="Y38" s="67"/>
      <c r="Z38" s="67"/>
      <c r="AA38" s="67"/>
      <c r="AB38" s="67"/>
      <c r="AC38" s="67"/>
      <c r="AD38" s="67"/>
      <c r="AE38" s="67"/>
      <c r="AF38" s="67"/>
      <c r="AG38" s="67"/>
      <c r="AH38" s="67"/>
      <c r="AI38" s="67"/>
      <c r="AJ38" s="67"/>
      <c r="AK38" s="67"/>
      <c r="AL38" s="67"/>
      <c r="AM38" s="67"/>
      <c r="AN38" s="67"/>
      <c r="AO38" s="67"/>
      <c r="AP38" s="67"/>
      <c r="AU38" s="12"/>
      <c r="AV38" s="9"/>
      <c r="BA38" s="12"/>
      <c r="BB38" s="9"/>
      <c r="BG38" s="12"/>
      <c r="BH38" s="9"/>
      <c r="BM38" s="12"/>
      <c r="BN38" s="9"/>
      <c r="BS38" s="12"/>
      <c r="BT38" s="9"/>
      <c r="BY38" s="12"/>
      <c r="BZ38" s="9"/>
      <c r="CE38" s="12"/>
      <c r="CF38" s="9"/>
    </row>
    <row r="39" spans="1:84" ht="28.55" customHeight="1" x14ac:dyDescent="0.35">
      <c r="E39" s="12"/>
      <c r="F39" s="9"/>
      <c r="K39" s="12"/>
      <c r="L39" s="67"/>
      <c r="M39" s="67"/>
      <c r="N39" s="67"/>
      <c r="O39" s="67"/>
      <c r="P39" s="67"/>
      <c r="Q39" s="67"/>
      <c r="R39" s="67"/>
      <c r="S39" s="67"/>
      <c r="T39" s="67"/>
      <c r="U39" s="67"/>
      <c r="V39" s="67"/>
      <c r="W39" s="67"/>
      <c r="X39" s="67"/>
      <c r="Y39" s="67"/>
      <c r="Z39" s="67"/>
      <c r="AA39" s="67"/>
      <c r="AB39" s="67"/>
      <c r="AC39" s="67"/>
      <c r="AD39" s="67"/>
      <c r="AE39" s="67"/>
      <c r="AF39" s="67"/>
      <c r="AG39" s="67"/>
      <c r="AH39" s="67"/>
      <c r="AI39" s="67"/>
      <c r="AJ39" s="67"/>
      <c r="AK39" s="67"/>
      <c r="AL39" s="67"/>
      <c r="AM39" s="67"/>
      <c r="AN39" s="67"/>
      <c r="AO39" s="67"/>
      <c r="AP39" s="67"/>
      <c r="AU39" s="12"/>
      <c r="AV39" s="9"/>
      <c r="BA39" s="12"/>
      <c r="BB39" s="9"/>
      <c r="BG39" s="12"/>
      <c r="BH39" s="9"/>
      <c r="BM39" s="12"/>
      <c r="BN39" s="9"/>
      <c r="BS39" s="12"/>
      <c r="BT39" s="9"/>
      <c r="BY39" s="12"/>
      <c r="BZ39" s="9"/>
      <c r="CE39" s="12"/>
      <c r="CF39" s="9"/>
    </row>
    <row r="40" spans="1:84" ht="28.55" customHeight="1" x14ac:dyDescent="0.35">
      <c r="E40" s="12"/>
      <c r="F40" s="9"/>
      <c r="K40" s="12"/>
      <c r="L40" s="67"/>
      <c r="M40" s="67"/>
      <c r="N40" s="67"/>
      <c r="O40" s="67"/>
      <c r="P40" s="67"/>
      <c r="Q40" s="67"/>
      <c r="R40" s="67"/>
      <c r="S40" s="67"/>
      <c r="T40" s="67"/>
      <c r="U40" s="67"/>
      <c r="V40" s="67"/>
      <c r="W40" s="67"/>
      <c r="X40" s="67"/>
      <c r="Y40" s="67"/>
      <c r="Z40" s="67"/>
      <c r="AA40" s="67"/>
      <c r="AB40" s="67"/>
      <c r="AC40" s="67"/>
      <c r="AD40" s="67"/>
      <c r="AE40" s="67"/>
      <c r="AF40" s="67"/>
      <c r="AG40" s="67"/>
      <c r="AH40" s="67"/>
      <c r="AI40" s="67"/>
      <c r="AJ40" s="67"/>
      <c r="AK40" s="67"/>
      <c r="AL40" s="67"/>
      <c r="AM40" s="67"/>
      <c r="AN40" s="67"/>
      <c r="AO40" s="67"/>
      <c r="AP40" s="67"/>
      <c r="AU40" s="12"/>
      <c r="AV40" s="9"/>
      <c r="BA40" s="12"/>
      <c r="BB40" s="9"/>
      <c r="BG40" s="12"/>
      <c r="BH40" s="9"/>
      <c r="BM40" s="12"/>
      <c r="BN40" s="9"/>
      <c r="BS40" s="12"/>
      <c r="BT40" s="9"/>
      <c r="BY40" s="12"/>
      <c r="BZ40" s="9"/>
      <c r="CE40" s="12"/>
      <c r="CF40" s="9"/>
    </row>
    <row r="41" spans="1:84" ht="28.55" customHeight="1" x14ac:dyDescent="0.35">
      <c r="E41" s="12"/>
      <c r="F41" s="9"/>
      <c r="K41" s="12"/>
      <c r="L41" s="67"/>
      <c r="M41" s="67"/>
      <c r="N41" s="67"/>
      <c r="O41" s="67"/>
      <c r="P41" s="67"/>
      <c r="Q41" s="67"/>
      <c r="R41" s="67"/>
      <c r="S41" s="67"/>
      <c r="T41" s="67"/>
      <c r="U41" s="67"/>
      <c r="V41" s="67"/>
      <c r="W41" s="67"/>
      <c r="X41" s="67"/>
      <c r="Y41" s="67"/>
      <c r="Z41" s="67"/>
      <c r="AA41" s="67"/>
      <c r="AB41" s="67"/>
      <c r="AC41" s="67"/>
      <c r="AD41" s="67"/>
      <c r="AE41" s="67"/>
      <c r="AF41" s="67"/>
      <c r="AG41" s="67"/>
      <c r="AH41" s="67"/>
      <c r="AI41" s="67"/>
      <c r="AJ41" s="67"/>
      <c r="AK41" s="67"/>
      <c r="AL41" s="67"/>
      <c r="AM41" s="67"/>
      <c r="AN41" s="67"/>
      <c r="AO41" s="67"/>
      <c r="AP41" s="67"/>
      <c r="AU41" s="12"/>
      <c r="AV41" s="9"/>
      <c r="BA41" s="12"/>
      <c r="BB41" s="9"/>
      <c r="BG41" s="12"/>
      <c r="BH41" s="9"/>
      <c r="BM41" s="12"/>
      <c r="BN41" s="9"/>
      <c r="BS41" s="12"/>
      <c r="BT41" s="9"/>
      <c r="BY41" s="12"/>
      <c r="BZ41" s="9"/>
      <c r="CE41" s="12"/>
      <c r="CF41" s="9"/>
    </row>
    <row r="42" spans="1:84" ht="28.55" customHeight="1" x14ac:dyDescent="0.35">
      <c r="E42" s="12"/>
      <c r="F42" s="9"/>
      <c r="K42" s="12"/>
      <c r="L42" s="67"/>
      <c r="M42" s="67"/>
      <c r="N42" s="67"/>
      <c r="O42" s="67"/>
      <c r="P42" s="67"/>
      <c r="Q42" s="67"/>
      <c r="R42" s="67"/>
      <c r="S42" s="67"/>
      <c r="T42" s="67"/>
      <c r="U42" s="67"/>
      <c r="V42" s="67"/>
      <c r="W42" s="67"/>
      <c r="X42" s="67"/>
      <c r="Y42" s="67"/>
      <c r="Z42" s="67"/>
      <c r="AA42" s="67"/>
      <c r="AB42" s="67"/>
      <c r="AC42" s="67"/>
      <c r="AD42" s="67"/>
      <c r="AE42" s="67"/>
      <c r="AF42" s="67"/>
      <c r="AG42" s="67"/>
      <c r="AH42" s="67"/>
      <c r="AI42" s="67"/>
      <c r="AJ42" s="67"/>
      <c r="AK42" s="67"/>
      <c r="AL42" s="67"/>
      <c r="AM42" s="67"/>
      <c r="AN42" s="67"/>
      <c r="AO42" s="67"/>
      <c r="AP42" s="67"/>
      <c r="AU42" s="12"/>
      <c r="AV42" s="9"/>
      <c r="BA42" s="12"/>
      <c r="BB42" s="9"/>
      <c r="BG42" s="12"/>
      <c r="BH42" s="9"/>
      <c r="BM42" s="12"/>
      <c r="BN42" s="9"/>
      <c r="BS42" s="12"/>
      <c r="BT42" s="9"/>
      <c r="BY42" s="12"/>
      <c r="BZ42" s="9"/>
      <c r="CE42" s="12"/>
      <c r="CF42" s="9"/>
    </row>
    <row r="43" spans="1:84" ht="28.55" customHeight="1" x14ac:dyDescent="0.35">
      <c r="E43" s="12"/>
      <c r="F43" s="9"/>
      <c r="K43" s="12"/>
      <c r="L43" s="67"/>
      <c r="M43" s="67"/>
      <c r="N43" s="67"/>
      <c r="O43" s="67"/>
      <c r="P43" s="67"/>
      <c r="Q43" s="67"/>
      <c r="R43" s="67"/>
      <c r="S43" s="67"/>
      <c r="T43" s="67"/>
      <c r="U43" s="67"/>
      <c r="V43" s="67"/>
      <c r="W43" s="67"/>
      <c r="X43" s="67"/>
      <c r="Y43" s="67"/>
      <c r="Z43" s="67"/>
      <c r="AA43" s="67"/>
      <c r="AB43" s="67"/>
      <c r="AC43" s="67"/>
      <c r="AD43" s="67"/>
      <c r="AE43" s="67"/>
      <c r="AF43" s="67"/>
      <c r="AG43" s="67"/>
      <c r="AH43" s="67"/>
      <c r="AI43" s="67"/>
      <c r="AJ43" s="67"/>
      <c r="AK43" s="67"/>
      <c r="AL43" s="67"/>
      <c r="AM43" s="67"/>
      <c r="AN43" s="67"/>
      <c r="AO43" s="67"/>
      <c r="AP43" s="67"/>
      <c r="AU43" s="12"/>
      <c r="AV43" s="9"/>
      <c r="BA43" s="12"/>
      <c r="BB43" s="9"/>
      <c r="BG43" s="12"/>
      <c r="BH43" s="9"/>
      <c r="BM43" s="12"/>
      <c r="BN43" s="9"/>
      <c r="BS43" s="12"/>
      <c r="BT43" s="9"/>
      <c r="BY43" s="12"/>
      <c r="BZ43" s="9"/>
      <c r="CE43" s="12"/>
      <c r="CF43" s="9"/>
    </row>
    <row r="44" spans="1:84" ht="28.55" customHeight="1" x14ac:dyDescent="0.35">
      <c r="E44" s="12"/>
      <c r="F44" s="9"/>
      <c r="K44" s="12"/>
      <c r="L44" s="67"/>
      <c r="M44" s="67"/>
      <c r="N44" s="67"/>
      <c r="O44" s="67"/>
      <c r="P44" s="67"/>
      <c r="Q44" s="67"/>
      <c r="R44" s="67"/>
      <c r="S44" s="67"/>
      <c r="T44" s="67"/>
      <c r="U44" s="67"/>
      <c r="V44" s="67"/>
      <c r="W44" s="67"/>
      <c r="X44" s="67"/>
      <c r="Y44" s="67"/>
      <c r="Z44" s="67"/>
      <c r="AA44" s="67"/>
      <c r="AB44" s="67"/>
      <c r="AC44" s="67"/>
      <c r="AD44" s="67"/>
      <c r="AE44" s="67"/>
      <c r="AF44" s="67"/>
      <c r="AG44" s="67"/>
      <c r="AH44" s="67"/>
      <c r="AI44" s="67"/>
      <c r="AJ44" s="67"/>
      <c r="AK44" s="67"/>
      <c r="AL44" s="67"/>
      <c r="AM44" s="67"/>
      <c r="AN44" s="67"/>
      <c r="AO44" s="67"/>
      <c r="AP44" s="67"/>
      <c r="AU44" s="12"/>
      <c r="AV44" s="9"/>
      <c r="BA44" s="12"/>
      <c r="BB44" s="9"/>
      <c r="BG44" s="12"/>
      <c r="BH44" s="9"/>
      <c r="BM44" s="12"/>
      <c r="BN44" s="9"/>
      <c r="BS44" s="12"/>
      <c r="BT44" s="9"/>
      <c r="BY44" s="12"/>
      <c r="BZ44" s="9"/>
      <c r="CE44" s="12"/>
      <c r="CF44" s="9"/>
    </row>
    <row r="45" spans="1:84" ht="28.55" customHeight="1" x14ac:dyDescent="0.35">
      <c r="E45" s="12"/>
      <c r="F45" s="9"/>
      <c r="K45" s="12"/>
      <c r="L45" s="67"/>
      <c r="M45" s="67"/>
      <c r="N45" s="67"/>
      <c r="O45" s="67"/>
      <c r="P45" s="67"/>
      <c r="Q45" s="67"/>
      <c r="R45" s="67"/>
      <c r="S45" s="67"/>
      <c r="T45" s="67"/>
      <c r="U45" s="67"/>
      <c r="V45" s="67"/>
      <c r="W45" s="67"/>
      <c r="X45" s="67"/>
      <c r="Y45" s="67"/>
      <c r="Z45" s="67"/>
      <c r="AA45" s="67"/>
      <c r="AB45" s="67"/>
      <c r="AC45" s="67"/>
      <c r="AD45" s="67"/>
      <c r="AE45" s="67"/>
      <c r="AF45" s="67"/>
      <c r="AG45" s="67"/>
      <c r="AH45" s="67"/>
      <c r="AI45" s="67"/>
      <c r="AJ45" s="67"/>
      <c r="AK45" s="67"/>
      <c r="AL45" s="67"/>
      <c r="AM45" s="67"/>
      <c r="AN45" s="67"/>
      <c r="AO45" s="67"/>
      <c r="AP45" s="67"/>
      <c r="AU45" s="12"/>
      <c r="AV45" s="9"/>
      <c r="BA45" s="12"/>
      <c r="BB45" s="9"/>
      <c r="BG45" s="12"/>
      <c r="BH45" s="9"/>
      <c r="BM45" s="12"/>
      <c r="BN45" s="9"/>
      <c r="BS45" s="12"/>
      <c r="BT45" s="9"/>
      <c r="BY45" s="12"/>
      <c r="BZ45" s="9"/>
      <c r="CE45" s="12"/>
      <c r="CF45" s="9"/>
    </row>
    <row r="46" spans="1:84" ht="28.55" customHeight="1" x14ac:dyDescent="0.35">
      <c r="E46" s="12"/>
      <c r="F46" s="9"/>
      <c r="K46" s="12"/>
      <c r="L46" s="67"/>
      <c r="M46" s="67"/>
      <c r="N46" s="67"/>
      <c r="O46" s="67"/>
      <c r="P46" s="67"/>
      <c r="Q46" s="67"/>
      <c r="R46" s="67"/>
      <c r="S46" s="67"/>
      <c r="T46" s="67"/>
      <c r="U46" s="67"/>
      <c r="V46" s="67"/>
      <c r="W46" s="67"/>
      <c r="X46" s="67"/>
      <c r="Y46" s="67"/>
      <c r="Z46" s="67"/>
      <c r="AA46" s="67"/>
      <c r="AB46" s="67"/>
      <c r="AC46" s="67"/>
      <c r="AD46" s="67"/>
      <c r="AE46" s="67"/>
      <c r="AF46" s="67"/>
      <c r="AG46" s="67"/>
      <c r="AH46" s="67"/>
      <c r="AI46" s="67"/>
      <c r="AJ46" s="67"/>
      <c r="AK46" s="67"/>
      <c r="AL46" s="67"/>
      <c r="AM46" s="67"/>
      <c r="AN46" s="67"/>
      <c r="AO46" s="67"/>
      <c r="AP46" s="67"/>
      <c r="AU46" s="12"/>
      <c r="AV46" s="9"/>
      <c r="BA46" s="12"/>
      <c r="BB46" s="9"/>
      <c r="BG46" s="12"/>
      <c r="BH46" s="9"/>
      <c r="BM46" s="12"/>
      <c r="BN46" s="9"/>
      <c r="BS46" s="12"/>
      <c r="BT46" s="9"/>
      <c r="BY46" s="12"/>
      <c r="BZ46" s="9"/>
      <c r="CE46" s="12"/>
      <c r="CF46" s="9"/>
    </row>
    <row r="47" spans="1:84" ht="28.55" customHeight="1" x14ac:dyDescent="0.35">
      <c r="E47" s="12"/>
      <c r="F47" s="9"/>
      <c r="K47" s="12"/>
      <c r="L47" s="67"/>
      <c r="M47" s="67"/>
      <c r="N47" s="67"/>
      <c r="O47" s="67"/>
      <c r="P47" s="67"/>
      <c r="Q47" s="67"/>
      <c r="R47" s="67"/>
      <c r="S47" s="67"/>
      <c r="T47" s="67"/>
      <c r="U47" s="67"/>
      <c r="V47" s="67"/>
      <c r="W47" s="67"/>
      <c r="X47" s="67"/>
      <c r="Y47" s="67"/>
      <c r="Z47" s="67"/>
      <c r="AA47" s="67"/>
      <c r="AB47" s="67"/>
      <c r="AC47" s="67"/>
      <c r="AD47" s="67"/>
      <c r="AE47" s="67"/>
      <c r="AF47" s="67"/>
      <c r="AG47" s="67"/>
      <c r="AH47" s="67"/>
      <c r="AI47" s="67"/>
      <c r="AJ47" s="67"/>
      <c r="AK47" s="67"/>
      <c r="AL47" s="67"/>
      <c r="AM47" s="67"/>
      <c r="AN47" s="67"/>
      <c r="AO47" s="67"/>
      <c r="AP47" s="67"/>
      <c r="AU47" s="12"/>
      <c r="AV47" s="9"/>
      <c r="BA47" s="12"/>
      <c r="BB47" s="9"/>
      <c r="BG47" s="12"/>
      <c r="BH47" s="9"/>
      <c r="BM47" s="12"/>
      <c r="BN47" s="9"/>
      <c r="BS47" s="12"/>
      <c r="BT47" s="9"/>
      <c r="BY47" s="12"/>
      <c r="BZ47" s="9"/>
      <c r="CE47" s="12"/>
      <c r="CF47" s="9"/>
    </row>
    <row r="48" spans="1:84" ht="28.55" customHeight="1" x14ac:dyDescent="0.35">
      <c r="E48" s="12"/>
      <c r="F48" s="9"/>
      <c r="K48" s="12"/>
      <c r="L48" s="67"/>
      <c r="M48" s="67"/>
      <c r="N48" s="67"/>
      <c r="O48" s="67"/>
      <c r="P48" s="67"/>
      <c r="Q48" s="67"/>
      <c r="R48" s="67"/>
      <c r="S48" s="67"/>
      <c r="T48" s="67"/>
      <c r="U48" s="67"/>
      <c r="V48" s="67"/>
      <c r="W48" s="67"/>
      <c r="X48" s="67"/>
      <c r="Y48" s="67"/>
      <c r="Z48" s="67"/>
      <c r="AA48" s="67"/>
      <c r="AB48" s="67"/>
      <c r="AC48" s="67"/>
      <c r="AD48" s="67"/>
      <c r="AE48" s="67"/>
      <c r="AF48" s="67"/>
      <c r="AG48" s="67"/>
      <c r="AH48" s="67"/>
      <c r="AI48" s="67"/>
      <c r="AJ48" s="67"/>
      <c r="AK48" s="67"/>
      <c r="AL48" s="67"/>
      <c r="AM48" s="67"/>
      <c r="AN48" s="67"/>
      <c r="AO48" s="67"/>
      <c r="AP48" s="67"/>
      <c r="AU48" s="12"/>
      <c r="AV48" s="9"/>
      <c r="BA48" s="12"/>
      <c r="BB48" s="9"/>
      <c r="BG48" s="12"/>
      <c r="BH48" s="9"/>
      <c r="BM48" s="12"/>
      <c r="BN48" s="9"/>
      <c r="BS48" s="12"/>
      <c r="BT48" s="9"/>
      <c r="BY48" s="12"/>
      <c r="BZ48" s="9"/>
      <c r="CE48" s="12"/>
      <c r="CF48" s="9"/>
    </row>
    <row r="49" spans="5:84" ht="28.55" customHeight="1" x14ac:dyDescent="0.35">
      <c r="E49" s="12"/>
      <c r="F49" s="9"/>
      <c r="K49" s="12"/>
      <c r="L49" s="67"/>
      <c r="M49" s="67"/>
      <c r="N49" s="67"/>
      <c r="O49" s="67"/>
      <c r="P49" s="67"/>
      <c r="Q49" s="67"/>
      <c r="R49" s="67"/>
      <c r="S49" s="67"/>
      <c r="T49" s="67"/>
      <c r="U49" s="67"/>
      <c r="V49" s="67"/>
      <c r="W49" s="67"/>
      <c r="X49" s="67"/>
      <c r="Y49" s="67"/>
      <c r="Z49" s="67"/>
      <c r="AA49" s="67"/>
      <c r="AB49" s="67"/>
      <c r="AC49" s="67"/>
      <c r="AD49" s="67"/>
      <c r="AE49" s="67"/>
      <c r="AF49" s="67"/>
      <c r="AG49" s="67"/>
      <c r="AH49" s="67"/>
      <c r="AI49" s="67"/>
      <c r="AJ49" s="67"/>
      <c r="AK49" s="67"/>
      <c r="AL49" s="67"/>
      <c r="AM49" s="67"/>
      <c r="AN49" s="67"/>
      <c r="AO49" s="67"/>
      <c r="AP49" s="67"/>
      <c r="AU49" s="12"/>
      <c r="AV49" s="9"/>
      <c r="BA49" s="12"/>
      <c r="BB49" s="9"/>
      <c r="BG49" s="12"/>
      <c r="BH49" s="9"/>
      <c r="BM49" s="12"/>
      <c r="BN49" s="9"/>
      <c r="BS49" s="12"/>
      <c r="BT49" s="9"/>
      <c r="BY49" s="12"/>
      <c r="BZ49" s="9"/>
      <c r="CE49" s="12"/>
      <c r="CF49" s="9"/>
    </row>
    <row r="50" spans="5:84" ht="28.55" customHeight="1" x14ac:dyDescent="0.35">
      <c r="E50" s="12"/>
      <c r="F50" s="9"/>
      <c r="K50" s="12"/>
      <c r="L50" s="67"/>
      <c r="M50" s="67"/>
      <c r="N50" s="67"/>
      <c r="O50" s="67"/>
      <c r="P50" s="67"/>
      <c r="Q50" s="67"/>
      <c r="R50" s="67"/>
      <c r="S50" s="67"/>
      <c r="T50" s="67"/>
      <c r="U50" s="67"/>
      <c r="V50" s="67"/>
      <c r="W50" s="67"/>
      <c r="X50" s="67"/>
      <c r="Y50" s="67"/>
      <c r="Z50" s="67"/>
      <c r="AA50" s="67"/>
      <c r="AB50" s="67"/>
      <c r="AC50" s="67"/>
      <c r="AD50" s="67"/>
      <c r="AE50" s="67"/>
      <c r="AF50" s="67"/>
      <c r="AG50" s="67"/>
      <c r="AH50" s="67"/>
      <c r="AI50" s="67"/>
      <c r="AJ50" s="67"/>
      <c r="AK50" s="67"/>
      <c r="AL50" s="67"/>
      <c r="AM50" s="67"/>
      <c r="AN50" s="67"/>
      <c r="AO50" s="67"/>
      <c r="AP50" s="67"/>
      <c r="AU50" s="12"/>
      <c r="AV50" s="9"/>
      <c r="BA50" s="12"/>
      <c r="BB50" s="9"/>
      <c r="BG50" s="12"/>
      <c r="BH50" s="9"/>
      <c r="BM50" s="12"/>
      <c r="BN50" s="9"/>
      <c r="BS50" s="12"/>
      <c r="BT50" s="9"/>
      <c r="BY50" s="12"/>
      <c r="BZ50" s="9"/>
      <c r="CE50" s="12"/>
      <c r="CF50" s="9"/>
    </row>
    <row r="51" spans="5:84" ht="28.55" customHeight="1" x14ac:dyDescent="0.35">
      <c r="E51" s="12"/>
      <c r="F51" s="9"/>
      <c r="K51" s="12"/>
      <c r="L51" s="67"/>
      <c r="M51" s="67"/>
      <c r="N51" s="67"/>
      <c r="O51" s="67"/>
      <c r="P51" s="67"/>
      <c r="Q51" s="67"/>
      <c r="R51" s="67"/>
      <c r="S51" s="67"/>
      <c r="T51" s="67"/>
      <c r="U51" s="67"/>
      <c r="V51" s="67"/>
      <c r="W51" s="67"/>
      <c r="X51" s="67"/>
      <c r="Y51" s="67"/>
      <c r="Z51" s="67"/>
      <c r="AA51" s="67"/>
      <c r="AB51" s="67"/>
      <c r="AC51" s="67"/>
      <c r="AD51" s="67"/>
      <c r="AE51" s="67"/>
      <c r="AF51" s="67"/>
      <c r="AG51" s="67"/>
      <c r="AH51" s="67"/>
      <c r="AI51" s="67"/>
      <c r="AJ51" s="67"/>
      <c r="AK51" s="67"/>
      <c r="AL51" s="67"/>
      <c r="AM51" s="67"/>
      <c r="AN51" s="67"/>
      <c r="AO51" s="67"/>
      <c r="AP51" s="67"/>
      <c r="AU51" s="12"/>
      <c r="AV51" s="9"/>
      <c r="BA51" s="12"/>
      <c r="BB51" s="9"/>
      <c r="BG51" s="12"/>
      <c r="BH51" s="9"/>
      <c r="BM51" s="12"/>
      <c r="BN51" s="9"/>
      <c r="BS51" s="12"/>
      <c r="BT51" s="9"/>
      <c r="BY51" s="12"/>
      <c r="BZ51" s="9"/>
      <c r="CE51" s="12"/>
      <c r="CF51" s="9"/>
    </row>
    <row r="52" spans="5:84" ht="28.55" customHeight="1" x14ac:dyDescent="0.35">
      <c r="E52" s="12"/>
      <c r="F52" s="9"/>
      <c r="K52" s="12"/>
      <c r="L52" s="67"/>
      <c r="M52" s="67"/>
      <c r="N52" s="67"/>
      <c r="O52" s="67"/>
      <c r="P52" s="67"/>
      <c r="Q52" s="67"/>
      <c r="R52" s="67"/>
      <c r="S52" s="67"/>
      <c r="T52" s="67"/>
      <c r="U52" s="67"/>
      <c r="V52" s="67"/>
      <c r="W52" s="67"/>
      <c r="X52" s="67"/>
      <c r="Y52" s="67"/>
      <c r="Z52" s="67"/>
      <c r="AA52" s="67"/>
      <c r="AB52" s="67"/>
      <c r="AC52" s="67"/>
      <c r="AD52" s="67"/>
      <c r="AE52" s="67"/>
      <c r="AF52" s="67"/>
      <c r="AG52" s="67"/>
      <c r="AH52" s="67"/>
      <c r="AI52" s="67"/>
      <c r="AJ52" s="67"/>
      <c r="AK52" s="67"/>
      <c r="AL52" s="67"/>
      <c r="AM52" s="67"/>
      <c r="AN52" s="67"/>
      <c r="AO52" s="67"/>
      <c r="AP52" s="67"/>
      <c r="AU52" s="12"/>
      <c r="AV52" s="9"/>
      <c r="BA52" s="12"/>
      <c r="BB52" s="9"/>
      <c r="BG52" s="12"/>
      <c r="BH52" s="9"/>
      <c r="BM52" s="12"/>
      <c r="BN52" s="9"/>
      <c r="BS52" s="12"/>
      <c r="BT52" s="9"/>
      <c r="BY52" s="12"/>
      <c r="BZ52" s="9"/>
      <c r="CE52" s="12"/>
      <c r="CF52" s="9"/>
    </row>
    <row r="53" spans="5:84" ht="28.55" customHeight="1" x14ac:dyDescent="0.35">
      <c r="E53" s="12"/>
      <c r="F53" s="9"/>
      <c r="K53" s="12"/>
      <c r="L53" s="67"/>
      <c r="M53" s="67"/>
      <c r="N53" s="67"/>
      <c r="O53" s="67"/>
      <c r="P53" s="67"/>
      <c r="Q53" s="67"/>
      <c r="R53" s="67"/>
      <c r="S53" s="67"/>
      <c r="T53" s="67"/>
      <c r="U53" s="67"/>
      <c r="V53" s="67"/>
      <c r="W53" s="67"/>
      <c r="X53" s="67"/>
      <c r="Y53" s="67"/>
      <c r="Z53" s="67"/>
      <c r="AA53" s="67"/>
      <c r="AB53" s="67"/>
      <c r="AC53" s="67"/>
      <c r="AD53" s="67"/>
      <c r="AE53" s="67"/>
      <c r="AF53" s="67"/>
      <c r="AG53" s="67"/>
      <c r="AH53" s="67"/>
      <c r="AI53" s="67"/>
      <c r="AJ53" s="67"/>
      <c r="AK53" s="67"/>
      <c r="AL53" s="67"/>
      <c r="AM53" s="67"/>
      <c r="AN53" s="67"/>
      <c r="AO53" s="67"/>
      <c r="AP53" s="67"/>
      <c r="AU53" s="12"/>
      <c r="AV53" s="9"/>
      <c r="BA53" s="12"/>
      <c r="BB53" s="9"/>
      <c r="BG53" s="12"/>
      <c r="BH53" s="9"/>
      <c r="BM53" s="12"/>
      <c r="BN53" s="9"/>
      <c r="BS53" s="12"/>
      <c r="BT53" s="9"/>
      <c r="BY53" s="12"/>
      <c r="BZ53" s="9"/>
      <c r="CE53" s="12"/>
      <c r="CF53" s="9"/>
    </row>
    <row r="54" spans="5:84" ht="28.55" customHeight="1" x14ac:dyDescent="0.35">
      <c r="E54" s="12"/>
      <c r="F54" s="9"/>
      <c r="K54" s="12"/>
      <c r="L54" s="67"/>
      <c r="M54" s="67"/>
      <c r="N54" s="67"/>
      <c r="O54" s="67"/>
      <c r="P54" s="67"/>
      <c r="Q54" s="67"/>
      <c r="R54" s="67"/>
      <c r="S54" s="67"/>
      <c r="T54" s="67"/>
      <c r="U54" s="67"/>
      <c r="V54" s="67"/>
      <c r="W54" s="67"/>
      <c r="X54" s="67"/>
      <c r="Y54" s="67"/>
      <c r="Z54" s="67"/>
      <c r="AA54" s="67"/>
      <c r="AB54" s="67"/>
      <c r="AC54" s="67"/>
      <c r="AD54" s="67"/>
      <c r="AE54" s="67"/>
      <c r="AF54" s="67"/>
      <c r="AG54" s="67"/>
      <c r="AH54" s="67"/>
      <c r="AI54" s="67"/>
      <c r="AJ54" s="67"/>
      <c r="AK54" s="67"/>
      <c r="AL54" s="67"/>
      <c r="AM54" s="67"/>
      <c r="AN54" s="67"/>
      <c r="AO54" s="67"/>
      <c r="AP54" s="67"/>
      <c r="AU54" s="12"/>
      <c r="AV54" s="9"/>
      <c r="BA54" s="12"/>
      <c r="BB54" s="9"/>
      <c r="BG54" s="12"/>
      <c r="BH54" s="9"/>
      <c r="BM54" s="12"/>
      <c r="BN54" s="9"/>
      <c r="BS54" s="12"/>
      <c r="BT54" s="9"/>
      <c r="BY54" s="12"/>
      <c r="BZ54" s="9"/>
      <c r="CE54" s="12"/>
      <c r="CF54" s="9"/>
    </row>
    <row r="55" spans="5:84" ht="28.55" customHeight="1" x14ac:dyDescent="0.35">
      <c r="E55" s="12"/>
      <c r="F55" s="9"/>
      <c r="K55" s="12"/>
      <c r="L55" s="67"/>
      <c r="M55" s="67"/>
      <c r="N55" s="67"/>
      <c r="O55" s="67"/>
      <c r="P55" s="67"/>
      <c r="Q55" s="67"/>
      <c r="R55" s="67"/>
      <c r="S55" s="67"/>
      <c r="T55" s="67"/>
      <c r="U55" s="67"/>
      <c r="V55" s="67"/>
      <c r="W55" s="67"/>
      <c r="X55" s="67"/>
      <c r="Y55" s="67"/>
      <c r="Z55" s="67"/>
      <c r="AA55" s="67"/>
      <c r="AB55" s="67"/>
      <c r="AC55" s="67"/>
      <c r="AD55" s="67"/>
      <c r="AE55" s="67"/>
      <c r="AF55" s="67"/>
      <c r="AG55" s="67"/>
      <c r="AH55" s="67"/>
      <c r="AI55" s="67"/>
      <c r="AJ55" s="67"/>
      <c r="AK55" s="67"/>
      <c r="AL55" s="67"/>
      <c r="AM55" s="67"/>
      <c r="AN55" s="67"/>
      <c r="AO55" s="67"/>
      <c r="AP55" s="67"/>
      <c r="AU55" s="12"/>
      <c r="AV55" s="9"/>
      <c r="BA55" s="12"/>
      <c r="BB55" s="9"/>
      <c r="BG55" s="12"/>
      <c r="BH55" s="9"/>
      <c r="BM55" s="12"/>
      <c r="BN55" s="9"/>
      <c r="BS55" s="12"/>
      <c r="BT55" s="9"/>
      <c r="BY55" s="12"/>
      <c r="BZ55" s="9"/>
      <c r="CE55" s="12"/>
      <c r="CF55" s="9"/>
    </row>
    <row r="56" spans="5:84" ht="28.55" customHeight="1" x14ac:dyDescent="0.35">
      <c r="E56" s="12"/>
      <c r="F56" s="9"/>
      <c r="K56" s="12"/>
      <c r="L56" s="67"/>
      <c r="M56" s="67"/>
      <c r="N56" s="67"/>
      <c r="O56" s="67"/>
      <c r="P56" s="67"/>
      <c r="Q56" s="67"/>
      <c r="R56" s="67"/>
      <c r="S56" s="67"/>
      <c r="T56" s="67"/>
      <c r="U56" s="67"/>
      <c r="V56" s="67"/>
      <c r="W56" s="67"/>
      <c r="X56" s="67"/>
      <c r="Y56" s="67"/>
      <c r="Z56" s="67"/>
      <c r="AA56" s="67"/>
      <c r="AB56" s="67"/>
      <c r="AC56" s="67"/>
      <c r="AD56" s="67"/>
      <c r="AE56" s="67"/>
      <c r="AF56" s="67"/>
      <c r="AG56" s="67"/>
      <c r="AH56" s="67"/>
      <c r="AI56" s="67"/>
      <c r="AJ56" s="67"/>
      <c r="AK56" s="67"/>
      <c r="AL56" s="67"/>
      <c r="AM56" s="67"/>
      <c r="AN56" s="67"/>
      <c r="AO56" s="67"/>
      <c r="AP56" s="67"/>
      <c r="AU56" s="12"/>
      <c r="AV56" s="9"/>
      <c r="BA56" s="12"/>
      <c r="BB56" s="9"/>
      <c r="BG56" s="12"/>
      <c r="BH56" s="9"/>
      <c r="BM56" s="12"/>
      <c r="BN56" s="9"/>
      <c r="BS56" s="12"/>
      <c r="BT56" s="9"/>
      <c r="BY56" s="12"/>
      <c r="BZ56" s="9"/>
      <c r="CE56" s="12"/>
      <c r="CF56" s="9"/>
    </row>
    <row r="57" spans="5:84" ht="28.55" customHeight="1" x14ac:dyDescent="0.35">
      <c r="E57" s="12"/>
      <c r="F57" s="9"/>
      <c r="K57" s="12"/>
      <c r="L57" s="67"/>
      <c r="M57" s="67"/>
      <c r="N57" s="67"/>
      <c r="O57" s="67"/>
      <c r="P57" s="67"/>
      <c r="Q57" s="67"/>
      <c r="R57" s="67"/>
      <c r="S57" s="67"/>
      <c r="T57" s="67"/>
      <c r="U57" s="67"/>
      <c r="V57" s="67"/>
      <c r="W57" s="67"/>
      <c r="X57" s="67"/>
      <c r="Y57" s="67"/>
      <c r="Z57" s="67"/>
      <c r="AA57" s="67"/>
      <c r="AB57" s="67"/>
      <c r="AC57" s="67"/>
      <c r="AD57" s="67"/>
      <c r="AE57" s="67"/>
      <c r="AF57" s="67"/>
      <c r="AG57" s="67"/>
      <c r="AH57" s="67"/>
      <c r="AI57" s="67"/>
      <c r="AJ57" s="67"/>
      <c r="AK57" s="67"/>
      <c r="AL57" s="67"/>
      <c r="AM57" s="67"/>
      <c r="AN57" s="67"/>
      <c r="AO57" s="67"/>
      <c r="AP57" s="67"/>
      <c r="AU57" s="12"/>
      <c r="AV57" s="9"/>
      <c r="BA57" s="12"/>
      <c r="BB57" s="9"/>
      <c r="BG57" s="12"/>
      <c r="BH57" s="9"/>
      <c r="BM57" s="12"/>
      <c r="BN57" s="9"/>
      <c r="BS57" s="12"/>
      <c r="BT57" s="9"/>
      <c r="BY57" s="12"/>
      <c r="BZ57" s="9"/>
      <c r="CE57" s="12"/>
      <c r="CF57" s="9"/>
    </row>
    <row r="58" spans="5:84" ht="28.55" customHeight="1" x14ac:dyDescent="0.35">
      <c r="E58" s="12"/>
      <c r="F58" s="9"/>
      <c r="K58" s="12"/>
      <c r="L58" s="67"/>
      <c r="M58" s="67"/>
      <c r="N58" s="67"/>
      <c r="O58" s="67"/>
      <c r="P58" s="67"/>
      <c r="Q58" s="67"/>
      <c r="R58" s="67"/>
      <c r="S58" s="67"/>
      <c r="T58" s="67"/>
      <c r="U58" s="67"/>
      <c r="V58" s="67"/>
      <c r="W58" s="67"/>
      <c r="X58" s="67"/>
      <c r="Y58" s="67"/>
      <c r="Z58" s="67"/>
      <c r="AA58" s="67"/>
      <c r="AB58" s="67"/>
      <c r="AC58" s="67"/>
      <c r="AD58" s="67"/>
      <c r="AE58" s="67"/>
      <c r="AF58" s="67"/>
      <c r="AG58" s="67"/>
      <c r="AH58" s="67"/>
      <c r="AI58" s="67"/>
      <c r="AJ58" s="67"/>
      <c r="AK58" s="67"/>
      <c r="AL58" s="67"/>
      <c r="AM58" s="67"/>
      <c r="AN58" s="67"/>
      <c r="AO58" s="67"/>
      <c r="AP58" s="67"/>
      <c r="AU58" s="12"/>
      <c r="AV58" s="9"/>
      <c r="BA58" s="12"/>
      <c r="BB58" s="9"/>
      <c r="BG58" s="12"/>
      <c r="BH58" s="9"/>
      <c r="BM58" s="12"/>
      <c r="BN58" s="9"/>
      <c r="BS58" s="12"/>
      <c r="BT58" s="9"/>
      <c r="BY58" s="12"/>
      <c r="BZ58" s="9"/>
      <c r="CE58" s="12"/>
      <c r="CF58" s="9"/>
    </row>
    <row r="59" spans="5:84" ht="28.55" customHeight="1" x14ac:dyDescent="0.35">
      <c r="E59" s="12"/>
      <c r="F59" s="9"/>
      <c r="K59" s="12"/>
      <c r="L59" s="67"/>
      <c r="M59" s="67"/>
      <c r="N59" s="67"/>
      <c r="O59" s="67"/>
      <c r="P59" s="67"/>
      <c r="Q59" s="67"/>
      <c r="R59" s="67"/>
      <c r="S59" s="67"/>
      <c r="T59" s="67"/>
      <c r="U59" s="67"/>
      <c r="V59" s="67"/>
      <c r="W59" s="67"/>
      <c r="X59" s="67"/>
      <c r="Y59" s="67"/>
      <c r="Z59" s="67"/>
      <c r="AA59" s="67"/>
      <c r="AB59" s="67"/>
      <c r="AC59" s="67"/>
      <c r="AD59" s="67"/>
      <c r="AE59" s="67"/>
      <c r="AF59" s="67"/>
      <c r="AG59" s="67"/>
      <c r="AH59" s="67"/>
      <c r="AI59" s="67"/>
      <c r="AJ59" s="67"/>
      <c r="AK59" s="67"/>
      <c r="AL59" s="67"/>
      <c r="AM59" s="67"/>
      <c r="AN59" s="67"/>
      <c r="AO59" s="67"/>
      <c r="AP59" s="67"/>
      <c r="AU59" s="12"/>
      <c r="AV59" s="9"/>
      <c r="BA59" s="12"/>
      <c r="BB59" s="9"/>
      <c r="BG59" s="12"/>
      <c r="BH59" s="9"/>
      <c r="BM59" s="12"/>
      <c r="BN59" s="9"/>
      <c r="BS59" s="12"/>
      <c r="BT59" s="9"/>
      <c r="BY59" s="12"/>
      <c r="BZ59" s="9"/>
      <c r="CE59" s="12"/>
      <c r="CF59" s="9"/>
    </row>
    <row r="60" spans="5:84" ht="28.55" customHeight="1" x14ac:dyDescent="0.35">
      <c r="E60" s="12"/>
      <c r="F60" s="9"/>
      <c r="K60" s="12"/>
      <c r="L60" s="67"/>
      <c r="M60" s="67"/>
      <c r="N60" s="67"/>
      <c r="O60" s="67"/>
      <c r="P60" s="67"/>
      <c r="Q60" s="67"/>
      <c r="R60" s="67"/>
      <c r="S60" s="67"/>
      <c r="T60" s="67"/>
      <c r="U60" s="67"/>
      <c r="V60" s="67"/>
      <c r="W60" s="67"/>
      <c r="X60" s="67"/>
      <c r="Y60" s="67"/>
      <c r="Z60" s="67"/>
      <c r="AA60" s="67"/>
      <c r="AB60" s="67"/>
      <c r="AC60" s="67"/>
      <c r="AD60" s="67"/>
      <c r="AE60" s="67"/>
      <c r="AF60" s="67"/>
      <c r="AG60" s="67"/>
      <c r="AH60" s="67"/>
      <c r="AI60" s="67"/>
      <c r="AJ60" s="67"/>
      <c r="AK60" s="67"/>
      <c r="AL60" s="67"/>
      <c r="AM60" s="67"/>
      <c r="AN60" s="67"/>
      <c r="AO60" s="67"/>
      <c r="AP60" s="67"/>
      <c r="AU60" s="12"/>
      <c r="AV60" s="9"/>
      <c r="BA60" s="12"/>
      <c r="BB60" s="9"/>
      <c r="BG60" s="12"/>
      <c r="BH60" s="9"/>
      <c r="BM60" s="12"/>
      <c r="BN60" s="9"/>
      <c r="BS60" s="12"/>
      <c r="BT60" s="9"/>
      <c r="BY60" s="12"/>
      <c r="BZ60" s="9"/>
      <c r="CE60" s="12"/>
      <c r="CF60" s="9"/>
    </row>
    <row r="61" spans="5:84" ht="28.55" customHeight="1" x14ac:dyDescent="0.35">
      <c r="E61" s="12"/>
      <c r="F61" s="9"/>
      <c r="K61" s="12"/>
      <c r="L61" s="67"/>
      <c r="M61" s="67"/>
      <c r="N61" s="67"/>
      <c r="O61" s="67"/>
      <c r="P61" s="67"/>
      <c r="Q61" s="67"/>
      <c r="R61" s="67"/>
      <c r="S61" s="67"/>
      <c r="T61" s="67"/>
      <c r="U61" s="67"/>
      <c r="V61" s="67"/>
      <c r="W61" s="67"/>
      <c r="X61" s="67"/>
      <c r="Y61" s="67"/>
      <c r="Z61" s="67"/>
      <c r="AA61" s="67"/>
      <c r="AB61" s="67"/>
      <c r="AC61" s="67"/>
      <c r="AD61" s="67"/>
      <c r="AE61" s="67"/>
      <c r="AF61" s="67"/>
      <c r="AG61" s="67"/>
      <c r="AH61" s="67"/>
      <c r="AI61" s="67"/>
      <c r="AJ61" s="67"/>
      <c r="AK61" s="67"/>
      <c r="AL61" s="67"/>
      <c r="AM61" s="67"/>
      <c r="AN61" s="67"/>
      <c r="AO61" s="67"/>
      <c r="AP61" s="67"/>
      <c r="AU61" s="12"/>
      <c r="AV61" s="9"/>
      <c r="BA61" s="12"/>
      <c r="BB61" s="9"/>
      <c r="BG61" s="12"/>
      <c r="BH61" s="9"/>
      <c r="BM61" s="12"/>
      <c r="BN61" s="9"/>
      <c r="BS61" s="12"/>
      <c r="BT61" s="9"/>
      <c r="BY61" s="12"/>
      <c r="BZ61" s="9"/>
      <c r="CE61" s="12"/>
      <c r="CF61" s="9"/>
    </row>
    <row r="62" spans="5:84" ht="28.55" customHeight="1" x14ac:dyDescent="0.35">
      <c r="E62" s="12"/>
      <c r="F62" s="9"/>
      <c r="K62" s="12"/>
      <c r="L62" s="67"/>
      <c r="M62" s="67"/>
      <c r="N62" s="67"/>
      <c r="O62" s="67"/>
      <c r="P62" s="68"/>
      <c r="Q62" s="68"/>
      <c r="R62" s="67"/>
      <c r="S62" s="67"/>
      <c r="T62" s="67"/>
      <c r="U62" s="67"/>
      <c r="V62" s="68"/>
      <c r="W62" s="68"/>
      <c r="X62" s="67"/>
      <c r="Y62" s="67"/>
      <c r="Z62" s="67"/>
      <c r="AA62" s="67"/>
      <c r="AB62" s="68"/>
      <c r="AC62" s="68"/>
      <c r="AD62" s="67"/>
      <c r="AE62" s="67"/>
      <c r="AF62" s="67"/>
      <c r="AG62" s="67"/>
      <c r="AH62" s="68"/>
      <c r="AI62" s="68"/>
      <c r="AJ62" s="67"/>
      <c r="AK62" s="67"/>
      <c r="AL62" s="67"/>
      <c r="AM62" s="67"/>
      <c r="AN62" s="68"/>
      <c r="AO62" s="68"/>
      <c r="AP62" s="67"/>
      <c r="AU62" s="12"/>
      <c r="AV62" s="9"/>
      <c r="BA62" s="12"/>
      <c r="BB62" s="9"/>
      <c r="BG62" s="12"/>
      <c r="BH62" s="9"/>
      <c r="BM62" s="12"/>
      <c r="BN62" s="9"/>
      <c r="BS62" s="12"/>
      <c r="BT62" s="9"/>
      <c r="BY62" s="12"/>
      <c r="BZ62" s="9"/>
      <c r="CE62" s="12"/>
      <c r="CF62" s="9"/>
    </row>
    <row r="63" spans="5:84" ht="28.55" customHeight="1" x14ac:dyDescent="0.35">
      <c r="E63" s="12"/>
      <c r="F63" s="9"/>
      <c r="K63" s="12"/>
      <c r="L63" s="67"/>
      <c r="M63" s="67"/>
      <c r="N63" s="67"/>
      <c r="O63" s="67"/>
      <c r="P63" s="68"/>
      <c r="Q63" s="68"/>
      <c r="R63" s="67"/>
      <c r="S63" s="67"/>
      <c r="T63" s="67"/>
      <c r="U63" s="67"/>
      <c r="V63" s="68"/>
      <c r="W63" s="68"/>
      <c r="X63" s="67"/>
      <c r="Y63" s="67"/>
      <c r="Z63" s="67"/>
      <c r="AA63" s="67"/>
      <c r="AB63" s="68"/>
      <c r="AC63" s="68"/>
      <c r="AD63" s="67"/>
      <c r="AE63" s="67"/>
      <c r="AF63" s="67"/>
      <c r="AG63" s="67"/>
      <c r="AH63" s="68"/>
      <c r="AI63" s="68"/>
      <c r="AJ63" s="67"/>
      <c r="AK63" s="67"/>
      <c r="AL63" s="67"/>
      <c r="AM63" s="67"/>
      <c r="AN63" s="68"/>
      <c r="AO63" s="68"/>
      <c r="AP63" s="67"/>
      <c r="AU63" s="12"/>
      <c r="AV63" s="9"/>
      <c r="BA63" s="12"/>
      <c r="BB63" s="9"/>
      <c r="BG63" s="12"/>
      <c r="BH63" s="9"/>
      <c r="BM63" s="12"/>
      <c r="BN63" s="9"/>
      <c r="BS63" s="12"/>
      <c r="BT63" s="9"/>
      <c r="BY63" s="12"/>
      <c r="BZ63" s="9"/>
      <c r="CE63" s="12"/>
      <c r="CF63" s="9"/>
    </row>
    <row r="64" spans="5:84" ht="28.55" customHeight="1" x14ac:dyDescent="0.35">
      <c r="E64" s="12"/>
      <c r="F64" s="9"/>
      <c r="K64" s="12"/>
      <c r="L64" s="67"/>
      <c r="M64" s="67"/>
      <c r="N64" s="67"/>
      <c r="O64" s="67"/>
      <c r="P64" s="68"/>
      <c r="Q64" s="68"/>
      <c r="R64" s="67"/>
      <c r="S64" s="67"/>
      <c r="T64" s="67"/>
      <c r="U64" s="67"/>
      <c r="V64" s="68"/>
      <c r="W64" s="68"/>
      <c r="X64" s="67"/>
      <c r="Y64" s="67"/>
      <c r="Z64" s="67"/>
      <c r="AA64" s="67"/>
      <c r="AB64" s="68"/>
      <c r="AC64" s="68"/>
      <c r="AD64" s="67"/>
      <c r="AE64" s="67"/>
      <c r="AF64" s="67"/>
      <c r="AG64" s="67"/>
      <c r="AH64" s="68"/>
      <c r="AI64" s="68"/>
      <c r="AJ64" s="67"/>
      <c r="AK64" s="67"/>
      <c r="AL64" s="67"/>
      <c r="AM64" s="67"/>
      <c r="AN64" s="68"/>
      <c r="AO64" s="68"/>
      <c r="AP64" s="67"/>
      <c r="AU64" s="12"/>
      <c r="AV64" s="9"/>
      <c r="BA64" s="12"/>
      <c r="BB64" s="9"/>
      <c r="BG64" s="12"/>
      <c r="BH64" s="9"/>
      <c r="BM64" s="12"/>
      <c r="BN64" s="9"/>
      <c r="BS64" s="12"/>
      <c r="BT64" s="9"/>
      <c r="BY64" s="12"/>
      <c r="BZ64" s="9"/>
      <c r="CE64" s="12"/>
      <c r="CF64" s="9"/>
    </row>
    <row r="65" spans="5:84" ht="28.55" customHeight="1" x14ac:dyDescent="0.35">
      <c r="E65" s="12"/>
      <c r="F65" s="9"/>
      <c r="K65" s="12"/>
      <c r="L65" s="67"/>
      <c r="M65" s="67"/>
      <c r="N65" s="67"/>
      <c r="O65" s="67"/>
      <c r="P65" s="68"/>
      <c r="Q65" s="68"/>
      <c r="R65" s="67"/>
      <c r="S65" s="67"/>
      <c r="T65" s="67"/>
      <c r="U65" s="67"/>
      <c r="V65" s="68"/>
      <c r="W65" s="68"/>
      <c r="X65" s="67"/>
      <c r="Y65" s="67"/>
      <c r="Z65" s="67"/>
      <c r="AA65" s="67"/>
      <c r="AB65" s="68"/>
      <c r="AC65" s="68"/>
      <c r="AD65" s="67"/>
      <c r="AE65" s="67"/>
      <c r="AF65" s="67"/>
      <c r="AG65" s="67"/>
      <c r="AH65" s="68"/>
      <c r="AI65" s="68"/>
      <c r="AJ65" s="67"/>
      <c r="AK65" s="67"/>
      <c r="AL65" s="67"/>
      <c r="AM65" s="67"/>
      <c r="AN65" s="68"/>
      <c r="AO65" s="68"/>
      <c r="AP65" s="67"/>
      <c r="AU65" s="12"/>
      <c r="AV65" s="9"/>
      <c r="BA65" s="12"/>
      <c r="BB65" s="9"/>
      <c r="BG65" s="12"/>
      <c r="BH65" s="9"/>
      <c r="BM65" s="12"/>
      <c r="BN65" s="9"/>
      <c r="BS65" s="12"/>
      <c r="BT65" s="9"/>
      <c r="BY65" s="12"/>
      <c r="BZ65" s="9"/>
      <c r="CE65" s="12"/>
      <c r="CF65" s="9"/>
    </row>
    <row r="66" spans="5:84" ht="28.55" customHeight="1" x14ac:dyDescent="0.35">
      <c r="E66" s="12"/>
      <c r="F66" s="9"/>
      <c r="K66" s="12"/>
      <c r="L66" s="67"/>
      <c r="M66" s="67"/>
      <c r="N66" s="67"/>
      <c r="O66" s="67"/>
      <c r="P66" s="68"/>
      <c r="Q66" s="68"/>
      <c r="R66" s="67"/>
      <c r="S66" s="67"/>
      <c r="T66" s="67"/>
      <c r="U66" s="67"/>
      <c r="V66" s="68"/>
      <c r="W66" s="68"/>
      <c r="X66" s="67"/>
      <c r="Y66" s="67"/>
      <c r="Z66" s="67"/>
      <c r="AA66" s="67"/>
      <c r="AB66" s="68"/>
      <c r="AC66" s="68"/>
      <c r="AD66" s="67"/>
      <c r="AE66" s="67"/>
      <c r="AF66" s="67"/>
      <c r="AG66" s="67"/>
      <c r="AH66" s="68"/>
      <c r="AI66" s="68"/>
      <c r="AJ66" s="67"/>
      <c r="AK66" s="67"/>
      <c r="AL66" s="67"/>
      <c r="AM66" s="67"/>
      <c r="AN66" s="68"/>
      <c r="AO66" s="68"/>
      <c r="AP66" s="67"/>
      <c r="AU66" s="12"/>
      <c r="AV66" s="9"/>
      <c r="BA66" s="12"/>
      <c r="BB66" s="9"/>
      <c r="BG66" s="12"/>
      <c r="BH66" s="9"/>
      <c r="BM66" s="12"/>
      <c r="BN66" s="9"/>
      <c r="BS66" s="12"/>
      <c r="BT66" s="9"/>
      <c r="BY66" s="12"/>
      <c r="BZ66" s="9"/>
      <c r="CE66" s="12"/>
      <c r="CF66" s="9"/>
    </row>
    <row r="67" spans="5:84" ht="28.55" customHeight="1" x14ac:dyDescent="0.35">
      <c r="E67" s="12"/>
      <c r="F67" s="9"/>
      <c r="K67" s="12"/>
      <c r="L67" s="67"/>
      <c r="M67" s="67"/>
      <c r="N67" s="67"/>
      <c r="O67" s="67"/>
      <c r="P67" s="68"/>
      <c r="Q67" s="68"/>
      <c r="R67" s="67"/>
      <c r="S67" s="67"/>
      <c r="T67" s="67"/>
      <c r="U67" s="67"/>
      <c r="V67" s="68"/>
      <c r="W67" s="68"/>
      <c r="X67" s="67"/>
      <c r="Y67" s="67"/>
      <c r="Z67" s="67"/>
      <c r="AA67" s="67"/>
      <c r="AB67" s="68"/>
      <c r="AC67" s="68"/>
      <c r="AD67" s="67"/>
      <c r="AE67" s="67"/>
      <c r="AF67" s="67"/>
      <c r="AG67" s="67"/>
      <c r="AH67" s="68"/>
      <c r="AI67" s="68"/>
      <c r="AJ67" s="67"/>
      <c r="AK67" s="67"/>
      <c r="AL67" s="67"/>
      <c r="AM67" s="67"/>
      <c r="AN67" s="68"/>
      <c r="AO67" s="68"/>
      <c r="AP67" s="67"/>
      <c r="AU67" s="12"/>
      <c r="AV67" s="9"/>
      <c r="BA67" s="12"/>
      <c r="BB67" s="9"/>
      <c r="BG67" s="12"/>
      <c r="BH67" s="9"/>
      <c r="BM67" s="12"/>
      <c r="BN67" s="9"/>
      <c r="BS67" s="12"/>
      <c r="BT67" s="9"/>
      <c r="BY67" s="12"/>
      <c r="BZ67" s="9"/>
      <c r="CE67" s="12"/>
      <c r="CF67" s="9"/>
    </row>
    <row r="68" spans="5:84" ht="28.55" customHeight="1" x14ac:dyDescent="0.35">
      <c r="E68" s="12"/>
      <c r="F68" s="9"/>
      <c r="K68" s="12"/>
      <c r="L68" s="67"/>
      <c r="M68" s="67"/>
      <c r="N68" s="67"/>
      <c r="O68" s="67"/>
      <c r="P68" s="68"/>
      <c r="Q68" s="68"/>
      <c r="R68" s="67"/>
      <c r="S68" s="67"/>
      <c r="T68" s="67"/>
      <c r="U68" s="67"/>
      <c r="V68" s="68"/>
      <c r="W68" s="68"/>
      <c r="X68" s="67"/>
      <c r="Y68" s="67"/>
      <c r="Z68" s="67"/>
      <c r="AA68" s="67"/>
      <c r="AB68" s="68"/>
      <c r="AC68" s="68"/>
      <c r="AD68" s="67"/>
      <c r="AE68" s="67"/>
      <c r="AF68" s="67"/>
      <c r="AG68" s="67"/>
      <c r="AH68" s="68"/>
      <c r="AI68" s="68"/>
      <c r="AJ68" s="67"/>
      <c r="AK68" s="67"/>
      <c r="AL68" s="67"/>
      <c r="AM68" s="67"/>
      <c r="AN68" s="68"/>
      <c r="AO68" s="68"/>
      <c r="AP68" s="67"/>
      <c r="AU68" s="12"/>
      <c r="AV68" s="9"/>
      <c r="BA68" s="12"/>
      <c r="BB68" s="9"/>
      <c r="BG68" s="12"/>
      <c r="BH68" s="9"/>
      <c r="BM68" s="12"/>
      <c r="BN68" s="9"/>
      <c r="BS68" s="12"/>
      <c r="BT68" s="9"/>
      <c r="BY68" s="12"/>
      <c r="BZ68" s="9"/>
      <c r="CE68" s="12"/>
      <c r="CF68" s="9"/>
    </row>
    <row r="69" spans="5:84" ht="28.55" customHeight="1" x14ac:dyDescent="0.35">
      <c r="E69" s="12"/>
      <c r="F69" s="9"/>
      <c r="K69" s="12"/>
      <c r="L69" s="67"/>
      <c r="M69" s="67"/>
      <c r="N69" s="67"/>
      <c r="O69" s="67"/>
      <c r="P69" s="68"/>
      <c r="Q69" s="68"/>
      <c r="R69" s="67"/>
      <c r="S69" s="67"/>
      <c r="T69" s="67"/>
      <c r="U69" s="67"/>
      <c r="V69" s="68"/>
      <c r="W69" s="68"/>
      <c r="X69" s="67"/>
      <c r="Y69" s="67"/>
      <c r="Z69" s="67"/>
      <c r="AA69" s="67"/>
      <c r="AB69" s="68"/>
      <c r="AC69" s="68"/>
      <c r="AD69" s="67"/>
      <c r="AE69" s="67"/>
      <c r="AF69" s="67"/>
      <c r="AG69" s="67"/>
      <c r="AH69" s="68"/>
      <c r="AI69" s="68"/>
      <c r="AJ69" s="67"/>
      <c r="AK69" s="67"/>
      <c r="AL69" s="67"/>
      <c r="AM69" s="67"/>
      <c r="AN69" s="68"/>
      <c r="AO69" s="68"/>
      <c r="AP69" s="67"/>
      <c r="AU69" s="12"/>
      <c r="AV69" s="9"/>
      <c r="BA69" s="12"/>
      <c r="BB69" s="9"/>
      <c r="BG69" s="12"/>
      <c r="BH69" s="9"/>
      <c r="BM69" s="12"/>
      <c r="BN69" s="9"/>
      <c r="BS69" s="12"/>
      <c r="BT69" s="9"/>
      <c r="BY69" s="12"/>
      <c r="BZ69" s="9"/>
      <c r="CE69" s="12"/>
      <c r="CF69" s="9"/>
    </row>
    <row r="70" spans="5:84" ht="28.55" customHeight="1" x14ac:dyDescent="0.35">
      <c r="E70" s="12"/>
      <c r="F70" s="9"/>
      <c r="K70" s="12"/>
      <c r="L70" s="67"/>
      <c r="M70" s="67"/>
      <c r="N70" s="67"/>
      <c r="O70" s="67"/>
      <c r="P70" s="68"/>
      <c r="Q70" s="68"/>
      <c r="R70" s="67"/>
      <c r="S70" s="67"/>
      <c r="T70" s="67"/>
      <c r="U70" s="67"/>
      <c r="V70" s="68"/>
      <c r="W70" s="68"/>
      <c r="X70" s="67"/>
      <c r="Y70" s="67"/>
      <c r="Z70" s="67"/>
      <c r="AA70" s="67"/>
      <c r="AB70" s="68"/>
      <c r="AC70" s="68"/>
      <c r="AD70" s="67"/>
      <c r="AE70" s="67"/>
      <c r="AF70" s="67"/>
      <c r="AG70" s="67"/>
      <c r="AH70" s="68"/>
      <c r="AI70" s="68"/>
      <c r="AJ70" s="67"/>
      <c r="AK70" s="67"/>
      <c r="AL70" s="67"/>
      <c r="AM70" s="67"/>
      <c r="AN70" s="68"/>
      <c r="AO70" s="68"/>
      <c r="AP70" s="67"/>
      <c r="AU70" s="12"/>
      <c r="AV70" s="9"/>
      <c r="BA70" s="12"/>
      <c r="BB70" s="9"/>
      <c r="BG70" s="12"/>
      <c r="BH70" s="9"/>
      <c r="BM70" s="12"/>
      <c r="BN70" s="9"/>
      <c r="BS70" s="12"/>
      <c r="BT70" s="9"/>
      <c r="BY70" s="12"/>
      <c r="BZ70" s="9"/>
      <c r="CE70" s="12"/>
      <c r="CF70" s="9"/>
    </row>
    <row r="71" spans="5:84" ht="28.55" customHeight="1" x14ac:dyDescent="0.35">
      <c r="E71" s="12"/>
      <c r="F71" s="9"/>
      <c r="K71" s="12"/>
      <c r="L71" s="67"/>
      <c r="M71" s="67"/>
      <c r="N71" s="67"/>
      <c r="O71" s="67"/>
      <c r="P71" s="68"/>
      <c r="Q71" s="68"/>
      <c r="R71" s="67"/>
      <c r="S71" s="67"/>
      <c r="T71" s="67"/>
      <c r="U71" s="67"/>
      <c r="V71" s="68"/>
      <c r="W71" s="68"/>
      <c r="X71" s="67"/>
      <c r="Y71" s="67"/>
      <c r="Z71" s="67"/>
      <c r="AA71" s="67"/>
      <c r="AB71" s="68"/>
      <c r="AC71" s="68"/>
      <c r="AD71" s="67"/>
      <c r="AE71" s="67"/>
      <c r="AF71" s="67"/>
      <c r="AG71" s="67"/>
      <c r="AH71" s="68"/>
      <c r="AI71" s="68"/>
      <c r="AJ71" s="67"/>
      <c r="AK71" s="67"/>
      <c r="AL71" s="67"/>
      <c r="AM71" s="67"/>
      <c r="AN71" s="68"/>
      <c r="AO71" s="68"/>
      <c r="AP71" s="67"/>
      <c r="AU71" s="12"/>
      <c r="AV71" s="9"/>
      <c r="BA71" s="12"/>
      <c r="BB71" s="9"/>
      <c r="BG71" s="12"/>
      <c r="BH71" s="9"/>
      <c r="BM71" s="12"/>
      <c r="BN71" s="9"/>
      <c r="BS71" s="12"/>
      <c r="BT71" s="9"/>
      <c r="BY71" s="12"/>
      <c r="BZ71" s="9"/>
      <c r="CE71" s="12"/>
      <c r="CF71" s="9"/>
    </row>
    <row r="72" spans="5:84" ht="28.55" customHeight="1" x14ac:dyDescent="0.35">
      <c r="E72" s="12"/>
      <c r="F72" s="9"/>
      <c r="K72" s="12"/>
      <c r="L72" s="67"/>
      <c r="M72" s="67"/>
      <c r="N72" s="67"/>
      <c r="O72" s="67"/>
      <c r="P72" s="68"/>
      <c r="Q72" s="68"/>
      <c r="R72" s="67"/>
      <c r="S72" s="67"/>
      <c r="T72" s="67"/>
      <c r="U72" s="67"/>
      <c r="V72" s="68"/>
      <c r="W72" s="68"/>
      <c r="X72" s="67"/>
      <c r="Y72" s="67"/>
      <c r="Z72" s="67"/>
      <c r="AA72" s="67"/>
      <c r="AB72" s="68"/>
      <c r="AC72" s="68"/>
      <c r="AD72" s="67"/>
      <c r="AE72" s="67"/>
      <c r="AF72" s="67"/>
      <c r="AG72" s="67"/>
      <c r="AH72" s="68"/>
      <c r="AI72" s="68"/>
      <c r="AJ72" s="67"/>
      <c r="AK72" s="67"/>
      <c r="AL72" s="67"/>
      <c r="AM72" s="67"/>
      <c r="AN72" s="68"/>
      <c r="AO72" s="68"/>
      <c r="AP72" s="67"/>
      <c r="AU72" s="12"/>
      <c r="AV72" s="9"/>
      <c r="BA72" s="12"/>
      <c r="BB72" s="9"/>
      <c r="BG72" s="12"/>
      <c r="BH72" s="9"/>
      <c r="BM72" s="12"/>
      <c r="BN72" s="9"/>
      <c r="BS72" s="12"/>
      <c r="BT72" s="9"/>
      <c r="BY72" s="12"/>
      <c r="BZ72" s="9"/>
      <c r="CE72" s="12"/>
      <c r="CF72" s="9"/>
    </row>
    <row r="73" spans="5:84" ht="28.55" customHeight="1" x14ac:dyDescent="0.35">
      <c r="E73" s="12"/>
      <c r="F73" s="9"/>
      <c r="K73" s="12"/>
      <c r="L73" s="67"/>
      <c r="M73" s="67"/>
      <c r="N73" s="67"/>
      <c r="O73" s="67"/>
      <c r="P73" s="68"/>
      <c r="Q73" s="68"/>
      <c r="R73" s="67"/>
      <c r="S73" s="67"/>
      <c r="T73" s="67"/>
      <c r="U73" s="67"/>
      <c r="V73" s="68"/>
      <c r="W73" s="68"/>
      <c r="X73" s="67"/>
      <c r="Y73" s="67"/>
      <c r="Z73" s="67"/>
      <c r="AA73" s="67"/>
      <c r="AB73" s="68"/>
      <c r="AC73" s="68"/>
      <c r="AD73" s="67"/>
      <c r="AE73" s="67"/>
      <c r="AF73" s="67"/>
      <c r="AG73" s="67"/>
      <c r="AH73" s="68"/>
      <c r="AI73" s="68"/>
      <c r="AJ73" s="67"/>
      <c r="AK73" s="67"/>
      <c r="AL73" s="67"/>
      <c r="AM73" s="67"/>
      <c r="AN73" s="68"/>
      <c r="AO73" s="68"/>
      <c r="AP73" s="67"/>
      <c r="AU73" s="12"/>
      <c r="AV73" s="9"/>
      <c r="BA73" s="12"/>
      <c r="BB73" s="9"/>
      <c r="BG73" s="12"/>
      <c r="BH73" s="9"/>
      <c r="BM73" s="12"/>
      <c r="BN73" s="9"/>
      <c r="BS73" s="12"/>
      <c r="BT73" s="9"/>
      <c r="BY73" s="12"/>
      <c r="BZ73" s="9"/>
      <c r="CE73" s="12"/>
      <c r="CF73" s="9"/>
    </row>
    <row r="74" spans="5:84" ht="28.55" customHeight="1" x14ac:dyDescent="0.35">
      <c r="E74" s="12"/>
      <c r="F74" s="9"/>
      <c r="K74" s="12"/>
      <c r="L74" s="67"/>
      <c r="M74" s="67"/>
      <c r="N74" s="67"/>
      <c r="O74" s="67"/>
      <c r="P74" s="68"/>
      <c r="Q74" s="68"/>
      <c r="R74" s="67"/>
      <c r="S74" s="67"/>
      <c r="T74" s="67"/>
      <c r="U74" s="67"/>
      <c r="V74" s="68"/>
      <c r="W74" s="68"/>
      <c r="X74" s="67"/>
      <c r="Y74" s="67"/>
      <c r="Z74" s="67"/>
      <c r="AA74" s="67"/>
      <c r="AB74" s="68"/>
      <c r="AC74" s="68"/>
      <c r="AD74" s="67"/>
      <c r="AE74" s="67"/>
      <c r="AF74" s="67"/>
      <c r="AG74" s="67"/>
      <c r="AH74" s="68"/>
      <c r="AI74" s="68"/>
      <c r="AJ74" s="67"/>
      <c r="AK74" s="67"/>
      <c r="AL74" s="67"/>
      <c r="AM74" s="67"/>
      <c r="AN74" s="68"/>
      <c r="AO74" s="68"/>
      <c r="AP74" s="67"/>
      <c r="AU74" s="12"/>
      <c r="AV74" s="9"/>
      <c r="BA74" s="12"/>
      <c r="BB74" s="9"/>
      <c r="BG74" s="12"/>
      <c r="BH74" s="9"/>
      <c r="BM74" s="12"/>
      <c r="BN74" s="9"/>
      <c r="BS74" s="12"/>
      <c r="BT74" s="9"/>
      <c r="BY74" s="12"/>
      <c r="BZ74" s="9"/>
      <c r="CE74" s="12"/>
      <c r="CF74" s="9"/>
    </row>
    <row r="75" spans="5:84" ht="28.55" customHeight="1" x14ac:dyDescent="0.35">
      <c r="E75" s="12"/>
      <c r="F75" s="9"/>
      <c r="K75" s="12"/>
      <c r="L75" s="67"/>
      <c r="M75" s="67"/>
      <c r="N75" s="67"/>
      <c r="O75" s="67"/>
      <c r="P75" s="68"/>
      <c r="Q75" s="68"/>
      <c r="R75" s="67"/>
      <c r="S75" s="67"/>
      <c r="T75" s="67"/>
      <c r="U75" s="67"/>
      <c r="V75" s="68"/>
      <c r="W75" s="68"/>
      <c r="X75" s="67"/>
      <c r="Y75" s="67"/>
      <c r="Z75" s="67"/>
      <c r="AA75" s="67"/>
      <c r="AB75" s="68"/>
      <c r="AC75" s="68"/>
      <c r="AD75" s="67"/>
      <c r="AE75" s="67"/>
      <c r="AF75" s="67"/>
      <c r="AG75" s="67"/>
      <c r="AH75" s="68"/>
      <c r="AI75" s="68"/>
      <c r="AJ75" s="67"/>
      <c r="AK75" s="67"/>
      <c r="AL75" s="67"/>
      <c r="AM75" s="67"/>
      <c r="AN75" s="68"/>
      <c r="AO75" s="68"/>
      <c r="AP75" s="67"/>
      <c r="AU75" s="12"/>
      <c r="AV75" s="9"/>
      <c r="BA75" s="12"/>
      <c r="BB75" s="9"/>
      <c r="BG75" s="12"/>
      <c r="BH75" s="9"/>
      <c r="BM75" s="12"/>
      <c r="BN75" s="9"/>
      <c r="BS75" s="12"/>
      <c r="BT75" s="9"/>
      <c r="BY75" s="12"/>
      <c r="BZ75" s="9"/>
      <c r="CE75" s="12"/>
      <c r="CF75" s="9"/>
    </row>
    <row r="76" spans="5:84" ht="28.55" customHeight="1" x14ac:dyDescent="0.35">
      <c r="E76" s="12"/>
      <c r="F76" s="9"/>
      <c r="K76" s="12"/>
      <c r="L76" s="67"/>
      <c r="M76" s="67"/>
      <c r="N76" s="67"/>
      <c r="O76" s="67"/>
      <c r="P76" s="68"/>
      <c r="Q76" s="68"/>
      <c r="R76" s="67"/>
      <c r="S76" s="67"/>
      <c r="T76" s="67"/>
      <c r="U76" s="67"/>
      <c r="V76" s="68"/>
      <c r="W76" s="68"/>
      <c r="X76" s="67"/>
      <c r="Y76" s="67"/>
      <c r="Z76" s="67"/>
      <c r="AA76" s="67"/>
      <c r="AB76" s="68"/>
      <c r="AC76" s="68"/>
      <c r="AD76" s="67"/>
      <c r="AE76" s="67"/>
      <c r="AF76" s="67"/>
      <c r="AG76" s="67"/>
      <c r="AH76" s="68"/>
      <c r="AI76" s="68"/>
      <c r="AJ76" s="67"/>
      <c r="AK76" s="67"/>
      <c r="AL76" s="67"/>
      <c r="AM76" s="67"/>
      <c r="AN76" s="68"/>
      <c r="AO76" s="68"/>
      <c r="AP76" s="67"/>
      <c r="AU76" s="12"/>
      <c r="AV76" s="9"/>
      <c r="BA76" s="12"/>
      <c r="BB76" s="9"/>
      <c r="BG76" s="12"/>
      <c r="BH76" s="9"/>
      <c r="BM76" s="12"/>
      <c r="BN76" s="9"/>
      <c r="BS76" s="12"/>
      <c r="BT76" s="9"/>
      <c r="BY76" s="12"/>
      <c r="BZ76" s="9"/>
      <c r="CE76" s="12"/>
      <c r="CF76" s="9"/>
    </row>
    <row r="77" spans="5:84" ht="28.55" customHeight="1" x14ac:dyDescent="0.35">
      <c r="E77" s="12"/>
      <c r="F77" s="9"/>
      <c r="K77" s="12"/>
      <c r="L77" s="67"/>
      <c r="M77" s="67"/>
      <c r="N77" s="67"/>
      <c r="O77" s="67"/>
      <c r="P77" s="68"/>
      <c r="Q77" s="68"/>
      <c r="R77" s="67"/>
      <c r="S77" s="67"/>
      <c r="T77" s="67"/>
      <c r="U77" s="67"/>
      <c r="V77" s="68"/>
      <c r="W77" s="68"/>
      <c r="X77" s="67"/>
      <c r="Y77" s="67"/>
      <c r="Z77" s="67"/>
      <c r="AA77" s="67"/>
      <c r="AB77" s="68"/>
      <c r="AC77" s="68"/>
      <c r="AD77" s="67"/>
      <c r="AE77" s="67"/>
      <c r="AF77" s="67"/>
      <c r="AG77" s="67"/>
      <c r="AH77" s="68"/>
      <c r="AI77" s="68"/>
      <c r="AJ77" s="67"/>
      <c r="AK77" s="67"/>
      <c r="AL77" s="67"/>
      <c r="AM77" s="67"/>
      <c r="AN77" s="68"/>
      <c r="AO77" s="68"/>
      <c r="AP77" s="67"/>
      <c r="AU77" s="12"/>
      <c r="AV77" s="9"/>
      <c r="BA77" s="12"/>
      <c r="BB77" s="9"/>
      <c r="BG77" s="12"/>
      <c r="BH77" s="9"/>
      <c r="BM77" s="12"/>
      <c r="BN77" s="9"/>
      <c r="BS77" s="12"/>
      <c r="BT77" s="9"/>
      <c r="BY77" s="12"/>
      <c r="BZ77" s="9"/>
      <c r="CE77" s="12"/>
      <c r="CF77" s="9"/>
    </row>
    <row r="78" spans="5:84" ht="28.55" customHeight="1" x14ac:dyDescent="0.35">
      <c r="E78" s="12"/>
      <c r="F78" s="9"/>
      <c r="K78" s="12"/>
      <c r="L78" s="67"/>
      <c r="M78" s="67"/>
      <c r="N78" s="67"/>
      <c r="O78" s="67"/>
      <c r="P78" s="68"/>
      <c r="Q78" s="68"/>
      <c r="R78" s="67"/>
      <c r="S78" s="67"/>
      <c r="T78" s="67"/>
      <c r="U78" s="67"/>
      <c r="V78" s="68"/>
      <c r="W78" s="68"/>
      <c r="X78" s="67"/>
      <c r="Y78" s="67"/>
      <c r="Z78" s="67"/>
      <c r="AA78" s="67"/>
      <c r="AB78" s="68"/>
      <c r="AC78" s="68"/>
      <c r="AD78" s="67"/>
      <c r="AE78" s="67"/>
      <c r="AF78" s="67"/>
      <c r="AG78" s="67"/>
      <c r="AH78" s="68"/>
      <c r="AI78" s="68"/>
      <c r="AJ78" s="67"/>
      <c r="AK78" s="67"/>
      <c r="AL78" s="67"/>
      <c r="AM78" s="67"/>
      <c r="AN78" s="68"/>
      <c r="AO78" s="68"/>
      <c r="AP78" s="67"/>
      <c r="AU78" s="12"/>
      <c r="AV78" s="9"/>
      <c r="BA78" s="12"/>
      <c r="BB78" s="9"/>
      <c r="BG78" s="12"/>
      <c r="BH78" s="9"/>
      <c r="BM78" s="12"/>
      <c r="BN78" s="9"/>
      <c r="BS78" s="12"/>
      <c r="BT78" s="9"/>
      <c r="BY78" s="12"/>
      <c r="BZ78" s="9"/>
      <c r="CE78" s="12"/>
      <c r="CF78" s="9"/>
    </row>
    <row r="79" spans="5:84" ht="28.55" customHeight="1" x14ac:dyDescent="0.35">
      <c r="E79" s="12"/>
      <c r="F79" s="9"/>
      <c r="K79" s="12"/>
      <c r="L79" s="67"/>
      <c r="M79" s="67"/>
      <c r="N79" s="67"/>
      <c r="O79" s="67"/>
      <c r="P79" s="68"/>
      <c r="Q79" s="68"/>
      <c r="R79" s="67"/>
      <c r="S79" s="67"/>
      <c r="T79" s="67"/>
      <c r="U79" s="67"/>
      <c r="V79" s="68"/>
      <c r="W79" s="68"/>
      <c r="X79" s="67"/>
      <c r="Y79" s="67"/>
      <c r="Z79" s="67"/>
      <c r="AA79" s="67"/>
      <c r="AB79" s="68"/>
      <c r="AC79" s="68"/>
      <c r="AD79" s="67"/>
      <c r="AE79" s="67"/>
      <c r="AF79" s="67"/>
      <c r="AG79" s="67"/>
      <c r="AH79" s="68"/>
      <c r="AI79" s="68"/>
      <c r="AJ79" s="67"/>
      <c r="AK79" s="67"/>
      <c r="AL79" s="67"/>
      <c r="AM79" s="67"/>
      <c r="AN79" s="68"/>
      <c r="AO79" s="68"/>
      <c r="AP79" s="67"/>
      <c r="AU79" s="12"/>
      <c r="AV79" s="9"/>
      <c r="BA79" s="12"/>
      <c r="BB79" s="9"/>
      <c r="BG79" s="12"/>
      <c r="BH79" s="9"/>
      <c r="BM79" s="12"/>
      <c r="BN79" s="9"/>
      <c r="BS79" s="12"/>
      <c r="BT79" s="9"/>
      <c r="BY79" s="12"/>
      <c r="BZ79" s="9"/>
      <c r="CE79" s="12"/>
      <c r="CF79" s="9"/>
    </row>
    <row r="80" spans="5:84" ht="28.55" customHeight="1" x14ac:dyDescent="0.35">
      <c r="E80" s="12"/>
      <c r="F80" s="9"/>
      <c r="K80" s="12"/>
      <c r="L80" s="67"/>
      <c r="M80" s="67"/>
      <c r="N80" s="67"/>
      <c r="O80" s="67"/>
      <c r="P80" s="68"/>
      <c r="Q80" s="68"/>
      <c r="R80" s="67"/>
      <c r="S80" s="67"/>
      <c r="T80" s="67"/>
      <c r="U80" s="67"/>
      <c r="V80" s="68"/>
      <c r="W80" s="68"/>
      <c r="X80" s="67"/>
      <c r="Y80" s="67"/>
      <c r="Z80" s="67"/>
      <c r="AA80" s="67"/>
      <c r="AB80" s="68"/>
      <c r="AC80" s="68"/>
      <c r="AD80" s="67"/>
      <c r="AE80" s="67"/>
      <c r="AF80" s="67"/>
      <c r="AG80" s="67"/>
      <c r="AH80" s="68"/>
      <c r="AI80" s="68"/>
      <c r="AJ80" s="67"/>
      <c r="AK80" s="67"/>
      <c r="AL80" s="67"/>
      <c r="AM80" s="67"/>
      <c r="AN80" s="68"/>
      <c r="AO80" s="68"/>
      <c r="AP80" s="67"/>
      <c r="AU80" s="12"/>
      <c r="AV80" s="9"/>
      <c r="BA80" s="12"/>
      <c r="BB80" s="9"/>
      <c r="BG80" s="12"/>
      <c r="BH80" s="9"/>
      <c r="BM80" s="12"/>
      <c r="BN80" s="9"/>
      <c r="BS80" s="12"/>
      <c r="BT80" s="9"/>
      <c r="BY80" s="12"/>
      <c r="BZ80" s="9"/>
      <c r="CE80" s="12"/>
      <c r="CF80" s="9"/>
    </row>
    <row r="81" spans="5:84" ht="28.55" customHeight="1" x14ac:dyDescent="0.35">
      <c r="E81" s="12"/>
      <c r="F81" s="9"/>
      <c r="K81" s="12"/>
      <c r="L81" s="67"/>
      <c r="M81" s="67"/>
      <c r="N81" s="67"/>
      <c r="O81" s="67"/>
      <c r="P81" s="68"/>
      <c r="Q81" s="68"/>
      <c r="R81" s="67"/>
      <c r="S81" s="67"/>
      <c r="T81" s="67"/>
      <c r="U81" s="67"/>
      <c r="V81" s="68"/>
      <c r="W81" s="68"/>
      <c r="X81" s="67"/>
      <c r="Y81" s="67"/>
      <c r="Z81" s="67"/>
      <c r="AA81" s="67"/>
      <c r="AB81" s="68"/>
      <c r="AC81" s="68"/>
      <c r="AD81" s="67"/>
      <c r="AE81" s="67"/>
      <c r="AF81" s="67"/>
      <c r="AG81" s="67"/>
      <c r="AH81" s="68"/>
      <c r="AI81" s="68"/>
      <c r="AJ81" s="67"/>
      <c r="AK81" s="67"/>
      <c r="AL81" s="67"/>
      <c r="AM81" s="67"/>
      <c r="AN81" s="68"/>
      <c r="AO81" s="68"/>
      <c r="AP81" s="67"/>
      <c r="AU81" s="12"/>
      <c r="AV81" s="9"/>
      <c r="BA81" s="12"/>
      <c r="BB81" s="9"/>
      <c r="BG81" s="12"/>
      <c r="BH81" s="9"/>
      <c r="BM81" s="12"/>
      <c r="BN81" s="9"/>
      <c r="BS81" s="12"/>
      <c r="BT81" s="9"/>
      <c r="BY81" s="12"/>
      <c r="BZ81" s="9"/>
      <c r="CE81" s="12"/>
      <c r="CF81" s="9"/>
    </row>
    <row r="82" spans="5:84" ht="28.55" customHeight="1" x14ac:dyDescent="0.35">
      <c r="E82" s="12"/>
      <c r="F82" s="9"/>
      <c r="K82" s="12"/>
      <c r="L82" s="67"/>
      <c r="M82" s="67"/>
      <c r="N82" s="67"/>
      <c r="O82" s="67"/>
      <c r="P82" s="68"/>
      <c r="Q82" s="68"/>
      <c r="R82" s="67"/>
      <c r="S82" s="67"/>
      <c r="T82" s="67"/>
      <c r="U82" s="67"/>
      <c r="V82" s="68"/>
      <c r="W82" s="68"/>
      <c r="X82" s="67"/>
      <c r="Y82" s="67"/>
      <c r="Z82" s="67"/>
      <c r="AA82" s="67"/>
      <c r="AB82" s="68"/>
      <c r="AC82" s="68"/>
      <c r="AD82" s="67"/>
      <c r="AE82" s="67"/>
      <c r="AF82" s="67"/>
      <c r="AG82" s="67"/>
      <c r="AH82" s="68"/>
      <c r="AI82" s="68"/>
      <c r="AJ82" s="67"/>
      <c r="AK82" s="67"/>
      <c r="AL82" s="67"/>
      <c r="AM82" s="67"/>
      <c r="AN82" s="68"/>
      <c r="AO82" s="68"/>
      <c r="AP82" s="67"/>
      <c r="AU82" s="12"/>
      <c r="AV82" s="9"/>
      <c r="BA82" s="12"/>
      <c r="BB82" s="9"/>
      <c r="BG82" s="12"/>
      <c r="BH82" s="9"/>
      <c r="BM82" s="12"/>
      <c r="BN82" s="9"/>
      <c r="BS82" s="12"/>
      <c r="BT82" s="9"/>
      <c r="BY82" s="12"/>
      <c r="BZ82" s="9"/>
      <c r="CE82" s="12"/>
      <c r="CF82" s="9"/>
    </row>
    <row r="83" spans="5:84" ht="28.55" customHeight="1" x14ac:dyDescent="0.35">
      <c r="L83" s="67"/>
      <c r="M83" s="67"/>
      <c r="N83" s="67"/>
      <c r="O83" s="67"/>
      <c r="P83" s="68"/>
      <c r="Q83" s="68"/>
      <c r="R83" s="67"/>
      <c r="S83" s="67"/>
      <c r="T83" s="67"/>
      <c r="U83" s="67"/>
      <c r="V83" s="68"/>
      <c r="W83" s="68"/>
      <c r="X83" s="67"/>
      <c r="Y83" s="67"/>
      <c r="Z83" s="67"/>
      <c r="AA83" s="67"/>
      <c r="AB83" s="68"/>
      <c r="AC83" s="68"/>
      <c r="AD83" s="67"/>
      <c r="AE83" s="67"/>
      <c r="AF83" s="67"/>
      <c r="AG83" s="67"/>
      <c r="AH83" s="68"/>
      <c r="AI83" s="68"/>
      <c r="AJ83" s="67"/>
      <c r="AK83" s="67"/>
      <c r="AL83" s="67"/>
      <c r="AM83" s="67"/>
      <c r="AN83" s="68"/>
      <c r="AO83" s="68"/>
      <c r="AP83" s="67"/>
    </row>
    <row r="84" spans="5:84" ht="28.55" customHeight="1" x14ac:dyDescent="0.35">
      <c r="L84" s="67"/>
      <c r="M84" s="67"/>
      <c r="N84" s="67"/>
      <c r="O84" s="67"/>
      <c r="P84" s="68"/>
      <c r="Q84" s="68"/>
      <c r="R84" s="67"/>
      <c r="S84" s="67"/>
      <c r="T84" s="67"/>
      <c r="U84" s="67"/>
      <c r="V84" s="68"/>
      <c r="W84" s="68"/>
      <c r="X84" s="67"/>
      <c r="Y84" s="67"/>
      <c r="Z84" s="67"/>
      <c r="AA84" s="67"/>
      <c r="AB84" s="68"/>
      <c r="AC84" s="68"/>
      <c r="AD84" s="67"/>
      <c r="AE84" s="67"/>
      <c r="AF84" s="67"/>
      <c r="AG84" s="67"/>
      <c r="AH84" s="68"/>
      <c r="AI84" s="68"/>
      <c r="AJ84" s="67"/>
      <c r="AK84" s="67"/>
      <c r="AL84" s="67"/>
      <c r="AM84" s="67"/>
      <c r="AN84" s="68"/>
      <c r="AO84" s="68"/>
      <c r="AP84" s="67"/>
    </row>
    <row r="85" spans="5:84" ht="28.55" customHeight="1" x14ac:dyDescent="0.35">
      <c r="L85" s="67"/>
      <c r="M85" s="67"/>
      <c r="N85" s="67"/>
      <c r="O85" s="67"/>
      <c r="P85" s="68"/>
      <c r="Q85" s="68"/>
      <c r="R85" s="67"/>
      <c r="S85" s="67"/>
      <c r="T85" s="67"/>
      <c r="U85" s="67"/>
      <c r="V85" s="68"/>
      <c r="W85" s="68"/>
      <c r="X85" s="67"/>
      <c r="Y85" s="67"/>
      <c r="Z85" s="67"/>
      <c r="AA85" s="67"/>
      <c r="AB85" s="68"/>
      <c r="AC85" s="68"/>
      <c r="AD85" s="67"/>
      <c r="AE85" s="67"/>
      <c r="AF85" s="67"/>
      <c r="AG85" s="67"/>
      <c r="AH85" s="68"/>
      <c r="AI85" s="68"/>
      <c r="AJ85" s="67"/>
      <c r="AK85" s="67"/>
      <c r="AL85" s="67"/>
      <c r="AM85" s="67"/>
      <c r="AN85" s="68"/>
      <c r="AO85" s="68"/>
      <c r="AP85" s="67"/>
    </row>
    <row r="86" spans="5:84" ht="28.55" customHeight="1" x14ac:dyDescent="0.35">
      <c r="L86" s="67"/>
      <c r="M86" s="67"/>
      <c r="N86" s="67"/>
      <c r="O86" s="67"/>
      <c r="P86" s="68"/>
      <c r="Q86" s="68"/>
      <c r="R86" s="67"/>
      <c r="S86" s="67"/>
      <c r="T86" s="67"/>
      <c r="U86" s="67"/>
      <c r="V86" s="68"/>
      <c r="W86" s="68"/>
      <c r="X86" s="67"/>
      <c r="Y86" s="67"/>
      <c r="Z86" s="67"/>
      <c r="AA86" s="67"/>
      <c r="AB86" s="68"/>
      <c r="AC86" s="68"/>
      <c r="AD86" s="67"/>
      <c r="AE86" s="67"/>
      <c r="AF86" s="67"/>
      <c r="AG86" s="67"/>
      <c r="AH86" s="68"/>
      <c r="AI86" s="68"/>
      <c r="AJ86" s="67"/>
      <c r="AK86" s="67"/>
      <c r="AL86" s="67"/>
      <c r="AM86" s="67"/>
      <c r="AN86" s="68"/>
      <c r="AO86" s="68"/>
      <c r="AP86" s="67"/>
    </row>
    <row r="87" spans="5:84" ht="28.55" customHeight="1" x14ac:dyDescent="0.35">
      <c r="L87" s="67"/>
      <c r="M87" s="67"/>
      <c r="N87" s="67"/>
      <c r="O87" s="67"/>
      <c r="P87" s="68"/>
      <c r="Q87" s="68"/>
      <c r="R87" s="67"/>
      <c r="S87" s="67"/>
      <c r="T87" s="67"/>
      <c r="U87" s="67"/>
      <c r="V87" s="68"/>
      <c r="W87" s="68"/>
      <c r="X87" s="67"/>
      <c r="Y87" s="67"/>
      <c r="Z87" s="67"/>
      <c r="AA87" s="67"/>
      <c r="AB87" s="68"/>
      <c r="AC87" s="68"/>
      <c r="AD87" s="67"/>
      <c r="AE87" s="67"/>
      <c r="AF87" s="67"/>
      <c r="AG87" s="67"/>
      <c r="AH87" s="68"/>
      <c r="AI87" s="68"/>
      <c r="AJ87" s="67"/>
      <c r="AK87" s="67"/>
      <c r="AL87" s="67"/>
      <c r="AM87" s="67"/>
      <c r="AN87" s="68"/>
      <c r="AO87" s="68"/>
      <c r="AP87" s="67"/>
    </row>
    <row r="88" spans="5:84" ht="28.55" customHeight="1" x14ac:dyDescent="0.35">
      <c r="L88" s="67"/>
      <c r="M88" s="67"/>
      <c r="N88" s="67"/>
      <c r="O88" s="67"/>
      <c r="P88" s="68"/>
      <c r="Q88" s="68"/>
      <c r="R88" s="67"/>
      <c r="S88" s="67"/>
      <c r="T88" s="67"/>
      <c r="U88" s="67"/>
      <c r="V88" s="68"/>
      <c r="W88" s="68"/>
      <c r="X88" s="67"/>
      <c r="Y88" s="67"/>
      <c r="Z88" s="67"/>
      <c r="AA88" s="67"/>
      <c r="AB88" s="68"/>
      <c r="AC88" s="68"/>
      <c r="AD88" s="67"/>
      <c r="AE88" s="67"/>
      <c r="AF88" s="67"/>
      <c r="AG88" s="67"/>
      <c r="AH88" s="68"/>
      <c r="AI88" s="68"/>
      <c r="AJ88" s="67"/>
      <c r="AK88" s="67"/>
      <c r="AL88" s="67"/>
      <c r="AM88" s="67"/>
      <c r="AN88" s="68"/>
      <c r="AO88" s="68"/>
      <c r="AP88" s="67"/>
    </row>
    <row r="89" spans="5:84" ht="28.55" customHeight="1" x14ac:dyDescent="0.35">
      <c r="L89" s="67"/>
      <c r="M89" s="67"/>
      <c r="N89" s="67"/>
      <c r="O89" s="67"/>
      <c r="P89" s="68"/>
      <c r="Q89" s="68"/>
      <c r="R89" s="67"/>
      <c r="S89" s="67"/>
      <c r="T89" s="67"/>
      <c r="U89" s="67"/>
      <c r="V89" s="68"/>
      <c r="W89" s="68"/>
      <c r="X89" s="67"/>
      <c r="Y89" s="67"/>
      <c r="Z89" s="67"/>
      <c r="AA89" s="67"/>
      <c r="AB89" s="68"/>
      <c r="AC89" s="68"/>
      <c r="AD89" s="67"/>
      <c r="AE89" s="67"/>
      <c r="AF89" s="67"/>
      <c r="AG89" s="67"/>
      <c r="AH89" s="68"/>
      <c r="AI89" s="68"/>
      <c r="AJ89" s="67"/>
      <c r="AK89" s="67"/>
      <c r="AL89" s="67"/>
      <c r="AM89" s="67"/>
      <c r="AN89" s="68"/>
      <c r="AO89" s="68"/>
      <c r="AP89" s="67"/>
    </row>
    <row r="90" spans="5:84" ht="28.55" customHeight="1" x14ac:dyDescent="0.35">
      <c r="L90" s="67"/>
      <c r="M90" s="67"/>
      <c r="N90" s="67"/>
      <c r="O90" s="67"/>
      <c r="P90" s="68"/>
      <c r="Q90" s="68"/>
      <c r="R90" s="67"/>
      <c r="S90" s="67"/>
      <c r="T90" s="67"/>
      <c r="U90" s="67"/>
      <c r="V90" s="68"/>
      <c r="W90" s="68"/>
      <c r="X90" s="67"/>
      <c r="Y90" s="67"/>
      <c r="Z90" s="67"/>
      <c r="AA90" s="67"/>
      <c r="AB90" s="68"/>
      <c r="AC90" s="68"/>
      <c r="AD90" s="67"/>
      <c r="AE90" s="67"/>
      <c r="AF90" s="67"/>
      <c r="AG90" s="67"/>
      <c r="AH90" s="68"/>
      <c r="AI90" s="68"/>
      <c r="AJ90" s="67"/>
      <c r="AK90" s="67"/>
      <c r="AL90" s="67"/>
      <c r="AM90" s="67"/>
      <c r="AN90" s="68"/>
      <c r="AO90" s="68"/>
      <c r="AP90" s="67"/>
    </row>
    <row r="91" spans="5:84" ht="28.55" customHeight="1" x14ac:dyDescent="0.35">
      <c r="L91" s="67"/>
      <c r="M91" s="67"/>
      <c r="N91" s="67"/>
      <c r="O91" s="67"/>
      <c r="P91" s="68"/>
      <c r="Q91" s="68"/>
      <c r="R91" s="67"/>
      <c r="S91" s="67"/>
      <c r="T91" s="67"/>
      <c r="U91" s="67"/>
      <c r="V91" s="68"/>
      <c r="W91" s="68"/>
      <c r="X91" s="67"/>
      <c r="Y91" s="67"/>
      <c r="Z91" s="67"/>
      <c r="AA91" s="67"/>
      <c r="AB91" s="68"/>
      <c r="AC91" s="68"/>
      <c r="AD91" s="67"/>
      <c r="AE91" s="67"/>
      <c r="AF91" s="67"/>
      <c r="AG91" s="67"/>
      <c r="AH91" s="68"/>
      <c r="AI91" s="68"/>
      <c r="AJ91" s="67"/>
      <c r="AK91" s="67"/>
      <c r="AL91" s="67"/>
      <c r="AM91" s="67"/>
      <c r="AN91" s="68"/>
      <c r="AO91" s="68"/>
      <c r="AP91" s="67"/>
    </row>
    <row r="92" spans="5:84" ht="28.55" customHeight="1" x14ac:dyDescent="0.35">
      <c r="L92" s="67"/>
      <c r="M92" s="67"/>
      <c r="N92" s="67"/>
      <c r="O92" s="67"/>
      <c r="P92" s="68"/>
      <c r="Q92" s="68"/>
      <c r="R92" s="67"/>
      <c r="S92" s="67"/>
      <c r="T92" s="67"/>
      <c r="U92" s="67"/>
      <c r="V92" s="68"/>
      <c r="W92" s="68"/>
      <c r="X92" s="67"/>
      <c r="Y92" s="67"/>
      <c r="Z92" s="67"/>
      <c r="AA92" s="67"/>
      <c r="AB92" s="68"/>
      <c r="AC92" s="68"/>
      <c r="AD92" s="67"/>
      <c r="AE92" s="67"/>
      <c r="AF92" s="67"/>
      <c r="AG92" s="67"/>
      <c r="AH92" s="68"/>
      <c r="AI92" s="68"/>
      <c r="AJ92" s="67"/>
      <c r="AK92" s="67"/>
      <c r="AL92" s="67"/>
      <c r="AM92" s="67"/>
      <c r="AN92" s="68"/>
      <c r="AO92" s="68"/>
      <c r="AP92" s="67"/>
    </row>
    <row r="93" spans="5:84" ht="28.55" customHeight="1" x14ac:dyDescent="0.35">
      <c r="L93" s="67"/>
      <c r="M93" s="67"/>
      <c r="N93" s="67"/>
      <c r="O93" s="67"/>
      <c r="P93" s="68"/>
      <c r="Q93" s="68"/>
      <c r="R93" s="67"/>
      <c r="S93" s="67"/>
      <c r="T93" s="67"/>
      <c r="U93" s="67"/>
      <c r="V93" s="68"/>
      <c r="W93" s="68"/>
      <c r="X93" s="67"/>
      <c r="Y93" s="67"/>
      <c r="Z93" s="67"/>
      <c r="AA93" s="67"/>
      <c r="AB93" s="68"/>
      <c r="AC93" s="68"/>
      <c r="AD93" s="67"/>
      <c r="AE93" s="67"/>
      <c r="AF93" s="67"/>
      <c r="AG93" s="67"/>
      <c r="AH93" s="68"/>
      <c r="AI93" s="68"/>
      <c r="AJ93" s="67"/>
      <c r="AK93" s="67"/>
      <c r="AL93" s="67"/>
      <c r="AM93" s="67"/>
      <c r="AN93" s="68"/>
      <c r="AO93" s="68"/>
      <c r="AP93" s="67"/>
    </row>
    <row r="94" spans="5:84" ht="28.55" customHeight="1" x14ac:dyDescent="0.35">
      <c r="L94" s="67"/>
      <c r="M94" s="67"/>
      <c r="N94" s="67"/>
      <c r="O94" s="67"/>
      <c r="P94" s="68"/>
      <c r="Q94" s="68"/>
      <c r="R94" s="67"/>
      <c r="S94" s="67"/>
      <c r="T94" s="67"/>
      <c r="U94" s="67"/>
      <c r="V94" s="68"/>
      <c r="W94" s="68"/>
      <c r="X94" s="67"/>
      <c r="Y94" s="67"/>
      <c r="Z94" s="67"/>
      <c r="AA94" s="67"/>
      <c r="AB94" s="68"/>
      <c r="AC94" s="68"/>
      <c r="AD94" s="67"/>
      <c r="AE94" s="67"/>
      <c r="AF94" s="67"/>
      <c r="AG94" s="67"/>
      <c r="AH94" s="68"/>
      <c r="AI94" s="68"/>
      <c r="AJ94" s="67"/>
      <c r="AK94" s="67"/>
      <c r="AL94" s="67"/>
      <c r="AM94" s="67"/>
      <c r="AN94" s="68"/>
      <c r="AO94" s="68"/>
      <c r="AP94" s="67"/>
    </row>
    <row r="95" spans="5:84" ht="28.55" customHeight="1" x14ac:dyDescent="0.35">
      <c r="L95" s="67"/>
      <c r="M95" s="67"/>
      <c r="N95" s="67"/>
      <c r="O95" s="67"/>
      <c r="P95" s="68"/>
      <c r="Q95" s="68"/>
      <c r="R95" s="67"/>
      <c r="S95" s="67"/>
      <c r="T95" s="67"/>
      <c r="U95" s="67"/>
      <c r="V95" s="68"/>
      <c r="W95" s="68"/>
      <c r="X95" s="67"/>
      <c r="Y95" s="67"/>
      <c r="Z95" s="67"/>
      <c r="AA95" s="67"/>
      <c r="AB95" s="68"/>
      <c r="AC95" s="68"/>
      <c r="AD95" s="67"/>
      <c r="AE95" s="67"/>
      <c r="AF95" s="67"/>
      <c r="AG95" s="67"/>
      <c r="AH95" s="68"/>
      <c r="AI95" s="68"/>
      <c r="AJ95" s="67"/>
      <c r="AK95" s="67"/>
      <c r="AL95" s="67"/>
      <c r="AM95" s="67"/>
      <c r="AN95" s="68"/>
      <c r="AO95" s="68"/>
      <c r="AP95" s="67"/>
    </row>
    <row r="96" spans="5:84" ht="28.55" customHeight="1" x14ac:dyDescent="0.35">
      <c r="L96" s="67"/>
      <c r="M96" s="67"/>
      <c r="N96" s="67"/>
      <c r="O96" s="67"/>
      <c r="P96" s="68"/>
      <c r="Q96" s="68"/>
      <c r="R96" s="67"/>
      <c r="S96" s="67"/>
      <c r="T96" s="67"/>
      <c r="U96" s="67"/>
      <c r="V96" s="68"/>
      <c r="W96" s="68"/>
      <c r="X96" s="67"/>
      <c r="Y96" s="67"/>
      <c r="Z96" s="67"/>
      <c r="AA96" s="67"/>
      <c r="AB96" s="68"/>
      <c r="AC96" s="68"/>
      <c r="AD96" s="67"/>
      <c r="AE96" s="67"/>
      <c r="AF96" s="67"/>
      <c r="AG96" s="67"/>
      <c r="AH96" s="68"/>
      <c r="AI96" s="68"/>
      <c r="AJ96" s="67"/>
      <c r="AK96" s="67"/>
      <c r="AL96" s="67"/>
      <c r="AM96" s="67"/>
      <c r="AN96" s="68"/>
      <c r="AO96" s="68"/>
      <c r="AP96" s="67"/>
    </row>
    <row r="97" spans="12:42" ht="28.55" customHeight="1" x14ac:dyDescent="0.35">
      <c r="L97" s="67"/>
      <c r="M97" s="67"/>
      <c r="N97" s="67"/>
      <c r="O97" s="67"/>
      <c r="P97" s="68"/>
      <c r="Q97" s="68"/>
      <c r="R97" s="67"/>
      <c r="S97" s="67"/>
      <c r="T97" s="67"/>
      <c r="U97" s="67"/>
      <c r="V97" s="68"/>
      <c r="W97" s="68"/>
      <c r="X97" s="67"/>
      <c r="Y97" s="67"/>
      <c r="Z97" s="67"/>
      <c r="AA97" s="67"/>
      <c r="AB97" s="68"/>
      <c r="AC97" s="68"/>
      <c r="AD97" s="67"/>
      <c r="AE97" s="67"/>
      <c r="AF97" s="67"/>
      <c r="AG97" s="67"/>
      <c r="AH97" s="68"/>
      <c r="AI97" s="68"/>
      <c r="AJ97" s="67"/>
      <c r="AK97" s="67"/>
      <c r="AL97" s="67"/>
      <c r="AM97" s="67"/>
      <c r="AN97" s="68"/>
      <c r="AO97" s="68"/>
      <c r="AP97" s="67"/>
    </row>
    <row r="98" spans="12:42" ht="28.55" customHeight="1" x14ac:dyDescent="0.35">
      <c r="L98" s="67"/>
      <c r="M98" s="67"/>
      <c r="N98" s="67"/>
      <c r="O98" s="67"/>
      <c r="P98" s="68"/>
      <c r="Q98" s="68"/>
      <c r="R98" s="67"/>
      <c r="S98" s="67"/>
      <c r="T98" s="67"/>
      <c r="U98" s="67"/>
      <c r="V98" s="68"/>
      <c r="W98" s="68"/>
      <c r="X98" s="67"/>
      <c r="Y98" s="67"/>
      <c r="Z98" s="67"/>
      <c r="AA98" s="67"/>
      <c r="AB98" s="68"/>
      <c r="AC98" s="68"/>
      <c r="AD98" s="67"/>
      <c r="AE98" s="67"/>
      <c r="AF98" s="67"/>
      <c r="AG98" s="67"/>
      <c r="AH98" s="68"/>
      <c r="AI98" s="68"/>
      <c r="AJ98" s="67"/>
      <c r="AK98" s="67"/>
      <c r="AL98" s="67"/>
      <c r="AM98" s="67"/>
      <c r="AN98" s="68"/>
      <c r="AO98" s="68"/>
      <c r="AP98" s="67"/>
    </row>
    <row r="99" spans="12:42" ht="28.55" customHeight="1" x14ac:dyDescent="0.35">
      <c r="L99" s="67"/>
      <c r="M99" s="67"/>
      <c r="N99" s="67"/>
      <c r="O99" s="67"/>
      <c r="P99" s="68"/>
      <c r="Q99" s="68"/>
      <c r="R99" s="67"/>
      <c r="S99" s="67"/>
      <c r="T99" s="67"/>
      <c r="U99" s="67"/>
      <c r="V99" s="68"/>
      <c r="W99" s="68"/>
      <c r="X99" s="67"/>
      <c r="Y99" s="67"/>
      <c r="Z99" s="67"/>
      <c r="AA99" s="67"/>
      <c r="AB99" s="68"/>
      <c r="AC99" s="68"/>
      <c r="AD99" s="67"/>
      <c r="AE99" s="67"/>
      <c r="AF99" s="67"/>
      <c r="AG99" s="67"/>
      <c r="AH99" s="68"/>
      <c r="AI99" s="68"/>
      <c r="AJ99" s="67"/>
      <c r="AK99" s="67"/>
      <c r="AL99" s="67"/>
      <c r="AM99" s="67"/>
      <c r="AN99" s="68"/>
      <c r="AO99" s="68"/>
      <c r="AP99" s="67"/>
    </row>
    <row r="100" spans="12:42" ht="28.55" customHeight="1" x14ac:dyDescent="0.35">
      <c r="L100" s="67"/>
      <c r="M100" s="67"/>
      <c r="N100" s="67"/>
      <c r="O100" s="67"/>
      <c r="P100" s="68"/>
      <c r="Q100" s="68"/>
      <c r="R100" s="67"/>
      <c r="S100" s="67"/>
      <c r="T100" s="67"/>
      <c r="U100" s="67"/>
      <c r="V100" s="68"/>
      <c r="W100" s="68"/>
      <c r="X100" s="67"/>
      <c r="Y100" s="67"/>
      <c r="Z100" s="67"/>
      <c r="AA100" s="67"/>
      <c r="AB100" s="68"/>
      <c r="AC100" s="68"/>
      <c r="AD100" s="67"/>
      <c r="AE100" s="67"/>
      <c r="AF100" s="67"/>
      <c r="AG100" s="67"/>
      <c r="AH100" s="68"/>
      <c r="AI100" s="68"/>
      <c r="AJ100" s="67"/>
      <c r="AK100" s="67"/>
      <c r="AL100" s="67"/>
      <c r="AM100" s="67"/>
      <c r="AN100" s="68"/>
      <c r="AO100" s="68"/>
      <c r="AP100" s="67"/>
    </row>
    <row r="101" spans="12:42" ht="28.55" customHeight="1" x14ac:dyDescent="0.35">
      <c r="L101" s="67"/>
      <c r="M101" s="67"/>
      <c r="N101" s="67"/>
      <c r="O101" s="67"/>
      <c r="P101" s="68"/>
      <c r="Q101" s="68"/>
      <c r="R101" s="67"/>
      <c r="S101" s="67"/>
      <c r="T101" s="67"/>
      <c r="U101" s="67"/>
      <c r="V101" s="68"/>
      <c r="W101" s="68"/>
      <c r="X101" s="67"/>
      <c r="Y101" s="67"/>
      <c r="Z101" s="67"/>
      <c r="AA101" s="67"/>
      <c r="AB101" s="68"/>
      <c r="AC101" s="68"/>
      <c r="AD101" s="67"/>
      <c r="AE101" s="67"/>
      <c r="AF101" s="67"/>
      <c r="AG101" s="67"/>
      <c r="AH101" s="68"/>
      <c r="AI101" s="68"/>
      <c r="AJ101" s="67"/>
      <c r="AK101" s="67"/>
      <c r="AL101" s="67"/>
      <c r="AM101" s="67"/>
      <c r="AN101" s="68"/>
      <c r="AO101" s="68"/>
      <c r="AP101" s="67"/>
    </row>
    <row r="102" spans="12:42" ht="28.55" customHeight="1" x14ac:dyDescent="0.35">
      <c r="L102" s="67"/>
      <c r="M102" s="67"/>
      <c r="N102" s="67"/>
      <c r="O102" s="67"/>
      <c r="P102" s="68"/>
      <c r="Q102" s="68"/>
      <c r="R102" s="67"/>
      <c r="S102" s="67"/>
      <c r="T102" s="67"/>
      <c r="U102" s="67"/>
      <c r="V102" s="68"/>
      <c r="W102" s="68"/>
      <c r="X102" s="67"/>
      <c r="Y102" s="67"/>
      <c r="Z102" s="67"/>
      <c r="AA102" s="67"/>
      <c r="AB102" s="68"/>
      <c r="AC102" s="68"/>
      <c r="AD102" s="67"/>
      <c r="AE102" s="67"/>
      <c r="AF102" s="67"/>
      <c r="AG102" s="67"/>
      <c r="AH102" s="68"/>
      <c r="AI102" s="68"/>
      <c r="AJ102" s="67"/>
      <c r="AK102" s="67"/>
      <c r="AL102" s="67"/>
      <c r="AM102" s="67"/>
      <c r="AN102" s="68"/>
      <c r="AO102" s="68"/>
      <c r="AP102" s="67"/>
    </row>
    <row r="103" spans="12:42" ht="28.55" customHeight="1" x14ac:dyDescent="0.35">
      <c r="L103" s="67"/>
      <c r="M103" s="67"/>
      <c r="N103" s="67"/>
      <c r="O103" s="67"/>
      <c r="P103" s="68"/>
      <c r="Q103" s="68"/>
      <c r="R103" s="67"/>
      <c r="S103" s="67"/>
      <c r="T103" s="67"/>
      <c r="U103" s="67"/>
      <c r="V103" s="68"/>
      <c r="W103" s="68"/>
      <c r="X103" s="67"/>
      <c r="Y103" s="67"/>
      <c r="Z103" s="67"/>
      <c r="AA103" s="67"/>
      <c r="AB103" s="68"/>
      <c r="AC103" s="68"/>
      <c r="AD103" s="67"/>
      <c r="AE103" s="67"/>
      <c r="AF103" s="67"/>
      <c r="AG103" s="67"/>
      <c r="AH103" s="68"/>
      <c r="AI103" s="68"/>
      <c r="AJ103" s="67"/>
      <c r="AK103" s="67"/>
      <c r="AL103" s="67"/>
      <c r="AM103" s="67"/>
      <c r="AN103" s="68"/>
      <c r="AO103" s="68"/>
      <c r="AP103" s="67"/>
    </row>
    <row r="104" spans="12:42" ht="28.55" customHeight="1" x14ac:dyDescent="0.35">
      <c r="L104" s="67"/>
      <c r="M104" s="67"/>
      <c r="N104" s="67"/>
      <c r="O104" s="67"/>
      <c r="P104" s="68"/>
      <c r="Q104" s="68"/>
      <c r="R104" s="67"/>
      <c r="S104" s="67"/>
      <c r="T104" s="67"/>
      <c r="U104" s="67"/>
      <c r="V104" s="68"/>
      <c r="W104" s="68"/>
      <c r="X104" s="67"/>
      <c r="Y104" s="67"/>
      <c r="Z104" s="67"/>
      <c r="AA104" s="67"/>
      <c r="AB104" s="68"/>
      <c r="AC104" s="68"/>
      <c r="AD104" s="67"/>
      <c r="AE104" s="67"/>
      <c r="AF104" s="67"/>
      <c r="AG104" s="67"/>
      <c r="AH104" s="68"/>
      <c r="AI104" s="68"/>
      <c r="AJ104" s="67"/>
      <c r="AK104" s="67"/>
      <c r="AL104" s="67"/>
      <c r="AM104" s="67"/>
      <c r="AN104" s="68"/>
      <c r="AO104" s="68"/>
      <c r="AP104" s="67"/>
    </row>
    <row r="105" spans="12:42" ht="28.55" customHeight="1" x14ac:dyDescent="0.35">
      <c r="L105" s="67"/>
      <c r="M105" s="67"/>
      <c r="N105" s="67"/>
      <c r="O105" s="67"/>
      <c r="P105" s="68"/>
      <c r="Q105" s="68"/>
      <c r="R105" s="67"/>
      <c r="S105" s="67"/>
      <c r="T105" s="67"/>
      <c r="U105" s="67"/>
      <c r="V105" s="68"/>
      <c r="W105" s="68"/>
      <c r="X105" s="67"/>
      <c r="Y105" s="67"/>
      <c r="Z105" s="67"/>
      <c r="AA105" s="67"/>
      <c r="AB105" s="68"/>
      <c r="AC105" s="68"/>
      <c r="AD105" s="67"/>
      <c r="AE105" s="67"/>
      <c r="AF105" s="67"/>
      <c r="AG105" s="67"/>
      <c r="AH105" s="68"/>
      <c r="AI105" s="68"/>
      <c r="AJ105" s="67"/>
      <c r="AK105" s="67"/>
      <c r="AL105" s="67"/>
      <c r="AM105" s="67"/>
      <c r="AN105" s="68"/>
      <c r="AO105" s="68"/>
      <c r="AP105" s="67"/>
    </row>
    <row r="106" spans="12:42" ht="28.55" customHeight="1" x14ac:dyDescent="0.35">
      <c r="L106" s="67"/>
      <c r="M106" s="67"/>
      <c r="N106" s="67"/>
      <c r="O106" s="67"/>
      <c r="P106" s="68"/>
      <c r="Q106" s="68"/>
      <c r="R106" s="67"/>
      <c r="S106" s="67"/>
      <c r="T106" s="67"/>
      <c r="U106" s="67"/>
      <c r="V106" s="68"/>
      <c r="W106" s="68"/>
      <c r="X106" s="67"/>
      <c r="Y106" s="67"/>
      <c r="Z106" s="67"/>
      <c r="AA106" s="67"/>
      <c r="AB106" s="68"/>
      <c r="AC106" s="68"/>
      <c r="AD106" s="67"/>
      <c r="AE106" s="67"/>
      <c r="AF106" s="67"/>
      <c r="AG106" s="67"/>
      <c r="AH106" s="68"/>
      <c r="AI106" s="68"/>
      <c r="AJ106" s="67"/>
      <c r="AK106" s="67"/>
      <c r="AL106" s="67"/>
      <c r="AM106" s="67"/>
      <c r="AN106" s="68"/>
      <c r="AO106" s="68"/>
      <c r="AP106" s="67"/>
    </row>
    <row r="107" spans="12:42" ht="28.55" customHeight="1" x14ac:dyDescent="0.35">
      <c r="L107" s="67"/>
      <c r="M107" s="67"/>
      <c r="N107" s="67"/>
      <c r="O107" s="67"/>
      <c r="P107" s="68"/>
      <c r="Q107" s="68"/>
      <c r="R107" s="67"/>
      <c r="S107" s="67"/>
      <c r="T107" s="67"/>
      <c r="U107" s="67"/>
      <c r="V107" s="68"/>
      <c r="W107" s="68"/>
      <c r="X107" s="67"/>
      <c r="Y107" s="67"/>
      <c r="Z107" s="67"/>
      <c r="AA107" s="67"/>
      <c r="AB107" s="68"/>
      <c r="AC107" s="68"/>
      <c r="AD107" s="67"/>
      <c r="AE107" s="67"/>
      <c r="AF107" s="67"/>
      <c r="AG107" s="67"/>
      <c r="AH107" s="68"/>
      <c r="AI107" s="68"/>
      <c r="AJ107" s="67"/>
      <c r="AK107" s="67"/>
      <c r="AL107" s="67"/>
      <c r="AM107" s="67"/>
      <c r="AN107" s="68"/>
      <c r="AO107" s="68"/>
      <c r="AP107" s="67"/>
    </row>
    <row r="108" spans="12:42" ht="28.55" customHeight="1" x14ac:dyDescent="0.35">
      <c r="L108" s="67"/>
      <c r="M108" s="67"/>
      <c r="N108" s="67"/>
      <c r="O108" s="67"/>
      <c r="P108" s="68"/>
      <c r="Q108" s="68"/>
      <c r="R108" s="67"/>
      <c r="S108" s="67"/>
      <c r="T108" s="67"/>
      <c r="U108" s="67"/>
      <c r="V108" s="68"/>
      <c r="W108" s="68"/>
      <c r="X108" s="67"/>
      <c r="Y108" s="67"/>
      <c r="Z108" s="67"/>
      <c r="AA108" s="67"/>
      <c r="AB108" s="68"/>
      <c r="AC108" s="68"/>
      <c r="AD108" s="67"/>
      <c r="AE108" s="67"/>
      <c r="AF108" s="67"/>
      <c r="AG108" s="67"/>
      <c r="AH108" s="68"/>
      <c r="AI108" s="68"/>
      <c r="AJ108" s="67"/>
      <c r="AK108" s="67"/>
      <c r="AL108" s="67"/>
      <c r="AM108" s="67"/>
      <c r="AN108" s="68"/>
      <c r="AO108" s="68"/>
      <c r="AP108" s="67"/>
    </row>
    <row r="109" spans="12:42" ht="28.55" customHeight="1" x14ac:dyDescent="0.35">
      <c r="L109" s="67"/>
      <c r="M109" s="67"/>
      <c r="N109" s="67"/>
      <c r="O109" s="67"/>
      <c r="P109" s="68"/>
      <c r="Q109" s="68"/>
      <c r="R109" s="67"/>
      <c r="S109" s="67"/>
      <c r="T109" s="67"/>
      <c r="U109" s="67"/>
      <c r="V109" s="68"/>
      <c r="W109" s="68"/>
      <c r="X109" s="67"/>
      <c r="Y109" s="67"/>
      <c r="Z109" s="67"/>
      <c r="AA109" s="67"/>
      <c r="AB109" s="68"/>
      <c r="AC109" s="68"/>
      <c r="AD109" s="67"/>
      <c r="AE109" s="67"/>
      <c r="AF109" s="67"/>
      <c r="AG109" s="67"/>
      <c r="AH109" s="68"/>
      <c r="AI109" s="68"/>
      <c r="AJ109" s="67"/>
      <c r="AK109" s="67"/>
      <c r="AL109" s="67"/>
      <c r="AM109" s="67"/>
      <c r="AN109" s="68"/>
      <c r="AO109" s="68"/>
      <c r="AP109" s="67"/>
    </row>
    <row r="110" spans="12:42" ht="28.55" customHeight="1" x14ac:dyDescent="0.35">
      <c r="L110" s="67"/>
      <c r="M110" s="67"/>
      <c r="N110" s="67"/>
      <c r="O110" s="67"/>
      <c r="P110" s="68"/>
      <c r="Q110" s="68"/>
      <c r="R110" s="67"/>
      <c r="S110" s="67"/>
      <c r="T110" s="67"/>
      <c r="U110" s="67"/>
      <c r="V110" s="68"/>
      <c r="W110" s="68"/>
      <c r="X110" s="67"/>
      <c r="Y110" s="67"/>
      <c r="Z110" s="67"/>
      <c r="AA110" s="67"/>
      <c r="AB110" s="68"/>
      <c r="AC110" s="68"/>
      <c r="AD110" s="67"/>
      <c r="AE110" s="67"/>
      <c r="AF110" s="67"/>
      <c r="AG110" s="67"/>
      <c r="AH110" s="68"/>
      <c r="AI110" s="68"/>
      <c r="AJ110" s="67"/>
      <c r="AK110" s="67"/>
      <c r="AL110" s="67"/>
      <c r="AM110" s="67"/>
      <c r="AN110" s="68"/>
      <c r="AO110" s="68"/>
      <c r="AP110" s="67"/>
    </row>
  </sheetData>
  <mergeCells count="21">
    <mergeCell ref="D2:F2"/>
    <mergeCell ref="BX2:BZ2"/>
    <mergeCell ref="AH2:AJ2"/>
    <mergeCell ref="AT2:AV2"/>
    <mergeCell ref="AZ2:BB2"/>
    <mergeCell ref="A3:F3"/>
    <mergeCell ref="G3:L3"/>
    <mergeCell ref="M3:R3"/>
    <mergeCell ref="S3:X3"/>
    <mergeCell ref="Y3:AD3"/>
    <mergeCell ref="BU3:BZ3"/>
    <mergeCell ref="CA3:CF3"/>
    <mergeCell ref="AW3:BB3"/>
    <mergeCell ref="BC3:BH3"/>
    <mergeCell ref="L2:AD2"/>
    <mergeCell ref="BI3:BN3"/>
    <mergeCell ref="BO3:BT3"/>
    <mergeCell ref="AE3:AJ3"/>
    <mergeCell ref="AK3:AP3"/>
    <mergeCell ref="AQ3:AV3"/>
    <mergeCell ref="CD2:CF2"/>
  </mergeCells>
  <conditionalFormatting sqref="D4:E34">
    <cfRule type="expression" dxfId="164" priority="79">
      <formula>WEEKDAY(D4,2)&gt;5</formula>
    </cfRule>
  </conditionalFormatting>
  <conditionalFormatting sqref="D4:L34 P4:R34 V4:X34 AB4:AD34 AH4:AJ34 AN4:AP34 AT4:AV34 AZ4:BB34 BF4:BH34 BL4:BN34 BR4:BT34 BX4:BZ34 CD4:CF34">
    <cfRule type="expression" dxfId="156" priority="35">
      <formula>$D$2=$D$2+1</formula>
    </cfRule>
  </conditionalFormatting>
  <conditionalFormatting sqref="F4:F34">
    <cfRule type="expression" dxfId="155" priority="81">
      <formula>WEEKDAY(D4,2)&gt;5</formula>
    </cfRule>
  </conditionalFormatting>
  <conditionalFormatting sqref="J4:K34 P4:Q34 V4:W34 AB4:AC34 AH4:AI34 AN4:AO34 AT4:AU34 AZ4:BA34 BF4:BG34 BL4:BM34 BR4:BS34 BX4:BY34 CD4:CE34">
    <cfRule type="expression" dxfId="114" priority="12">
      <formula>WEEKDAY(J4,2)&gt;5</formula>
    </cfRule>
    <cfRule type="expression" dxfId="104" priority="49">
      <formula>WEEKDAY(J4,2)&gt;5</formula>
    </cfRule>
  </conditionalFormatting>
  <conditionalFormatting sqref="L4:L34 R4:R34 X4:X34 AD4:AD34 AJ4:AJ34 AP4:AP34 AV4:AV34 BB4:BB34 BH4:BH34 BN4:BN34 BT4:BT34 BZ4:BZ34 CF4:CF34">
    <cfRule type="expression" dxfId="97" priority="13">
      <formula>WEEKDAY(J4,2)&gt;5</formula>
    </cfRule>
    <cfRule type="expression" dxfId="95" priority="50">
      <formula>WEEKDAY(J4,2)&gt;5</formula>
    </cfRule>
  </conditionalFormatting>
  <pageMargins left="0" right="0" top="0.59055118110236227" bottom="0.59055118110236227" header="0" footer="0"/>
  <pageSetup paperSize="9" scale="47" orientation="landscape" r:id="rId1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cellIs" priority="87" operator="between" id="{8FB65E79-5E61-41DC-BF2B-ABD55FA4E198}">
            <xm:f>Tabelle2!$L$10</xm:f>
            <xm:f>Tabelle2!$M$10</xm:f>
            <x14:dxf>
              <fill>
                <patternFill>
                  <bgColor rgb="FFFFC000"/>
                </patternFill>
              </fill>
            </x14:dxf>
          </x14:cfRule>
          <x14:cfRule type="cellIs" priority="86" operator="between" id="{64374AAA-9E18-4780-AF3E-4052D0DC80BB}">
            <xm:f>Tabelle2!$L$11</xm:f>
            <xm:f>Tabelle2!$M$11</xm:f>
            <x14:dxf>
              <fill>
                <patternFill>
                  <bgColor rgb="FFFFC000"/>
                </patternFill>
              </fill>
            </x14:dxf>
          </x14:cfRule>
          <x14:cfRule type="cellIs" priority="85" operator="between" id="{617B75E4-EDEB-47F7-BFE8-692638893502}">
            <xm:f>Tabelle2!$L$12</xm:f>
            <xm:f>Tabelle2!$M$12</xm:f>
            <x14:dxf>
              <fill>
                <patternFill>
                  <bgColor rgb="FFFFC000"/>
                </patternFill>
              </fill>
            </x14:dxf>
          </x14:cfRule>
          <x14:cfRule type="cellIs" priority="91" operator="between" id="{31A9313D-9649-44ED-A9E0-4815D2DF8B59}">
            <xm:f>Tabelle2!$L$6</xm:f>
            <xm:f>Tabelle2!$M$6</xm:f>
            <x14:dxf>
              <fill>
                <patternFill>
                  <bgColor rgb="FFFFC000"/>
                </patternFill>
              </fill>
            </x14:dxf>
          </x14:cfRule>
          <x14:cfRule type="cellIs" priority="93" operator="between" id="{32390770-F68E-4821-A7F1-FE3D87B96562}">
            <xm:f>Tabelle2!$L$4</xm:f>
            <xm:f>Tabelle2!$M$4</xm:f>
            <x14:dxf>
              <fill>
                <patternFill>
                  <bgColor rgb="FFFFC000"/>
                </patternFill>
              </fill>
            </x14:dxf>
          </x14:cfRule>
          <x14:cfRule type="cellIs" priority="92" operator="between" id="{621D1873-131F-417D-80C5-DF7A584B27A3}">
            <xm:f>Tabelle2!$L$5</xm:f>
            <xm:f>Tabelle2!$M$5</xm:f>
            <x14:dxf>
              <fill>
                <patternFill>
                  <bgColor rgb="FFFFC000"/>
                </patternFill>
              </fill>
            </x14:dxf>
          </x14:cfRule>
          <x14:cfRule type="cellIs" priority="90" operator="between" id="{BED7A91D-18EE-46BB-AB00-823DCA962AF1}">
            <xm:f>Tabelle2!$L$7</xm:f>
            <xm:f>Tabelle2!$M$7</xm:f>
            <x14:dxf>
              <fill>
                <patternFill>
                  <bgColor rgb="FFFFC000"/>
                </patternFill>
              </fill>
            </x14:dxf>
          </x14:cfRule>
          <x14:cfRule type="cellIs" priority="89" operator="between" id="{53B90749-AA49-4623-A974-0D2BF56DCB49}">
            <xm:f>Tabelle2!$L$8</xm:f>
            <xm:f>Tabelle2!$M$8</xm:f>
            <x14:dxf>
              <fill>
                <patternFill>
                  <bgColor rgb="FFFFC000"/>
                </patternFill>
              </fill>
            </x14:dxf>
          </x14:cfRule>
          <x14:cfRule type="cellIs" priority="88" operator="between" id="{FA062DDB-32A7-4122-AAB7-E651EA2AE366}">
            <xm:f>Tabelle2!$L$9</xm:f>
            <xm:f>Tabelle2!$M$9</xm:f>
            <x14:dxf>
              <fill>
                <patternFill>
                  <bgColor rgb="FFFFC000"/>
                </patternFill>
              </fill>
            </x14:dxf>
          </x14:cfRule>
          <xm:sqref>B4:B34</xm:sqref>
        </x14:conditionalFormatting>
        <x14:conditionalFormatting xmlns:xm="http://schemas.microsoft.com/office/excel/2006/main">
          <x14:cfRule type="cellIs" priority="96" operator="between" id="{3334226B-F30D-4EDC-85AA-BC17A95C6732}">
            <xm:f>Tabelle2!$I$10</xm:f>
            <xm:f>Tabelle2!$J$10</xm:f>
            <x14:dxf>
              <fill>
                <patternFill>
                  <bgColor theme="8" tint="0.39994506668294322"/>
                </patternFill>
              </fill>
            </x14:dxf>
          </x14:cfRule>
          <x14:cfRule type="cellIs" priority="104" operator="between" id="{DCAD8A15-FB50-4555-9B92-DE6378C9091C}">
            <xm:f>Tabelle2!$I$4</xm:f>
            <xm:f>Tabelle2!$J$4</xm:f>
            <x14:dxf>
              <fill>
                <patternFill>
                  <bgColor theme="8" tint="0.39994506668294322"/>
                </patternFill>
              </fill>
            </x14:dxf>
          </x14:cfRule>
          <x14:cfRule type="cellIs" priority="94" operator="between" id="{93A54E1F-B679-442E-82F2-B660F9EEDFF4}">
            <xm:f>Tabelle2!$I$12</xm:f>
            <xm:f>Tabelle2!$J$12</xm:f>
            <x14:dxf>
              <fill>
                <patternFill>
                  <bgColor theme="8" tint="0.39994506668294322"/>
                </patternFill>
              </fill>
            </x14:dxf>
          </x14:cfRule>
          <x14:cfRule type="cellIs" priority="95" operator="between" id="{C9D8EA57-E51F-43F4-8E79-89C810AADF75}">
            <xm:f>Tabelle2!$I$11</xm:f>
            <xm:f>Tabelle2!$J$11</xm:f>
            <x14:dxf>
              <fill>
                <patternFill>
                  <bgColor theme="8" tint="0.39994506668294322"/>
                </patternFill>
              </fill>
            </x14:dxf>
          </x14:cfRule>
          <x14:cfRule type="cellIs" priority="97" operator="between" id="{635EB197-C556-4300-A882-9248494FC7CD}">
            <xm:f>Tabelle2!$I$9</xm:f>
            <xm:f>Tabelle2!$J$9</xm:f>
            <x14:dxf>
              <fill>
                <patternFill>
                  <bgColor theme="8" tint="0.39994506668294322"/>
                </patternFill>
              </fill>
            </x14:dxf>
          </x14:cfRule>
          <x14:cfRule type="cellIs" priority="98" operator="between" id="{053FD10A-99F0-448C-9787-7E352FB17E2A}">
            <xm:f>Tabelle2!$I$8</xm:f>
            <xm:f>Tabelle2!$J$8</xm:f>
            <x14:dxf>
              <fill>
                <patternFill>
                  <bgColor theme="8" tint="0.39994506668294322"/>
                </patternFill>
              </fill>
            </x14:dxf>
          </x14:cfRule>
          <x14:cfRule type="cellIs" priority="101" operator="between" id="{2045E972-943D-4777-B304-81BD9EF489BA}">
            <xm:f>Tabelle2!$I$7</xm:f>
            <xm:f>Tabelle2!$J$7</xm:f>
            <x14:dxf>
              <fill>
                <patternFill>
                  <bgColor theme="8" tint="0.39994506668294322"/>
                </patternFill>
              </fill>
            </x14:dxf>
          </x14:cfRule>
          <x14:cfRule type="cellIs" priority="102" operator="between" id="{4F46CF29-F27F-4F65-A673-FA1DE57431F5}">
            <xm:f>Tabelle2!$I$6</xm:f>
            <xm:f>Tabelle2!$J$6</xm:f>
            <x14:dxf>
              <fill>
                <patternFill>
                  <bgColor theme="8" tint="0.39994506668294322"/>
                </patternFill>
              </fill>
            </x14:dxf>
          </x14:cfRule>
          <x14:cfRule type="cellIs" priority="103" operator="between" id="{DA658FE0-C1D8-442F-A759-3426929D03BE}">
            <xm:f>Tabelle2!$I$5</xm:f>
            <xm:f>Tabelle2!$J$5</xm:f>
            <x14:dxf>
              <fill>
                <patternFill>
                  <bgColor theme="8" tint="0.39994506668294322"/>
                </patternFill>
              </fill>
            </x14:dxf>
          </x14:cfRule>
          <xm:sqref>C4:C34</xm:sqref>
        </x14:conditionalFormatting>
        <x14:conditionalFormatting xmlns:xm="http://schemas.microsoft.com/office/excel/2006/main">
          <x14:cfRule type="cellIs" priority="75" operator="between" id="{2641209F-75DF-4E31-B9B3-715599CF7E64}">
            <xm:f>Tabelle2!$E$7</xm:f>
            <xm:f>Tabelle2!$F$7</xm:f>
            <x14:dxf>
              <fill>
                <patternFill>
                  <bgColor theme="3" tint="0.59996337778862885"/>
                </patternFill>
              </fill>
            </x14:dxf>
          </x14:cfRule>
          <x14:cfRule type="expression" priority="84" id="{E0F59837-626A-4761-BA11-97EC4662725A}">
            <xm:f>D4=VLOOKUP(D4,Tabelle2!$B$3:$B$18,1,0)</xm:f>
            <x14:dxf>
              <fill>
                <patternFill>
                  <bgColor rgb="FFFFFF00"/>
                </patternFill>
              </fill>
            </x14:dxf>
          </x14:cfRule>
          <x14:cfRule type="cellIs" priority="77" operator="between" id="{8BFCBE9F-F0A9-4EF3-9379-063C3749CB5F}">
            <xm:f>Tabelle2!$E$5</xm:f>
            <xm:f>Tabelle2!$F$5</xm:f>
            <x14:dxf>
              <fill>
                <patternFill>
                  <bgColor theme="3" tint="0.59996337778862885"/>
                </patternFill>
              </fill>
            </x14:dxf>
          </x14:cfRule>
          <x14:cfRule type="cellIs" priority="76" operator="between" id="{B4FC44E9-3281-45B7-9CC0-CC9CBDD0F39F}">
            <xm:f>Tabelle2!$E$6</xm:f>
            <xm:f>Tabelle2!$F$6</xm:f>
            <x14:dxf>
              <fill>
                <patternFill>
                  <bgColor theme="3" tint="0.59996337778862885"/>
                </patternFill>
              </fill>
            </x14:dxf>
          </x14:cfRule>
          <x14:cfRule type="cellIs" priority="72" operator="between" id="{E62587DA-88B7-4D0C-99D3-4E2AACB8D0BC}">
            <xm:f>Tabelle2!$E$10</xm:f>
            <xm:f>Tabelle2!$F$10</xm:f>
            <x14:dxf>
              <fill>
                <patternFill>
                  <bgColor theme="3" tint="0.59996337778862885"/>
                </patternFill>
              </fill>
            </x14:dxf>
          </x14:cfRule>
          <x14:cfRule type="cellIs" priority="73" operator="between" id="{967C492F-4BB6-4D5A-A43F-AAAA17CEC31D}">
            <xm:f>Tabelle2!$E$9</xm:f>
            <xm:f>Tabelle2!$F$9</xm:f>
            <x14:dxf>
              <fill>
                <patternFill>
                  <bgColor theme="3" tint="0.59996337778862885"/>
                </patternFill>
              </fill>
            </x14:dxf>
          </x14:cfRule>
          <x14:cfRule type="cellIs" priority="36" operator="between" id="{00C14F0B-B92A-4A11-B9A8-DFC855568430}">
            <xm:f>Tabelle2!$B$71</xm:f>
            <xm:f>Tabelle2!$B$74</xm:f>
            <x14:dxf>
              <fill>
                <patternFill>
                  <bgColor theme="6" tint="0.39994506668294322"/>
                </patternFill>
              </fill>
            </x14:dxf>
          </x14:cfRule>
          <x14:cfRule type="cellIs" priority="74" operator="between" id="{80A5C435-EC3C-4733-9151-5312B8F6BC4D}">
            <xm:f>Tabelle2!$E$8</xm:f>
            <xm:f>Tabelle2!$F$8</xm:f>
            <x14:dxf>
              <fill>
                <patternFill>
                  <bgColor theme="3" tint="0.59996337778862885"/>
                </patternFill>
              </fill>
            </x14:dxf>
          </x14:cfRule>
          <x14:cfRule type="cellIs" priority="78" operator="between" id="{C7A04CF6-21A3-4FF4-868E-DED3FE39246C}">
            <xm:f>Tabelle2!$E$4</xm:f>
            <xm:f>Tabelle2!$F$4</xm:f>
            <x14:dxf>
              <fill>
                <patternFill>
                  <bgColor theme="3" tint="0.59996337778862885"/>
                </patternFill>
              </fill>
            </x14:dxf>
          </x14:cfRule>
          <xm:sqref>D4:E34</xm:sqref>
        </x14:conditionalFormatting>
        <x14:conditionalFormatting xmlns:xm="http://schemas.microsoft.com/office/excel/2006/main">
          <x14:cfRule type="expression" priority="82" id="{16A3A95B-BC4F-4A05-8FA1-71D1A95EB5E2}">
            <xm:f>D4=VLOOKUP(D4,Tabelle2!$B$3:$B$18,1,0)</xm:f>
            <x14:dxf>
              <fill>
                <patternFill>
                  <bgColor rgb="FFFFFF00"/>
                </patternFill>
              </fill>
            </x14:dxf>
          </x14:cfRule>
          <xm:sqref>F4:F34</xm:sqref>
        </x14:conditionalFormatting>
        <x14:conditionalFormatting xmlns:xm="http://schemas.microsoft.com/office/excel/2006/main">
          <x14:cfRule type="expression" priority="3" id="{B5B8C0C6-77DD-42AE-BE29-A72328E8012E}">
            <xm:f>_xlfn.LET(_xlpm.xx,MOD(COLUMN(F4),6),_xlpm.we,IF(_xlpm.xx=0,MATCH(F4,Tabelle2!$D$1:$D$500,0),0),_xlpm.ve,,AND(_xlpm.we&gt;=239,_xlpm.we&lt;=500))</xm:f>
            <x14:dxf>
              <fill>
                <patternFill>
                  <bgColor rgb="FF00B050"/>
                </patternFill>
              </fill>
            </x14:dxf>
          </x14:cfRule>
          <x14:cfRule type="expression" priority="2" id="{2CCE6F7C-31E1-4070-AF4A-E385F9D8F2DA}">
            <xm:f>_xlfn.LET(_xlpm.xx,MOD(COLUMN(F4),6),_xlpm.we,IF(_xlpm.xx=0,MATCH(F4,Tabelle2!$D$1:$D$500,0),0),_xlpm.ve,,AND(_xlpm.we&gt;=118,_xlpm.we&lt;=231))</xm:f>
            <x14:dxf>
              <fill>
                <patternFill>
                  <bgColor rgb="FFFF0000"/>
                </patternFill>
              </fill>
            </x14:dxf>
          </x14:cfRule>
          <x14:cfRule type="expression" priority="1" id="{8B71B633-C0DF-4907-98D2-A3B8C9E8C15F}">
            <xm:f>_xlfn.LET(_xlpm.xx,MOD(COLUMN(F4),6),_xlpm.we,IF(_xlpm.xx=0,MATCH(F4,Tabelle2!$D$1:$D$500,0),0),_xlpm.ve,,AND(_xlpm.we&gt;=1,_xlpm.we&lt;=58))</xm:f>
            <x14:dxf>
              <font>
                <color theme="0"/>
              </font>
              <fill>
                <patternFill>
                  <bgColor theme="1"/>
                </patternFill>
              </fill>
            </x14:dxf>
          </x14:cfRule>
          <xm:sqref>F4:CF34</xm:sqref>
        </x14:conditionalFormatting>
        <x14:conditionalFormatting xmlns:xm="http://schemas.microsoft.com/office/excel/2006/main">
          <x14:cfRule type="cellIs" priority="25" operator="between" id="{2242F875-549E-4188-9DDA-FDDC3E1258D9}">
            <xm:f>Tabelle2!$L$4</xm:f>
            <xm:f>Tabelle2!$M$4</xm:f>
            <x14:dxf>
              <fill>
                <patternFill>
                  <bgColor rgb="FFFFC000"/>
                </patternFill>
              </fill>
            </x14:dxf>
          </x14:cfRule>
          <x14:cfRule type="cellIs" priority="23" operator="between" id="{457B622D-5416-4F7B-B16B-6D0D76B049BF}">
            <xm:f>Tabelle2!$L$6</xm:f>
            <xm:f>Tabelle2!$M$6</xm:f>
            <x14:dxf>
              <fill>
                <patternFill>
                  <bgColor rgb="FFFFC000"/>
                </patternFill>
              </fill>
            </x14:dxf>
          </x14:cfRule>
          <x14:cfRule type="cellIs" priority="22" operator="between" id="{A3CC1322-E315-4159-B473-932220C30575}">
            <xm:f>Tabelle2!$L$7</xm:f>
            <xm:f>Tabelle2!$M$7</xm:f>
            <x14:dxf>
              <fill>
                <patternFill>
                  <bgColor rgb="FFFFC000"/>
                </patternFill>
              </fill>
            </x14:dxf>
          </x14:cfRule>
          <x14:cfRule type="cellIs" priority="21" operator="between" id="{A9CBABB6-2345-4888-84E3-A06C61474C32}">
            <xm:f>Tabelle2!$L$8</xm:f>
            <xm:f>Tabelle2!$M$8</xm:f>
            <x14:dxf>
              <fill>
                <patternFill>
                  <bgColor rgb="FFFFC000"/>
                </patternFill>
              </fill>
            </x14:dxf>
          </x14:cfRule>
          <x14:cfRule type="cellIs" priority="20" operator="between" id="{6AFA8981-EB19-400F-8AE9-0480BD5B5583}">
            <xm:f>Tabelle2!$L$9</xm:f>
            <xm:f>Tabelle2!$M$9</xm:f>
            <x14:dxf>
              <fill>
                <patternFill>
                  <bgColor rgb="FFFFC000"/>
                </patternFill>
              </fill>
            </x14:dxf>
          </x14:cfRule>
          <x14:cfRule type="cellIs" priority="19" operator="between" id="{7B87E383-7711-411E-90D7-D92DB09DB9D7}">
            <xm:f>Tabelle2!$L$10</xm:f>
            <xm:f>Tabelle2!$M$10</xm:f>
            <x14:dxf>
              <fill>
                <patternFill>
                  <bgColor rgb="FFFFC000"/>
                </patternFill>
              </fill>
            </x14:dxf>
          </x14:cfRule>
          <x14:cfRule type="cellIs" priority="18" operator="between" id="{0E128D2F-A9CD-4CF7-9447-04608F2EC988}">
            <xm:f>Tabelle2!$L$11</xm:f>
            <xm:f>Tabelle2!$M$11</xm:f>
            <x14:dxf>
              <fill>
                <patternFill>
                  <bgColor rgb="FFFFC000"/>
                </patternFill>
              </fill>
            </x14:dxf>
          </x14:cfRule>
          <x14:cfRule type="cellIs" priority="17" operator="between" id="{3DF3C54F-E2E1-4CA9-A29C-5D8A1409812B}">
            <xm:f>Tabelle2!$L$12</xm:f>
            <xm:f>Tabelle2!$M$12</xm:f>
            <x14:dxf>
              <fill>
                <patternFill>
                  <bgColor rgb="FFFFC000"/>
                </patternFill>
              </fill>
            </x14:dxf>
          </x14:cfRule>
          <x14:cfRule type="cellIs" priority="24" operator="between" id="{986F8B17-0479-42E3-BEFC-7537AADD0409}">
            <xm:f>Tabelle2!$L$5</xm:f>
            <xm:f>Tabelle2!$M$5</xm:f>
            <x14:dxf>
              <fill>
                <patternFill>
                  <bgColor rgb="FFFFC000"/>
                </patternFill>
              </fill>
            </x14:dxf>
          </x14:cfRule>
          <xm:sqref>H4:H34 N4:N34 T4:T34 Z4:Z34 AF4:AF34 AL4:AL34 AR4:AR34 AX4:AX34 BD4:BD34 BJ4:BJ34 BP4:BP34 BV4:BV34 CB4:CB34</xm:sqref>
        </x14:conditionalFormatting>
        <x14:conditionalFormatting xmlns:xm="http://schemas.microsoft.com/office/excel/2006/main">
          <x14:cfRule type="cellIs" priority="62" operator="between" id="{67066258-A076-4205-B134-52EEBCFC89A2}">
            <xm:f>Tabelle2!$L$4</xm:f>
            <xm:f>Tabelle2!$M$4</xm:f>
            <x14:dxf>
              <fill>
                <patternFill>
                  <bgColor rgb="FFFFC000"/>
                </patternFill>
              </fill>
            </x14:dxf>
          </x14:cfRule>
          <x14:cfRule type="cellIs" priority="54" operator="between" id="{242DFFB2-A03F-4D5A-8B0A-7469CA24689A}">
            <xm:f>Tabelle2!$L$12</xm:f>
            <xm:f>Tabelle2!$M$12</xm:f>
            <x14:dxf>
              <fill>
                <patternFill>
                  <bgColor rgb="FFFFC000"/>
                </patternFill>
              </fill>
            </x14:dxf>
          </x14:cfRule>
          <x14:cfRule type="cellIs" priority="58" operator="between" id="{6A63E078-158C-41F3-A696-2E24D9EF6D7F}">
            <xm:f>Tabelle2!$L$8</xm:f>
            <xm:f>Tabelle2!$M$8</xm:f>
            <x14:dxf>
              <fill>
                <patternFill>
                  <bgColor rgb="FFFFC000"/>
                </patternFill>
              </fill>
            </x14:dxf>
          </x14:cfRule>
          <x14:cfRule type="cellIs" priority="57" operator="between" id="{4861691C-9E25-4C7A-A924-38AB2419490F}">
            <xm:f>Tabelle2!$L$9</xm:f>
            <xm:f>Tabelle2!$M$9</xm:f>
            <x14:dxf>
              <fill>
                <patternFill>
                  <bgColor rgb="FFFFC000"/>
                </patternFill>
              </fill>
            </x14:dxf>
          </x14:cfRule>
          <x14:cfRule type="cellIs" priority="56" operator="between" id="{64D5E235-44AE-4DB7-8FAA-C981422A6771}">
            <xm:f>Tabelle2!$L$10</xm:f>
            <xm:f>Tabelle2!$M$10</xm:f>
            <x14:dxf>
              <fill>
                <patternFill>
                  <bgColor rgb="FFFFC000"/>
                </patternFill>
              </fill>
            </x14:dxf>
          </x14:cfRule>
          <x14:cfRule type="cellIs" priority="55" operator="between" id="{D1500AC5-D933-44B3-A0F8-2F1866033497}">
            <xm:f>Tabelle2!$L$11</xm:f>
            <xm:f>Tabelle2!$M$11</xm:f>
            <x14:dxf>
              <fill>
                <patternFill>
                  <bgColor rgb="FFFFC000"/>
                </patternFill>
              </fill>
            </x14:dxf>
          </x14:cfRule>
          <x14:cfRule type="cellIs" priority="60" operator="between" id="{3746B2CE-B1CD-469E-9DE9-B20A60362641}">
            <xm:f>Tabelle2!$L$6</xm:f>
            <xm:f>Tabelle2!$M$6</xm:f>
            <x14:dxf>
              <fill>
                <patternFill>
                  <bgColor rgb="FFFFC000"/>
                </patternFill>
              </fill>
            </x14:dxf>
          </x14:cfRule>
          <x14:cfRule type="cellIs" priority="59" operator="between" id="{A7D058C8-B992-452A-A0B2-F60A584C2A2F}">
            <xm:f>Tabelle2!$L$7</xm:f>
            <xm:f>Tabelle2!$M$7</xm:f>
            <x14:dxf>
              <fill>
                <patternFill>
                  <bgColor rgb="FFFFC000"/>
                </patternFill>
              </fill>
            </x14:dxf>
          </x14:cfRule>
          <x14:cfRule type="cellIs" priority="61" operator="between" id="{9AA0CF4C-74E3-48F5-83DF-683808F8431B}">
            <xm:f>Tabelle2!$L$5</xm:f>
            <xm:f>Tabelle2!$M$5</xm:f>
            <x14:dxf>
              <fill>
                <patternFill>
                  <bgColor rgb="FFFFC000"/>
                </patternFill>
              </fill>
            </x14:dxf>
          </x14:cfRule>
          <xm:sqref>H4:H34</xm:sqref>
        </x14:conditionalFormatting>
        <x14:conditionalFormatting xmlns:xm="http://schemas.microsoft.com/office/excel/2006/main">
          <x14:cfRule type="cellIs" priority="32" operator="between" id="{0FDE0AFB-D268-43DD-B05B-29029107C205}">
            <xm:f>Tabelle2!$I$6</xm:f>
            <xm:f>Tabelle2!$J$6</xm:f>
            <x14:dxf>
              <fill>
                <patternFill>
                  <bgColor theme="8" tint="0.39994506668294322"/>
                </patternFill>
              </fill>
            </x14:dxf>
          </x14:cfRule>
          <x14:cfRule type="cellIs" priority="33" operator="between" id="{01D50986-2C0B-4A56-9768-230D37B1742D}">
            <xm:f>Tabelle2!$I$5</xm:f>
            <xm:f>Tabelle2!$J$5</xm:f>
            <x14:dxf>
              <fill>
                <patternFill>
                  <bgColor theme="8" tint="0.39994506668294322"/>
                </patternFill>
              </fill>
            </x14:dxf>
          </x14:cfRule>
          <x14:cfRule type="cellIs" priority="34" operator="between" id="{3080B95A-5883-496B-864D-95A2E424EAC2}">
            <xm:f>Tabelle2!$I$4</xm:f>
            <xm:f>Tabelle2!$J$4</xm:f>
            <x14:dxf>
              <fill>
                <patternFill>
                  <bgColor theme="8" tint="0.39994506668294322"/>
                </patternFill>
              </fill>
            </x14:dxf>
          </x14:cfRule>
          <x14:cfRule type="cellIs" priority="26" operator="between" id="{D051B76A-5F84-451F-A7A6-8D8C3ECF5DDF}">
            <xm:f>Tabelle2!$I$12</xm:f>
            <xm:f>Tabelle2!$J$12</xm:f>
            <x14:dxf>
              <fill>
                <patternFill>
                  <bgColor theme="8" tint="0.39994506668294322"/>
                </patternFill>
              </fill>
            </x14:dxf>
          </x14:cfRule>
          <x14:cfRule type="cellIs" priority="27" operator="between" id="{5474A8A9-20B2-43C1-A14A-E7712EB3F5DC}">
            <xm:f>Tabelle2!$I$11</xm:f>
            <xm:f>Tabelle2!$J$11</xm:f>
            <x14:dxf>
              <fill>
                <patternFill>
                  <bgColor theme="8" tint="0.39994506668294322"/>
                </patternFill>
              </fill>
            </x14:dxf>
          </x14:cfRule>
          <x14:cfRule type="cellIs" priority="28" operator="between" id="{D9F5AF0B-2A1A-422F-84EE-7CE3A9D2E9DD}">
            <xm:f>Tabelle2!$I$10</xm:f>
            <xm:f>Tabelle2!$J$10</xm:f>
            <x14:dxf>
              <fill>
                <patternFill>
                  <bgColor theme="8" tint="0.39994506668294322"/>
                </patternFill>
              </fill>
            </x14:dxf>
          </x14:cfRule>
          <x14:cfRule type="cellIs" priority="29" operator="between" id="{4423A472-BF79-4ADB-9621-ECABFF695E3A}">
            <xm:f>Tabelle2!$I$9</xm:f>
            <xm:f>Tabelle2!$J$9</xm:f>
            <x14:dxf>
              <fill>
                <patternFill>
                  <bgColor theme="8" tint="0.39994506668294322"/>
                </patternFill>
              </fill>
            </x14:dxf>
          </x14:cfRule>
          <x14:cfRule type="cellIs" priority="30" operator="between" id="{64DC0A89-F105-479A-ADCA-F2B72D946491}">
            <xm:f>Tabelle2!$I$8</xm:f>
            <xm:f>Tabelle2!$J$8</xm:f>
            <x14:dxf>
              <fill>
                <patternFill>
                  <bgColor theme="8" tint="0.39994506668294322"/>
                </patternFill>
              </fill>
            </x14:dxf>
          </x14:cfRule>
          <x14:cfRule type="cellIs" priority="31" operator="between" id="{E203BCE3-DF67-409C-B0B3-9F29B4E17E98}">
            <xm:f>Tabelle2!$I$7</xm:f>
            <xm:f>Tabelle2!$J$7</xm:f>
            <x14:dxf>
              <fill>
                <patternFill>
                  <bgColor theme="8" tint="0.39994506668294322"/>
                </patternFill>
              </fill>
            </x14:dxf>
          </x14:cfRule>
          <xm:sqref>I4:I34 O4:O34 U4:U34 AA4:AA34 AG4:AG34 AM4:AM34 AS4:AS34 AY4:AY34 BE4:BE34 BK4:BK34 BQ4:BQ34 BW4:BW34 CC4:CC34</xm:sqref>
        </x14:conditionalFormatting>
        <x14:conditionalFormatting xmlns:xm="http://schemas.microsoft.com/office/excel/2006/main">
          <x14:cfRule type="cellIs" priority="69" operator="between" id="{4752CF26-2332-4E71-9CA8-E8D8358FA2F2}">
            <xm:f>Tabelle2!$I$6</xm:f>
            <xm:f>Tabelle2!$J$6</xm:f>
            <x14:dxf>
              <fill>
                <patternFill>
                  <bgColor theme="8" tint="0.39994506668294322"/>
                </patternFill>
              </fill>
            </x14:dxf>
          </x14:cfRule>
          <x14:cfRule type="cellIs" priority="70" operator="between" id="{64CB1004-8FDA-4FC0-BF18-8C9DA1815680}">
            <xm:f>Tabelle2!$I$5</xm:f>
            <xm:f>Tabelle2!$J$5</xm:f>
            <x14:dxf>
              <fill>
                <patternFill>
                  <bgColor theme="8" tint="0.39994506668294322"/>
                </patternFill>
              </fill>
            </x14:dxf>
          </x14:cfRule>
          <x14:cfRule type="cellIs" priority="71" operator="between" id="{A2C0C19A-1C72-4EA6-BAD3-D475C1BB1239}">
            <xm:f>Tabelle2!$I$4</xm:f>
            <xm:f>Tabelle2!$J$4</xm:f>
            <x14:dxf>
              <fill>
                <patternFill>
                  <bgColor theme="8" tint="0.39994506668294322"/>
                </patternFill>
              </fill>
            </x14:dxf>
          </x14:cfRule>
          <x14:cfRule type="cellIs" priority="65" operator="between" id="{DBE178E1-34DC-43BB-B26B-942E6A43FBAF}">
            <xm:f>Tabelle2!$I$10</xm:f>
            <xm:f>Tabelle2!$J$10</xm:f>
            <x14:dxf>
              <fill>
                <patternFill>
                  <bgColor theme="8" tint="0.39994506668294322"/>
                </patternFill>
              </fill>
            </x14:dxf>
          </x14:cfRule>
          <x14:cfRule type="cellIs" priority="63" operator="between" id="{6FB6FD26-7192-415D-AE62-8C1B0D1E6FA1}">
            <xm:f>Tabelle2!$I$12</xm:f>
            <xm:f>Tabelle2!$J$12</xm:f>
            <x14:dxf>
              <fill>
                <patternFill>
                  <bgColor theme="8" tint="0.39994506668294322"/>
                </patternFill>
              </fill>
            </x14:dxf>
          </x14:cfRule>
          <x14:cfRule type="cellIs" priority="64" operator="between" id="{A1CEE8FA-52E6-4990-BAF8-0D3C44CF4376}">
            <xm:f>Tabelle2!$I$11</xm:f>
            <xm:f>Tabelle2!$J$11</xm:f>
            <x14:dxf>
              <fill>
                <patternFill>
                  <bgColor theme="8" tint="0.39994506668294322"/>
                </patternFill>
              </fill>
            </x14:dxf>
          </x14:cfRule>
          <x14:cfRule type="cellIs" priority="66" operator="between" id="{3CA84C96-BE52-41BA-87C4-714BB801A3A3}">
            <xm:f>Tabelle2!$I$9</xm:f>
            <xm:f>Tabelle2!$J$9</xm:f>
            <x14:dxf>
              <fill>
                <patternFill>
                  <bgColor theme="8" tint="0.39994506668294322"/>
                </patternFill>
              </fill>
            </x14:dxf>
          </x14:cfRule>
          <x14:cfRule type="cellIs" priority="67" operator="between" id="{73FED80C-A5DC-4CFD-9791-0B307492E182}">
            <xm:f>Tabelle2!$I$8</xm:f>
            <xm:f>Tabelle2!$J$8</xm:f>
            <x14:dxf>
              <fill>
                <patternFill>
                  <bgColor theme="8" tint="0.39994506668294322"/>
                </patternFill>
              </fill>
            </x14:dxf>
          </x14:cfRule>
          <x14:cfRule type="cellIs" priority="68" operator="between" id="{605B92AB-CFAF-4683-843A-BBC5FCA38B93}">
            <xm:f>Tabelle2!$I$7</xm:f>
            <xm:f>Tabelle2!$J$7</xm:f>
            <x14:dxf>
              <fill>
                <patternFill>
                  <bgColor theme="8" tint="0.39994506668294322"/>
                </patternFill>
              </fill>
            </x14:dxf>
          </x14:cfRule>
          <xm:sqref>I4:I34</xm:sqref>
        </x14:conditionalFormatting>
        <x14:conditionalFormatting xmlns:xm="http://schemas.microsoft.com/office/excel/2006/main">
          <x14:cfRule type="cellIs" priority="44" operator="between" id="{C5FE729F-8BB5-4B66-BAC0-E3600390CEE2}">
            <xm:f>Tabelle2!$E$8</xm:f>
            <xm:f>Tabelle2!$F$8</xm:f>
            <x14:dxf>
              <fill>
                <patternFill>
                  <bgColor theme="3" tint="0.59996337778862885"/>
                </patternFill>
              </fill>
            </x14:dxf>
          </x14:cfRule>
          <x14:cfRule type="cellIs" priority="43" operator="between" id="{84AE4A3F-9797-4760-8B8C-8F545548918E}">
            <xm:f>Tabelle2!$E$9</xm:f>
            <xm:f>Tabelle2!$F$9</xm:f>
            <x14:dxf>
              <fill>
                <patternFill>
                  <bgColor theme="3" tint="0.59996337778862885"/>
                </patternFill>
              </fill>
            </x14:dxf>
          </x14:cfRule>
          <x14:cfRule type="expression" priority="16" id="{72C580A8-CB3D-4EA9-949C-CB2651C6257F}">
            <xm:f>J4=VLOOKUP(J4,Tabelle2!$B$3:$B$18,1,0)</xm:f>
            <x14:dxf>
              <fill>
                <patternFill>
                  <bgColor rgb="FFFFFF00"/>
                </patternFill>
              </fill>
            </x14:dxf>
          </x14:cfRule>
          <x14:cfRule type="cellIs" priority="11" operator="between" id="{A79F0871-5DDB-474B-8E88-2F1069AA1BFF}">
            <xm:f>Tabelle2!$E$4</xm:f>
            <xm:f>Tabelle2!$F$4</xm:f>
            <x14:dxf>
              <fill>
                <patternFill>
                  <bgColor theme="3" tint="0.59996337778862885"/>
                </patternFill>
              </fill>
            </x14:dxf>
          </x14:cfRule>
          <x14:cfRule type="cellIs" priority="10" operator="between" id="{E73BFB19-528E-4CD6-AD91-F0374A0891C7}">
            <xm:f>Tabelle2!$E$5</xm:f>
            <xm:f>Tabelle2!$F$5</xm:f>
            <x14:dxf>
              <fill>
                <patternFill>
                  <bgColor theme="3" tint="0.59996337778862885"/>
                </patternFill>
              </fill>
            </x14:dxf>
          </x14:cfRule>
          <x14:cfRule type="cellIs" priority="9" operator="between" id="{871E163D-56B7-4750-8C8E-399E2CC3E980}">
            <xm:f>Tabelle2!$E$6</xm:f>
            <xm:f>Tabelle2!$F$6</xm:f>
            <x14:dxf>
              <fill>
                <patternFill>
                  <bgColor theme="3" tint="0.59996337778862885"/>
                </patternFill>
              </fill>
            </x14:dxf>
          </x14:cfRule>
          <x14:cfRule type="cellIs" priority="8" operator="between" id="{429A0382-203D-42A1-9320-C94E0D1B381C}">
            <xm:f>Tabelle2!$E$7</xm:f>
            <xm:f>Tabelle2!$F$7</xm:f>
            <x14:dxf>
              <fill>
                <patternFill>
                  <bgColor theme="3" tint="0.59996337778862885"/>
                </patternFill>
              </fill>
            </x14:dxf>
          </x14:cfRule>
          <x14:cfRule type="cellIs" priority="7" operator="between" id="{5A5147AA-0ABE-4010-A598-BC536B93961C}">
            <xm:f>Tabelle2!$E$8</xm:f>
            <xm:f>Tabelle2!$F$8</xm:f>
            <x14:dxf>
              <fill>
                <patternFill>
                  <bgColor theme="3" tint="0.59996337778862885"/>
                </patternFill>
              </fill>
            </x14:dxf>
          </x14:cfRule>
          <x14:cfRule type="cellIs" priority="6" operator="between" id="{13F29A89-9E6E-48D7-BF0C-7885B10489DA}">
            <xm:f>Tabelle2!$E$9</xm:f>
            <xm:f>Tabelle2!$F$9</xm:f>
            <x14:dxf>
              <fill>
                <patternFill>
                  <bgColor theme="3" tint="0.59996337778862885"/>
                </patternFill>
              </fill>
            </x14:dxf>
          </x14:cfRule>
          <x14:cfRule type="cellIs" priority="5" operator="between" id="{DC776EF1-EC99-44DC-9B80-A2954DB93E82}">
            <xm:f>Tabelle2!$E$10</xm:f>
            <xm:f>Tabelle2!$F$10</xm:f>
            <x14:dxf>
              <fill>
                <patternFill>
                  <bgColor theme="3" tint="0.59996337778862885"/>
                </patternFill>
              </fill>
            </x14:dxf>
          </x14:cfRule>
          <x14:cfRule type="cellIs" priority="4" operator="between" id="{5BB9074C-1799-4C73-BE67-31EAF057FB7F}">
            <xm:f>Tabelle2!$B$71</xm:f>
            <xm:f>Tabelle2!$B$74</xm:f>
            <x14:dxf>
              <fill>
                <patternFill>
                  <bgColor theme="6" tint="0.39994506668294322"/>
                </patternFill>
              </fill>
            </x14:dxf>
          </x14:cfRule>
          <x14:cfRule type="expression" priority="53" id="{806233AA-A938-4F9D-BB2B-3B2DBB07AEC4}">
            <xm:f>J4=VLOOKUP(J4,Tabelle2!$B$3:$B$18,1,0)</xm:f>
            <x14:dxf>
              <fill>
                <patternFill>
                  <bgColor rgb="FFFFFF00"/>
                </patternFill>
              </fill>
            </x14:dxf>
          </x14:cfRule>
          <x14:cfRule type="cellIs" priority="48" operator="between" id="{0EBE3B89-D9E3-4FDC-BA6D-64626615FEAA}">
            <xm:f>Tabelle2!$E$4</xm:f>
            <xm:f>Tabelle2!$F$4</xm:f>
            <x14:dxf>
              <fill>
                <patternFill>
                  <bgColor theme="3" tint="0.59996337778862885"/>
                </patternFill>
              </fill>
            </x14:dxf>
          </x14:cfRule>
          <x14:cfRule type="cellIs" priority="47" operator="between" id="{70631F89-1153-4EDF-B09E-6D56AF92E56B}">
            <xm:f>Tabelle2!$E$5</xm:f>
            <xm:f>Tabelle2!$F$5</xm:f>
            <x14:dxf>
              <fill>
                <patternFill>
                  <bgColor theme="3" tint="0.59996337778862885"/>
                </patternFill>
              </fill>
            </x14:dxf>
          </x14:cfRule>
          <x14:cfRule type="cellIs" priority="46" operator="between" id="{266A2090-AEC7-467A-A087-34D7B0058FF6}">
            <xm:f>Tabelle2!$E$6</xm:f>
            <xm:f>Tabelle2!$F$6</xm:f>
            <x14:dxf>
              <fill>
                <patternFill>
                  <bgColor theme="3" tint="0.59996337778862885"/>
                </patternFill>
              </fill>
            </x14:dxf>
          </x14:cfRule>
          <x14:cfRule type="cellIs" priority="45" operator="between" id="{FD9B159A-A9D5-4B61-910E-D809559680EB}">
            <xm:f>Tabelle2!$E$7</xm:f>
            <xm:f>Tabelle2!$F$7</xm:f>
            <x14:dxf>
              <fill>
                <patternFill>
                  <bgColor theme="3" tint="0.59996337778862885"/>
                </patternFill>
              </fill>
            </x14:dxf>
          </x14:cfRule>
          <x14:cfRule type="cellIs" priority="42" operator="between" id="{10D9A6C1-665C-4AB4-A0EB-5293384EBD3C}">
            <xm:f>Tabelle2!$E$10</xm:f>
            <xm:f>Tabelle2!$F$10</xm:f>
            <x14:dxf>
              <fill>
                <patternFill>
                  <bgColor theme="3" tint="0.59996337778862885"/>
                </patternFill>
              </fill>
            </x14:dxf>
          </x14:cfRule>
          <xm:sqref>J4:K34 P4:Q34 V4:W34 AB4:AC34 AH4:AI34 AN4:AO34 AT4:AU34 AZ4:BA34 BF4:BG34 BL4:BM34 BR4:BS34 BX4:BY34 CD4:CE34</xm:sqref>
        </x14:conditionalFormatting>
        <x14:conditionalFormatting xmlns:xm="http://schemas.microsoft.com/office/excel/2006/main">
          <x14:cfRule type="expression" priority="14" id="{B16A31DD-CE17-4021-A872-F37EE0E43AA1}">
            <xm:f>J4=VLOOKUP(J4,Tabelle2!$B$3:$B$18,1,0)</xm:f>
            <x14:dxf>
              <fill>
                <patternFill>
                  <bgColor rgb="FFFFFF00"/>
                </patternFill>
              </fill>
            </x14:dxf>
          </x14:cfRule>
          <x14:cfRule type="expression" priority="51" id="{21C3CDBB-2558-42E9-91A0-5EBABD01321A}">
            <xm:f>J4=VLOOKUP(J4,Tabelle2!$B$3:$B$18,1,0)</xm:f>
            <x14:dxf>
              <fill>
                <patternFill>
                  <bgColor rgb="FFFFFF00"/>
                </patternFill>
              </fill>
            </x14:dxf>
          </x14:cfRule>
          <xm:sqref>L4:L34 R4:R34 X4:X34 AD4:AD34 AJ4:AJ34 AP4:AP34 AV4:AV34 BB4:BB34 BH4:BH34 BN4:BN34 BT4:BT34 BZ4:BZ34 CF4:CF34</xm:sqref>
        </x14:conditionalFormatting>
      </x14:conditionalFormatting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Tabelle2"/>
  <dimension ref="A1:Q482"/>
  <sheetViews>
    <sheetView topLeftCell="A233" zoomScale="115" zoomScaleNormal="115" workbookViewId="0">
      <selection activeCell="B252" sqref="B252"/>
    </sheetView>
  </sheetViews>
  <sheetFormatPr baseColWidth="10" defaultRowHeight="12.65" x14ac:dyDescent="0.3"/>
  <cols>
    <col min="1" max="1" width="20.9140625" bestFit="1" customWidth="1"/>
    <col min="2" max="2" width="15.9140625" bestFit="1" customWidth="1"/>
    <col min="3" max="3" width="30.33203125" bestFit="1" customWidth="1"/>
    <col min="4" max="4" width="40.08203125" bestFit="1" customWidth="1"/>
    <col min="14" max="14" width="30.9140625" bestFit="1" customWidth="1"/>
    <col min="17" max="17" width="7" bestFit="1" customWidth="1"/>
  </cols>
  <sheetData>
    <row r="1" spans="1:17" ht="22.6" customHeight="1" x14ac:dyDescent="0.3">
      <c r="A1" s="22" t="s">
        <v>219</v>
      </c>
      <c r="B1" s="23" t="s">
        <v>207</v>
      </c>
      <c r="C1" s="24" t="s">
        <v>212</v>
      </c>
      <c r="D1" s="43" t="s">
        <v>211</v>
      </c>
      <c r="E1" s="7"/>
      <c r="P1" s="14"/>
    </row>
    <row r="2" spans="1:17" ht="22.6" customHeight="1" x14ac:dyDescent="0.3">
      <c r="A2" s="26" t="s">
        <v>25</v>
      </c>
      <c r="B2" s="26" t="s">
        <v>16</v>
      </c>
      <c r="C2" s="26" t="s">
        <v>17</v>
      </c>
      <c r="D2" s="27"/>
      <c r="E2" s="44" t="s">
        <v>18</v>
      </c>
      <c r="F2" s="44"/>
      <c r="G2" s="44"/>
      <c r="H2" s="45"/>
      <c r="I2" s="45" t="s">
        <v>34</v>
      </c>
      <c r="J2" s="45" t="s">
        <v>353</v>
      </c>
      <c r="L2" s="45" t="s">
        <v>34</v>
      </c>
      <c r="M2" s="45" t="s">
        <v>354</v>
      </c>
      <c r="Q2" t="str">
        <f t="array" ref="Q2">IF(COLUMN(B2)&gt;COUNTIF($B:$B,$P2), "",INDEX($C:$C,SMALL(IF($B2:$B100=$P2,ROW(B$1:B$99)), COLUMN(B2))))</f>
        <v/>
      </c>
    </row>
    <row r="3" spans="1:17" ht="22.6" customHeight="1" x14ac:dyDescent="0.3">
      <c r="A3" s="28"/>
      <c r="B3" s="29">
        <f>("01.01."&amp;Tabelle1!$D$2)+0</f>
        <v>45658</v>
      </c>
      <c r="C3" s="28" t="s">
        <v>12</v>
      </c>
      <c r="D3" s="28" t="str" cm="1">
        <f t="array" ref="D3">_xlfn.TEXTJOIN(" / ",,IF($B$3:$B$500=B3,$C$3:$C$500,""))</f>
        <v>Neujahr</v>
      </c>
      <c r="E3" s="1" t="s">
        <v>30</v>
      </c>
      <c r="F3" s="1" t="s">
        <v>31</v>
      </c>
      <c r="G3" s="1"/>
      <c r="I3" s="4" t="s">
        <v>30</v>
      </c>
      <c r="J3" s="4" t="s">
        <v>31</v>
      </c>
      <c r="L3" s="4" t="s">
        <v>30</v>
      </c>
      <c r="M3" s="4" t="s">
        <v>31</v>
      </c>
    </row>
    <row r="4" spans="1:17" ht="22.6" customHeight="1" x14ac:dyDescent="0.3">
      <c r="A4" s="28"/>
      <c r="B4" s="29">
        <f>("01.05."&amp;Tabelle1!$D$2)+0</f>
        <v>45778</v>
      </c>
      <c r="C4" s="28" t="s">
        <v>14</v>
      </c>
      <c r="D4" s="28" t="str" cm="1">
        <f t="array" ref="D4">_xlfn.TEXTJOIN(" / ",,IF($B$3:$B$500=B4,$C$3:$C$500,""))</f>
        <v>Tag der Arbeit</v>
      </c>
      <c r="E4" s="21">
        <v>45653</v>
      </c>
      <c r="F4" s="4">
        <v>45667</v>
      </c>
      <c r="G4" s="2" t="s">
        <v>26</v>
      </c>
      <c r="I4" s="4">
        <v>45688</v>
      </c>
      <c r="J4" s="4">
        <v>45691</v>
      </c>
      <c r="L4" s="4">
        <v>45695</v>
      </c>
      <c r="M4" s="4">
        <v>45695</v>
      </c>
    </row>
    <row r="5" spans="1:17" ht="22.6" customHeight="1" x14ac:dyDescent="0.3">
      <c r="A5" s="30" t="s">
        <v>109</v>
      </c>
      <c r="B5" s="31">
        <f>B9-2</f>
        <v>45765</v>
      </c>
      <c r="C5" s="30" t="s">
        <v>13</v>
      </c>
      <c r="D5" s="28" t="str" cm="1">
        <f t="array" ref="D5">_xlfn.TEXTJOIN(" / ",,IF($B$3:$B$500=B5,$C$3:$C$500,""))</f>
        <v>Karfreitag</v>
      </c>
      <c r="E5" s="21">
        <v>45754</v>
      </c>
      <c r="F5" s="4">
        <v>45765</v>
      </c>
      <c r="G5" s="2" t="s">
        <v>28</v>
      </c>
      <c r="I5" s="4">
        <v>45744</v>
      </c>
      <c r="J5" s="4">
        <v>45747</v>
      </c>
      <c r="L5" s="4">
        <v>45702</v>
      </c>
      <c r="M5" s="4">
        <v>45705</v>
      </c>
    </row>
    <row r="6" spans="1:17" ht="22.6" customHeight="1" x14ac:dyDescent="0.3">
      <c r="A6" s="30" t="s">
        <v>110</v>
      </c>
      <c r="B6" s="31">
        <f>B9+1</f>
        <v>45768</v>
      </c>
      <c r="C6" s="30" t="s">
        <v>19</v>
      </c>
      <c r="D6" s="28" t="str" cm="1">
        <f t="array" ref="D6">_xlfn.TEXTJOIN(" / ",,IF($B$3:$B$500=B6,$C$3:$C$500,""))</f>
        <v>Ostermontag</v>
      </c>
      <c r="E6" s="21">
        <v>45845</v>
      </c>
      <c r="F6" s="4">
        <v>45884</v>
      </c>
      <c r="G6" s="2" t="s">
        <v>27</v>
      </c>
      <c r="I6" s="4">
        <v>45786</v>
      </c>
      <c r="J6" s="4">
        <v>45786</v>
      </c>
      <c r="L6" s="4">
        <v>45779</v>
      </c>
      <c r="M6" s="4">
        <v>45779</v>
      </c>
    </row>
    <row r="7" spans="1:17" ht="22.6" customHeight="1" x14ac:dyDescent="0.3">
      <c r="A7" s="30" t="s">
        <v>111</v>
      </c>
      <c r="B7" s="31">
        <f>B9+39</f>
        <v>45806</v>
      </c>
      <c r="C7" s="30" t="s">
        <v>127</v>
      </c>
      <c r="D7" s="28" t="str" cm="1">
        <f t="array" ref="D7">_xlfn.TEXTJOIN(" / ",,IF($B$3:$B$500=B7,$C$3:$C$500,""))</f>
        <v>Christi Himmelfahrt / Vatertag / Lea / Kunigunde</v>
      </c>
      <c r="E7" s="21">
        <v>45936</v>
      </c>
      <c r="F7" s="4">
        <v>45947</v>
      </c>
      <c r="G7" s="2" t="s">
        <v>29</v>
      </c>
      <c r="I7" s="4">
        <v>45818</v>
      </c>
      <c r="J7" s="4">
        <v>45828</v>
      </c>
      <c r="L7" s="4">
        <f>F6-11</f>
        <v>45873</v>
      </c>
      <c r="M7" s="4">
        <f>F6+5</f>
        <v>45889</v>
      </c>
    </row>
    <row r="8" spans="1:17" ht="22.6" customHeight="1" x14ac:dyDescent="0.3">
      <c r="A8" s="30"/>
      <c r="B8" s="31">
        <f>B10-1</f>
        <v>45816</v>
      </c>
      <c r="C8" s="30" t="s">
        <v>20</v>
      </c>
      <c r="D8" s="28" t="str" cm="1">
        <f t="array" ref="D8">_xlfn.TEXTJOIN(" / ",,IF($B$3:$B$500=B8,$C$3:$C$500,""))</f>
        <v>Pfingstsonntag</v>
      </c>
      <c r="E8" s="21"/>
      <c r="F8" s="4"/>
      <c r="G8" s="2"/>
      <c r="I8" s="4">
        <v>45894</v>
      </c>
      <c r="J8" s="4">
        <v>45905</v>
      </c>
      <c r="L8" s="4"/>
      <c r="M8" s="4"/>
    </row>
    <row r="9" spans="1:17" ht="22.6" customHeight="1" x14ac:dyDescent="0.3">
      <c r="A9" s="30" t="s">
        <v>114</v>
      </c>
      <c r="B9" s="29">
        <f>ROUND((DAY(MINUTE(Tabelle1!$D$2/38)/2+55)&amp;".4."&amp;Tabelle1!$D$2)/7,)*7-6</f>
        <v>45767</v>
      </c>
      <c r="C9" s="30" t="s">
        <v>36</v>
      </c>
      <c r="D9" s="28" t="str" cm="1">
        <f t="array" ref="D9">_xlfn.TEXTJOIN(" / ",,IF($B$3:$B$500=B9,$C$3:$C$500,""))</f>
        <v>Ostersonntag</v>
      </c>
      <c r="E9" s="21">
        <v>46013</v>
      </c>
      <c r="F9" s="4">
        <v>46031</v>
      </c>
      <c r="G9" s="2" t="s">
        <v>26</v>
      </c>
      <c r="I9" s="4">
        <v>45978</v>
      </c>
      <c r="J9" s="4">
        <v>45982</v>
      </c>
      <c r="L9" s="4"/>
      <c r="M9" s="4"/>
    </row>
    <row r="10" spans="1:17" ht="22.6" customHeight="1" x14ac:dyDescent="0.3">
      <c r="A10" s="30" t="s">
        <v>112</v>
      </c>
      <c r="B10" s="31">
        <f>B9+50</f>
        <v>45817</v>
      </c>
      <c r="C10" s="30" t="s">
        <v>21</v>
      </c>
      <c r="D10" s="28" t="str" cm="1">
        <f t="array" ref="D10">_xlfn.TEXTJOIN(" / ",,IF($B$3:$B$500=B10,$C$3:$C$500,""))</f>
        <v>Pfingstmontag</v>
      </c>
      <c r="E10" s="21"/>
      <c r="F10" s="4"/>
      <c r="G10" s="2"/>
      <c r="I10" s="4"/>
      <c r="J10" s="4"/>
      <c r="L10" s="4"/>
      <c r="M10" s="4"/>
    </row>
    <row r="11" spans="1:17" ht="22.6" customHeight="1" x14ac:dyDescent="0.3">
      <c r="A11" s="30" t="s">
        <v>113</v>
      </c>
      <c r="B11" s="31">
        <f>B9+60</f>
        <v>45827</v>
      </c>
      <c r="C11" s="30" t="s">
        <v>15</v>
      </c>
      <c r="D11" s="28" t="str" cm="1">
        <f t="array" ref="D11">_xlfn.TEXTJOIN(" / ",,IF($B$3:$B$500=B11,$C$3:$C$500,""))</f>
        <v>Fronleichnam</v>
      </c>
      <c r="I11" s="4"/>
      <c r="J11" s="4"/>
      <c r="L11" s="4"/>
      <c r="M11" s="4"/>
    </row>
    <row r="12" spans="1:17" ht="22.6" customHeight="1" x14ac:dyDescent="0.3">
      <c r="A12" s="28"/>
      <c r="B12" s="29">
        <f>B13-82</f>
        <v>45933</v>
      </c>
      <c r="C12" s="30" t="s">
        <v>32</v>
      </c>
      <c r="D12" s="28" t="str" cm="1">
        <f t="array" ref="D12">_xlfn.TEXTJOIN(" / ",,IF($B$3:$B$500=B12,$C$3:$C$500,""))</f>
        <v>Tag d. Dt. Einheit</v>
      </c>
      <c r="I12" s="4">
        <v>46009</v>
      </c>
      <c r="J12" s="4">
        <v>46024</v>
      </c>
      <c r="L12" s="4">
        <v>46009</v>
      </c>
      <c r="M12" s="4">
        <v>46024</v>
      </c>
    </row>
    <row r="13" spans="1:17" ht="22.6" customHeight="1" x14ac:dyDescent="0.3">
      <c r="A13" s="32"/>
      <c r="B13" s="29">
        <f>B14-1</f>
        <v>46015</v>
      </c>
      <c r="C13" s="30" t="s">
        <v>22</v>
      </c>
      <c r="D13" s="28" t="str" cm="1">
        <f t="array" ref="D13">_xlfn.TEXTJOIN(" / ",,IF($B$3:$B$500=B13,$C$3:$C$500,""))</f>
        <v>Hlg. Abend</v>
      </c>
      <c r="J13" s="7"/>
      <c r="M13" s="7"/>
    </row>
    <row r="14" spans="1:17" ht="22.6" customHeight="1" x14ac:dyDescent="0.3">
      <c r="A14" s="28"/>
      <c r="B14" s="29">
        <f>B15-1</f>
        <v>46016</v>
      </c>
      <c r="C14" s="30" t="s">
        <v>33</v>
      </c>
      <c r="D14" s="28" t="str" cm="1">
        <f t="array" ref="D14">_xlfn.TEXTJOIN(" / ",,IF($B$3:$B$500=B14,$C$3:$C$500,""))</f>
        <v>1. Weihnachtstag</v>
      </c>
      <c r="I14" s="7" t="s">
        <v>44</v>
      </c>
    </row>
    <row r="15" spans="1:17" ht="22.6" customHeight="1" x14ac:dyDescent="0.3">
      <c r="A15" s="28"/>
      <c r="B15" s="29">
        <f>B16-5</f>
        <v>46017</v>
      </c>
      <c r="C15" s="30" t="s">
        <v>23</v>
      </c>
      <c r="D15" s="28" t="str" cm="1">
        <f t="array" ref="D15">_xlfn.TEXTJOIN(" / ",,IF($B$3:$B$500=B15,$C$3:$C$500,""))</f>
        <v>2. Weihnachtstag</v>
      </c>
    </row>
    <row r="16" spans="1:17" ht="22.6" customHeight="1" x14ac:dyDescent="0.3">
      <c r="A16" s="28"/>
      <c r="B16" s="29">
        <f>("31.12."&amp;Tabelle1!$D$2)+0</f>
        <v>46022</v>
      </c>
      <c r="C16" s="30" t="s">
        <v>24</v>
      </c>
      <c r="D16" s="28" t="str" cm="1">
        <f t="array" ref="D16">_xlfn.TEXTJOIN(" / ",,IF($B$3:$B$500=B16,$C$3:$C$500,""))</f>
        <v>Silvester</v>
      </c>
    </row>
    <row r="17" spans="1:4" ht="22.6" customHeight="1" x14ac:dyDescent="0.3">
      <c r="A17" s="33" t="s">
        <v>214</v>
      </c>
      <c r="B17" s="29">
        <f>("01.01."&amp;Tabelle1!$D$2+1)+0</f>
        <v>46023</v>
      </c>
      <c r="C17" s="33" t="s">
        <v>12</v>
      </c>
      <c r="D17" s="28" t="str" cm="1">
        <f t="array" ref="D17">_xlfn.TEXTJOIN(" / ",,IF($B$3:$B$500=B17,$C$3:$C$500,""))</f>
        <v>Neujahr</v>
      </c>
    </row>
    <row r="18" spans="1:4" x14ac:dyDescent="0.3">
      <c r="A18" s="2"/>
      <c r="B18" s="6"/>
      <c r="C18" s="2"/>
      <c r="D18" s="2"/>
    </row>
    <row r="19" spans="1:4" x14ac:dyDescent="0.3">
      <c r="A19" s="2"/>
      <c r="B19" s="6">
        <f>("06.01."&amp;Tabelle1!$D$2)+0</f>
        <v>45663</v>
      </c>
      <c r="C19" s="2" t="s">
        <v>125</v>
      </c>
      <c r="D19" s="2" t="str" cm="1">
        <f t="array" ref="D19">_xlfn.TEXTJOIN(" / ",,IF($B$3:$B$500=B19,$C$3:$C$500,""))</f>
        <v>Heilige 3 Könige / Stefan</v>
      </c>
    </row>
    <row r="20" spans="1:4" x14ac:dyDescent="0.3">
      <c r="A20" s="2"/>
      <c r="B20" s="6">
        <f>("14.02."&amp;Tabelle1!$D$2)+0</f>
        <v>45702</v>
      </c>
      <c r="C20" s="2" t="s">
        <v>126</v>
      </c>
      <c r="D20" s="2" t="str" cm="1">
        <f t="array" ref="D20">_xlfn.TEXTJOIN(" / ",,IF($B$3:$B$500=B20,$C$3:$C$500,""))</f>
        <v>Valentinstag</v>
      </c>
    </row>
    <row r="21" spans="1:4" x14ac:dyDescent="0.3">
      <c r="A21" s="2"/>
      <c r="B21" s="6">
        <f>7*ROUND((4&amp;-Tabelle1!$D$2)/7+MOD(19*MOD(Tabelle1!$D$2,19)-7,30)*0.14,)-6-48</f>
        <v>45719</v>
      </c>
      <c r="C21" s="2" t="s">
        <v>115</v>
      </c>
      <c r="D21" s="2" t="str" cm="1">
        <f t="array" ref="D21">_xlfn.TEXTJOIN(" / ",,IF($B$3:$B$500=B21,$C$3:$C$500,""))</f>
        <v>Rosenmontag</v>
      </c>
    </row>
    <row r="22" spans="1:4" x14ac:dyDescent="0.3">
      <c r="A22" s="2"/>
      <c r="B22" s="6">
        <f>B21+1</f>
        <v>45720</v>
      </c>
      <c r="C22" s="2" t="s">
        <v>116</v>
      </c>
      <c r="D22" s="2" t="str" cm="1">
        <f t="array" ref="D22">_xlfn.TEXTJOIN(" / ",,IF($B$3:$B$500=B22,$C$3:$C$500,""))</f>
        <v>Faschingsdienstag</v>
      </c>
    </row>
    <row r="23" spans="1:4" x14ac:dyDescent="0.3">
      <c r="A23" s="2"/>
      <c r="B23" s="6">
        <f>B22+1</f>
        <v>45721</v>
      </c>
      <c r="C23" s="2" t="s">
        <v>132</v>
      </c>
      <c r="D23" s="2" t="str" cm="1">
        <f t="array" ref="D23">_xlfn.TEXTJOIN(" / ",,IF($B$3:$B$500=B23,$C$3:$C$500,""))</f>
        <v>Aschermittwoch</v>
      </c>
    </row>
    <row r="24" spans="1:4" x14ac:dyDescent="0.3">
      <c r="A24" s="2"/>
      <c r="B24" s="6">
        <f>DATE(Tabelle1!$D$2,5,1)-WEEKDAY(DATE(Tabelle1!$D$2,5,1),2)+14-(7*(DATE(Tabelle1!$D$2,5,1)-WEEKDAY(DATE(Tabelle1!$D$2,5,1),2)+14=ROUND((DAY(MINUTE(Tabelle1!$D$2/38)/2+55)&amp;".4."&amp;Tabelle1!$D$2)/7,)*7-6+49))</f>
        <v>45788</v>
      </c>
      <c r="C24" s="2" t="s">
        <v>128</v>
      </c>
      <c r="D24" s="2" t="str" cm="1">
        <f t="array" ref="D24">_xlfn.TEXTJOIN(" / ",,IF($B$3:$B$500=B24,$C$3:$C$500,""))</f>
        <v>Muttertag</v>
      </c>
    </row>
    <row r="25" spans="1:4" x14ac:dyDescent="0.3">
      <c r="A25" s="2"/>
      <c r="B25" s="6">
        <f>DATE(Tabelle1!$D$2,10,1)+7-WEEKDAY(DATE(Tabelle1!$D$2,10,1),2)</f>
        <v>45935</v>
      </c>
      <c r="C25" s="2" t="s">
        <v>124</v>
      </c>
      <c r="D25" s="2" t="str" cm="1">
        <f t="array" ref="D25">_xlfn.TEXTJOIN(" / ",,IF($B$3:$B$500=B25,$C$3:$C$500,""))</f>
        <v>Erntedank</v>
      </c>
    </row>
    <row r="26" spans="1:4" x14ac:dyDescent="0.3">
      <c r="A26" s="2"/>
      <c r="B26" s="6">
        <f>("31.10."&amp;Tabelle1!$D$2)+0</f>
        <v>45961</v>
      </c>
      <c r="C26" s="2" t="s">
        <v>123</v>
      </c>
      <c r="D26" s="2" t="str" cm="1">
        <f t="array" ref="D26">_xlfn.TEXTJOIN(" / ",,IF($B$3:$B$500=B26,$C$3:$C$500,""))</f>
        <v>Halloween Reformationstag / Ella / Nathalie</v>
      </c>
    </row>
    <row r="27" spans="1:4" x14ac:dyDescent="0.3">
      <c r="A27" s="2"/>
      <c r="B27" s="6">
        <f>DATE(Tabelle1!$D$2,12,25)-WEEKDAY(DATE(Tabelle1!$D$2,12,25),2)-35</f>
        <v>45977</v>
      </c>
      <c r="C27" s="2" t="s">
        <v>130</v>
      </c>
      <c r="D27" s="2" t="str" cm="1">
        <f t="array" ref="D27">_xlfn.TEXTJOIN(" / ",,IF($B$3:$B$500=B27,$C$3:$C$500,""))</f>
        <v>Volkstrauertag</v>
      </c>
    </row>
    <row r="28" spans="1:4" x14ac:dyDescent="0.3">
      <c r="A28" s="2"/>
      <c r="B28" s="6">
        <f>DATE(Tabelle1!$D$2,12,25)-WEEKDAY(DATE(Tabelle1!$D$2,12,25),2)-32</f>
        <v>45980</v>
      </c>
      <c r="C28" s="2" t="s">
        <v>129</v>
      </c>
      <c r="D28" s="2" t="str" cm="1">
        <f t="array" ref="D28">_xlfn.TEXTJOIN(" / ",,IF($B$3:$B$500=B28,$C$3:$C$500,""))</f>
        <v>Buß- und Bettag / Mertr</v>
      </c>
    </row>
    <row r="29" spans="1:4" x14ac:dyDescent="0.3">
      <c r="A29" s="2"/>
      <c r="B29" s="6">
        <f>DATE(Tabelle1!$D$2,12,25)-WEEKDAY(DATE(Tabelle1!$D$2,12,25),2)-28</f>
        <v>45984</v>
      </c>
      <c r="C29" s="2" t="s">
        <v>131</v>
      </c>
      <c r="D29" s="2" t="str" cm="1">
        <f t="array" ref="D29">_xlfn.TEXTJOIN(" / ",,IF($B$3:$B$500=B29,$C$3:$C$500,""))</f>
        <v>Totensonntag / Niklas</v>
      </c>
    </row>
    <row r="30" spans="1:4" x14ac:dyDescent="0.3">
      <c r="A30" s="2"/>
      <c r="B30" s="6">
        <f>DATE(Tabelle1!$D$2,12,25)-WEEKDAY(DATE(Tabelle1!$D$2,12,25),2)-21</f>
        <v>45991</v>
      </c>
      <c r="C30" s="2" t="s">
        <v>119</v>
      </c>
      <c r="D30" s="2" t="str" cm="1">
        <f t="array" ref="D30">_xlfn.TEXTJOIN(" / ",,IF($B$3:$B$500=B30,$C$3:$C$500,""))</f>
        <v>1. Advent</v>
      </c>
    </row>
    <row r="31" spans="1:4" x14ac:dyDescent="0.3">
      <c r="A31" s="2"/>
      <c r="B31" s="6">
        <f>("06.12."&amp;Tabelle1!$D$2)+0</f>
        <v>45997</v>
      </c>
      <c r="C31" s="2" t="s">
        <v>38</v>
      </c>
      <c r="D31" s="2" t="str" cm="1">
        <f t="array" ref="D31">_xlfn.TEXTJOIN(" / ",,IF($B$3:$B$500=B31,$C$3:$C$500,""))</f>
        <v>Nikolaus / Thorsten</v>
      </c>
    </row>
    <row r="32" spans="1:4" x14ac:dyDescent="0.3">
      <c r="A32" s="2"/>
      <c r="B32" s="6">
        <f>B30+7</f>
        <v>45998</v>
      </c>
      <c r="C32" s="2" t="s">
        <v>120</v>
      </c>
      <c r="D32" s="2" t="str" cm="1">
        <f t="array" ref="D32">_xlfn.TEXTJOIN(" / ",,IF($B$3:$B$500=B32,$C$3:$C$500,""))</f>
        <v>2. Advent</v>
      </c>
    </row>
    <row r="33" spans="1:6" x14ac:dyDescent="0.3">
      <c r="A33" s="2"/>
      <c r="B33" s="6">
        <f>B32+7</f>
        <v>46005</v>
      </c>
      <c r="C33" s="2" t="s">
        <v>121</v>
      </c>
      <c r="D33" s="2" t="str" cm="1">
        <f t="array" ref="D33">_xlfn.TEXTJOIN(" / ",,IF($B$3:$B$500=B33,$C$3:$C$500,""))</f>
        <v>3. Advent</v>
      </c>
    </row>
    <row r="34" spans="1:6" x14ac:dyDescent="0.3">
      <c r="A34" s="2"/>
      <c r="B34" s="6">
        <f>B33+7</f>
        <v>46012</v>
      </c>
      <c r="C34" s="2" t="s">
        <v>122</v>
      </c>
      <c r="D34" s="2" t="str" cm="1">
        <f t="array" ref="D34">_xlfn.TEXTJOIN(" / ",,IF($B$3:$B$500=B34,$C$3:$C$500,""))</f>
        <v>4.Advent / Christina</v>
      </c>
    </row>
    <row r="35" spans="1:6" x14ac:dyDescent="0.3">
      <c r="A35" s="2"/>
      <c r="B35" s="6"/>
      <c r="C35" s="50" t="s">
        <v>214</v>
      </c>
      <c r="D35" s="2"/>
    </row>
    <row r="36" spans="1:6" x14ac:dyDescent="0.3">
      <c r="A36" s="2"/>
      <c r="B36" s="6">
        <f>("06.01."&amp;Tabelle1!$D$2+1)+0</f>
        <v>46028</v>
      </c>
      <c r="C36" s="2" t="s">
        <v>125</v>
      </c>
      <c r="D36" s="2" t="str" cm="1">
        <f t="array" ref="D36">_xlfn.TEXTJOIN(" / ",,IF($B$3:$B$500=B36,$C$3:$C$500,""))</f>
        <v>Heilige 3 Könige / Stefan</v>
      </c>
    </row>
    <row r="37" spans="1:6" x14ac:dyDescent="0.3">
      <c r="A37" s="3"/>
      <c r="B37" s="6">
        <f>("14.02."&amp;Tabelle1!$D$2+1)+0</f>
        <v>46067</v>
      </c>
      <c r="C37" s="2" t="s">
        <v>126</v>
      </c>
      <c r="D37" s="2" t="str" cm="1">
        <f t="array" ref="D37">_xlfn.TEXTJOIN(" / ",,IF($B$3:$B$500=B37,$C$3:$C$500,""))</f>
        <v>Valentinstag</v>
      </c>
    </row>
    <row r="38" spans="1:6" x14ac:dyDescent="0.3">
      <c r="A38" s="3"/>
      <c r="B38" s="6">
        <f>7*ROUND((4&amp;-Tabelle1!$D$2+1)/7+MOD(19*MOD(Tabelle1!$D$2+1,19)-7,30)*0.14,)-6-48</f>
        <v>45341</v>
      </c>
      <c r="C38" s="2" t="s">
        <v>115</v>
      </c>
      <c r="D38" s="2" t="str" cm="1">
        <f t="array" ref="D38">_xlfn.TEXTJOIN(" / ",,IF($B$3:$B$500=B38,$C$3:$C$500,""))</f>
        <v>Rosenmontag</v>
      </c>
      <c r="F38" t="s">
        <v>240</v>
      </c>
    </row>
    <row r="39" spans="1:6" x14ac:dyDescent="0.3">
      <c r="A39" s="3"/>
      <c r="B39" s="6">
        <f>B38+1</f>
        <v>45342</v>
      </c>
      <c r="C39" s="2" t="s">
        <v>116</v>
      </c>
      <c r="D39" s="2" t="str" cm="1">
        <f t="array" ref="D39">_xlfn.TEXTJOIN(" / ",,IF($B$3:$B$500=B39,$C$3:$C$500,""))</f>
        <v>Faschingsdienstag</v>
      </c>
    </row>
    <row r="40" spans="1:6" x14ac:dyDescent="0.3">
      <c r="A40" s="3"/>
      <c r="B40" s="6">
        <f>B39+1</f>
        <v>45343</v>
      </c>
      <c r="C40" s="2" t="s">
        <v>132</v>
      </c>
      <c r="D40" s="2" t="str" cm="1">
        <f t="array" ref="D40">_xlfn.TEXTJOIN(" / ",,IF($B$3:$B$500=B40,$C$3:$C$500,""))</f>
        <v>Aschermittwoch</v>
      </c>
    </row>
    <row r="41" spans="1:6" x14ac:dyDescent="0.3">
      <c r="A41" s="3"/>
      <c r="B41" s="4"/>
      <c r="C41" s="5"/>
      <c r="D41" s="2"/>
    </row>
    <row r="42" spans="1:6" x14ac:dyDescent="0.3">
      <c r="A42" s="3"/>
      <c r="B42" s="4"/>
      <c r="C42" s="5"/>
      <c r="D42" s="2"/>
    </row>
    <row r="43" spans="1:6" x14ac:dyDescent="0.3">
      <c r="A43" s="3"/>
      <c r="B43" s="4"/>
      <c r="C43" s="5"/>
      <c r="D43" s="2"/>
    </row>
    <row r="44" spans="1:6" x14ac:dyDescent="0.3">
      <c r="A44" s="3"/>
      <c r="B44" s="4"/>
      <c r="C44" s="5"/>
      <c r="D44" s="2"/>
    </row>
    <row r="45" spans="1:6" x14ac:dyDescent="0.3">
      <c r="A45" s="3"/>
      <c r="B45" s="4"/>
      <c r="C45" s="5"/>
      <c r="D45" s="2"/>
    </row>
    <row r="46" spans="1:6" x14ac:dyDescent="0.3">
      <c r="A46" s="3"/>
      <c r="B46" s="3"/>
      <c r="C46" s="3"/>
      <c r="D46" s="2"/>
    </row>
    <row r="47" spans="1:6" x14ac:dyDescent="0.3">
      <c r="A47" s="3"/>
      <c r="B47" s="3"/>
      <c r="C47" s="3"/>
      <c r="D47" s="2"/>
    </row>
    <row r="48" spans="1:6" x14ac:dyDescent="0.3">
      <c r="A48" s="3"/>
      <c r="B48" s="3"/>
      <c r="C48" s="3"/>
      <c r="D48" s="2"/>
    </row>
    <row r="49" spans="1:4" x14ac:dyDescent="0.3">
      <c r="A49" s="3"/>
      <c r="B49" s="3"/>
      <c r="C49" s="3"/>
      <c r="D49" s="2"/>
    </row>
    <row r="50" spans="1:4" x14ac:dyDescent="0.3">
      <c r="A50" s="3"/>
      <c r="B50" s="3"/>
      <c r="C50" s="3"/>
      <c r="D50" s="2"/>
    </row>
    <row r="51" spans="1:4" x14ac:dyDescent="0.3">
      <c r="A51" s="3"/>
      <c r="B51" s="3"/>
      <c r="C51" s="3"/>
      <c r="D51" s="2"/>
    </row>
    <row r="52" spans="1:4" x14ac:dyDescent="0.3">
      <c r="A52" s="3"/>
      <c r="B52" s="3"/>
      <c r="C52" s="3"/>
      <c r="D52" s="2"/>
    </row>
    <row r="53" spans="1:4" x14ac:dyDescent="0.3">
      <c r="A53" s="3"/>
      <c r="B53" s="3"/>
      <c r="C53" s="3"/>
      <c r="D53" s="2"/>
    </row>
    <row r="54" spans="1:4" x14ac:dyDescent="0.3">
      <c r="A54" s="3"/>
      <c r="B54" s="3"/>
      <c r="C54" s="3"/>
      <c r="D54" s="2"/>
    </row>
    <row r="55" spans="1:4" x14ac:dyDescent="0.3">
      <c r="A55" s="3"/>
      <c r="B55" s="3"/>
      <c r="C55" s="3"/>
      <c r="D55" s="2"/>
    </row>
    <row r="56" spans="1:4" x14ac:dyDescent="0.3">
      <c r="A56" s="3"/>
      <c r="B56" s="3"/>
      <c r="C56" s="3"/>
      <c r="D56" s="2"/>
    </row>
    <row r="57" spans="1:4" x14ac:dyDescent="0.3">
      <c r="A57" s="23" t="s">
        <v>207</v>
      </c>
      <c r="B57" s="34"/>
      <c r="C57" s="34"/>
      <c r="D57" s="2"/>
    </row>
    <row r="58" spans="1:4" x14ac:dyDescent="0.3">
      <c r="A58" s="34" t="s">
        <v>208</v>
      </c>
      <c r="B58" s="35"/>
      <c r="C58" s="34"/>
      <c r="D58" s="2"/>
    </row>
    <row r="59" spans="1:4" x14ac:dyDescent="0.3">
      <c r="A59" s="36" t="s">
        <v>49</v>
      </c>
      <c r="B59" s="37">
        <f>(A59&amp;Tabelle1!$D$2)+0</f>
        <v>45667</v>
      </c>
      <c r="C59" s="36" t="s">
        <v>220</v>
      </c>
      <c r="D59" s="34" t="str" cm="1">
        <f t="array" ref="D59">_xlfn.TEXTJOIN(" / ",,IF($B$3:$B$500=B59,$C$3:$C$500,""))</f>
        <v xml:space="preserve">Neujahrsempfang </v>
      </c>
    </row>
    <row r="60" spans="1:4" x14ac:dyDescent="0.3">
      <c r="A60" s="34" t="s">
        <v>107</v>
      </c>
      <c r="B60" s="37">
        <v>45673</v>
      </c>
      <c r="C60" s="36" t="s">
        <v>221</v>
      </c>
      <c r="D60" s="34" t="str" cm="1">
        <f t="array" ref="D60">_xlfn.TEXTJOIN(" / ",,IF($B$3:$B$500=B60,$C$3:$C$500,""))</f>
        <v>Projekt / Mia</v>
      </c>
    </row>
    <row r="61" spans="1:4" x14ac:dyDescent="0.3">
      <c r="A61" s="34"/>
      <c r="B61" s="37">
        <v>45680</v>
      </c>
      <c r="C61" s="36" t="s">
        <v>221</v>
      </c>
      <c r="D61" s="34" t="str" cm="1">
        <f t="array" ref="D61">_xlfn.TEXTJOIN(" / ",,IF($B$3:$B$500=B61,$C$3:$C$500,""))</f>
        <v>Projekt</v>
      </c>
    </row>
    <row r="62" spans="1:4" x14ac:dyDescent="0.3">
      <c r="A62" s="34" t="s">
        <v>118</v>
      </c>
      <c r="B62" s="37">
        <f>(A62&amp;Tabelle1!$D$2)+0</f>
        <v>45686</v>
      </c>
      <c r="C62" s="36" t="s">
        <v>222</v>
      </c>
      <c r="D62" s="34" t="str" cm="1">
        <f t="array" ref="D62">_xlfn.TEXTJOIN(" / ",,IF($B$3:$B$500=B62,$C$3:$C$500,""))</f>
        <v>XX frei</v>
      </c>
    </row>
    <row r="63" spans="1:4" x14ac:dyDescent="0.3">
      <c r="A63" s="34"/>
      <c r="B63" s="37">
        <v>45687</v>
      </c>
      <c r="C63" s="36" t="s">
        <v>221</v>
      </c>
      <c r="D63" s="34" t="str" cm="1">
        <f t="array" ref="D63">_xlfn.TEXTJOIN(" / ",,IF($B$3:$B$500=B63,$C$3:$C$500,""))</f>
        <v>Projekt / Pauline</v>
      </c>
    </row>
    <row r="64" spans="1:4" x14ac:dyDescent="0.3">
      <c r="A64" s="34"/>
      <c r="B64" s="37">
        <v>45694</v>
      </c>
      <c r="C64" s="36" t="s">
        <v>221</v>
      </c>
      <c r="D64" s="34" t="str" cm="1">
        <f t="array" ref="D64">_xlfn.TEXTJOIN(" / ",,IF($B$3:$B$500=B64,$C$3:$C$500,""))</f>
        <v>Projekt</v>
      </c>
    </row>
    <row r="65" spans="1:4" x14ac:dyDescent="0.3">
      <c r="A65" s="34"/>
      <c r="B65" s="37">
        <v>45701</v>
      </c>
      <c r="C65" s="36" t="s">
        <v>221</v>
      </c>
      <c r="D65" s="34" t="str" cm="1">
        <f t="array" ref="D65">_xlfn.TEXTJOIN(" / ",,IF($B$3:$B$500=B65,$C$3:$C$500,""))</f>
        <v>Projekt</v>
      </c>
    </row>
    <row r="66" spans="1:4" x14ac:dyDescent="0.3">
      <c r="A66" s="34"/>
      <c r="B66" s="37">
        <v>45708</v>
      </c>
      <c r="C66" s="36" t="s">
        <v>221</v>
      </c>
      <c r="D66" s="34" t="str" cm="1">
        <f t="array" ref="D66">_xlfn.TEXTJOIN(" / ",,IF($B$3:$B$500=B66,$C$3:$C$500,""))</f>
        <v>Projekt</v>
      </c>
    </row>
    <row r="67" spans="1:4" x14ac:dyDescent="0.3">
      <c r="A67" s="34" t="s">
        <v>50</v>
      </c>
      <c r="B67" s="37">
        <f>(A67&amp;Tabelle1!$D$2)+0</f>
        <v>45713</v>
      </c>
      <c r="C67" s="36" t="s">
        <v>224</v>
      </c>
      <c r="D67" s="34" t="str" cm="1">
        <f t="array" ref="D67">_xlfn.TEXTJOIN(" / ",,IF($B$3:$B$500=B67,$C$3:$C$500,""))</f>
        <v>Konferenz</v>
      </c>
    </row>
    <row r="68" spans="1:4" x14ac:dyDescent="0.3">
      <c r="A68" s="34"/>
      <c r="B68" s="37">
        <f>B66+7</f>
        <v>45715</v>
      </c>
      <c r="C68" s="36" t="s">
        <v>221</v>
      </c>
      <c r="D68" s="34" t="str" cm="1">
        <f t="array" ref="D68">_xlfn.TEXTJOIN(" / ",,IF($B$3:$B$500=B68,$C$3:$C$500,""))</f>
        <v>Projekt / Vollversammlung</v>
      </c>
    </row>
    <row r="69" spans="1:4" x14ac:dyDescent="0.3">
      <c r="A69" s="34" t="s">
        <v>133</v>
      </c>
      <c r="B69" s="37">
        <f>(A69&amp;Tabelle1!$D$2)+0</f>
        <v>45715</v>
      </c>
      <c r="C69" s="36" t="s">
        <v>134</v>
      </c>
      <c r="D69" s="34" t="str" cm="1">
        <f t="array" ref="D69">_xlfn.TEXTJOIN(" / ",,IF($B$3:$B$500=B69,$C$3:$C$500,""))</f>
        <v>Projekt / Vollversammlung</v>
      </c>
    </row>
    <row r="70" spans="1:4" x14ac:dyDescent="0.3">
      <c r="A70" s="34" t="s">
        <v>51</v>
      </c>
      <c r="B70" s="37">
        <f>(A70&amp;Tabelle1!$D$2)+0</f>
        <v>45716</v>
      </c>
      <c r="C70" s="36" t="s">
        <v>223</v>
      </c>
      <c r="D70" s="34" t="str" cm="1">
        <f t="array" ref="D70">_xlfn.TEXTJOIN(" / ",,IF($B$3:$B$500=B70,$C$3:$C$500,""))</f>
        <v>Party / Ramadan</v>
      </c>
    </row>
    <row r="71" spans="1:4" x14ac:dyDescent="0.3">
      <c r="A71" s="34" t="s">
        <v>51</v>
      </c>
      <c r="B71" s="37">
        <f>(A71&amp;Tabelle1!$D$2)+0</f>
        <v>45716</v>
      </c>
      <c r="C71" s="36" t="s">
        <v>43</v>
      </c>
      <c r="D71" s="34" t="str" cm="1">
        <f t="array" ref="D71">_xlfn.TEXTJOIN(" / ",,IF($B$3:$B$500=B71,$C$3:$C$500,""))</f>
        <v>Party / Ramadan</v>
      </c>
    </row>
    <row r="72" spans="1:4" x14ac:dyDescent="0.3">
      <c r="A72" s="34"/>
      <c r="B72" s="37">
        <v>45722</v>
      </c>
      <c r="C72" s="36" t="s">
        <v>221</v>
      </c>
      <c r="D72" s="34" t="str" cm="1">
        <f t="array" ref="D72">_xlfn.TEXTJOIN(" / ",,IF($B$3:$B$500=B72,$C$3:$C$500,""))</f>
        <v>Projekt / Tom / Lilu</v>
      </c>
    </row>
    <row r="73" spans="1:4" x14ac:dyDescent="0.3">
      <c r="A73" s="34"/>
      <c r="B73" s="37">
        <v>45729</v>
      </c>
      <c r="C73" s="36" t="s">
        <v>221</v>
      </c>
      <c r="D73" s="34" t="str" cm="1">
        <f t="array" ref="D73">_xlfn.TEXTJOIN(" / ",,IF($B$3:$B$500=B73,$C$3:$C$500,""))</f>
        <v>Projekt / Valentina</v>
      </c>
    </row>
    <row r="74" spans="1:4" x14ac:dyDescent="0.3">
      <c r="A74" s="34" t="s">
        <v>52</v>
      </c>
      <c r="B74" s="37">
        <f>(A74&amp;Tabelle1!$D$2)+0</f>
        <v>45746</v>
      </c>
      <c r="C74" s="36" t="s">
        <v>45</v>
      </c>
      <c r="D74" s="34" t="str" cm="1">
        <f t="array" ref="D74">_xlfn.TEXTJOIN(" / ",,IF($B$3:$B$500=B74,$C$3:$C$500,""))</f>
        <v>Ramadan Ende / Peter</v>
      </c>
    </row>
    <row r="75" spans="1:4" x14ac:dyDescent="0.3">
      <c r="A75" s="34" t="s">
        <v>68</v>
      </c>
      <c r="B75" s="37">
        <f>(A75&amp;Tabelle1!$D$2)+0</f>
        <v>45754</v>
      </c>
      <c r="C75" s="36" t="s">
        <v>215</v>
      </c>
      <c r="D75" s="34" t="str" cm="1">
        <f t="array" ref="D75">_xlfn.TEXTJOIN(" / ",,IF($B$3:$B$500=B75,$C$3:$C$500,""))</f>
        <v>1. W</v>
      </c>
    </row>
    <row r="76" spans="1:4" x14ac:dyDescent="0.3">
      <c r="A76" s="34" t="s">
        <v>53</v>
      </c>
      <c r="B76" s="37">
        <f>(A76&amp;Tabelle1!$D$2)+0</f>
        <v>45761</v>
      </c>
      <c r="C76" s="36" t="s">
        <v>216</v>
      </c>
      <c r="D76" s="34" t="str" cm="1">
        <f t="array" ref="D76">_xlfn.TEXTJOIN(" / ",,IF($B$3:$B$500=B76,$C$3:$C$500,""))</f>
        <v>2. W</v>
      </c>
    </row>
    <row r="77" spans="1:4" x14ac:dyDescent="0.3">
      <c r="A77" s="34" t="s">
        <v>54</v>
      </c>
      <c r="B77" s="37">
        <f>(A77&amp;Tabelle1!$D$2)+0</f>
        <v>45792</v>
      </c>
      <c r="C77" s="36" t="s">
        <v>224</v>
      </c>
      <c r="D77" s="34" t="str" cm="1">
        <f t="array" ref="D77">_xlfn.TEXTJOIN(" / ",,IF($B$3:$B$500=B77,$C$3:$C$500,""))</f>
        <v>Konferenz</v>
      </c>
    </row>
    <row r="78" spans="1:4" x14ac:dyDescent="0.3">
      <c r="A78" s="38" t="s">
        <v>55</v>
      </c>
      <c r="B78" s="37">
        <f>(A78&amp;Tabelle1!$D$2)+0</f>
        <v>45797</v>
      </c>
      <c r="C78" s="36" t="s">
        <v>225</v>
      </c>
      <c r="D78" s="34" t="str" cm="1">
        <f t="array" ref="D78">_xlfn.TEXTJOIN(" / ",,IF($B$3:$B$500=B78,$C$3:$C$500,""))</f>
        <v>Familie</v>
      </c>
    </row>
    <row r="79" spans="1:4" x14ac:dyDescent="0.3">
      <c r="A79" s="34" t="s">
        <v>56</v>
      </c>
      <c r="B79" s="37">
        <f>(A79&amp;Tabelle1!$D$2)+0</f>
        <v>45805</v>
      </c>
      <c r="C79" s="36" t="s">
        <v>41</v>
      </c>
      <c r="D79" s="34" t="str" cm="1">
        <f t="array" ref="D79">_xlfn.TEXTJOIN(" / ",,IF($B$3:$B$500=B79,$C$3:$C$500,""))</f>
        <v>Weltspieltag / Enno</v>
      </c>
    </row>
    <row r="80" spans="1:4" x14ac:dyDescent="0.3">
      <c r="A80" s="39" t="s">
        <v>57</v>
      </c>
      <c r="B80" s="37">
        <f>(A80&amp;Tabelle1!$D$2)+0</f>
        <v>45834</v>
      </c>
      <c r="C80" s="36" t="s">
        <v>224</v>
      </c>
      <c r="D80" s="34" t="str" cm="1">
        <f t="array" ref="D80">_xlfn.TEXTJOIN(" / ",,IF($B$3:$B$500=B80,$C$3:$C$500,""))</f>
        <v>Konferenz</v>
      </c>
    </row>
    <row r="81" spans="1:4" x14ac:dyDescent="0.3">
      <c r="A81" s="34" t="s">
        <v>58</v>
      </c>
      <c r="B81" s="37">
        <f>(A81&amp;Tabelle1!$D$2)+0</f>
        <v>45835</v>
      </c>
      <c r="C81" s="36" t="s">
        <v>226</v>
      </c>
      <c r="D81" s="34" t="str" cm="1">
        <f t="array" ref="D81">_xlfn.TEXTJOIN(" / ",,IF($B$3:$B$500=B81,$C$3:$C$500,""))</f>
        <v>Fest / Peter</v>
      </c>
    </row>
    <row r="82" spans="1:4" x14ac:dyDescent="0.3">
      <c r="A82" s="34" t="s">
        <v>106</v>
      </c>
      <c r="B82" s="37">
        <f>(A82&amp;Tabelle1!$D$2)+0</f>
        <v>45836</v>
      </c>
      <c r="C82" s="36" t="s">
        <v>226</v>
      </c>
      <c r="D82" s="34" t="str" cm="1">
        <f t="array" ref="D82">_xlfn.TEXTJOIN(" / ",,IF($B$3:$B$500=B82,$C$3:$C$500,""))</f>
        <v>Fest</v>
      </c>
    </row>
    <row r="83" spans="1:4" x14ac:dyDescent="0.3">
      <c r="A83" s="34" t="s">
        <v>59</v>
      </c>
      <c r="B83" s="37">
        <f>(A83&amp;Tabelle1!$D$2)+0</f>
        <v>45837</v>
      </c>
      <c r="C83" s="36" t="s">
        <v>227</v>
      </c>
      <c r="D83" s="34" t="str" cm="1">
        <f t="array" ref="D83">_xlfn.TEXTJOIN(" / ",,IF($B$3:$B$500=B83,$C$3:$C$500,""))</f>
        <v>?Stadtteil? / Fest</v>
      </c>
    </row>
    <row r="84" spans="1:4" x14ac:dyDescent="0.3">
      <c r="A84" s="34" t="s">
        <v>59</v>
      </c>
      <c r="B84" s="37">
        <f>(A84&amp;Tabelle1!$D$2)+0</f>
        <v>45837</v>
      </c>
      <c r="C84" s="36" t="s">
        <v>226</v>
      </c>
      <c r="D84" s="34" t="str" cm="1">
        <f t="array" ref="D84">_xlfn.TEXTJOIN(" / ",,IF($B$3:$B$500=B84,$C$3:$C$500,""))</f>
        <v>?Stadtteil? / Fest</v>
      </c>
    </row>
    <row r="85" spans="1:4" x14ac:dyDescent="0.3">
      <c r="A85" s="34" t="s">
        <v>69</v>
      </c>
      <c r="B85" s="37">
        <f>(A85&amp;Tabelle1!$D$2)+0</f>
        <v>45845</v>
      </c>
      <c r="C85" s="36" t="s">
        <v>215</v>
      </c>
      <c r="D85" s="34" t="str" cm="1">
        <f t="array" ref="D85">_xlfn.TEXTJOIN(" / ",,IF($B$3:$B$500=B85,$C$3:$C$500,""))</f>
        <v>1. W / Arda</v>
      </c>
    </row>
    <row r="86" spans="1:4" x14ac:dyDescent="0.3">
      <c r="A86" s="34" t="s">
        <v>60</v>
      </c>
      <c r="B86" s="37">
        <f>(A86&amp;Tabelle1!$D$2)+0</f>
        <v>45852</v>
      </c>
      <c r="C86" s="36" t="s">
        <v>216</v>
      </c>
      <c r="D86" s="34" t="str" cm="1">
        <f t="array" ref="D86">_xlfn.TEXTJOIN(" / ",,IF($B$3:$B$500=B86,$C$3:$C$500,""))</f>
        <v>2. W / Hannah</v>
      </c>
    </row>
    <row r="87" spans="1:4" x14ac:dyDescent="0.3">
      <c r="A87" s="34" t="s">
        <v>61</v>
      </c>
      <c r="B87" s="37">
        <f>(A87&amp;Tabelle1!$D$2)+0</f>
        <v>45859</v>
      </c>
      <c r="C87" s="36" t="s">
        <v>228</v>
      </c>
      <c r="D87" s="34" t="str" cm="1">
        <f t="array" ref="D87">_xlfn.TEXTJOIN(" / ",,IF($B$3:$B$500=B87,$C$3:$C$500,""))</f>
        <v xml:space="preserve">3. W </v>
      </c>
    </row>
    <row r="88" spans="1:4" x14ac:dyDescent="0.3">
      <c r="A88" s="34" t="s">
        <v>108</v>
      </c>
      <c r="B88" s="37">
        <f>(A88&amp;Tabelle1!$D$2)+0</f>
        <v>45860</v>
      </c>
      <c r="C88" s="36" t="s">
        <v>229</v>
      </c>
      <c r="D88" s="34" t="str" cm="1">
        <f t="array" ref="D88">_xlfn.TEXTJOIN(" / ",,IF($B$3:$B$500=B88,$C$3:$C$500,""))</f>
        <v>Programm a</v>
      </c>
    </row>
    <row r="89" spans="1:4" x14ac:dyDescent="0.3">
      <c r="A89" s="34"/>
      <c r="B89" s="37">
        <f>B88+1</f>
        <v>45861</v>
      </c>
      <c r="C89" s="36" t="s">
        <v>229</v>
      </c>
      <c r="D89" s="34" t="str" cm="1">
        <f t="array" ref="D89">_xlfn.TEXTJOIN(" / ",,IF($B$3:$B$500=B89,$C$3:$C$500,""))</f>
        <v>Programm a</v>
      </c>
    </row>
    <row r="90" spans="1:4" x14ac:dyDescent="0.3">
      <c r="A90" s="34"/>
      <c r="B90" s="37">
        <f>B89+1</f>
        <v>45862</v>
      </c>
      <c r="C90" s="36" t="s">
        <v>229</v>
      </c>
      <c r="D90" s="34" t="str" cm="1">
        <f t="array" ref="D90">_xlfn.TEXTJOIN(" / ",,IF($B$3:$B$500=B90,$C$3:$C$500,""))</f>
        <v>Programm a</v>
      </c>
    </row>
    <row r="91" spans="1:4" x14ac:dyDescent="0.3">
      <c r="A91" s="34"/>
      <c r="B91" s="37">
        <f>B90+1</f>
        <v>45863</v>
      </c>
      <c r="C91" s="36" t="s">
        <v>229</v>
      </c>
      <c r="D91" s="34" t="str" cm="1">
        <f t="array" ref="D91">_xlfn.TEXTJOIN(" / ",,IF($B$3:$B$500=B91,$C$3:$C$500,""))</f>
        <v>Programm a</v>
      </c>
    </row>
    <row r="92" spans="1:4" x14ac:dyDescent="0.3">
      <c r="A92" s="34" t="s">
        <v>62</v>
      </c>
      <c r="B92" s="37">
        <f>(A92&amp;Tabelle1!$D$2)+0</f>
        <v>45866</v>
      </c>
      <c r="C92" s="36" t="s">
        <v>230</v>
      </c>
      <c r="D92" s="34" t="str" cm="1">
        <f t="array" ref="D92">_xlfn.TEXTJOIN(" / ",,IF($B$3:$B$500=B92,$C$3:$C$500,""))</f>
        <v xml:space="preserve">4. W / </v>
      </c>
    </row>
    <row r="93" spans="1:4" x14ac:dyDescent="0.3">
      <c r="A93" s="34" t="s">
        <v>70</v>
      </c>
      <c r="B93" s="37">
        <f>(A93&amp;Tabelle1!$D$2)+0</f>
        <v>45873</v>
      </c>
      <c r="C93" s="36" t="s">
        <v>217</v>
      </c>
      <c r="D93" s="34" t="str" cm="1">
        <f t="array" ref="D93">_xlfn.TEXTJOIN(" / ",,IF($B$3:$B$500=B93,$C$3:$C$500,""))</f>
        <v>5. W</v>
      </c>
    </row>
    <row r="94" spans="1:4" x14ac:dyDescent="0.3">
      <c r="A94" s="34" t="s">
        <v>63</v>
      </c>
      <c r="B94" s="37">
        <f>(A94&amp;Tabelle1!$D$2)+0</f>
        <v>45880</v>
      </c>
      <c r="C94" s="36" t="s">
        <v>218</v>
      </c>
      <c r="D94" s="34" t="str" cm="1">
        <f t="array" ref="D94">_xlfn.TEXTJOIN(" / ",,IF($B$3:$B$500=B94,$C$3:$C$500,""))</f>
        <v>6. W</v>
      </c>
    </row>
    <row r="95" spans="1:4" x14ac:dyDescent="0.3">
      <c r="A95" s="34" t="s">
        <v>64</v>
      </c>
      <c r="B95" s="37">
        <f>(A95&amp;Tabelle1!$D$2)+0</f>
        <v>45912</v>
      </c>
      <c r="C95" s="36" t="s">
        <v>231</v>
      </c>
      <c r="D95" s="34" t="str" cm="1">
        <f t="array" ref="D95">_xlfn.TEXTJOIN(" / ",,IF($B$3:$B$500=B95,$C$3:$C$500,""))</f>
        <v>Programm B</v>
      </c>
    </row>
    <row r="96" spans="1:4" x14ac:dyDescent="0.3">
      <c r="A96" s="39" t="s">
        <v>117</v>
      </c>
      <c r="B96" s="37">
        <f>(A96&amp;Tabelle1!$D$2)+0</f>
        <v>45918</v>
      </c>
      <c r="C96" s="36" t="s">
        <v>224</v>
      </c>
      <c r="D96" s="34" t="str" cm="1">
        <f t="array" ref="D96">_xlfn.TEXTJOIN(" / ",,IF($B$3:$B$500=B96,$C$3:$C$500,""))</f>
        <v>Konferenz</v>
      </c>
    </row>
    <row r="97" spans="1:4" x14ac:dyDescent="0.3">
      <c r="A97" s="34" t="s">
        <v>65</v>
      </c>
      <c r="B97" s="37">
        <f>(A97&amp;Tabelle1!$D$2)+0</f>
        <v>45919</v>
      </c>
      <c r="C97" s="36" t="s">
        <v>232</v>
      </c>
      <c r="D97" s="34" t="str" cm="1">
        <f t="array" ref="D97">_xlfn.TEXTJOIN(" / ",,IF($B$3:$B$500=B97,$C$3:$C$500,""))</f>
        <v>Aktionstag</v>
      </c>
    </row>
    <row r="98" spans="1:4" x14ac:dyDescent="0.3">
      <c r="A98" s="34" t="s">
        <v>66</v>
      </c>
      <c r="B98" s="37">
        <f>(A98&amp;Tabelle1!$D$2)+0</f>
        <v>45920</v>
      </c>
      <c r="C98" s="36" t="s">
        <v>40</v>
      </c>
      <c r="D98" s="34" t="str" cm="1">
        <f t="array" ref="D98">_xlfn.TEXTJOIN(" / ",,IF($B$3:$B$500=B98,$C$3:$C$500,""))</f>
        <v>Weltkindertag / Klara</v>
      </c>
    </row>
    <row r="99" spans="1:4" x14ac:dyDescent="0.3">
      <c r="A99" s="34" t="s">
        <v>67</v>
      </c>
      <c r="B99" s="37">
        <f>(A99&amp;Tabelle1!$D$2)+0</f>
        <v>45922</v>
      </c>
      <c r="C99" s="36" t="s">
        <v>233</v>
      </c>
      <c r="D99" s="34" t="str" cm="1">
        <f t="array" ref="D99">_xlfn.TEXTJOIN(" / ",,IF($B$3:$B$500=B99,$C$3:$C$500,""))</f>
        <v>Veranstaltung verwaltung</v>
      </c>
    </row>
    <row r="100" spans="1:4" x14ac:dyDescent="0.3">
      <c r="A100" s="34" t="s">
        <v>71</v>
      </c>
      <c r="B100" s="37">
        <f>(A100&amp;Tabelle1!$D$2)+0</f>
        <v>45936</v>
      </c>
      <c r="C100" s="36" t="s">
        <v>215</v>
      </c>
      <c r="D100" s="34" t="str" cm="1">
        <f t="array" ref="D100">_xlfn.TEXTJOIN(" / ",,IF($B$3:$B$500=B100,$C$3:$C$500,""))</f>
        <v>1. W</v>
      </c>
    </row>
    <row r="101" spans="1:4" x14ac:dyDescent="0.3">
      <c r="A101" s="34" t="s">
        <v>72</v>
      </c>
      <c r="B101" s="37">
        <f>(A101&amp;Tabelle1!$D$2)+0</f>
        <v>45943</v>
      </c>
      <c r="C101" s="36" t="s">
        <v>216</v>
      </c>
      <c r="D101" s="34" t="str" cm="1">
        <f t="array" ref="D101">_xlfn.TEXTJOIN(" / ",,IF($B$3:$B$500=B101,$C$3:$C$500,""))</f>
        <v>2. W</v>
      </c>
    </row>
    <row r="102" spans="1:4" x14ac:dyDescent="0.3">
      <c r="A102" s="34" t="s">
        <v>73</v>
      </c>
      <c r="B102" s="37">
        <f>(A102&amp;Tabelle1!$D$2)+0</f>
        <v>45954</v>
      </c>
      <c r="C102" s="36" t="s">
        <v>42</v>
      </c>
      <c r="D102" s="34" t="str" cm="1">
        <f t="array" ref="D102">_xlfn.TEXTJOIN(" / ",,IF($B$3:$B$500=B102,$C$3:$C$500,""))</f>
        <v>Spielmesse / Marinette</v>
      </c>
    </row>
    <row r="103" spans="1:4" x14ac:dyDescent="0.3">
      <c r="A103" s="34" t="s">
        <v>74</v>
      </c>
      <c r="B103" s="37">
        <f>(A103&amp;Tabelle1!$D$2)+0</f>
        <v>45960</v>
      </c>
      <c r="C103" s="36" t="s">
        <v>225</v>
      </c>
      <c r="D103" s="34" t="str" cm="1">
        <f t="array" ref="D103">_xlfn.TEXTJOIN(" / ",,IF($B$3:$B$500=B103,$C$3:$C$500,""))</f>
        <v>Familie / Adrian</v>
      </c>
    </row>
    <row r="104" spans="1:4" x14ac:dyDescent="0.3">
      <c r="A104" s="34" t="s">
        <v>75</v>
      </c>
      <c r="B104" s="37">
        <f>(A104&amp;Tabelle1!$D$2)+0</f>
        <v>45972</v>
      </c>
      <c r="C104" s="36" t="s">
        <v>37</v>
      </c>
      <c r="D104" s="34" t="str" cm="1">
        <f t="array" ref="D104">_xlfn.TEXTJOIN(" / ",,IF($B$3:$B$500=B104,$C$3:$C$500,""))</f>
        <v>St Martin / Sonja</v>
      </c>
    </row>
    <row r="105" spans="1:4" x14ac:dyDescent="0.3">
      <c r="A105" s="34" t="s">
        <v>76</v>
      </c>
      <c r="B105" s="37">
        <f>(A105&amp;Tabelle1!$D$2)+0</f>
        <v>45987</v>
      </c>
      <c r="C105" s="36" t="s">
        <v>225</v>
      </c>
      <c r="D105" s="34" t="str" cm="1">
        <f t="array" ref="D105">_xlfn.TEXTJOIN(" / ",,IF($B$3:$B$500=B105,$C$3:$C$500,""))</f>
        <v>Familie</v>
      </c>
    </row>
    <row r="106" spans="1:4" x14ac:dyDescent="0.3">
      <c r="A106" s="34" t="s">
        <v>77</v>
      </c>
      <c r="B106" s="37">
        <f>(A106&amp;Tabelle1!$D$2)+0</f>
        <v>46008</v>
      </c>
      <c r="C106" s="36" t="s">
        <v>234</v>
      </c>
      <c r="D106" s="34" t="str" cm="1">
        <f t="array" ref="D106">_xlfn.TEXTJOIN(" / ",,IF($B$3:$B$500=B106,$C$3:$C$500,""))</f>
        <v>Weihnachtsfeier</v>
      </c>
    </row>
    <row r="107" spans="1:4" x14ac:dyDescent="0.3">
      <c r="A107" s="34" t="s">
        <v>135</v>
      </c>
      <c r="B107" s="37">
        <f>(A107&amp;Tabelle1!$D$2)+0</f>
        <v>45700</v>
      </c>
      <c r="C107" s="36" t="s">
        <v>235</v>
      </c>
      <c r="D107" s="34" t="str" cm="1">
        <f t="array" ref="D107">_xlfn.TEXTJOIN(" / ",,IF($B$3:$B$500=B107,$C$3:$C$500,""))</f>
        <v>XXX frei</v>
      </c>
    </row>
    <row r="108" spans="1:4" x14ac:dyDescent="0.3">
      <c r="A108" s="34" t="s">
        <v>78</v>
      </c>
      <c r="B108" s="37">
        <f>(A108&amp;Tabelle1!$D$2)+0</f>
        <v>46013</v>
      </c>
      <c r="C108" s="36" t="s">
        <v>39</v>
      </c>
      <c r="D108" s="34" t="str" cm="1">
        <f t="array" ref="D108">_xlfn.TEXTJOIN(" / ",,IF($B$3:$B$500=B108,$C$3:$C$500,""))</f>
        <v>Weihnachtsferien</v>
      </c>
    </row>
    <row r="109" spans="1:4" x14ac:dyDescent="0.3">
      <c r="A109" s="34" t="s">
        <v>136</v>
      </c>
      <c r="B109" s="37">
        <f>(A109&amp;Tabelle1!$D$2)+0</f>
        <v>45693</v>
      </c>
      <c r="C109" s="36" t="s">
        <v>236</v>
      </c>
      <c r="D109" s="34" t="str" cm="1">
        <f t="array" ref="D109">_xlfn.TEXTJOIN(" / ",,IF($B$3:$B$500=B109,$C$3:$C$500,""))</f>
        <v>Termin IB / Sam</v>
      </c>
    </row>
    <row r="110" spans="1:4" x14ac:dyDescent="0.3">
      <c r="A110" s="34"/>
      <c r="B110" s="37">
        <f>(A110&amp;Tabelle1!$D$2)+0</f>
        <v>2025</v>
      </c>
      <c r="C110" s="36"/>
      <c r="D110" s="34"/>
    </row>
    <row r="111" spans="1:4" x14ac:dyDescent="0.3">
      <c r="A111" s="34"/>
      <c r="B111" s="37">
        <f>(A111&amp;Tabelle1!$D$2)+0</f>
        <v>2025</v>
      </c>
      <c r="C111" s="36"/>
      <c r="D111" s="34"/>
    </row>
    <row r="112" spans="1:4" x14ac:dyDescent="0.3">
      <c r="A112" s="34"/>
      <c r="B112" s="37">
        <f>(A112&amp;Tabelle1!$D$2)+0</f>
        <v>2025</v>
      </c>
      <c r="C112" s="36"/>
      <c r="D112" s="34"/>
    </row>
    <row r="113" spans="1:7" x14ac:dyDescent="0.3">
      <c r="A113" s="34"/>
      <c r="B113" s="37">
        <f>(A113&amp;Tabelle1!$D$2)+0</f>
        <v>2025</v>
      </c>
      <c r="C113" s="36"/>
      <c r="D113" s="34"/>
    </row>
    <row r="114" spans="1:7" x14ac:dyDescent="0.3">
      <c r="A114" s="34"/>
      <c r="B114" s="37">
        <f>(A114&amp;Tabelle1!$D$2)+0</f>
        <v>2025</v>
      </c>
      <c r="C114" s="36"/>
      <c r="D114" s="34"/>
    </row>
    <row r="115" spans="1:7" x14ac:dyDescent="0.3">
      <c r="A115" s="20"/>
      <c r="B115" s="4"/>
      <c r="C115" s="3"/>
      <c r="D115" s="20"/>
    </row>
    <row r="116" spans="1:7" x14ac:dyDescent="0.3">
      <c r="A116" s="40"/>
      <c r="B116" s="24" t="s">
        <v>212</v>
      </c>
      <c r="C116" s="41"/>
      <c r="D116" s="40"/>
    </row>
    <row r="117" spans="1:7" x14ac:dyDescent="0.3">
      <c r="A117" s="40" t="s">
        <v>209</v>
      </c>
      <c r="B117" s="25" t="s">
        <v>210</v>
      </c>
      <c r="C117" s="41"/>
      <c r="D117" s="40"/>
      <c r="E117" t="s">
        <v>240</v>
      </c>
    </row>
    <row r="118" spans="1:7" x14ac:dyDescent="0.3">
      <c r="A118" s="42" t="s">
        <v>79</v>
      </c>
      <c r="B118" s="24">
        <f>(A118&amp;Tabelle1!$D$2)+0</f>
        <v>45660</v>
      </c>
      <c r="C118" s="41" t="s">
        <v>237</v>
      </c>
      <c r="D118" s="40" t="str" cm="1">
        <f t="array" ref="D118">_xlfn.TEXTJOIN(" / ",,IF($B$3:$B$500=B118,$C$3:$C$500,""))</f>
        <v>Susanne</v>
      </c>
    </row>
    <row r="119" spans="1:7" x14ac:dyDescent="0.3">
      <c r="A119" s="40" t="s">
        <v>97</v>
      </c>
      <c r="B119" s="24">
        <f>(A119&amp;Tabelle1!$D$2)+0</f>
        <v>45663</v>
      </c>
      <c r="C119" s="41" t="s">
        <v>238</v>
      </c>
      <c r="D119" s="40" t="str" cm="1">
        <f t="array" ref="D119">_xlfn.TEXTJOIN(" / ",,IF($B$3:$B$500=B119,$C$3:$C$500,""))</f>
        <v>Heilige 3 Könige / Stefan</v>
      </c>
    </row>
    <row r="120" spans="1:7" x14ac:dyDescent="0.3">
      <c r="A120" s="40" t="s">
        <v>46</v>
      </c>
      <c r="B120" s="24">
        <f>(A120&amp;Tabelle1!$D$2)+0</f>
        <v>45679</v>
      </c>
      <c r="C120" s="41" t="s">
        <v>239</v>
      </c>
      <c r="D120" s="40" t="str" cm="1">
        <f t="array" ref="D120">_xlfn.TEXTJOIN(" / ",,IF($B$3:$B$500=B120,$C$3:$C$500,""))</f>
        <v>Paula</v>
      </c>
    </row>
    <row r="121" spans="1:7" x14ac:dyDescent="0.3">
      <c r="A121" s="40" t="s">
        <v>80</v>
      </c>
      <c r="B121" s="24">
        <f>(A121&amp;Tabelle1!$D$2)+0</f>
        <v>45690</v>
      </c>
      <c r="C121" s="41" t="s">
        <v>240</v>
      </c>
      <c r="D121" s="40" t="str" cm="1">
        <f t="array" ref="D121">_xlfn.TEXTJOIN(" / ",,IF($B$3:$B$500=B121,$C$3:$C$500,""))</f>
        <v>Max / Paul</v>
      </c>
      <c r="E121">
        <f>LEN(C121)</f>
        <v>10</v>
      </c>
      <c r="F121">
        <f>LEN(D121)</f>
        <v>10</v>
      </c>
      <c r="G121" t="b">
        <f>C121=D121</f>
        <v>1</v>
      </c>
    </row>
    <row r="122" spans="1:7" x14ac:dyDescent="0.3">
      <c r="A122" s="40" t="s">
        <v>48</v>
      </c>
      <c r="B122" s="24">
        <f>(A122&amp;Tabelle1!$D$2)+0</f>
        <v>45699</v>
      </c>
      <c r="C122" s="41" t="s">
        <v>35</v>
      </c>
      <c r="D122" s="40" t="str" cm="1">
        <f t="array" ref="D122">_xlfn.TEXTJOIN(" / ",,IF($B$3:$B$500=B122,$C$3:$C$500,""))</f>
        <v>Jens</v>
      </c>
    </row>
    <row r="123" spans="1:7" x14ac:dyDescent="0.3">
      <c r="A123" s="40" t="s">
        <v>81</v>
      </c>
      <c r="B123" s="24">
        <f>(A123&amp;Tabelle1!$D$2)+0</f>
        <v>45714</v>
      </c>
      <c r="C123" s="41" t="s">
        <v>241</v>
      </c>
      <c r="D123" s="40" t="str" cm="1">
        <f t="array" ref="D123">_xlfn.TEXTJOIN(" / ",,IF($B$3:$B$500=B123,$C$3:$C$500,""))</f>
        <v>Alia</v>
      </c>
    </row>
    <row r="124" spans="1:7" x14ac:dyDescent="0.3">
      <c r="A124" s="40" t="s">
        <v>82</v>
      </c>
      <c r="B124" s="24">
        <f>(A124&amp;Tabelle1!$D$2)+0</f>
        <v>45722</v>
      </c>
      <c r="C124" s="41" t="s">
        <v>242</v>
      </c>
      <c r="D124" s="40" t="str" cm="1">
        <f t="array" ref="D124">_xlfn.TEXTJOIN(" / ",,IF($B$3:$B$500=B124,$C$3:$C$500,""))</f>
        <v>Projekt / Tom / Lilu</v>
      </c>
    </row>
    <row r="125" spans="1:7" x14ac:dyDescent="0.3">
      <c r="A125" s="40" t="s">
        <v>98</v>
      </c>
      <c r="B125" s="24">
        <f>(A125&amp;Tabelle1!$D$2)+0</f>
        <v>45756</v>
      </c>
      <c r="C125" s="41" t="s">
        <v>243</v>
      </c>
      <c r="D125" s="40" t="str" cm="1">
        <f t="array" ref="D125">_xlfn.TEXTJOIN(" / ",,IF($B$3:$B$500=B125,$C$3:$C$500,""))</f>
        <v>Miriam</v>
      </c>
    </row>
    <row r="126" spans="1:7" x14ac:dyDescent="0.3">
      <c r="A126" s="40" t="s">
        <v>99</v>
      </c>
      <c r="B126" s="24">
        <f>(A126&amp;Tabelle1!$D$2)+0</f>
        <v>45774</v>
      </c>
      <c r="C126" s="41" t="s">
        <v>244</v>
      </c>
      <c r="D126" s="40" t="str" cm="1">
        <f t="array" ref="D126">_xlfn.TEXTJOIN(" / ",,IF($B$3:$B$500=B126,$C$3:$C$500,""))</f>
        <v>Julia / Carmen</v>
      </c>
    </row>
    <row r="127" spans="1:7" x14ac:dyDescent="0.3">
      <c r="A127" s="40" t="s">
        <v>83</v>
      </c>
      <c r="B127" s="24">
        <f>(A127&amp;Tabelle1!$D$2)+0</f>
        <v>45812</v>
      </c>
      <c r="C127" s="41" t="s">
        <v>245</v>
      </c>
      <c r="D127" s="40" t="str" cm="1">
        <f t="array" ref="D127">_xlfn.TEXTJOIN(" / ",,IF($B$3:$B$500=B127,$C$3:$C$500,""))</f>
        <v>Uschi</v>
      </c>
    </row>
    <row r="128" spans="1:7" x14ac:dyDescent="0.3">
      <c r="A128" s="40" t="s">
        <v>47</v>
      </c>
      <c r="B128" s="24">
        <f>(A128&amp;Tabelle1!$D$2)+0</f>
        <v>45820</v>
      </c>
      <c r="C128" s="41" t="s">
        <v>246</v>
      </c>
      <c r="D128" s="40" t="str" cm="1">
        <f t="array" ref="D128">_xlfn.TEXTJOIN(" / ",,IF($B$3:$B$500=B128,$C$3:$C$500,""))</f>
        <v>Sandra</v>
      </c>
    </row>
    <row r="129" spans="1:4" x14ac:dyDescent="0.3">
      <c r="A129" s="40" t="s">
        <v>84</v>
      </c>
      <c r="B129" s="24">
        <f>(A129&amp;Tabelle1!$D$2)+0</f>
        <v>45826</v>
      </c>
      <c r="C129" s="41" t="s">
        <v>247</v>
      </c>
      <c r="D129" s="40" t="str" cm="1">
        <f t="array" ref="D129">_xlfn.TEXTJOIN(" / ",,IF($B$3:$B$500=B129,$C$3:$C$500,""))</f>
        <v>Astrid / Gudrun</v>
      </c>
    </row>
    <row r="130" spans="1:4" x14ac:dyDescent="0.3">
      <c r="A130" s="40" t="s">
        <v>85</v>
      </c>
      <c r="B130" s="24">
        <f>(A130&amp;Tabelle1!$D$2)+0</f>
        <v>45828</v>
      </c>
      <c r="C130" s="41" t="s">
        <v>248</v>
      </c>
      <c r="D130" s="40" t="str" cm="1">
        <f t="array" ref="D130">_xlfn.TEXTJOIN(" / ",,IF($B$3:$B$500=B130,$C$3:$C$500,""))</f>
        <v>Julie</v>
      </c>
    </row>
    <row r="131" spans="1:4" x14ac:dyDescent="0.3">
      <c r="A131" s="40" t="s">
        <v>100</v>
      </c>
      <c r="B131" s="24">
        <f>(A131&amp;Tabelle1!$D$2)+0</f>
        <v>45829</v>
      </c>
      <c r="C131" s="41" t="s">
        <v>249</v>
      </c>
      <c r="D131" s="40" t="str" cm="1">
        <f t="array" ref="D131">_xlfn.TEXTJOIN(" / ",,IF($B$3:$B$500=B131,$C$3:$C$500,""))</f>
        <v>Unbekannt</v>
      </c>
    </row>
    <row r="132" spans="1:4" x14ac:dyDescent="0.3">
      <c r="A132" s="40" t="s">
        <v>86</v>
      </c>
      <c r="B132" s="24">
        <f>(A132&amp;Tabelle1!$D$2)+0</f>
        <v>45835</v>
      </c>
      <c r="C132" s="41" t="s">
        <v>250</v>
      </c>
      <c r="D132" s="40" t="str" cm="1">
        <f t="array" ref="D132">_xlfn.TEXTJOIN(" / ",,IF($B$3:$B$500=B132,$C$3:$C$500,""))</f>
        <v>Fest / Peter</v>
      </c>
    </row>
    <row r="133" spans="1:4" x14ac:dyDescent="0.3">
      <c r="A133" s="40" t="s">
        <v>87</v>
      </c>
      <c r="B133" s="24">
        <f>(A133&amp;Tabelle1!$D$2)+0</f>
        <v>45852</v>
      </c>
      <c r="C133" s="41" t="s">
        <v>251</v>
      </c>
      <c r="D133" s="40" t="str" cm="1">
        <f t="array" ref="D133">_xlfn.TEXTJOIN(" / ",,IF($B$3:$B$500=B133,$C$3:$C$500,""))</f>
        <v>2. W / Hannah</v>
      </c>
    </row>
    <row r="134" spans="1:4" x14ac:dyDescent="0.3">
      <c r="A134" s="40" t="s">
        <v>88</v>
      </c>
      <c r="B134" s="24">
        <f>(A134&amp;Tabelle1!$D$2)+0</f>
        <v>45883</v>
      </c>
      <c r="C134" s="41" t="s">
        <v>252</v>
      </c>
      <c r="D134" s="40" t="str" cm="1">
        <f t="array" ref="D134">_xlfn.TEXTJOIN(" / ",,IF($B$3:$B$500=B134,$C$3:$C$500,""))</f>
        <v>Annemarie / Lion</v>
      </c>
    </row>
    <row r="135" spans="1:4" x14ac:dyDescent="0.3">
      <c r="A135" s="40" t="s">
        <v>89</v>
      </c>
      <c r="B135" s="24">
        <f>(A135&amp;Tabelle1!$D$2)+0</f>
        <v>45889</v>
      </c>
      <c r="C135" s="41" t="s">
        <v>253</v>
      </c>
      <c r="D135" s="40" t="str" cm="1">
        <f t="array" ref="D135">_xlfn.TEXTJOIN(" / ",,IF($B$3:$B$500=B135,$C$3:$C$500,""))</f>
        <v>Johanna / Juliette</v>
      </c>
    </row>
    <row r="136" spans="1:4" x14ac:dyDescent="0.3">
      <c r="A136" s="40" t="s">
        <v>90</v>
      </c>
      <c r="B136" s="24">
        <f>(A136&amp;Tabelle1!$D$2)+0</f>
        <v>45892</v>
      </c>
      <c r="C136" s="41" t="s">
        <v>254</v>
      </c>
      <c r="D136" s="40" t="str" cm="1">
        <f t="array" ref="D136">_xlfn.TEXTJOIN(" / ",,IF($B$3:$B$500=B136,$C$3:$C$500,""))</f>
        <v>Katharina</v>
      </c>
    </row>
    <row r="137" spans="1:4" x14ac:dyDescent="0.3">
      <c r="A137" s="40" t="s">
        <v>101</v>
      </c>
      <c r="B137" s="24">
        <f>(A137&amp;Tabelle1!$D$2)+0</f>
        <v>45910</v>
      </c>
      <c r="C137" s="41" t="s">
        <v>255</v>
      </c>
      <c r="D137" s="40" t="str" cm="1">
        <f t="array" ref="D137">_xlfn.TEXTJOIN(" / ",,IF($B$3:$B$500=B137,$C$3:$C$500,""))</f>
        <v>Mario</v>
      </c>
    </row>
    <row r="138" spans="1:4" x14ac:dyDescent="0.3">
      <c r="A138" s="40" t="s">
        <v>102</v>
      </c>
      <c r="B138" s="24">
        <f>(A138&amp;Tabelle1!$D$2)+0</f>
        <v>45923</v>
      </c>
      <c r="C138" s="41" t="s">
        <v>256</v>
      </c>
      <c r="D138" s="40" t="str" cm="1">
        <f t="array" ref="D138">_xlfn.TEXTJOIN(" / ",,IF($B$3:$B$500=B138,$C$3:$C$500,""))</f>
        <v>Sina / Maria</v>
      </c>
    </row>
    <row r="139" spans="1:4" x14ac:dyDescent="0.3">
      <c r="A139" s="40" t="s">
        <v>91</v>
      </c>
      <c r="B139" s="24">
        <f>(A139&amp;Tabelle1!$D$2)+0</f>
        <v>45927</v>
      </c>
      <c r="C139" s="41" t="s">
        <v>257</v>
      </c>
      <c r="D139" s="40" t="str" cm="1">
        <f t="array" ref="D139">_xlfn.TEXTJOIN(" / ",,IF($B$3:$B$500=B139,$C$3:$C$500,""))</f>
        <v>XXX</v>
      </c>
    </row>
    <row r="140" spans="1:4" x14ac:dyDescent="0.3">
      <c r="A140" s="40" t="s">
        <v>92</v>
      </c>
      <c r="B140" s="24">
        <f>(A140&amp;Tabelle1!$D$2)+0</f>
        <v>45951</v>
      </c>
      <c r="C140" s="41" t="s">
        <v>258</v>
      </c>
      <c r="D140" s="40" t="str" cm="1">
        <f t="array" ref="D140">_xlfn.TEXTJOIN(" / ",,IF($B$3:$B$500=B140,$C$3:$C$500,""))</f>
        <v>Brigitte / Titus</v>
      </c>
    </row>
    <row r="141" spans="1:4" x14ac:dyDescent="0.3">
      <c r="A141" s="40" t="s">
        <v>93</v>
      </c>
      <c r="B141" s="24">
        <f>(A141&amp;Tabelle1!$D$2)+0</f>
        <v>45961</v>
      </c>
      <c r="C141" s="41" t="s">
        <v>259</v>
      </c>
      <c r="D141" s="40" t="str" cm="1">
        <f t="array" ref="D141">_xlfn.TEXTJOIN(" / ",,IF($B$3:$B$500=B141,$C$3:$C$500,""))</f>
        <v>Halloween Reformationstag / Ella / Nathalie</v>
      </c>
    </row>
    <row r="142" spans="1:4" x14ac:dyDescent="0.3">
      <c r="A142" s="40" t="s">
        <v>103</v>
      </c>
      <c r="B142" s="24">
        <f>(A142&amp;Tabelle1!$D$2)+0</f>
        <v>45973</v>
      </c>
      <c r="C142" s="41" t="s">
        <v>260</v>
      </c>
      <c r="D142" s="40" t="str" cm="1">
        <f t="array" ref="D142">_xlfn.TEXTJOIN(" / ",,IF($B$3:$B$500=B142,$C$3:$C$500,""))</f>
        <v>Dodo</v>
      </c>
    </row>
    <row r="143" spans="1:4" x14ac:dyDescent="0.3">
      <c r="A143" s="40" t="s">
        <v>94</v>
      </c>
      <c r="B143" s="24">
        <f>(A143&amp;Tabelle1!$D$2)+0</f>
        <v>45988</v>
      </c>
      <c r="C143" s="41" t="s">
        <v>261</v>
      </c>
      <c r="D143" s="40" t="str" cm="1">
        <f t="array" ref="D143">_xlfn.TEXTJOIN(" / ",,IF($B$3:$B$500=B143,$C$3:$C$500,""))</f>
        <v>Ulrike / Timo</v>
      </c>
    </row>
    <row r="144" spans="1:4" x14ac:dyDescent="0.3">
      <c r="A144" s="40" t="s">
        <v>105</v>
      </c>
      <c r="B144" s="24">
        <f>(A144&amp;Tabelle1!$D$2)+0</f>
        <v>46002</v>
      </c>
      <c r="C144" s="41" t="s">
        <v>262</v>
      </c>
      <c r="D144" s="40" t="str" cm="1">
        <f t="array" ref="D144">_xlfn.TEXTJOIN(" / ",,IF($B$3:$B$500=B144,$C$3:$C$500,""))</f>
        <v>Marius / Charlotta</v>
      </c>
    </row>
    <row r="145" spans="1:4" x14ac:dyDescent="0.3">
      <c r="A145" s="40" t="s">
        <v>95</v>
      </c>
      <c r="B145" s="24">
        <f>(A145&amp;Tabelle1!$D$2)+0</f>
        <v>46009</v>
      </c>
      <c r="C145" s="41" t="s">
        <v>263</v>
      </c>
      <c r="D145" s="40" t="str" cm="1">
        <f t="array" ref="D145">_xlfn.TEXTJOIN(" / ",,IF($B$3:$B$500=B145,$C$3:$C$500,""))</f>
        <v>Ecki</v>
      </c>
    </row>
    <row r="146" spans="1:4" x14ac:dyDescent="0.3">
      <c r="A146" s="40" t="s">
        <v>96</v>
      </c>
      <c r="B146" s="24">
        <f>(A146&amp;Tabelle1!$D$2)+0</f>
        <v>46010</v>
      </c>
      <c r="C146" s="41" t="s">
        <v>264</v>
      </c>
      <c r="D146" s="40" t="str" cm="1">
        <f t="array" ref="D146">_xlfn.TEXTJOIN(" / ",,IF($B$3:$B$500=B146,$C$3:$C$500,""))</f>
        <v>Maximilian</v>
      </c>
    </row>
    <row r="147" spans="1:4" x14ac:dyDescent="0.3">
      <c r="A147" s="40"/>
      <c r="B147" s="24">
        <f>(A147&amp;Tabelle1!$D$2)+0</f>
        <v>2025</v>
      </c>
      <c r="C147" s="41"/>
      <c r="D147" s="40"/>
    </row>
    <row r="148" spans="1:4" x14ac:dyDescent="0.3">
      <c r="A148" s="40"/>
      <c r="B148" s="24">
        <f>(A148&amp;Tabelle1!$D$2)+0</f>
        <v>2025</v>
      </c>
      <c r="C148" s="41"/>
      <c r="D148" s="40"/>
    </row>
    <row r="149" spans="1:4" x14ac:dyDescent="0.3">
      <c r="A149" s="40"/>
      <c r="B149" s="24">
        <f>(A149&amp;Tabelle1!$D$2)+0</f>
        <v>2025</v>
      </c>
      <c r="C149" s="41"/>
      <c r="D149" s="40"/>
    </row>
    <row r="150" spans="1:4" x14ac:dyDescent="0.3">
      <c r="A150" s="40"/>
      <c r="B150" s="24">
        <f>(A150&amp;Tabelle1!$D$2)+0</f>
        <v>2025</v>
      </c>
      <c r="C150" s="41"/>
      <c r="D150" s="40"/>
    </row>
    <row r="151" spans="1:4" x14ac:dyDescent="0.3">
      <c r="A151" s="40"/>
      <c r="B151" s="24">
        <f>(A151&amp;Tabelle1!$D$2)+0</f>
        <v>2025</v>
      </c>
      <c r="C151" s="41"/>
      <c r="D151" s="40"/>
    </row>
    <row r="152" spans="1:4" x14ac:dyDescent="0.3">
      <c r="A152" s="40"/>
      <c r="B152" s="24">
        <f>(A152&amp;Tabelle1!$D$2)+0</f>
        <v>2025</v>
      </c>
      <c r="C152" s="41"/>
      <c r="D152" s="40"/>
    </row>
    <row r="153" spans="1:4" x14ac:dyDescent="0.3">
      <c r="A153" s="40"/>
      <c r="B153" s="24">
        <f>(A153&amp;Tabelle1!$D$2)+0</f>
        <v>2025</v>
      </c>
      <c r="C153" s="41"/>
      <c r="D153" s="40"/>
    </row>
    <row r="154" spans="1:4" x14ac:dyDescent="0.3">
      <c r="A154" s="40"/>
      <c r="B154" s="24">
        <f>(A154&amp;Tabelle1!$D$2)+0</f>
        <v>2025</v>
      </c>
      <c r="C154" s="41"/>
      <c r="D154" s="40"/>
    </row>
    <row r="155" spans="1:4" x14ac:dyDescent="0.3">
      <c r="A155" s="40"/>
      <c r="B155" s="24">
        <f>(A155&amp;Tabelle1!$D$2)+0</f>
        <v>2025</v>
      </c>
      <c r="C155" s="41"/>
      <c r="D155" s="40"/>
    </row>
    <row r="156" spans="1:4" x14ac:dyDescent="0.3">
      <c r="A156" s="40"/>
      <c r="B156" s="24">
        <f>(A156&amp;Tabelle1!$D$2)+0</f>
        <v>2025</v>
      </c>
      <c r="C156" s="41"/>
      <c r="D156" s="40"/>
    </row>
    <row r="157" spans="1:4" x14ac:dyDescent="0.3">
      <c r="A157" s="40"/>
      <c r="B157" s="24">
        <f>(A157&amp;Tabelle1!$D$2)+0</f>
        <v>2025</v>
      </c>
      <c r="C157" s="41"/>
      <c r="D157" s="40"/>
    </row>
    <row r="158" spans="1:4" x14ac:dyDescent="0.3">
      <c r="A158" s="40"/>
      <c r="B158" s="24">
        <f>(A158&amp;Tabelle1!$D$2)+0</f>
        <v>2025</v>
      </c>
      <c r="C158" s="41"/>
      <c r="D158" s="40"/>
    </row>
    <row r="159" spans="1:4" x14ac:dyDescent="0.3">
      <c r="A159" s="40"/>
      <c r="B159" s="24">
        <f>(A159&amp;Tabelle1!$D$2)+0</f>
        <v>2025</v>
      </c>
      <c r="C159" s="41"/>
      <c r="D159" s="40"/>
    </row>
    <row r="160" spans="1:4" x14ac:dyDescent="0.3">
      <c r="A160" s="40"/>
      <c r="B160" s="24">
        <f>(A160&amp;Tabelle1!$D$2)+0</f>
        <v>2025</v>
      </c>
      <c r="C160" s="41"/>
      <c r="D160" s="40"/>
    </row>
    <row r="161" spans="1:4" x14ac:dyDescent="0.3">
      <c r="A161" s="40"/>
      <c r="B161" s="24">
        <f>(A161&amp;Tabelle1!$D$2)+0</f>
        <v>2025</v>
      </c>
      <c r="C161" s="41"/>
      <c r="D161" s="40"/>
    </row>
    <row r="162" spans="1:4" x14ac:dyDescent="0.3">
      <c r="A162" s="40"/>
      <c r="B162" s="24">
        <f>(A162&amp;Tabelle1!$D$2)+0</f>
        <v>2025</v>
      </c>
      <c r="C162" s="41"/>
      <c r="D162" s="40"/>
    </row>
    <row r="163" spans="1:4" x14ac:dyDescent="0.3">
      <c r="A163" s="40"/>
      <c r="B163" s="24">
        <f>(A163&amp;Tabelle1!$D$2)+0</f>
        <v>2025</v>
      </c>
      <c r="C163" s="41"/>
      <c r="D163" s="40"/>
    </row>
    <row r="164" spans="1:4" x14ac:dyDescent="0.3">
      <c r="A164" s="40"/>
      <c r="B164" s="24">
        <f>(A164&amp;Tabelle1!$D$2)+0</f>
        <v>2025</v>
      </c>
      <c r="C164" s="41"/>
      <c r="D164" s="40"/>
    </row>
    <row r="165" spans="1:4" x14ac:dyDescent="0.3">
      <c r="A165" s="40"/>
      <c r="B165" s="24">
        <f>(A165&amp;Tabelle1!$D$2)+0</f>
        <v>2025</v>
      </c>
      <c r="C165" s="41"/>
      <c r="D165" s="40"/>
    </row>
    <row r="166" spans="1:4" x14ac:dyDescent="0.3">
      <c r="A166" s="40"/>
      <c r="B166" s="24">
        <f>(A166&amp;Tabelle1!$D$2)+0</f>
        <v>2025</v>
      </c>
      <c r="C166" s="41"/>
      <c r="D166" s="40"/>
    </row>
    <row r="167" spans="1:4" x14ac:dyDescent="0.3">
      <c r="A167" s="40"/>
      <c r="B167" s="24">
        <f>(A167&amp;Tabelle1!$D$2)+0</f>
        <v>2025</v>
      </c>
      <c r="C167" s="41"/>
      <c r="D167" s="40"/>
    </row>
    <row r="168" spans="1:4" x14ac:dyDescent="0.3">
      <c r="A168" s="40"/>
      <c r="B168" s="24">
        <f>(A168&amp;Tabelle1!$D$2)+0</f>
        <v>2025</v>
      </c>
      <c r="C168" s="41"/>
      <c r="D168" s="40"/>
    </row>
    <row r="169" spans="1:4" x14ac:dyDescent="0.3">
      <c r="A169" s="40"/>
      <c r="B169" s="24">
        <f>(A169&amp;Tabelle1!$D$2)+0</f>
        <v>2025</v>
      </c>
      <c r="C169" s="41"/>
      <c r="D169" s="40"/>
    </row>
    <row r="170" spans="1:4" x14ac:dyDescent="0.3">
      <c r="A170" s="40"/>
      <c r="B170" s="24"/>
      <c r="C170" s="41"/>
      <c r="D170" s="40"/>
    </row>
    <row r="171" spans="1:4" x14ac:dyDescent="0.3">
      <c r="A171" s="40"/>
      <c r="B171" s="24"/>
      <c r="C171" s="41"/>
      <c r="D171" s="40"/>
    </row>
    <row r="172" spans="1:4" x14ac:dyDescent="0.3">
      <c r="A172" s="40"/>
      <c r="B172" s="24"/>
      <c r="C172" s="41"/>
      <c r="D172" s="40"/>
    </row>
    <row r="173" spans="1:4" x14ac:dyDescent="0.3">
      <c r="A173" s="40"/>
      <c r="B173" s="24"/>
      <c r="C173" s="41"/>
      <c r="D173" s="40"/>
    </row>
    <row r="174" spans="1:4" x14ac:dyDescent="0.3">
      <c r="A174" s="40"/>
      <c r="B174" s="25" t="s">
        <v>213</v>
      </c>
      <c r="C174" s="41"/>
      <c r="D174" s="40"/>
    </row>
    <row r="175" spans="1:4" x14ac:dyDescent="0.3">
      <c r="A175" s="24" t="str">
        <f t="shared" ref="A175:A231" si="0">A118</f>
        <v>03.01.</v>
      </c>
      <c r="B175" s="24">
        <f>(A175&amp;Tabelle1!$D$2+1)+0</f>
        <v>46025</v>
      </c>
      <c r="C175" s="24" t="str">
        <f t="shared" ref="C175:C231" si="1">C118</f>
        <v>Susanne</v>
      </c>
      <c r="D175" s="40" t="str" cm="1">
        <f t="array" ref="D175">_xlfn.TEXTJOIN(" / ",,IF($B$3:$B$500=B175,$C$3:$C$500,""))</f>
        <v>Susanne</v>
      </c>
    </row>
    <row r="176" spans="1:4" x14ac:dyDescent="0.3">
      <c r="A176" s="24" t="str">
        <f t="shared" si="0"/>
        <v>06.01.</v>
      </c>
      <c r="B176" s="24">
        <f>(A176&amp;Tabelle1!$D$2+1)+0</f>
        <v>46028</v>
      </c>
      <c r="C176" s="24" t="str">
        <f t="shared" si="1"/>
        <v>Stefan</v>
      </c>
      <c r="D176" s="40" t="str" cm="1">
        <f t="array" ref="D176">_xlfn.TEXTJOIN(" / ",,IF($B$3:$B$500=B176,$C$3:$C$500,""))</f>
        <v>Heilige 3 Könige / Stefan</v>
      </c>
    </row>
    <row r="177" spans="1:4" x14ac:dyDescent="0.3">
      <c r="A177" s="24" t="str">
        <f t="shared" si="0"/>
        <v>22.01.</v>
      </c>
      <c r="B177" s="24">
        <f>(A177&amp;Tabelle1!$D$2+1)+0</f>
        <v>46044</v>
      </c>
      <c r="C177" s="24" t="str">
        <f t="shared" si="1"/>
        <v>Paula</v>
      </c>
      <c r="D177" s="40" t="str" cm="1">
        <f t="array" ref="D177">_xlfn.TEXTJOIN(" / ",,IF($B$3:$B$500=B177,$C$3:$C$500,""))</f>
        <v>Paula</v>
      </c>
    </row>
    <row r="178" spans="1:4" x14ac:dyDescent="0.3">
      <c r="A178" s="24" t="str">
        <f t="shared" si="0"/>
        <v>02.02.</v>
      </c>
      <c r="B178" s="24">
        <f>(A178&amp;Tabelle1!$D$2+1)+0</f>
        <v>46055</v>
      </c>
      <c r="C178" s="24" t="str">
        <f t="shared" si="1"/>
        <v>Max / Paul</v>
      </c>
      <c r="D178" s="40" t="str" cm="1">
        <f t="array" ref="D178">_xlfn.TEXTJOIN(" / ",,IF($B$3:$B$500=B178,$C$3:$C$500,""))</f>
        <v>Max / Paul</v>
      </c>
    </row>
    <row r="179" spans="1:4" x14ac:dyDescent="0.3">
      <c r="A179" s="24" t="str">
        <f t="shared" si="0"/>
        <v>11.02.</v>
      </c>
      <c r="B179" s="24">
        <f>(A179&amp;Tabelle1!$D$2+1)+0</f>
        <v>46064</v>
      </c>
      <c r="C179" s="24" t="str">
        <f t="shared" si="1"/>
        <v>Jens</v>
      </c>
      <c r="D179" s="40" t="str" cm="1">
        <f t="array" ref="D179">_xlfn.TEXTJOIN(" / ",,IF($B$3:$B$500=B179,$C$3:$C$500,""))</f>
        <v>Jens</v>
      </c>
    </row>
    <row r="180" spans="1:4" x14ac:dyDescent="0.3">
      <c r="A180" s="24" t="str">
        <f t="shared" si="0"/>
        <v>26.02.</v>
      </c>
      <c r="B180" s="24">
        <f>(A180&amp;Tabelle1!$D$2+1)+0</f>
        <v>46079</v>
      </c>
      <c r="C180" s="24" t="str">
        <f t="shared" si="1"/>
        <v>Alia</v>
      </c>
      <c r="D180" s="40" t="str" cm="1">
        <f t="array" ref="D180">_xlfn.TEXTJOIN(" / ",,IF($B$3:$B$500=B180,$C$3:$C$500,""))</f>
        <v>Alia</v>
      </c>
    </row>
    <row r="181" spans="1:4" x14ac:dyDescent="0.3">
      <c r="A181" s="24" t="str">
        <f t="shared" si="0"/>
        <v>06.03.</v>
      </c>
      <c r="B181" s="24">
        <f>(A181&amp;Tabelle1!$D$2+1)+0</f>
        <v>46087</v>
      </c>
      <c r="C181" s="24" t="str">
        <f t="shared" si="1"/>
        <v>Tom</v>
      </c>
      <c r="D181" s="40" t="str" cm="1">
        <f t="array" ref="D181">_xlfn.TEXTJOIN(" / ",,IF($B$3:$B$500=B181,$C$3:$C$500,""))</f>
        <v>Tom / Lilu</v>
      </c>
    </row>
    <row r="182" spans="1:4" x14ac:dyDescent="0.3">
      <c r="A182" s="24" t="str">
        <f t="shared" si="0"/>
        <v>09.04.</v>
      </c>
      <c r="B182" s="24">
        <f>(A182&amp;Tabelle1!$D$2+1)+0</f>
        <v>46121</v>
      </c>
      <c r="C182" s="24" t="str">
        <f t="shared" si="1"/>
        <v>Miriam</v>
      </c>
      <c r="D182" s="40" t="str" cm="1">
        <f t="array" ref="D182">_xlfn.TEXTJOIN(" / ",,IF($B$3:$B$500=B182,$C$3:$C$500,""))</f>
        <v>Miriam</v>
      </c>
    </row>
    <row r="183" spans="1:4" x14ac:dyDescent="0.3">
      <c r="A183" s="24" t="str">
        <f t="shared" si="0"/>
        <v>27.04.</v>
      </c>
      <c r="B183" s="24">
        <f>(A183&amp;Tabelle1!$D$2+1)+0</f>
        <v>46139</v>
      </c>
      <c r="C183" s="24" t="str">
        <f t="shared" si="1"/>
        <v>Julia / Carmen</v>
      </c>
      <c r="D183" s="40" t="str" cm="1">
        <f t="array" ref="D183">_xlfn.TEXTJOIN(" / ",,IF($B$3:$B$500=B183,$C$3:$C$500,""))</f>
        <v>Julia / Carmen</v>
      </c>
    </row>
    <row r="184" spans="1:4" x14ac:dyDescent="0.3">
      <c r="A184" s="24" t="str">
        <f t="shared" si="0"/>
        <v>04.06.</v>
      </c>
      <c r="B184" s="24">
        <f>(A184&amp;Tabelle1!$D$2+1)+0</f>
        <v>46177</v>
      </c>
      <c r="C184" s="24" t="str">
        <f t="shared" si="1"/>
        <v>Uschi</v>
      </c>
      <c r="D184" s="40" t="str" cm="1">
        <f t="array" ref="D184">_xlfn.TEXTJOIN(" / ",,IF($B$3:$B$500=B184,$C$3:$C$500,""))</f>
        <v>Uschi</v>
      </c>
    </row>
    <row r="185" spans="1:4" x14ac:dyDescent="0.3">
      <c r="A185" s="24" t="str">
        <f t="shared" si="0"/>
        <v>12.06.</v>
      </c>
      <c r="B185" s="24">
        <f>(A185&amp;Tabelle1!$D$2+1)+0</f>
        <v>46185</v>
      </c>
      <c r="C185" s="24" t="str">
        <f t="shared" si="1"/>
        <v>Sandra</v>
      </c>
      <c r="D185" s="40" t="str" cm="1">
        <f t="array" ref="D185">_xlfn.TEXTJOIN(" / ",,IF($B$3:$B$500=B185,$C$3:$C$500,""))</f>
        <v>Sandra</v>
      </c>
    </row>
    <row r="186" spans="1:4" x14ac:dyDescent="0.3">
      <c r="A186" s="24" t="str">
        <f t="shared" si="0"/>
        <v>18.06.</v>
      </c>
      <c r="B186" s="24">
        <f>(A186&amp;Tabelle1!$D$2+1)+0</f>
        <v>46191</v>
      </c>
      <c r="C186" s="24" t="str">
        <f t="shared" si="1"/>
        <v>Astrid / Gudrun</v>
      </c>
      <c r="D186" s="40" t="str" cm="1">
        <f t="array" ref="D186">_xlfn.TEXTJOIN(" / ",,IF($B$3:$B$500=B186,$C$3:$C$500,""))</f>
        <v>Astrid / Gudrun</v>
      </c>
    </row>
    <row r="187" spans="1:4" x14ac:dyDescent="0.3">
      <c r="A187" s="24" t="str">
        <f t="shared" si="0"/>
        <v>20.06.</v>
      </c>
      <c r="B187" s="24">
        <f>(A187&amp;Tabelle1!$D$2+1)+0</f>
        <v>46193</v>
      </c>
      <c r="C187" s="24" t="str">
        <f t="shared" si="1"/>
        <v>Julie</v>
      </c>
      <c r="D187" s="40" t="str" cm="1">
        <f t="array" ref="D187">_xlfn.TEXTJOIN(" / ",,IF($B$3:$B$500=B187,$C$3:$C$500,""))</f>
        <v>Julie</v>
      </c>
    </row>
    <row r="188" spans="1:4" x14ac:dyDescent="0.3">
      <c r="A188" s="24" t="str">
        <f t="shared" si="0"/>
        <v>21.06.</v>
      </c>
      <c r="B188" s="24">
        <f>(A188&amp;Tabelle1!$D$2+1)+0</f>
        <v>46194</v>
      </c>
      <c r="C188" s="24" t="str">
        <f t="shared" si="1"/>
        <v>Unbekannt</v>
      </c>
      <c r="D188" s="40" t="str" cm="1">
        <f t="array" ref="D188">_xlfn.TEXTJOIN(" / ",,IF($B$3:$B$500=B188,$C$3:$C$500,""))</f>
        <v>Unbekannt</v>
      </c>
    </row>
    <row r="189" spans="1:4" x14ac:dyDescent="0.3">
      <c r="A189" s="24" t="str">
        <f t="shared" si="0"/>
        <v>27.06.</v>
      </c>
      <c r="B189" s="24">
        <f>(A189&amp;Tabelle1!$D$2+1)+0</f>
        <v>46200</v>
      </c>
      <c r="C189" s="24" t="str">
        <f t="shared" si="1"/>
        <v>Peter</v>
      </c>
      <c r="D189" s="40" t="str" cm="1">
        <f t="array" ref="D189">_xlfn.TEXTJOIN(" / ",,IF($B$3:$B$500=B189,$C$3:$C$500,""))</f>
        <v>Peter</v>
      </c>
    </row>
    <row r="190" spans="1:4" x14ac:dyDescent="0.3">
      <c r="A190" s="24" t="str">
        <f t="shared" si="0"/>
        <v>14.07.</v>
      </c>
      <c r="B190" s="24">
        <f>(A190&amp;Tabelle1!$D$2+1)+0</f>
        <v>46217</v>
      </c>
      <c r="C190" s="24" t="str">
        <f t="shared" si="1"/>
        <v>Hannah</v>
      </c>
      <c r="D190" s="40" t="str" cm="1">
        <f t="array" ref="D190">_xlfn.TEXTJOIN(" / ",,IF($B$3:$B$500=B190,$C$3:$C$500,""))</f>
        <v>Hannah</v>
      </c>
    </row>
    <row r="191" spans="1:4" x14ac:dyDescent="0.3">
      <c r="A191" s="24" t="str">
        <f t="shared" si="0"/>
        <v>14.08.</v>
      </c>
      <c r="B191" s="24">
        <f>(A191&amp;Tabelle1!$D$2+1)+0</f>
        <v>46248</v>
      </c>
      <c r="C191" s="24" t="str">
        <f t="shared" si="1"/>
        <v>Annemarie</v>
      </c>
      <c r="D191" s="40" t="str" cm="1">
        <f t="array" ref="D191">_xlfn.TEXTJOIN(" / ",,IF($B$3:$B$500=B191,$C$3:$C$500,""))</f>
        <v>Annemarie</v>
      </c>
    </row>
    <row r="192" spans="1:4" x14ac:dyDescent="0.3">
      <c r="A192" s="24" t="str">
        <f t="shared" si="0"/>
        <v>20.08.</v>
      </c>
      <c r="B192" s="24">
        <f>(A192&amp;Tabelle1!$D$2+1)+0</f>
        <v>46254</v>
      </c>
      <c r="C192" s="24" t="str">
        <f t="shared" si="1"/>
        <v>Johanna</v>
      </c>
      <c r="D192" s="40" t="str" cm="1">
        <f t="array" ref="D192">_xlfn.TEXTJOIN(" / ",,IF($B$3:$B$500=B192,$C$3:$C$500,""))</f>
        <v>Johanna</v>
      </c>
    </row>
    <row r="193" spans="1:4" x14ac:dyDescent="0.3">
      <c r="A193" s="24" t="str">
        <f t="shared" si="0"/>
        <v>23.08.</v>
      </c>
      <c r="B193" s="24">
        <f>(A193&amp;Tabelle1!$D$2+1)+0</f>
        <v>46257</v>
      </c>
      <c r="C193" s="24" t="str">
        <f t="shared" si="1"/>
        <v>Katharina</v>
      </c>
      <c r="D193" s="40" t="str" cm="1">
        <f t="array" ref="D193">_xlfn.TEXTJOIN(" / ",,IF($B$3:$B$500=B193,$C$3:$C$500,""))</f>
        <v>Katharina</v>
      </c>
    </row>
    <row r="194" spans="1:4" x14ac:dyDescent="0.3">
      <c r="A194" s="24" t="str">
        <f t="shared" si="0"/>
        <v>10.09.</v>
      </c>
      <c r="B194" s="24">
        <f>(A194&amp;Tabelle1!$D$2+1)+0</f>
        <v>46275</v>
      </c>
      <c r="C194" s="24" t="str">
        <f t="shared" si="1"/>
        <v>Mario</v>
      </c>
      <c r="D194" s="40" t="str" cm="1">
        <f t="array" ref="D194">_xlfn.TEXTJOIN(" / ",,IF($B$3:$B$500=B194,$C$3:$C$500,""))</f>
        <v>Mario</v>
      </c>
    </row>
    <row r="195" spans="1:4" x14ac:dyDescent="0.3">
      <c r="A195" s="24" t="str">
        <f t="shared" si="0"/>
        <v>23.09.</v>
      </c>
      <c r="B195" s="24">
        <f>(A195&amp;Tabelle1!$D$2+1)+0</f>
        <v>46288</v>
      </c>
      <c r="C195" s="24" t="str">
        <f t="shared" si="1"/>
        <v>Sina</v>
      </c>
      <c r="D195" s="40" t="str" cm="1">
        <f t="array" ref="D195">_xlfn.TEXTJOIN(" / ",,IF($B$3:$B$500=B195,$C$3:$C$500,""))</f>
        <v>Sina</v>
      </c>
    </row>
    <row r="196" spans="1:4" x14ac:dyDescent="0.3">
      <c r="A196" s="24" t="str">
        <f t="shared" si="0"/>
        <v>27.09.</v>
      </c>
      <c r="B196" s="24">
        <f>(A196&amp;Tabelle1!$D$2+1)+0</f>
        <v>46292</v>
      </c>
      <c r="C196" s="24" t="str">
        <f t="shared" si="1"/>
        <v>XXX</v>
      </c>
      <c r="D196" s="40" t="str" cm="1">
        <f t="array" ref="D196">_xlfn.TEXTJOIN(" / ",,IF($B$3:$B$500=B196,$C$3:$C$500,""))</f>
        <v>XXX</v>
      </c>
    </row>
    <row r="197" spans="1:4" x14ac:dyDescent="0.3">
      <c r="A197" s="24" t="str">
        <f t="shared" si="0"/>
        <v>21.10.</v>
      </c>
      <c r="B197" s="24">
        <f>(A197&amp;Tabelle1!$D$2+1)+0</f>
        <v>46316</v>
      </c>
      <c r="C197" s="24" t="str">
        <f t="shared" si="1"/>
        <v>Brigitte</v>
      </c>
      <c r="D197" s="40" t="str" cm="1">
        <f t="array" ref="D197">_xlfn.TEXTJOIN(" / ",,IF($B$3:$B$500=B197,$C$3:$C$500,""))</f>
        <v>Brigitte</v>
      </c>
    </row>
    <row r="198" spans="1:4" x14ac:dyDescent="0.3">
      <c r="A198" s="24" t="str">
        <f t="shared" si="0"/>
        <v>31.10.</v>
      </c>
      <c r="B198" s="24">
        <f>(A198&amp;Tabelle1!$D$2+1)+0</f>
        <v>46326</v>
      </c>
      <c r="C198" s="24" t="str">
        <f t="shared" si="1"/>
        <v>Ella</v>
      </c>
      <c r="D198" s="40" t="str" cm="1">
        <f t="array" ref="D198">_xlfn.TEXTJOIN(" / ",,IF($B$3:$B$500=B198,$C$3:$C$500,""))</f>
        <v>Ella</v>
      </c>
    </row>
    <row r="199" spans="1:4" x14ac:dyDescent="0.3">
      <c r="A199" s="24" t="str">
        <f t="shared" si="0"/>
        <v>12.11.</v>
      </c>
      <c r="B199" s="24">
        <f>(A199&amp;Tabelle1!$D$2+1)+0</f>
        <v>46338</v>
      </c>
      <c r="C199" s="24" t="str">
        <f t="shared" si="1"/>
        <v>Dodo</v>
      </c>
      <c r="D199" s="40" t="str" cm="1">
        <f t="array" ref="D199">_xlfn.TEXTJOIN(" / ",,IF($B$3:$B$500=B199,$C$3:$C$500,""))</f>
        <v>Dodo</v>
      </c>
    </row>
    <row r="200" spans="1:4" x14ac:dyDescent="0.3">
      <c r="A200" s="24" t="str">
        <f t="shared" si="0"/>
        <v>27.11.</v>
      </c>
      <c r="B200" s="24">
        <f>(A200&amp;Tabelle1!$D$2+1)+0</f>
        <v>46353</v>
      </c>
      <c r="C200" s="24" t="str">
        <f t="shared" si="1"/>
        <v>Ulrike</v>
      </c>
      <c r="D200" s="40" t="str" cm="1">
        <f t="array" ref="D200">_xlfn.TEXTJOIN(" / ",,IF($B$3:$B$500=B200,$C$3:$C$500,""))</f>
        <v>Ulrike</v>
      </c>
    </row>
    <row r="201" spans="1:4" x14ac:dyDescent="0.3">
      <c r="A201" s="24" t="str">
        <f t="shared" si="0"/>
        <v>11.12.</v>
      </c>
      <c r="B201" s="24">
        <f>(A201&amp;Tabelle1!$D$2+1)+0</f>
        <v>46367</v>
      </c>
      <c r="C201" s="24" t="str">
        <f t="shared" si="1"/>
        <v>Marius</v>
      </c>
      <c r="D201" s="40" t="str" cm="1">
        <f t="array" ref="D201">_xlfn.TEXTJOIN(" / ",,IF($B$3:$B$500=B201,$C$3:$C$500,""))</f>
        <v>Marius</v>
      </c>
    </row>
    <row r="202" spans="1:4" x14ac:dyDescent="0.3">
      <c r="A202" s="24" t="str">
        <f t="shared" si="0"/>
        <v>18.12.</v>
      </c>
      <c r="B202" s="24">
        <f>(A202&amp;Tabelle1!$D$2+1)+0</f>
        <v>46374</v>
      </c>
      <c r="C202" s="24" t="str">
        <f t="shared" si="1"/>
        <v>Ecki</v>
      </c>
      <c r="D202" s="40" t="str" cm="1">
        <f t="array" ref="D202">_xlfn.TEXTJOIN(" / ",,IF($B$3:$B$500=B202,$C$3:$C$500,""))</f>
        <v>Ecki</v>
      </c>
    </row>
    <row r="203" spans="1:4" x14ac:dyDescent="0.3">
      <c r="A203" s="24" t="str">
        <f t="shared" si="0"/>
        <v>19.12.</v>
      </c>
      <c r="B203" s="24">
        <f>(A203&amp;Tabelle1!$D$2+1)+0</f>
        <v>46375</v>
      </c>
      <c r="C203" s="24" t="str">
        <f t="shared" si="1"/>
        <v>Maximilian</v>
      </c>
      <c r="D203" s="40" t="str" cm="1">
        <f t="array" ref="D203">_xlfn.TEXTJOIN(" / ",,IF($B$3:$B$500=B203,$C$3:$C$500,""))</f>
        <v>Maximilian</v>
      </c>
    </row>
    <row r="204" spans="1:4" x14ac:dyDescent="0.3">
      <c r="A204" s="24">
        <f t="shared" si="0"/>
        <v>0</v>
      </c>
      <c r="B204" s="24">
        <f>(A204&amp;Tabelle1!$D$2+1)+0</f>
        <v>2026</v>
      </c>
      <c r="C204" s="24">
        <f t="shared" si="1"/>
        <v>0</v>
      </c>
      <c r="D204" s="40"/>
    </row>
    <row r="205" spans="1:4" x14ac:dyDescent="0.3">
      <c r="A205" s="24">
        <f t="shared" si="0"/>
        <v>0</v>
      </c>
      <c r="B205" s="24">
        <f>(A205&amp;Tabelle1!$D$2+1)+0</f>
        <v>2026</v>
      </c>
      <c r="C205" s="24">
        <f t="shared" si="1"/>
        <v>0</v>
      </c>
      <c r="D205" s="40"/>
    </row>
    <row r="206" spans="1:4" x14ac:dyDescent="0.3">
      <c r="A206" s="24">
        <f t="shared" si="0"/>
        <v>0</v>
      </c>
      <c r="B206" s="24">
        <f>(A206&amp;Tabelle1!$D$2+1)+0</f>
        <v>2026</v>
      </c>
      <c r="C206" s="24">
        <f t="shared" si="1"/>
        <v>0</v>
      </c>
      <c r="D206" s="40"/>
    </row>
    <row r="207" spans="1:4" x14ac:dyDescent="0.3">
      <c r="A207" s="24">
        <f t="shared" si="0"/>
        <v>0</v>
      </c>
      <c r="B207" s="24">
        <f>(A207&amp;Tabelle1!$D$2+1)+0</f>
        <v>2026</v>
      </c>
      <c r="C207" s="24">
        <f t="shared" si="1"/>
        <v>0</v>
      </c>
      <c r="D207" s="40"/>
    </row>
    <row r="208" spans="1:4" x14ac:dyDescent="0.3">
      <c r="A208" s="24">
        <f t="shared" si="0"/>
        <v>0</v>
      </c>
      <c r="B208" s="24">
        <f>(A208&amp;Tabelle1!$D$2+1)+0</f>
        <v>2026</v>
      </c>
      <c r="C208" s="24">
        <f t="shared" si="1"/>
        <v>0</v>
      </c>
      <c r="D208" s="40"/>
    </row>
    <row r="209" spans="1:4" x14ac:dyDescent="0.3">
      <c r="A209" s="24">
        <f t="shared" si="0"/>
        <v>0</v>
      </c>
      <c r="B209" s="24">
        <f>(A209&amp;Tabelle1!$D$2+1)+0</f>
        <v>2026</v>
      </c>
      <c r="C209" s="24">
        <f t="shared" si="1"/>
        <v>0</v>
      </c>
      <c r="D209" s="40"/>
    </row>
    <row r="210" spans="1:4" x14ac:dyDescent="0.3">
      <c r="A210" s="24">
        <f t="shared" si="0"/>
        <v>0</v>
      </c>
      <c r="B210" s="24">
        <f>(A210&amp;Tabelle1!$D$2+1)+0</f>
        <v>2026</v>
      </c>
      <c r="C210" s="24">
        <f t="shared" si="1"/>
        <v>0</v>
      </c>
      <c r="D210" s="40"/>
    </row>
    <row r="211" spans="1:4" x14ac:dyDescent="0.3">
      <c r="A211" s="24">
        <f t="shared" si="0"/>
        <v>0</v>
      </c>
      <c r="B211" s="24">
        <f>(A211&amp;Tabelle1!$D$2+1)+0</f>
        <v>2026</v>
      </c>
      <c r="C211" s="24">
        <f t="shared" si="1"/>
        <v>0</v>
      </c>
      <c r="D211" s="40"/>
    </row>
    <row r="212" spans="1:4" x14ac:dyDescent="0.3">
      <c r="A212" s="24">
        <f t="shared" si="0"/>
        <v>0</v>
      </c>
      <c r="B212" s="24">
        <f>(A212&amp;Tabelle1!$D$2+1)+0</f>
        <v>2026</v>
      </c>
      <c r="C212" s="24">
        <f t="shared" si="1"/>
        <v>0</v>
      </c>
      <c r="D212" s="40"/>
    </row>
    <row r="213" spans="1:4" x14ac:dyDescent="0.3">
      <c r="A213" s="24">
        <f t="shared" si="0"/>
        <v>0</v>
      </c>
      <c r="B213" s="24">
        <f>(A213&amp;Tabelle1!$D$2+1)+0</f>
        <v>2026</v>
      </c>
      <c r="C213" s="24">
        <f t="shared" si="1"/>
        <v>0</v>
      </c>
      <c r="D213" s="40"/>
    </row>
    <row r="214" spans="1:4" x14ac:dyDescent="0.3">
      <c r="A214" s="24">
        <f t="shared" si="0"/>
        <v>0</v>
      </c>
      <c r="B214" s="24">
        <f>(A214&amp;Tabelle1!$D$2+1)+0</f>
        <v>2026</v>
      </c>
      <c r="C214" s="24">
        <f t="shared" si="1"/>
        <v>0</v>
      </c>
      <c r="D214" s="40"/>
    </row>
    <row r="215" spans="1:4" x14ac:dyDescent="0.3">
      <c r="A215" s="24">
        <f t="shared" si="0"/>
        <v>0</v>
      </c>
      <c r="B215" s="24">
        <f>(A215&amp;Tabelle1!$D$2+1)+0</f>
        <v>2026</v>
      </c>
      <c r="C215" s="24">
        <f t="shared" si="1"/>
        <v>0</v>
      </c>
      <c r="D215" s="40"/>
    </row>
    <row r="216" spans="1:4" x14ac:dyDescent="0.3">
      <c r="A216" s="24">
        <f t="shared" si="0"/>
        <v>0</v>
      </c>
      <c r="B216" s="24">
        <f>(A216&amp;Tabelle1!$D$2+1)+0</f>
        <v>2026</v>
      </c>
      <c r="C216" s="24">
        <f t="shared" si="1"/>
        <v>0</v>
      </c>
      <c r="D216" s="40"/>
    </row>
    <row r="217" spans="1:4" x14ac:dyDescent="0.3">
      <c r="A217" s="24">
        <f t="shared" si="0"/>
        <v>0</v>
      </c>
      <c r="B217" s="24">
        <f>(A217&amp;Tabelle1!$D$2+1)+0</f>
        <v>2026</v>
      </c>
      <c r="C217" s="24">
        <f t="shared" si="1"/>
        <v>0</v>
      </c>
      <c r="D217" s="40"/>
    </row>
    <row r="218" spans="1:4" x14ac:dyDescent="0.3">
      <c r="A218" s="24">
        <f t="shared" si="0"/>
        <v>0</v>
      </c>
      <c r="B218" s="24">
        <f>(A218&amp;Tabelle1!$D$2+1)+0</f>
        <v>2026</v>
      </c>
      <c r="C218" s="24">
        <f t="shared" si="1"/>
        <v>0</v>
      </c>
      <c r="D218" s="40"/>
    </row>
    <row r="219" spans="1:4" x14ac:dyDescent="0.3">
      <c r="A219" s="24">
        <f t="shared" si="0"/>
        <v>0</v>
      </c>
      <c r="B219" s="24">
        <f>(A219&amp;Tabelle1!$D$2+1)+0</f>
        <v>2026</v>
      </c>
      <c r="C219" s="24">
        <f t="shared" si="1"/>
        <v>0</v>
      </c>
      <c r="D219" s="40"/>
    </row>
    <row r="220" spans="1:4" x14ac:dyDescent="0.3">
      <c r="A220" s="24">
        <f t="shared" si="0"/>
        <v>0</v>
      </c>
      <c r="B220" s="24">
        <f>(A220&amp;Tabelle1!$D$2+1)+0</f>
        <v>2026</v>
      </c>
      <c r="C220" s="24">
        <f t="shared" si="1"/>
        <v>0</v>
      </c>
      <c r="D220" s="40"/>
    </row>
    <row r="221" spans="1:4" x14ac:dyDescent="0.3">
      <c r="A221" s="24">
        <f t="shared" si="0"/>
        <v>0</v>
      </c>
      <c r="B221" s="24">
        <f>(A221&amp;Tabelle1!$D$2+1)+0</f>
        <v>2026</v>
      </c>
      <c r="C221" s="24">
        <f t="shared" si="1"/>
        <v>0</v>
      </c>
      <c r="D221" s="40"/>
    </row>
    <row r="222" spans="1:4" x14ac:dyDescent="0.3">
      <c r="A222" s="24">
        <f t="shared" si="0"/>
        <v>0</v>
      </c>
      <c r="B222" s="24">
        <f>(A222&amp;Tabelle1!$D$2+1)+0</f>
        <v>2026</v>
      </c>
      <c r="C222" s="24">
        <f t="shared" si="1"/>
        <v>0</v>
      </c>
      <c r="D222" s="40"/>
    </row>
    <row r="223" spans="1:4" x14ac:dyDescent="0.3">
      <c r="A223" s="24">
        <f t="shared" si="0"/>
        <v>0</v>
      </c>
      <c r="B223" s="24">
        <f>(A223&amp;Tabelle1!$D$2+1)+0</f>
        <v>2026</v>
      </c>
      <c r="C223" s="24">
        <f t="shared" si="1"/>
        <v>0</v>
      </c>
      <c r="D223" s="40"/>
    </row>
    <row r="224" spans="1:4" x14ac:dyDescent="0.3">
      <c r="A224" s="24">
        <f t="shared" si="0"/>
        <v>0</v>
      </c>
      <c r="B224" s="24">
        <f>(A224&amp;Tabelle1!$D$2+1)+0</f>
        <v>2026</v>
      </c>
      <c r="C224" s="24">
        <f t="shared" si="1"/>
        <v>0</v>
      </c>
      <c r="D224" s="40"/>
    </row>
    <row r="225" spans="1:4" x14ac:dyDescent="0.3">
      <c r="A225" s="24">
        <f t="shared" si="0"/>
        <v>0</v>
      </c>
      <c r="B225" s="24">
        <f>(A225&amp;Tabelle1!$D$2+1)+0</f>
        <v>2026</v>
      </c>
      <c r="C225" s="24">
        <f t="shared" si="1"/>
        <v>0</v>
      </c>
      <c r="D225" s="40"/>
    </row>
    <row r="226" spans="1:4" x14ac:dyDescent="0.3">
      <c r="A226" s="24">
        <f t="shared" si="0"/>
        <v>0</v>
      </c>
      <c r="B226" s="24">
        <f>(A226&amp;Tabelle1!$D$2+1)+0</f>
        <v>2026</v>
      </c>
      <c r="C226" s="24">
        <f t="shared" si="1"/>
        <v>0</v>
      </c>
      <c r="D226" s="40"/>
    </row>
    <row r="227" spans="1:4" x14ac:dyDescent="0.3">
      <c r="A227" s="24">
        <f t="shared" si="0"/>
        <v>0</v>
      </c>
      <c r="B227" s="24">
        <f>(A227&amp;Tabelle1!$D$2+1)+0</f>
        <v>2026</v>
      </c>
      <c r="C227" s="24">
        <f t="shared" si="1"/>
        <v>0</v>
      </c>
      <c r="D227" s="40"/>
    </row>
    <row r="228" spans="1:4" x14ac:dyDescent="0.3">
      <c r="A228" s="24">
        <f t="shared" si="0"/>
        <v>0</v>
      </c>
      <c r="B228" s="24">
        <f>(A228&amp;Tabelle1!$D$2+1)+0</f>
        <v>2026</v>
      </c>
      <c r="C228" s="24">
        <f t="shared" si="1"/>
        <v>0</v>
      </c>
      <c r="D228" s="40"/>
    </row>
    <row r="229" spans="1:4" x14ac:dyDescent="0.3">
      <c r="A229" s="24">
        <f t="shared" si="0"/>
        <v>0</v>
      </c>
      <c r="B229" s="24">
        <f>(A229&amp;Tabelle1!$D$2+1)+0</f>
        <v>2026</v>
      </c>
      <c r="C229" s="24">
        <f t="shared" si="1"/>
        <v>0</v>
      </c>
      <c r="D229" s="40"/>
    </row>
    <row r="230" spans="1:4" x14ac:dyDescent="0.3">
      <c r="A230" s="24">
        <f t="shared" si="0"/>
        <v>0</v>
      </c>
      <c r="B230" s="24">
        <f>(A230&amp;Tabelle1!$D$2+1)+0</f>
        <v>2026</v>
      </c>
      <c r="C230" s="24">
        <f t="shared" si="1"/>
        <v>0</v>
      </c>
      <c r="D230" s="40"/>
    </row>
    <row r="231" spans="1:4" x14ac:dyDescent="0.3">
      <c r="A231" s="24">
        <f t="shared" si="0"/>
        <v>0</v>
      </c>
      <c r="B231" s="24">
        <f>(A231&amp;Tabelle1!$D$2+1)+0</f>
        <v>2026</v>
      </c>
      <c r="C231" s="24">
        <f t="shared" si="1"/>
        <v>0</v>
      </c>
      <c r="D231" s="40"/>
    </row>
    <row r="232" spans="1:4" x14ac:dyDescent="0.3">
      <c r="A232" s="4"/>
      <c r="B232" s="4"/>
      <c r="C232" s="4"/>
      <c r="D232" s="20"/>
    </row>
    <row r="233" spans="1:4" x14ac:dyDescent="0.3">
      <c r="A233" s="4"/>
      <c r="B233" s="4"/>
      <c r="C233" s="4"/>
      <c r="D233" s="20"/>
    </row>
    <row r="234" spans="1:4" x14ac:dyDescent="0.3">
      <c r="A234" s="4"/>
      <c r="B234" s="4"/>
      <c r="C234" s="4"/>
      <c r="D234" s="20"/>
    </row>
    <row r="235" spans="1:4" x14ac:dyDescent="0.3">
      <c r="A235" s="4"/>
      <c r="B235" s="4"/>
      <c r="C235" s="4"/>
      <c r="D235" s="20"/>
    </row>
    <row r="236" spans="1:4" x14ac:dyDescent="0.3">
      <c r="A236" s="4"/>
      <c r="B236" s="4"/>
      <c r="C236" s="4"/>
      <c r="D236" s="20"/>
    </row>
    <row r="237" spans="1:4" x14ac:dyDescent="0.3">
      <c r="A237" s="51"/>
      <c r="B237" s="52" t="s">
        <v>211</v>
      </c>
      <c r="C237" s="51"/>
      <c r="D237" s="53"/>
    </row>
    <row r="238" spans="1:4" x14ac:dyDescent="0.3">
      <c r="A238" s="51" t="s">
        <v>209</v>
      </c>
      <c r="B238" s="51"/>
      <c r="C238" s="51"/>
      <c r="D238" s="53"/>
    </row>
    <row r="239" spans="1:4" x14ac:dyDescent="0.3">
      <c r="A239" s="54" t="s">
        <v>143</v>
      </c>
      <c r="B239" s="51">
        <f>(A239&amp;Tabelle1!$D$2+0)+0</f>
        <v>45666</v>
      </c>
      <c r="C239" s="54" t="s">
        <v>265</v>
      </c>
      <c r="D239" s="53" t="str" cm="1">
        <f t="array" ref="D239">_xlfn.TEXTJOIN(" / ",,IF($B$3:$B$499=B239,$C$3:$C$499,""))</f>
        <v>Luis</v>
      </c>
    </row>
    <row r="240" spans="1:4" x14ac:dyDescent="0.3">
      <c r="A240" s="54" t="s">
        <v>145</v>
      </c>
      <c r="B240" s="51">
        <f>(A240&amp;Tabelle1!$D$2+0)+0</f>
        <v>45670</v>
      </c>
      <c r="C240" s="54" t="s">
        <v>104</v>
      </c>
      <c r="D240" s="53" t="str" cm="1">
        <f t="array" ref="D240">_xlfn.TEXTJOIN(" / ",,IF($B$3:$B$499=B240,$C$3:$C$499,""))</f>
        <v>Angela</v>
      </c>
    </row>
    <row r="241" spans="1:4" x14ac:dyDescent="0.3">
      <c r="A241" s="54" t="s">
        <v>144</v>
      </c>
      <c r="B241" s="51">
        <f>(A241&amp;Tabelle1!$D$2+0)+0</f>
        <v>45673</v>
      </c>
      <c r="C241" s="54" t="s">
        <v>266</v>
      </c>
      <c r="D241" s="53" t="str" cm="1">
        <f t="array" ref="D241">_xlfn.TEXTJOIN(" / ",,IF($B$3:$B$499=B241,$C$3:$C$499,""))</f>
        <v>Projekt / Mia</v>
      </c>
    </row>
    <row r="242" spans="1:4" x14ac:dyDescent="0.3">
      <c r="A242" s="54" t="s">
        <v>138</v>
      </c>
      <c r="B242" s="51">
        <f>(A242&amp;Tabelle1!$D$2+0)+0</f>
        <v>45687</v>
      </c>
      <c r="C242" s="54" t="s">
        <v>267</v>
      </c>
      <c r="D242" s="53" t="str" cm="1">
        <f t="array" ref="D242">_xlfn.TEXTJOIN(" / ",,IF($B$3:$B$499=B242,$C$3:$C$499,""))</f>
        <v>Projekt / Pauline</v>
      </c>
    </row>
    <row r="243" spans="1:4" x14ac:dyDescent="0.3">
      <c r="A243" s="54" t="s">
        <v>136</v>
      </c>
      <c r="B243" s="51">
        <f>(A243&amp;Tabelle1!$D$2+0)+0</f>
        <v>45693</v>
      </c>
      <c r="C243" s="54" t="s">
        <v>268</v>
      </c>
      <c r="D243" s="53" t="str" cm="1">
        <f t="array" ref="D243">_xlfn.TEXTJOIN(" / ",,IF($B$3:$B$499=B243,$C$3:$C$499,""))</f>
        <v>Termin IB / Sam</v>
      </c>
    </row>
    <row r="244" spans="1:4" x14ac:dyDescent="0.3">
      <c r="A244" s="54" t="s">
        <v>146</v>
      </c>
      <c r="B244" s="51">
        <f>(A244&amp;Tabelle1!$D$2+0)+0</f>
        <v>45707</v>
      </c>
      <c r="C244" s="54" t="s">
        <v>269</v>
      </c>
      <c r="D244" s="53" t="str" cm="1">
        <f t="array" ref="D244">_xlfn.TEXTJOIN(" / ",,IF($B$3:$B$499=B244,$C$3:$C$499,""))</f>
        <v>any</v>
      </c>
    </row>
    <row r="245" spans="1:4" x14ac:dyDescent="0.3">
      <c r="A245" s="54" t="s">
        <v>82</v>
      </c>
      <c r="B245" s="51">
        <f>(A245&amp;Tabelle1!$D$2+0)+0</f>
        <v>45722</v>
      </c>
      <c r="C245" s="54" t="s">
        <v>270</v>
      </c>
      <c r="D245" s="53" t="str" cm="1">
        <f t="array" ref="D245">_xlfn.TEXTJOIN(" / ",,IF($B$3:$B$499=B245,$C$3:$C$499,""))</f>
        <v>Projekt / Tom / Lilu</v>
      </c>
    </row>
    <row r="246" spans="1:4" x14ac:dyDescent="0.3">
      <c r="A246" s="54" t="s">
        <v>147</v>
      </c>
      <c r="B246" s="51">
        <f>(A246&amp;Tabelle1!$D$2+0)+0</f>
        <v>45727</v>
      </c>
      <c r="C246" s="54" t="s">
        <v>271</v>
      </c>
      <c r="D246" s="53" t="str" cm="1">
        <f t="array" ref="D246">_xlfn.TEXTJOIN(" / ",,IF($B$3:$B$499=B246,$C$3:$C$499,""))</f>
        <v>Yvonne</v>
      </c>
    </row>
    <row r="247" spans="1:4" x14ac:dyDescent="0.3">
      <c r="A247" s="54" t="s">
        <v>148</v>
      </c>
      <c r="B247" s="51">
        <f>(A247&amp;Tabelle1!$D$2+0)+0</f>
        <v>45729</v>
      </c>
      <c r="C247" s="54" t="s">
        <v>272</v>
      </c>
      <c r="D247" s="53" t="str" cm="1">
        <f t="array" ref="D247">_xlfn.TEXTJOIN(" / ",,IF($B$3:$B$499=B247,$C$3:$C$499,""))</f>
        <v>Projekt / Valentina</v>
      </c>
    </row>
    <row r="248" spans="1:4" x14ac:dyDescent="0.3">
      <c r="A248" s="54" t="s">
        <v>149</v>
      </c>
      <c r="B248" s="51">
        <f>(A248&amp;Tabelle1!$D$2+0)+0</f>
        <v>45737</v>
      </c>
      <c r="C248" s="54" t="s">
        <v>237</v>
      </c>
      <c r="D248" s="53" t="str" cm="1">
        <f t="array" ref="D248">_xlfn.TEXTJOIN(" / ",,IF($B$3:$B$499=B248,$C$3:$C$499,""))</f>
        <v>Susanne</v>
      </c>
    </row>
    <row r="249" spans="1:4" x14ac:dyDescent="0.3">
      <c r="A249" s="54" t="s">
        <v>192</v>
      </c>
      <c r="B249" s="51">
        <f>(A249&amp;Tabelle1!$D$2+0)+0</f>
        <v>45739</v>
      </c>
      <c r="C249" s="54" t="s">
        <v>273</v>
      </c>
      <c r="D249" s="53" t="str" cm="1">
        <f t="array" ref="D249">_xlfn.TEXTJOIN(" / ",,IF($B$3:$B$499=B249,$C$3:$C$499,""))</f>
        <v>Justus</v>
      </c>
    </row>
    <row r="250" spans="1:4" x14ac:dyDescent="0.3">
      <c r="A250" s="54" t="s">
        <v>151</v>
      </c>
      <c r="B250" s="51">
        <f>(A250&amp;Tabelle1!$D$2+0)+0</f>
        <v>45740</v>
      </c>
      <c r="C250" s="54" t="s">
        <v>274</v>
      </c>
      <c r="D250" s="53" t="str" cm="1">
        <f t="array" ref="D250">_xlfn.TEXTJOIN(" / ",,IF($B$3:$B$499=B250,$C$3:$C$499,""))</f>
        <v>Frieda</v>
      </c>
    </row>
    <row r="251" spans="1:4" x14ac:dyDescent="0.3">
      <c r="A251" s="54" t="s">
        <v>150</v>
      </c>
      <c r="B251" s="51">
        <f>(A251&amp;Tabelle1!$D$2+0)+0</f>
        <v>45746</v>
      </c>
      <c r="C251" s="54" t="s">
        <v>250</v>
      </c>
      <c r="D251" s="53" t="str" cm="1">
        <f t="array" ref="D251">_xlfn.TEXTJOIN(" / ",,IF($B$3:$B$499=B251,$C$3:$C$499,""))</f>
        <v>Ramadan Ende / Peter</v>
      </c>
    </row>
    <row r="252" spans="1:4" x14ac:dyDescent="0.3">
      <c r="A252" s="54" t="s">
        <v>152</v>
      </c>
      <c r="B252" s="51">
        <f>(A252&amp;Tabelle1!$D$2+0)+0</f>
        <v>45749</v>
      </c>
      <c r="C252" s="54" t="s">
        <v>275</v>
      </c>
      <c r="D252" s="53" t="str" cm="1">
        <f t="array" ref="D252">_xlfn.TEXTJOIN(" / ",,IF($B$3:$B$499=B252,$C$3:$C$499,""))</f>
        <v>Bob</v>
      </c>
    </row>
    <row r="253" spans="1:4" x14ac:dyDescent="0.3">
      <c r="A253" s="54" t="s">
        <v>153</v>
      </c>
      <c r="B253" s="51">
        <f>(A253&amp;Tabelle1!$D$2+0)+0</f>
        <v>45750</v>
      </c>
      <c r="C253" s="54" t="s">
        <v>276</v>
      </c>
      <c r="D253" s="53" t="str" cm="1">
        <f t="array" ref="D253">_xlfn.TEXTJOIN(" / ",,IF($B$3:$B$499=B253,$C$3:$C$499,""))</f>
        <v>Eliana</v>
      </c>
    </row>
    <row r="254" spans="1:4" x14ac:dyDescent="0.3">
      <c r="A254" s="54" t="s">
        <v>194</v>
      </c>
      <c r="B254" s="51">
        <f>(A254&amp;Tabelle1!$D$2+0)+0</f>
        <v>45752</v>
      </c>
      <c r="C254" s="54" t="s">
        <v>277</v>
      </c>
      <c r="D254" s="53" t="str" cm="1">
        <f t="array" ref="D254">_xlfn.TEXTJOIN(" / ",,IF($B$3:$B$499=B254,$C$3:$C$499,""))</f>
        <v>Luzie</v>
      </c>
    </row>
    <row r="255" spans="1:4" x14ac:dyDescent="0.3">
      <c r="A255" s="54" t="s">
        <v>199</v>
      </c>
      <c r="B255" s="51">
        <f>(A255&amp;Tabelle1!$D$2+0)+0</f>
        <v>45757</v>
      </c>
      <c r="C255" s="54" t="s">
        <v>278</v>
      </c>
      <c r="D255" s="53" t="str" cm="1">
        <f t="array" ref="D255">_xlfn.TEXTJOIN(" / ",,IF($B$3:$B$499=B255,$C$3:$C$499,""))</f>
        <v>Lucy</v>
      </c>
    </row>
    <row r="256" spans="1:4" x14ac:dyDescent="0.3">
      <c r="A256" s="54" t="s">
        <v>193</v>
      </c>
      <c r="B256" s="51">
        <f>(A256&amp;Tabelle1!$D$2+0)+0</f>
        <v>45759</v>
      </c>
      <c r="C256" s="54" t="s">
        <v>279</v>
      </c>
      <c r="D256" s="53" t="str" cm="1">
        <f t="array" ref="D256">_xlfn.TEXTJOIN(" / ",,IF($B$3:$B$499=B256,$C$3:$C$499,""))</f>
        <v>Dina</v>
      </c>
    </row>
    <row r="257" spans="1:4" x14ac:dyDescent="0.3">
      <c r="A257" s="54" t="s">
        <v>195</v>
      </c>
      <c r="B257" s="51">
        <f>(A257&amp;Tabelle1!$D$2+0)+0</f>
        <v>45762</v>
      </c>
      <c r="C257" s="54" t="s">
        <v>280</v>
      </c>
      <c r="D257" s="53" t="str" cm="1">
        <f t="array" ref="D257">_xlfn.TEXTJOIN(" / ",,IF($B$3:$B$499=B257,$C$3:$C$499,""))</f>
        <v>Milana</v>
      </c>
    </row>
    <row r="258" spans="1:4" x14ac:dyDescent="0.3">
      <c r="A258" s="54" t="s">
        <v>137</v>
      </c>
      <c r="B258" s="51">
        <f>(A258&amp;Tabelle1!$D$2+0)+0</f>
        <v>45763</v>
      </c>
      <c r="C258" s="54" t="s">
        <v>281</v>
      </c>
      <c r="D258" s="53" t="str" cm="1">
        <f t="array" ref="D258">_xlfn.TEXTJOIN(" / ",,IF($B$3:$B$499=B258,$C$3:$C$499,""))</f>
        <v>Nila / Francesco</v>
      </c>
    </row>
    <row r="259" spans="1:4" x14ac:dyDescent="0.3">
      <c r="A259" s="54" t="s">
        <v>137</v>
      </c>
      <c r="B259" s="51">
        <f>(A259&amp;Tabelle1!$D$2+0)+0</f>
        <v>45763</v>
      </c>
      <c r="C259" s="54" t="s">
        <v>282</v>
      </c>
      <c r="D259" s="53" t="str" cm="1">
        <f t="array" ref="D259">_xlfn.TEXTJOIN(" / ",,IF($B$3:$B$499=B259,$C$3:$C$499,""))</f>
        <v>Nila / Francesco</v>
      </c>
    </row>
    <row r="260" spans="1:4" x14ac:dyDescent="0.3">
      <c r="A260" s="54" t="s">
        <v>154</v>
      </c>
      <c r="B260" s="51">
        <f>(A260&amp;Tabelle1!$D$2+0)+0</f>
        <v>45764</v>
      </c>
      <c r="C260" s="54" t="s">
        <v>283</v>
      </c>
      <c r="D260" s="53" t="str" cm="1">
        <f t="array" ref="D260">_xlfn.TEXTJOIN(" / ",,IF($B$3:$B$499=B260,$C$3:$C$499,""))</f>
        <v>Noam</v>
      </c>
    </row>
    <row r="261" spans="1:4" x14ac:dyDescent="0.3">
      <c r="A261" s="54" t="s">
        <v>155</v>
      </c>
      <c r="B261" s="51">
        <f>(A261&amp;Tabelle1!$D$2+0)+0</f>
        <v>45766</v>
      </c>
      <c r="C261" s="54" t="s">
        <v>284</v>
      </c>
      <c r="D261" s="53" t="str" cm="1">
        <f t="array" ref="D261">_xlfn.TEXTJOIN(" / ",,IF($B$3:$B$499=B261,$C$3:$C$499,""))</f>
        <v>Louis</v>
      </c>
    </row>
    <row r="262" spans="1:4" x14ac:dyDescent="0.3">
      <c r="A262" s="54" t="s">
        <v>141</v>
      </c>
      <c r="B262" s="51">
        <f>(A262&amp;Tabelle1!$D$2+0)+0</f>
        <v>45769</v>
      </c>
      <c r="C262" s="54" t="s">
        <v>285</v>
      </c>
      <c r="D262" s="53" t="str" cm="1">
        <f t="array" ref="D262">_xlfn.TEXTJOIN(" / ",,IF($B$3:$B$499=B262,$C$3:$C$499,""))</f>
        <v>Abas</v>
      </c>
    </row>
    <row r="263" spans="1:4" x14ac:dyDescent="0.3">
      <c r="A263" s="54" t="s">
        <v>179</v>
      </c>
      <c r="B263" s="51">
        <f>(A263&amp;Tabelle1!$D$2+0)+0</f>
        <v>45779</v>
      </c>
      <c r="C263" s="54" t="s">
        <v>286</v>
      </c>
      <c r="D263" s="53" t="str" cm="1">
        <f t="array" ref="D263">_xlfn.TEXTJOIN(" / ",,IF($B$3:$B$499=B263,$C$3:$C$499,""))</f>
        <v>Zaccharia</v>
      </c>
    </row>
    <row r="264" spans="1:4" x14ac:dyDescent="0.3">
      <c r="A264" s="54" t="s">
        <v>180</v>
      </c>
      <c r="B264" s="51">
        <f>(A264&amp;Tabelle1!$D$2+0)+0</f>
        <v>45780</v>
      </c>
      <c r="C264" s="54" t="s">
        <v>287</v>
      </c>
      <c r="D264" s="53" t="str" cm="1">
        <f t="array" ref="D264">_xlfn.TEXTJOIN(" / ",,IF($B$3:$B$499=B264,$C$3:$C$499,""))</f>
        <v>Jacob</v>
      </c>
    </row>
    <row r="265" spans="1:4" x14ac:dyDescent="0.3">
      <c r="A265" s="54" t="s">
        <v>156</v>
      </c>
      <c r="B265" s="51">
        <f>(A265&amp;Tabelle1!$D$2+0)+0</f>
        <v>45781</v>
      </c>
      <c r="C265" s="54" t="s">
        <v>288</v>
      </c>
      <c r="D265" s="53" t="str" cm="1">
        <f t="array" ref="D265">_xlfn.TEXTJOIN(" / ",,IF($B$3:$B$499=B265,$C$3:$C$499,""))</f>
        <v>Elias</v>
      </c>
    </row>
    <row r="266" spans="1:4" x14ac:dyDescent="0.3">
      <c r="A266" s="54" t="s">
        <v>157</v>
      </c>
      <c r="B266" s="51">
        <f>(A266&amp;Tabelle1!$D$2+0)+0</f>
        <v>45790</v>
      </c>
      <c r="C266" s="54" t="s">
        <v>289</v>
      </c>
      <c r="D266" s="53" t="str" cm="1">
        <f t="array" ref="D266">_xlfn.TEXTJOIN(" / ",,IF($B$3:$B$499=B266,$C$3:$C$499,""))</f>
        <v>Lucia</v>
      </c>
    </row>
    <row r="267" spans="1:4" x14ac:dyDescent="0.3">
      <c r="A267" s="54" t="s">
        <v>196</v>
      </c>
      <c r="B267" s="51">
        <f>(A267&amp;Tabelle1!$D$2+0)+0</f>
        <v>45793</v>
      </c>
      <c r="C267" s="54" t="s">
        <v>290</v>
      </c>
      <c r="D267" s="53" t="str" cm="1">
        <f t="array" ref="D267">_xlfn.TEXTJOIN(" / ",,IF($B$3:$B$499=B267,$C$3:$C$499,""))</f>
        <v>Hannes</v>
      </c>
    </row>
    <row r="268" spans="1:4" x14ac:dyDescent="0.3">
      <c r="A268" s="54" t="s">
        <v>197</v>
      </c>
      <c r="B268" s="51">
        <f>(A268&amp;Tabelle1!$D$2+0)+0</f>
        <v>45802</v>
      </c>
      <c r="C268" s="54" t="s">
        <v>291</v>
      </c>
      <c r="D268" s="53" t="str" cm="1">
        <f t="array" ref="D268">_xlfn.TEXTJOIN(" / ",,IF($B$3:$B$499=B268,$C$3:$C$499,""))</f>
        <v>Hamzh</v>
      </c>
    </row>
    <row r="269" spans="1:4" x14ac:dyDescent="0.3">
      <c r="A269" s="54" t="s">
        <v>181</v>
      </c>
      <c r="B269" s="51">
        <f>(A269&amp;Tabelle1!$D$2+0)+0</f>
        <v>45805</v>
      </c>
      <c r="C269" s="54" t="s">
        <v>292</v>
      </c>
      <c r="D269" s="53" t="str" cm="1">
        <f t="array" ref="D269">_xlfn.TEXTJOIN(" / ",,IF($B$3:$B$499=B269,$C$3:$C$499,""))</f>
        <v>Weltspieltag / Enno</v>
      </c>
    </row>
    <row r="270" spans="1:4" x14ac:dyDescent="0.3">
      <c r="A270" s="54" t="s">
        <v>139</v>
      </c>
      <c r="B270" s="51">
        <f>(A270&amp;Tabelle1!$D$2+0)+0</f>
        <v>45806</v>
      </c>
      <c r="C270" s="54" t="s">
        <v>293</v>
      </c>
      <c r="D270" s="53" t="str" cm="1">
        <f t="array" ref="D270">_xlfn.TEXTJOIN(" / ",,IF($B$3:$B$499=B270,$C$3:$C$499,""))</f>
        <v>Christi Himmelfahrt / Vatertag / Lea / Kunigunde</v>
      </c>
    </row>
    <row r="271" spans="1:4" x14ac:dyDescent="0.3">
      <c r="A271" s="54" t="s">
        <v>139</v>
      </c>
      <c r="B271" s="51">
        <f>(A271&amp;Tabelle1!$D$2+0)+0</f>
        <v>45806</v>
      </c>
      <c r="C271" s="54" t="s">
        <v>294</v>
      </c>
      <c r="D271" s="53" t="str" cm="1">
        <f t="array" ref="D271">_xlfn.TEXTJOIN(" / ",,IF($B$3:$B$499=B271,$C$3:$C$499,""))</f>
        <v>Christi Himmelfahrt / Vatertag / Lea / Kunigunde</v>
      </c>
    </row>
    <row r="272" spans="1:4" x14ac:dyDescent="0.3">
      <c r="A272" s="54" t="s">
        <v>158</v>
      </c>
      <c r="B272" s="51">
        <f>(A272&amp;Tabelle1!$D$2+0)+0</f>
        <v>45810</v>
      </c>
      <c r="C272" s="54" t="s">
        <v>295</v>
      </c>
      <c r="D272" s="53" t="str" cm="1">
        <f t="array" ref="D272">_xlfn.TEXTJOIN(" / ",,IF($B$3:$B$499=B272,$C$3:$C$499,""))</f>
        <v>Leni</v>
      </c>
    </row>
    <row r="273" spans="1:4" x14ac:dyDescent="0.3">
      <c r="A273" s="54" t="s">
        <v>198</v>
      </c>
      <c r="B273" s="51">
        <f>(A273&amp;Tabelle1!$D$2+0)+0</f>
        <v>45811</v>
      </c>
      <c r="C273" s="54" t="s">
        <v>296</v>
      </c>
      <c r="D273" s="53" t="str" cm="1">
        <f t="array" ref="D273">_xlfn.TEXTJOIN(" / ",,IF($B$3:$B$499=B273,$C$3:$C$499,""))</f>
        <v>Marlene</v>
      </c>
    </row>
    <row r="274" spans="1:4" x14ac:dyDescent="0.3">
      <c r="A274" s="54" t="s">
        <v>159</v>
      </c>
      <c r="B274" s="51">
        <f>(A274&amp;Tabelle1!$D$2+0)+0</f>
        <v>45813</v>
      </c>
      <c r="C274" s="54" t="s">
        <v>297</v>
      </c>
      <c r="D274" s="53" t="str" cm="1">
        <f t="array" ref="D274">_xlfn.TEXTJOIN(" / ",,IF($B$3:$B$499=B274,$C$3:$C$499,""))</f>
        <v>Alina</v>
      </c>
    </row>
    <row r="275" spans="1:4" x14ac:dyDescent="0.3">
      <c r="A275" s="54" t="s">
        <v>160</v>
      </c>
      <c r="B275" s="51">
        <f>(A275&amp;Tabelle1!$D$2+0)+0</f>
        <v>45814</v>
      </c>
      <c r="C275" s="54" t="s">
        <v>298</v>
      </c>
      <c r="D275" s="53" t="str" cm="1">
        <f t="array" ref="D275">_xlfn.TEXTJOIN(" / ",,IF($B$3:$B$499=B275,$C$3:$C$499,""))</f>
        <v>Daniel</v>
      </c>
    </row>
    <row r="276" spans="1:4" x14ac:dyDescent="0.3">
      <c r="A276" s="54" t="s">
        <v>161</v>
      </c>
      <c r="B276" s="51">
        <f>(A276&amp;Tabelle1!$D$2+0)+0</f>
        <v>45818</v>
      </c>
      <c r="C276" s="54" t="s">
        <v>299</v>
      </c>
      <c r="D276" s="53" t="str" cm="1">
        <f t="array" ref="D276">_xlfn.TEXTJOIN(" / ",,IF($B$3:$B$499=B276,$C$3:$C$499,""))</f>
        <v>Hans</v>
      </c>
    </row>
    <row r="277" spans="1:4" x14ac:dyDescent="0.3">
      <c r="A277" s="54" t="s">
        <v>162</v>
      </c>
      <c r="B277" s="51">
        <f>(A277&amp;Tabelle1!$D$2+0)+0</f>
        <v>45821</v>
      </c>
      <c r="C277" s="54" t="s">
        <v>300</v>
      </c>
      <c r="D277" s="53" t="str" cm="1">
        <f t="array" ref="D277">_xlfn.TEXTJOIN(" / ",,IF($B$3:$B$499=B277,$C$3:$C$499,""))</f>
        <v>Erik / Justin</v>
      </c>
    </row>
    <row r="278" spans="1:4" x14ac:dyDescent="0.3">
      <c r="A278" s="54" t="s">
        <v>162</v>
      </c>
      <c r="B278" s="51">
        <f>(A278&amp;Tabelle1!$D$2+0)+0</f>
        <v>45821</v>
      </c>
      <c r="C278" s="54" t="s">
        <v>301</v>
      </c>
      <c r="D278" s="53" t="str" cm="1">
        <f t="array" ref="D278">_xlfn.TEXTJOIN(" / ",,IF($B$3:$B$499=B278,$C$3:$C$499,""))</f>
        <v>Erik / Justin</v>
      </c>
    </row>
    <row r="279" spans="1:4" x14ac:dyDescent="0.3">
      <c r="A279" s="54" t="s">
        <v>187</v>
      </c>
      <c r="B279" s="51">
        <f>(A279&amp;Tabelle1!$D$2+0)+0</f>
        <v>45838</v>
      </c>
      <c r="C279" s="54" t="s">
        <v>302</v>
      </c>
      <c r="D279" s="53" t="str" cm="1">
        <f t="array" ref="D279">_xlfn.TEXTJOIN(" / ",,IF($B$3:$B$499=B279,$C$3:$C$499,""))</f>
        <v>Samuel</v>
      </c>
    </row>
    <row r="280" spans="1:4" x14ac:dyDescent="0.3">
      <c r="A280" s="54" t="s">
        <v>163</v>
      </c>
      <c r="B280" s="51">
        <f>(A280&amp;Tabelle1!$D$2+0)+0</f>
        <v>45840</v>
      </c>
      <c r="C280" s="54" t="s">
        <v>303</v>
      </c>
      <c r="D280" s="53" t="str" cm="1">
        <f t="array" ref="D280">_xlfn.TEXTJOIN(" / ",,IF($B$3:$B$499=B280,$C$3:$C$499,""))</f>
        <v>Elfriede</v>
      </c>
    </row>
    <row r="281" spans="1:4" x14ac:dyDescent="0.3">
      <c r="A281" s="54" t="s">
        <v>164</v>
      </c>
      <c r="B281" s="51">
        <f>(A281&amp;Tabelle1!$D$2+0)+0</f>
        <v>45843</v>
      </c>
      <c r="C281" s="54" t="s">
        <v>304</v>
      </c>
      <c r="D281" s="53" t="str" cm="1">
        <f t="array" ref="D281">_xlfn.TEXTJOIN(" / ",,IF($B$3:$B$499=B281,$C$3:$C$499,""))</f>
        <v>Karim / Karin</v>
      </c>
    </row>
    <row r="282" spans="1:4" x14ac:dyDescent="0.3">
      <c r="A282" s="54" t="s">
        <v>164</v>
      </c>
      <c r="B282" s="51">
        <f>(A282&amp;Tabelle1!$D$2+0)+0</f>
        <v>45843</v>
      </c>
      <c r="C282" s="54" t="s">
        <v>305</v>
      </c>
      <c r="D282" s="53" t="str" cm="1">
        <f t="array" ref="D282">_xlfn.TEXTJOIN(" / ",,IF($B$3:$B$499=B282,$C$3:$C$499,""))</f>
        <v>Karim / Karin</v>
      </c>
    </row>
    <row r="283" spans="1:4" x14ac:dyDescent="0.3">
      <c r="A283" s="54" t="s">
        <v>165</v>
      </c>
      <c r="B283" s="51">
        <f>(A283&amp;Tabelle1!$D$2+0)+0</f>
        <v>45845</v>
      </c>
      <c r="C283" s="54" t="s">
        <v>306</v>
      </c>
      <c r="D283" s="53" t="str" cm="1">
        <f t="array" ref="D283">_xlfn.TEXTJOIN(" / ",,IF($B$3:$B$499=B283,$C$3:$C$499,""))</f>
        <v>1. W / Arda</v>
      </c>
    </row>
    <row r="284" spans="1:4" x14ac:dyDescent="0.3">
      <c r="A284" s="54" t="s">
        <v>166</v>
      </c>
      <c r="B284" s="51">
        <f>(A284&amp;Tabelle1!$D$2+0)+0</f>
        <v>45847</v>
      </c>
      <c r="C284" s="54" t="s">
        <v>307</v>
      </c>
      <c r="D284" s="53" t="str" cm="1">
        <f t="array" ref="D284">_xlfn.TEXTJOIN(" / ",,IF($B$3:$B$499=B284,$C$3:$C$499,""))</f>
        <v>Dino</v>
      </c>
    </row>
    <row r="285" spans="1:4" x14ac:dyDescent="0.3">
      <c r="A285" s="54" t="s">
        <v>167</v>
      </c>
      <c r="B285" s="51">
        <f>(A285&amp;Tabelle1!$D$2+0)+0</f>
        <v>45849</v>
      </c>
      <c r="C285" s="54" t="s">
        <v>308</v>
      </c>
      <c r="D285" s="53" t="str" cm="1">
        <f t="array" ref="D285">_xlfn.TEXTJOIN(" / ",,IF($B$3:$B$499=B285,$C$3:$C$499,""))</f>
        <v>Kaya</v>
      </c>
    </row>
    <row r="286" spans="1:4" x14ac:dyDescent="0.3">
      <c r="A286" s="54" t="s">
        <v>168</v>
      </c>
      <c r="B286" s="51">
        <f>(A286&amp;Tabelle1!$D$2+0)+0</f>
        <v>45850</v>
      </c>
      <c r="C286" s="54" t="s">
        <v>309</v>
      </c>
      <c r="D286" s="53" t="str" cm="1">
        <f t="array" ref="D286">_xlfn.TEXTJOIN(" / ",,IF($B$3:$B$499=B286,$C$3:$C$499,""))</f>
        <v>Lukas</v>
      </c>
    </row>
    <row r="287" spans="1:4" x14ac:dyDescent="0.3">
      <c r="A287" s="54" t="s">
        <v>169</v>
      </c>
      <c r="B287" s="51">
        <f>(A287&amp;Tabelle1!$D$2+0)+0</f>
        <v>45877</v>
      </c>
      <c r="C287" s="54" t="s">
        <v>310</v>
      </c>
      <c r="D287" s="53" t="str" cm="1">
        <f t="array" ref="D287">_xlfn.TEXTJOIN(" / ",,IF($B$3:$B$499=B287,$C$3:$C$499,""))</f>
        <v>Christopher</v>
      </c>
    </row>
    <row r="288" spans="1:4" x14ac:dyDescent="0.3">
      <c r="A288" s="54" t="s">
        <v>88</v>
      </c>
      <c r="B288" s="51">
        <f>(A288&amp;Tabelle1!$D$2+0)+0</f>
        <v>45883</v>
      </c>
      <c r="C288" s="54" t="s">
        <v>311</v>
      </c>
      <c r="D288" s="53" t="str" cm="1">
        <f t="array" ref="D288">_xlfn.TEXTJOIN(" / ",,IF($B$3:$B$499=B288,$C$3:$C$499,""))</f>
        <v>Annemarie / Lion</v>
      </c>
    </row>
    <row r="289" spans="1:4" x14ac:dyDescent="0.3">
      <c r="A289" s="54" t="s">
        <v>140</v>
      </c>
      <c r="B289" s="51">
        <f>(A289&amp;Tabelle1!$D$2+0)+0</f>
        <v>45885</v>
      </c>
      <c r="C289" s="54" t="s">
        <v>312</v>
      </c>
      <c r="D289" s="53" t="str" cm="1">
        <f t="array" ref="D289">_xlfn.TEXTJOIN(" / ",,IF($B$3:$B$499=B289,$C$3:$C$499,""))</f>
        <v>Achmet</v>
      </c>
    </row>
    <row r="290" spans="1:4" x14ac:dyDescent="0.3">
      <c r="A290" s="54" t="s">
        <v>170</v>
      </c>
      <c r="B290" s="51">
        <f>(A290&amp;Tabelle1!$D$2+0)+0</f>
        <v>45886</v>
      </c>
      <c r="C290" s="54" t="s">
        <v>313</v>
      </c>
      <c r="D290" s="53" t="str" cm="1">
        <f t="array" ref="D290">_xlfn.TEXTJOIN(" / ",,IF($B$3:$B$499=B290,$C$3:$C$499,""))</f>
        <v>Jona</v>
      </c>
    </row>
    <row r="291" spans="1:4" x14ac:dyDescent="0.3">
      <c r="A291" s="54" t="s">
        <v>89</v>
      </c>
      <c r="B291" s="51">
        <f>(A291&amp;Tabelle1!$D$2+0)+0</f>
        <v>45889</v>
      </c>
      <c r="C291" s="54" t="s">
        <v>314</v>
      </c>
      <c r="D291" s="53" t="str" cm="1">
        <f t="array" ref="D291">_xlfn.TEXTJOIN(" / ",,IF($B$3:$B$499=B291,$C$3:$C$499,""))</f>
        <v>Johanna / Juliette</v>
      </c>
    </row>
    <row r="292" spans="1:4" x14ac:dyDescent="0.3">
      <c r="A292" s="54" t="s">
        <v>205</v>
      </c>
      <c r="B292" s="51">
        <f>(A292&amp;Tabelle1!$D$2+0)+0</f>
        <v>45906</v>
      </c>
      <c r="C292" s="54" t="s">
        <v>315</v>
      </c>
      <c r="D292" s="53" t="str" cm="1">
        <f t="array" ref="D292">_xlfn.TEXTJOIN(" / ",,IF($B$3:$B$499=B292,$C$3:$C$499,""))</f>
        <v>Jola</v>
      </c>
    </row>
    <row r="293" spans="1:4" x14ac:dyDescent="0.3">
      <c r="A293" s="54" t="s">
        <v>171</v>
      </c>
      <c r="B293" s="51">
        <f>(A293&amp;Tabelle1!$D$2+0)+0</f>
        <v>45909</v>
      </c>
      <c r="C293" s="54" t="s">
        <v>316</v>
      </c>
      <c r="D293" s="53" t="str" cm="1">
        <f t="array" ref="D293">_xlfn.TEXTJOIN(" / ",,IF($B$3:$B$499=B293,$C$3:$C$499,""))</f>
        <v>Hannna</v>
      </c>
    </row>
    <row r="294" spans="1:4" x14ac:dyDescent="0.3">
      <c r="A294" s="54" t="s">
        <v>142</v>
      </c>
      <c r="B294" s="51">
        <f>(A294&amp;Tabelle1!$D$2+0)+0</f>
        <v>45913</v>
      </c>
      <c r="C294" s="54" t="s">
        <v>317</v>
      </c>
      <c r="D294" s="53" t="str" cm="1">
        <f t="array" ref="D294">_xlfn.TEXTJOIN(" / ",,IF($B$3:$B$499=B294,$C$3:$C$499,""))</f>
        <v>Carla</v>
      </c>
    </row>
    <row r="295" spans="1:4" x14ac:dyDescent="0.3">
      <c r="A295" s="54" t="s">
        <v>172</v>
      </c>
      <c r="B295" s="51">
        <f>(A295&amp;Tabelle1!$D$2+0)+0</f>
        <v>45915</v>
      </c>
      <c r="C295" s="54" t="s">
        <v>318</v>
      </c>
      <c r="D295" s="53" t="str" cm="1">
        <f t="array" ref="D295">_xlfn.TEXTJOIN(" / ",,IF($B$3:$B$499=B295,$C$3:$C$499,""))</f>
        <v>Karla</v>
      </c>
    </row>
    <row r="296" spans="1:4" x14ac:dyDescent="0.3">
      <c r="A296" s="54" t="s">
        <v>182</v>
      </c>
      <c r="B296" s="51">
        <f>(A296&amp;Tabelle1!$D$2+0)+0</f>
        <v>45920</v>
      </c>
      <c r="C296" s="54" t="s">
        <v>319</v>
      </c>
      <c r="D296" s="53" t="str" cm="1">
        <f t="array" ref="D296">_xlfn.TEXTJOIN(" / ",,IF($B$3:$B$499=B296,$C$3:$C$499,""))</f>
        <v>Weltkindertag / Klara</v>
      </c>
    </row>
    <row r="297" spans="1:4" x14ac:dyDescent="0.3">
      <c r="A297" s="54" t="s">
        <v>102</v>
      </c>
      <c r="B297" s="51">
        <f>(A297&amp;Tabelle1!$D$2+0)+0</f>
        <v>45923</v>
      </c>
      <c r="C297" s="54" t="s">
        <v>320</v>
      </c>
      <c r="D297" s="53" t="str" cm="1">
        <f t="array" ref="D297">_xlfn.TEXTJOIN(" / ",,IF($B$3:$B$499=B297,$C$3:$C$499,""))</f>
        <v>Sina / Maria</v>
      </c>
    </row>
    <row r="298" spans="1:4" x14ac:dyDescent="0.3">
      <c r="A298" s="54" t="s">
        <v>183</v>
      </c>
      <c r="B298" s="51">
        <f>(A298&amp;Tabelle1!$D$2+0)+0</f>
        <v>45924</v>
      </c>
      <c r="C298" s="54" t="s">
        <v>321</v>
      </c>
      <c r="D298" s="53" t="str" cm="1">
        <f t="array" ref="D298">_xlfn.TEXTJOIN(" / ",,IF($B$3:$B$499=B298,$C$3:$C$499,""))</f>
        <v>Conztantin</v>
      </c>
    </row>
    <row r="299" spans="1:4" x14ac:dyDescent="0.3">
      <c r="A299" s="54" t="s">
        <v>173</v>
      </c>
      <c r="B299" s="51">
        <f>(A299&amp;Tabelle1!$D$2+0)+0</f>
        <v>45942</v>
      </c>
      <c r="C299" s="54" t="s">
        <v>322</v>
      </c>
      <c r="D299" s="53" t="str" cm="1">
        <f t="array" ref="D299">_xlfn.TEXTJOIN(" / ",,IF($B$3:$B$499=B299,$C$3:$C$499,""))</f>
        <v>Vincent</v>
      </c>
    </row>
    <row r="300" spans="1:4" x14ac:dyDescent="0.3">
      <c r="A300" s="54" t="s">
        <v>203</v>
      </c>
      <c r="B300" s="51">
        <f>(A300&amp;Tabelle1!$D$2+0)+0</f>
        <v>45944</v>
      </c>
      <c r="C300" s="54" t="s">
        <v>323</v>
      </c>
      <c r="D300" s="53" t="str" cm="1">
        <f t="array" ref="D300">_xlfn.TEXTJOIN(" / ",,IF($B$3:$B$499=B300,$C$3:$C$499,""))</f>
        <v>Simon</v>
      </c>
    </row>
    <row r="301" spans="1:4" x14ac:dyDescent="0.3">
      <c r="A301" s="54" t="s">
        <v>204</v>
      </c>
      <c r="B301" s="51">
        <f>(A301&amp;Tabelle1!$D$2+0)+0</f>
        <v>45946</v>
      </c>
      <c r="C301" s="54" t="s">
        <v>324</v>
      </c>
      <c r="D301" s="53" t="str" cm="1">
        <f t="array" ref="D301">_xlfn.TEXTJOIN(" / ",,IF($B$3:$B$499=B301,$C$3:$C$499,""))</f>
        <v>Felix</v>
      </c>
    </row>
    <row r="302" spans="1:4" x14ac:dyDescent="0.3">
      <c r="A302" s="54" t="s">
        <v>200</v>
      </c>
      <c r="B302" s="51">
        <f>(A302&amp;Tabelle1!$D$2+0)+0</f>
        <v>45948</v>
      </c>
      <c r="C302" s="54" t="s">
        <v>325</v>
      </c>
      <c r="D302" s="53" t="str" cm="1">
        <f t="array" ref="D302">_xlfn.TEXTJOIN(" / ",,IF($B$3:$B$499=B302,$C$3:$C$499,""))</f>
        <v>Isabella / Felicitas</v>
      </c>
    </row>
    <row r="303" spans="1:4" x14ac:dyDescent="0.3">
      <c r="A303" s="54" t="s">
        <v>200</v>
      </c>
      <c r="B303" s="51">
        <f>(A303&amp;Tabelle1!$D$2+0)+0</f>
        <v>45948</v>
      </c>
      <c r="C303" s="54" t="s">
        <v>326</v>
      </c>
      <c r="D303" s="53" t="str" cm="1">
        <f t="array" ref="D303">_xlfn.TEXTJOIN(" / ",,IF($B$3:$B$499=B303,$C$3:$C$499,""))</f>
        <v>Isabella / Felicitas</v>
      </c>
    </row>
    <row r="304" spans="1:4" x14ac:dyDescent="0.3">
      <c r="A304" s="54" t="s">
        <v>189</v>
      </c>
      <c r="B304" s="51">
        <f>(A304&amp;Tabelle1!$D$2+0)+0</f>
        <v>45949</v>
      </c>
      <c r="C304" s="54" t="s">
        <v>324</v>
      </c>
      <c r="D304" s="53" t="str" cm="1">
        <f t="array" ref="D304">_xlfn.TEXTJOIN(" / ",,IF($B$3:$B$499=B304,$C$3:$C$499,""))</f>
        <v>Felix</v>
      </c>
    </row>
    <row r="305" spans="1:4" x14ac:dyDescent="0.3">
      <c r="A305" s="54" t="s">
        <v>92</v>
      </c>
      <c r="B305" s="51">
        <f>(A305&amp;Tabelle1!$D$2+0)+0</f>
        <v>45951</v>
      </c>
      <c r="C305" s="54" t="s">
        <v>327</v>
      </c>
      <c r="D305" s="53" t="str" cm="1">
        <f t="array" ref="D305">_xlfn.TEXTJOIN(" / ",,IF($B$3:$B$499=B305,$C$3:$C$499,""))</f>
        <v>Brigitte / Titus</v>
      </c>
    </row>
    <row r="306" spans="1:4" x14ac:dyDescent="0.3">
      <c r="A306" s="54" t="s">
        <v>73</v>
      </c>
      <c r="B306" s="51">
        <f>(A306&amp;Tabelle1!$D$2+0)+0</f>
        <v>45954</v>
      </c>
      <c r="C306" s="54" t="s">
        <v>328</v>
      </c>
      <c r="D306" s="53" t="str" cm="1">
        <f t="array" ref="D306">_xlfn.TEXTJOIN(" / ",,IF($B$3:$B$499=B306,$C$3:$C$499,""))</f>
        <v>Spielmesse / Marinette</v>
      </c>
    </row>
    <row r="307" spans="1:4" x14ac:dyDescent="0.3">
      <c r="A307" s="54" t="s">
        <v>174</v>
      </c>
      <c r="B307" s="51">
        <f>(A307&amp;Tabelle1!$D$2+0)+0</f>
        <v>45955</v>
      </c>
      <c r="C307" s="54" t="s">
        <v>329</v>
      </c>
      <c r="D307" s="53" t="str" cm="1">
        <f t="array" ref="D307">_xlfn.TEXTJOIN(" / ",,IF($B$3:$B$499=B307,$C$3:$C$499,""))</f>
        <v>Tatjanna / Aliah</v>
      </c>
    </row>
    <row r="308" spans="1:4" x14ac:dyDescent="0.3">
      <c r="A308" s="54" t="s">
        <v>174</v>
      </c>
      <c r="B308" s="51">
        <f>(A308&amp;Tabelle1!$D$2+0)+0</f>
        <v>45955</v>
      </c>
      <c r="C308" s="54" t="s">
        <v>330</v>
      </c>
      <c r="D308" s="53" t="str" cm="1">
        <f t="array" ref="D308">_xlfn.TEXTJOIN(" / ",,IF($B$3:$B$499=B308,$C$3:$C$499,""))</f>
        <v>Tatjanna / Aliah</v>
      </c>
    </row>
    <row r="309" spans="1:4" x14ac:dyDescent="0.3">
      <c r="A309" s="54" t="s">
        <v>74</v>
      </c>
      <c r="B309" s="51">
        <f>(A309&amp;Tabelle1!$D$2+0)+0</f>
        <v>45960</v>
      </c>
      <c r="C309" s="54" t="s">
        <v>331</v>
      </c>
      <c r="D309" s="53" t="str" cm="1">
        <f t="array" ref="D309">_xlfn.TEXTJOIN(" / ",,IF($B$3:$B$499=B309,$C$3:$C$499,""))</f>
        <v>Familie / Adrian</v>
      </c>
    </row>
    <row r="310" spans="1:4" x14ac:dyDescent="0.3">
      <c r="A310" s="54" t="s">
        <v>93</v>
      </c>
      <c r="B310" s="51">
        <f>(A310&amp;Tabelle1!$D$2+0)+0</f>
        <v>45961</v>
      </c>
      <c r="C310" s="54" t="s">
        <v>332</v>
      </c>
      <c r="D310" s="53" t="str" cm="1">
        <f t="array" ref="D310">_xlfn.TEXTJOIN(" / ",,IF($B$3:$B$499=B310,$C$3:$C$499,""))</f>
        <v>Halloween Reformationstag / Ella / Nathalie</v>
      </c>
    </row>
    <row r="311" spans="1:4" x14ac:dyDescent="0.3">
      <c r="A311" s="54" t="s">
        <v>175</v>
      </c>
      <c r="B311" s="51">
        <f>(A311&amp;Tabelle1!$D$2+0)+0</f>
        <v>45963</v>
      </c>
      <c r="C311" s="54" t="s">
        <v>333</v>
      </c>
      <c r="D311" s="53" t="str" cm="1">
        <f t="array" ref="D311">_xlfn.TEXTJOIN(" / ",,IF($B$3:$B$499=B311,$C$3:$C$499,""))</f>
        <v>Kagami</v>
      </c>
    </row>
    <row r="312" spans="1:4" x14ac:dyDescent="0.3">
      <c r="A312" s="54" t="s">
        <v>176</v>
      </c>
      <c r="B312" s="51">
        <f>(A312&amp;Tabelle1!$D$2+0)+0</f>
        <v>45968</v>
      </c>
      <c r="C312" s="54" t="s">
        <v>334</v>
      </c>
      <c r="D312" s="53" t="str" cm="1">
        <f t="array" ref="D312">_xlfn.TEXTJOIN(" / ",,IF($B$3:$B$499=B312,$C$3:$C$499,""))</f>
        <v>Rose</v>
      </c>
    </row>
    <row r="313" spans="1:4" x14ac:dyDescent="0.3">
      <c r="A313" s="54" t="s">
        <v>184</v>
      </c>
      <c r="B313" s="51">
        <f>(A313&amp;Tabelle1!$D$2+0)+0</f>
        <v>45969</v>
      </c>
      <c r="C313" s="54" t="s">
        <v>335</v>
      </c>
      <c r="D313" s="53" t="str" cm="1">
        <f t="array" ref="D313">_xlfn.TEXTJOIN(" / ",,IF($B$3:$B$499=B313,$C$3:$C$499,""))</f>
        <v>Juliana</v>
      </c>
    </row>
    <row r="314" spans="1:4" x14ac:dyDescent="0.3">
      <c r="A314" s="54" t="s">
        <v>75</v>
      </c>
      <c r="B314" s="51">
        <f>(A314&amp;Tabelle1!$D$2+0)+0</f>
        <v>45972</v>
      </c>
      <c r="C314" s="54" t="s">
        <v>336</v>
      </c>
      <c r="D314" s="53" t="str" cm="1">
        <f t="array" ref="D314">_xlfn.TEXTJOIN(" / ",,IF($B$3:$B$499=B314,$C$3:$C$499,""))</f>
        <v>St Martin / Sonja</v>
      </c>
    </row>
    <row r="315" spans="1:4" x14ac:dyDescent="0.3">
      <c r="A315" s="54" t="s">
        <v>185</v>
      </c>
      <c r="B315" s="51">
        <f>(A315&amp;Tabelle1!$D$2+0)+0</f>
        <v>45975</v>
      </c>
      <c r="C315" s="54" t="s">
        <v>337</v>
      </c>
      <c r="D315" s="53" t="str" cm="1">
        <f t="array" ref="D315">_xlfn.TEXTJOIN(" / ",,IF($B$3:$B$499=B315,$C$3:$C$499,""))</f>
        <v>Gregor</v>
      </c>
    </row>
    <row r="316" spans="1:4" x14ac:dyDescent="0.3">
      <c r="A316" s="54" t="s">
        <v>177</v>
      </c>
      <c r="B316" s="51">
        <f>(A316&amp;Tabelle1!$D$2+0)+0</f>
        <v>45980</v>
      </c>
      <c r="C316" s="54" t="s">
        <v>338</v>
      </c>
      <c r="D316" s="53" t="str" cm="1">
        <f t="array" ref="D316">_xlfn.TEXTJOIN(" / ",,IF($B$3:$B$499=B316,$C$3:$C$499,""))</f>
        <v>Buß- und Bettag / Mertr</v>
      </c>
    </row>
    <row r="317" spans="1:4" x14ac:dyDescent="0.3">
      <c r="A317" s="54" t="s">
        <v>201</v>
      </c>
      <c r="B317" s="51">
        <f>(A317&amp;Tabelle1!$D$2+0)+0</f>
        <v>45984</v>
      </c>
      <c r="C317" s="54" t="s">
        <v>339</v>
      </c>
      <c r="D317" s="53" t="str" cm="1">
        <f t="array" ref="D317">_xlfn.TEXTJOIN(" / ",,IF($B$3:$B$499=B317,$C$3:$C$499,""))</f>
        <v>Totensonntag / Niklas</v>
      </c>
    </row>
    <row r="318" spans="1:4" x14ac:dyDescent="0.3">
      <c r="A318" s="54" t="s">
        <v>190</v>
      </c>
      <c r="B318" s="51">
        <f>(A318&amp;Tabelle1!$D$2+0)+0</f>
        <v>45986</v>
      </c>
      <c r="C318" s="54" t="s">
        <v>340</v>
      </c>
      <c r="D318" s="53" t="str" cm="1">
        <f t="array" ref="D318">_xlfn.TEXTJOIN(" / ",,IF($B$3:$B$499=B318,$C$3:$C$499,""))</f>
        <v>Lila</v>
      </c>
    </row>
    <row r="319" spans="1:4" x14ac:dyDescent="0.3">
      <c r="A319" s="54" t="s">
        <v>94</v>
      </c>
      <c r="B319" s="51">
        <f>(A319&amp;Tabelle1!$D$2+0)+0</f>
        <v>45988</v>
      </c>
      <c r="C319" s="54" t="s">
        <v>341</v>
      </c>
      <c r="D319" s="53" t="str" cm="1">
        <f t="array" ref="D319">_xlfn.TEXTJOIN(" / ",,IF($B$3:$B$499=B319,$C$3:$C$499,""))</f>
        <v>Ulrike / Timo</v>
      </c>
    </row>
    <row r="320" spans="1:4" x14ac:dyDescent="0.3">
      <c r="A320" s="54" t="s">
        <v>191</v>
      </c>
      <c r="B320" s="51">
        <f>(A320&amp;Tabelle1!$D$2+0)+0</f>
        <v>45997</v>
      </c>
      <c r="C320" s="54" t="s">
        <v>342</v>
      </c>
      <c r="D320" s="53" t="str" cm="1">
        <f t="array" ref="D320">_xlfn.TEXTJOIN(" / ",,IF($B$3:$B$499=B320,$C$3:$C$499,""))</f>
        <v>Nikolaus / Thorsten</v>
      </c>
    </row>
    <row r="321" spans="1:4" x14ac:dyDescent="0.3">
      <c r="A321" s="54" t="s">
        <v>178</v>
      </c>
      <c r="B321" s="51">
        <f>(A321&amp;Tabelle1!$D$2+0)+0</f>
        <v>45999</v>
      </c>
      <c r="C321" s="54" t="s">
        <v>343</v>
      </c>
      <c r="D321" s="53" t="str" cm="1">
        <f t="array" ref="D321">_xlfn.TEXTJOIN(" / ",,IF($B$3:$B$499=B321,$C$3:$C$499,""))</f>
        <v>Nino / Fred</v>
      </c>
    </row>
    <row r="322" spans="1:4" x14ac:dyDescent="0.3">
      <c r="A322" s="54" t="s">
        <v>178</v>
      </c>
      <c r="B322" s="51">
        <f>(A322&amp;Tabelle1!$D$2+0)+0</f>
        <v>45999</v>
      </c>
      <c r="C322" s="54" t="s">
        <v>344</v>
      </c>
      <c r="D322" s="53" t="str" cm="1">
        <f t="array" ref="D322">_xlfn.TEXTJOIN(" / ",,IF($B$3:$B$499=B322,$C$3:$C$499,""))</f>
        <v>Nino / Fred</v>
      </c>
    </row>
    <row r="323" spans="1:4" x14ac:dyDescent="0.3">
      <c r="A323" s="54" t="s">
        <v>105</v>
      </c>
      <c r="B323" s="51">
        <f>(A323&amp;Tabelle1!$D$2+0)+0</f>
        <v>46002</v>
      </c>
      <c r="C323" s="54" t="s">
        <v>345</v>
      </c>
      <c r="D323" s="53" t="str" cm="1">
        <f t="array" ref="D323">_xlfn.TEXTJOIN(" / ",,IF($B$3:$B$499=B323,$C$3:$C$499,""))</f>
        <v>Marius / Charlotta</v>
      </c>
    </row>
    <row r="324" spans="1:4" x14ac:dyDescent="0.3">
      <c r="A324" s="54" t="s">
        <v>186</v>
      </c>
      <c r="B324" s="51">
        <f>(A324&amp;Tabelle1!$D$2+0)+0</f>
        <v>46011</v>
      </c>
      <c r="C324" s="54" t="s">
        <v>346</v>
      </c>
      <c r="D324" s="53" t="str" cm="1">
        <f t="array" ref="D324">_xlfn.TEXTJOIN(" / ",,IF($B$3:$B$499=B324,$C$3:$C$499,""))</f>
        <v>Melanie</v>
      </c>
    </row>
    <row r="325" spans="1:4" x14ac:dyDescent="0.3">
      <c r="A325" s="54" t="s">
        <v>206</v>
      </c>
      <c r="B325" s="51">
        <f>(A325&amp;Tabelle1!$D$2+0)+0</f>
        <v>46012</v>
      </c>
      <c r="C325" s="54" t="s">
        <v>347</v>
      </c>
      <c r="D325" s="53" t="str" cm="1">
        <f t="array" ref="D325">_xlfn.TEXTJOIN(" / ",,IF($B$3:$B$499=B325,$C$3:$C$499,""))</f>
        <v>4.Advent / Christina</v>
      </c>
    </row>
    <row r="326" spans="1:4" x14ac:dyDescent="0.3">
      <c r="A326" s="54" t="s">
        <v>202</v>
      </c>
      <c r="B326" s="51">
        <f>(A326&amp;Tabelle1!$D$2+0)+0</f>
        <v>46018</v>
      </c>
      <c r="C326" s="54" t="s">
        <v>348</v>
      </c>
      <c r="D326" s="53" t="str" cm="1">
        <f t="array" ref="D326">_xlfn.TEXTJOIN(" / ",,IF($B$3:$B$499=B326,$C$3:$C$499,""))</f>
        <v>Kira</v>
      </c>
    </row>
    <row r="327" spans="1:4" x14ac:dyDescent="0.3">
      <c r="A327" s="54" t="s">
        <v>188</v>
      </c>
      <c r="B327" s="51">
        <f>(A327&amp;Tabelle1!$D$2+0)+0</f>
        <v>46021</v>
      </c>
      <c r="C327" s="54" t="s">
        <v>349</v>
      </c>
      <c r="D327" s="53" t="str" cm="1">
        <f t="array" ref="D327">_xlfn.TEXTJOIN(" / ",,IF($B$3:$B$499=B327,$C$3:$C$499,""))</f>
        <v>Luisa</v>
      </c>
    </row>
    <row r="328" spans="1:4" x14ac:dyDescent="0.3">
      <c r="A328" s="54"/>
      <c r="B328" s="51"/>
      <c r="C328" s="53"/>
      <c r="D328" s="53"/>
    </row>
    <row r="329" spans="1:4" x14ac:dyDescent="0.3">
      <c r="A329" s="51"/>
      <c r="B329" s="51"/>
      <c r="C329" s="51"/>
      <c r="D329" s="53"/>
    </row>
    <row r="330" spans="1:4" x14ac:dyDescent="0.3">
      <c r="A330" s="51"/>
      <c r="B330" s="51"/>
      <c r="C330" s="51"/>
      <c r="D330" s="53"/>
    </row>
    <row r="331" spans="1:4" x14ac:dyDescent="0.3">
      <c r="A331" s="51"/>
      <c r="B331" s="51"/>
      <c r="C331" s="51"/>
      <c r="D331" s="53"/>
    </row>
    <row r="332" spans="1:4" x14ac:dyDescent="0.3">
      <c r="A332" s="51"/>
      <c r="B332" s="51"/>
      <c r="C332" s="51"/>
      <c r="D332" s="53"/>
    </row>
    <row r="333" spans="1:4" x14ac:dyDescent="0.3">
      <c r="A333" s="51"/>
      <c r="B333" s="51"/>
      <c r="C333" s="51"/>
      <c r="D333" s="53"/>
    </row>
    <row r="334" spans="1:4" x14ac:dyDescent="0.3">
      <c r="A334" s="51"/>
      <c r="B334" s="51"/>
      <c r="C334" s="51"/>
      <c r="D334" s="53"/>
    </row>
    <row r="335" spans="1:4" x14ac:dyDescent="0.3">
      <c r="A335" s="51"/>
      <c r="B335" s="51"/>
      <c r="C335" s="51"/>
      <c r="D335" s="53"/>
    </row>
    <row r="336" spans="1:4" x14ac:dyDescent="0.3">
      <c r="A336" s="51"/>
      <c r="B336" s="51"/>
      <c r="C336" s="51"/>
      <c r="D336" s="53"/>
    </row>
    <row r="337" spans="1:4" x14ac:dyDescent="0.3">
      <c r="A337" s="51"/>
      <c r="B337" s="51"/>
      <c r="C337" s="51"/>
      <c r="D337" s="53"/>
    </row>
    <row r="338" spans="1:4" x14ac:dyDescent="0.3">
      <c r="A338" s="51"/>
      <c r="B338" s="51"/>
      <c r="C338" s="51"/>
      <c r="D338" s="53"/>
    </row>
    <row r="339" spans="1:4" x14ac:dyDescent="0.3">
      <c r="A339" s="53"/>
      <c r="B339" s="51"/>
      <c r="C339" s="55"/>
      <c r="D339" s="53"/>
    </row>
    <row r="340" spans="1:4" x14ac:dyDescent="0.3">
      <c r="A340" s="53"/>
      <c r="B340" s="51"/>
      <c r="C340" s="55"/>
      <c r="D340" s="53"/>
    </row>
    <row r="341" spans="1:4" x14ac:dyDescent="0.3">
      <c r="A341" s="53"/>
      <c r="B341" s="51"/>
      <c r="C341" s="55"/>
      <c r="D341" s="53"/>
    </row>
    <row r="342" spans="1:4" x14ac:dyDescent="0.3">
      <c r="A342" s="53"/>
      <c r="B342" s="51"/>
      <c r="C342" s="55"/>
      <c r="D342" s="53"/>
    </row>
    <row r="343" spans="1:4" x14ac:dyDescent="0.3">
      <c r="A343" s="53"/>
      <c r="B343" s="51"/>
      <c r="C343" s="55"/>
      <c r="D343" s="53"/>
    </row>
    <row r="344" spans="1:4" x14ac:dyDescent="0.3">
      <c r="A344" s="53"/>
      <c r="B344" s="51"/>
      <c r="C344" s="55"/>
      <c r="D344" s="53"/>
    </row>
    <row r="345" spans="1:4" x14ac:dyDescent="0.3">
      <c r="A345" s="53"/>
      <c r="B345" s="51"/>
      <c r="C345" s="55"/>
      <c r="D345" s="53"/>
    </row>
    <row r="346" spans="1:4" x14ac:dyDescent="0.3">
      <c r="A346" s="53"/>
      <c r="B346" s="51"/>
      <c r="C346" s="55"/>
      <c r="D346" s="53"/>
    </row>
    <row r="347" spans="1:4" x14ac:dyDescent="0.3">
      <c r="A347" s="53"/>
      <c r="B347" s="51"/>
      <c r="C347" s="55"/>
      <c r="D347" s="53"/>
    </row>
    <row r="348" spans="1:4" x14ac:dyDescent="0.3">
      <c r="A348" s="53"/>
      <c r="B348" s="51"/>
      <c r="C348" s="55"/>
      <c r="D348" s="53"/>
    </row>
    <row r="349" spans="1:4" x14ac:dyDescent="0.3">
      <c r="A349" s="53"/>
      <c r="B349" s="51"/>
      <c r="C349" s="55"/>
      <c r="D349" s="53"/>
    </row>
    <row r="350" spans="1:4" x14ac:dyDescent="0.3">
      <c r="A350" s="53"/>
      <c r="B350" s="51"/>
      <c r="C350" s="55"/>
      <c r="D350" s="53"/>
    </row>
    <row r="351" spans="1:4" x14ac:dyDescent="0.3">
      <c r="A351" s="53"/>
      <c r="B351" s="51"/>
      <c r="C351" s="55"/>
      <c r="D351" s="53"/>
    </row>
    <row r="352" spans="1:4" x14ac:dyDescent="0.3">
      <c r="A352" s="53"/>
      <c r="B352" s="51"/>
      <c r="C352" s="55"/>
      <c r="D352" s="53"/>
    </row>
    <row r="353" spans="1:4" x14ac:dyDescent="0.3">
      <c r="A353" s="53"/>
      <c r="B353" s="51"/>
      <c r="C353" s="55"/>
      <c r="D353" s="53"/>
    </row>
    <row r="354" spans="1:4" x14ac:dyDescent="0.3">
      <c r="A354" s="53"/>
      <c r="B354" s="51"/>
      <c r="C354" s="55"/>
      <c r="D354" s="53"/>
    </row>
    <row r="355" spans="1:4" x14ac:dyDescent="0.3">
      <c r="A355" s="53"/>
      <c r="B355" s="51"/>
      <c r="C355" s="55"/>
      <c r="D355" s="53"/>
    </row>
    <row r="356" spans="1:4" x14ac:dyDescent="0.3">
      <c r="A356" s="53"/>
      <c r="B356" s="51"/>
      <c r="C356" s="55"/>
      <c r="D356" s="53"/>
    </row>
    <row r="357" spans="1:4" x14ac:dyDescent="0.3">
      <c r="A357" s="53"/>
      <c r="B357" s="51"/>
      <c r="C357" s="55"/>
      <c r="D357" s="53"/>
    </row>
    <row r="358" spans="1:4" x14ac:dyDescent="0.3">
      <c r="A358" s="53" t="str">
        <f>A239</f>
        <v>09.01.</v>
      </c>
      <c r="B358" s="51">
        <f>(A358&amp;Tabelle1!$D$2+1)+0</f>
        <v>46031</v>
      </c>
      <c r="C358" s="53" t="str">
        <f>C239</f>
        <v>Luis</v>
      </c>
      <c r="D358" s="53" t="str" cm="1">
        <f t="array" ref="D358">_xlfn.TEXTJOIN(" / ",,IF($B$3:$B$499=B358,$C$3:$C$499,""))</f>
        <v>Luis</v>
      </c>
    </row>
    <row r="359" spans="1:4" x14ac:dyDescent="0.3">
      <c r="A359" s="53" t="str">
        <f t="shared" ref="A359:A389" si="2">A240</f>
        <v>13.01.</v>
      </c>
      <c r="B359" s="51">
        <f>(A359&amp;Tabelle1!$D$2+1)+0</f>
        <v>46035</v>
      </c>
      <c r="C359" s="53" t="str">
        <f t="shared" ref="C359:C389" si="3">C240</f>
        <v>Angela</v>
      </c>
      <c r="D359" s="53" t="str" cm="1">
        <f t="array" ref="D359">_xlfn.TEXTJOIN(" / ",,IF($B$3:$B$499=B359,$C$3:$C$499,""))</f>
        <v>Angela</v>
      </c>
    </row>
    <row r="360" spans="1:4" x14ac:dyDescent="0.3">
      <c r="A360" s="53" t="str">
        <f t="shared" si="2"/>
        <v>16.01.</v>
      </c>
      <c r="B360" s="51">
        <f>(A360&amp;Tabelle1!$D$2+1)+0</f>
        <v>46038</v>
      </c>
      <c r="C360" s="53" t="str">
        <f t="shared" si="3"/>
        <v>Mia</v>
      </c>
      <c r="D360" s="53" t="str" cm="1">
        <f t="array" ref="D360">_xlfn.TEXTJOIN(" / ",,IF($B$3:$B$499=B360,$C$3:$C$499,""))</f>
        <v>Mia</v>
      </c>
    </row>
    <row r="361" spans="1:4" x14ac:dyDescent="0.3">
      <c r="A361" s="53" t="str">
        <f t="shared" si="2"/>
        <v>30.01.</v>
      </c>
      <c r="B361" s="51">
        <f>(A361&amp;Tabelle1!$D$2+1)+0</f>
        <v>46052</v>
      </c>
      <c r="C361" s="53" t="str">
        <f t="shared" si="3"/>
        <v>Pauline</v>
      </c>
      <c r="D361" s="53" t="str" cm="1">
        <f t="array" ref="D361">_xlfn.TEXTJOIN(" / ",,IF($B$3:$B$499=B361,$C$3:$C$499,""))</f>
        <v>Pauline</v>
      </c>
    </row>
    <row r="362" spans="1:4" x14ac:dyDescent="0.3">
      <c r="A362" s="53" t="str">
        <f t="shared" si="2"/>
        <v>05.02.</v>
      </c>
      <c r="B362" s="51">
        <f>(A362&amp;Tabelle1!$D$2+1)+0</f>
        <v>46058</v>
      </c>
      <c r="C362" s="53" t="str">
        <f t="shared" si="3"/>
        <v>Sam</v>
      </c>
      <c r="D362" s="53" t="str" cm="1">
        <f t="array" ref="D362">_xlfn.TEXTJOIN(" / ",,IF($B$3:$B$499=B362,$C$3:$C$499,""))</f>
        <v>Sam</v>
      </c>
    </row>
    <row r="363" spans="1:4" x14ac:dyDescent="0.3">
      <c r="A363" s="53" t="str">
        <f t="shared" si="2"/>
        <v>19.02.</v>
      </c>
      <c r="B363" s="51">
        <f>(A363&amp;Tabelle1!$D$2+1)+0</f>
        <v>46072</v>
      </c>
      <c r="C363" s="53" t="str">
        <f t="shared" si="3"/>
        <v>any</v>
      </c>
      <c r="D363" s="53" t="str" cm="1">
        <f t="array" ref="D363">_xlfn.TEXTJOIN(" / ",,IF($B$3:$B$499=B363,$C$3:$C$499,""))</f>
        <v>any</v>
      </c>
    </row>
    <row r="364" spans="1:4" x14ac:dyDescent="0.3">
      <c r="A364" s="53" t="str">
        <f t="shared" si="2"/>
        <v>06.03.</v>
      </c>
      <c r="B364" s="51">
        <f>(A364&amp;Tabelle1!$D$2+1)+0</f>
        <v>46087</v>
      </c>
      <c r="C364" s="53" t="str">
        <f t="shared" si="3"/>
        <v>Lilu</v>
      </c>
      <c r="D364" s="53" t="str" cm="1">
        <f t="array" ref="D364">_xlfn.TEXTJOIN(" / ",,IF($B$3:$B$499=B364,$C$3:$C$499,""))</f>
        <v>Tom / Lilu</v>
      </c>
    </row>
    <row r="365" spans="1:4" x14ac:dyDescent="0.3">
      <c r="A365" s="53" t="str">
        <f t="shared" si="2"/>
        <v>11.03.</v>
      </c>
      <c r="B365" s="51">
        <f>(A365&amp;Tabelle1!$D$2+1)+0</f>
        <v>46092</v>
      </c>
      <c r="C365" s="53" t="str">
        <f t="shared" si="3"/>
        <v>Yvonne</v>
      </c>
      <c r="D365" s="53" t="str" cm="1">
        <f t="array" ref="D365">_xlfn.TEXTJOIN(" / ",,IF($B$3:$B$499=B365,$C$3:$C$499,""))</f>
        <v>Yvonne</v>
      </c>
    </row>
    <row r="366" spans="1:4" x14ac:dyDescent="0.3">
      <c r="A366" s="53" t="str">
        <f t="shared" si="2"/>
        <v>13.03.</v>
      </c>
      <c r="B366" s="51">
        <f>(A366&amp;Tabelle1!$D$2+1)+0</f>
        <v>46094</v>
      </c>
      <c r="C366" s="53" t="str">
        <f t="shared" si="3"/>
        <v>Valentina</v>
      </c>
      <c r="D366" s="53" t="str" cm="1">
        <f t="array" ref="D366">_xlfn.TEXTJOIN(" / ",,IF($B$3:$B$499=B366,$C$3:$C$499,""))</f>
        <v>Valentina</v>
      </c>
    </row>
    <row r="367" spans="1:4" x14ac:dyDescent="0.3">
      <c r="A367" s="53" t="str">
        <f t="shared" si="2"/>
        <v>21.03.</v>
      </c>
      <c r="B367" s="51">
        <f>(A367&amp;Tabelle1!$D$2+1)+0</f>
        <v>46102</v>
      </c>
      <c r="C367" s="53" t="str">
        <f t="shared" si="3"/>
        <v>Susanne</v>
      </c>
      <c r="D367" s="53" t="str" cm="1">
        <f t="array" ref="D367">_xlfn.TEXTJOIN(" / ",,IF($B$3:$B$499=B367,$C$3:$C$499,""))</f>
        <v>Susanne</v>
      </c>
    </row>
    <row r="368" spans="1:4" x14ac:dyDescent="0.3">
      <c r="A368" s="53" t="str">
        <f t="shared" si="2"/>
        <v>23.03.</v>
      </c>
      <c r="B368" s="51">
        <f>(A368&amp;Tabelle1!$D$2+1)+0</f>
        <v>46104</v>
      </c>
      <c r="C368" s="53" t="str">
        <f t="shared" si="3"/>
        <v>Justus</v>
      </c>
      <c r="D368" s="53" t="str" cm="1">
        <f t="array" ref="D368">_xlfn.TEXTJOIN(" / ",,IF($B$3:$B$499=B368,$C$3:$C$499,""))</f>
        <v>Justus</v>
      </c>
    </row>
    <row r="369" spans="1:4" x14ac:dyDescent="0.3">
      <c r="A369" s="53" t="str">
        <f t="shared" si="2"/>
        <v>24.03.</v>
      </c>
      <c r="B369" s="51">
        <f>(A369&amp;Tabelle1!$D$2+1)+0</f>
        <v>46105</v>
      </c>
      <c r="C369" s="53" t="str">
        <f t="shared" si="3"/>
        <v>Frieda</v>
      </c>
      <c r="D369" s="53" t="str" cm="1">
        <f t="array" ref="D369">_xlfn.TEXTJOIN(" / ",,IF($B$3:$B$499=B369,$C$3:$C$499,""))</f>
        <v>Frieda</v>
      </c>
    </row>
    <row r="370" spans="1:4" x14ac:dyDescent="0.3">
      <c r="A370" s="53" t="str">
        <f t="shared" si="2"/>
        <v>30.03.</v>
      </c>
      <c r="B370" s="51">
        <f>(A370&amp;Tabelle1!$D$2+1)+0</f>
        <v>46111</v>
      </c>
      <c r="C370" s="53" t="str">
        <f t="shared" si="3"/>
        <v>Peter</v>
      </c>
      <c r="D370" s="53" t="str" cm="1">
        <f t="array" ref="D370">_xlfn.TEXTJOIN(" / ",,IF($B$3:$B$499=B370,$C$3:$C$499,""))</f>
        <v>Peter</v>
      </c>
    </row>
    <row r="371" spans="1:4" x14ac:dyDescent="0.3">
      <c r="A371" s="53" t="str">
        <f t="shared" si="2"/>
        <v>02.04.</v>
      </c>
      <c r="B371" s="51">
        <f>(A371&amp;Tabelle1!$D$2+1)+0</f>
        <v>46114</v>
      </c>
      <c r="C371" s="53" t="str">
        <f t="shared" si="3"/>
        <v>Bob</v>
      </c>
      <c r="D371" s="53" t="str" cm="1">
        <f t="array" ref="D371">_xlfn.TEXTJOIN(" / ",,IF($B$3:$B$499=B371,$C$3:$C$499,""))</f>
        <v>Bob</v>
      </c>
    </row>
    <row r="372" spans="1:4" x14ac:dyDescent="0.3">
      <c r="A372" s="53" t="str">
        <f t="shared" si="2"/>
        <v>03.04.</v>
      </c>
      <c r="B372" s="51">
        <f>(A372&amp;Tabelle1!$D$2+1)+0</f>
        <v>46115</v>
      </c>
      <c r="C372" s="53" t="str">
        <f t="shared" si="3"/>
        <v>Eliana</v>
      </c>
      <c r="D372" s="53" t="str" cm="1">
        <f t="array" ref="D372">_xlfn.TEXTJOIN(" / ",,IF($B$3:$B$499=B372,$C$3:$C$499,""))</f>
        <v>Eliana</v>
      </c>
    </row>
    <row r="373" spans="1:4" x14ac:dyDescent="0.3">
      <c r="A373" s="53" t="str">
        <f t="shared" si="2"/>
        <v>05.04.</v>
      </c>
      <c r="B373" s="51">
        <f>(A373&amp;Tabelle1!$D$2+1)+0</f>
        <v>46117</v>
      </c>
      <c r="C373" s="53" t="str">
        <f t="shared" si="3"/>
        <v>Luzie</v>
      </c>
      <c r="D373" s="53" t="str" cm="1">
        <f t="array" ref="D373">_xlfn.TEXTJOIN(" / ",,IF($B$3:$B$499=B373,$C$3:$C$499,""))</f>
        <v>Luzie</v>
      </c>
    </row>
    <row r="374" spans="1:4" x14ac:dyDescent="0.3">
      <c r="A374" s="53" t="str">
        <f t="shared" si="2"/>
        <v>10.04.</v>
      </c>
      <c r="B374" s="51">
        <f>(A374&amp;Tabelle1!$D$2+1)+0</f>
        <v>46122</v>
      </c>
      <c r="C374" s="53" t="str">
        <f t="shared" si="3"/>
        <v>Lucy</v>
      </c>
      <c r="D374" s="53" t="str" cm="1">
        <f t="array" ref="D374">_xlfn.TEXTJOIN(" / ",,IF($B$3:$B$499=B374,$C$3:$C$499,""))</f>
        <v>Lucy</v>
      </c>
    </row>
    <row r="375" spans="1:4" x14ac:dyDescent="0.3">
      <c r="A375" s="53" t="str">
        <f t="shared" si="2"/>
        <v>12.04.</v>
      </c>
      <c r="B375" s="51">
        <f>(A375&amp;Tabelle1!$D$2+1)+0</f>
        <v>46124</v>
      </c>
      <c r="C375" s="53" t="str">
        <f t="shared" si="3"/>
        <v>Dina</v>
      </c>
      <c r="D375" s="53" t="str" cm="1">
        <f t="array" ref="D375">_xlfn.TEXTJOIN(" / ",,IF($B$3:$B$499=B375,$C$3:$C$499,""))</f>
        <v>Dina</v>
      </c>
    </row>
    <row r="376" spans="1:4" x14ac:dyDescent="0.3">
      <c r="A376" s="53" t="str">
        <f t="shared" si="2"/>
        <v>15.04.</v>
      </c>
      <c r="B376" s="51">
        <f>(A376&amp;Tabelle1!$D$2+1)+0</f>
        <v>46127</v>
      </c>
      <c r="C376" s="53" t="str">
        <f t="shared" si="3"/>
        <v>Milana</v>
      </c>
      <c r="D376" s="53" t="str" cm="1">
        <f t="array" ref="D376">_xlfn.TEXTJOIN(" / ",,IF($B$3:$B$499=B376,$C$3:$C$499,""))</f>
        <v>Milana</v>
      </c>
    </row>
    <row r="377" spans="1:4" x14ac:dyDescent="0.3">
      <c r="A377" s="53" t="str">
        <f t="shared" si="2"/>
        <v>16.04.</v>
      </c>
      <c r="B377" s="51">
        <f>(A377&amp;Tabelle1!$D$2+1)+0</f>
        <v>46128</v>
      </c>
      <c r="C377" s="53" t="str">
        <f t="shared" si="3"/>
        <v>Nila</v>
      </c>
      <c r="D377" s="53" t="str" cm="1">
        <f t="array" ref="D377">_xlfn.TEXTJOIN(" / ",,IF($B$3:$B$499=B377,$C$3:$C$499,""))</f>
        <v>Nila / Francesco</v>
      </c>
    </row>
    <row r="378" spans="1:4" x14ac:dyDescent="0.3">
      <c r="A378" s="53" t="str">
        <f t="shared" si="2"/>
        <v>16.04.</v>
      </c>
      <c r="B378" s="51">
        <f>(A378&amp;Tabelle1!$D$2+1)+0</f>
        <v>46128</v>
      </c>
      <c r="C378" s="53" t="str">
        <f t="shared" si="3"/>
        <v>Francesco</v>
      </c>
      <c r="D378" s="53" t="str" cm="1">
        <f t="array" ref="D378">_xlfn.TEXTJOIN(" / ",,IF($B$3:$B$499=B378,$C$3:$C$499,""))</f>
        <v>Nila / Francesco</v>
      </c>
    </row>
    <row r="379" spans="1:4" x14ac:dyDescent="0.3">
      <c r="A379" s="53" t="str">
        <f t="shared" si="2"/>
        <v>17.04.</v>
      </c>
      <c r="B379" s="51">
        <f>(A379&amp;Tabelle1!$D$2+1)+0</f>
        <v>46129</v>
      </c>
      <c r="C379" s="53" t="str">
        <f t="shared" si="3"/>
        <v>Noam</v>
      </c>
      <c r="D379" s="53" t="str" cm="1">
        <f t="array" ref="D379">_xlfn.TEXTJOIN(" / ",,IF($B$3:$B$499=B379,$C$3:$C$499,""))</f>
        <v>Noam</v>
      </c>
    </row>
    <row r="380" spans="1:4" x14ac:dyDescent="0.3">
      <c r="A380" s="53" t="str">
        <f t="shared" si="2"/>
        <v>19.04.</v>
      </c>
      <c r="B380" s="51">
        <f>(A380&amp;Tabelle1!$D$2+1)+0</f>
        <v>46131</v>
      </c>
      <c r="C380" s="53" t="str">
        <f t="shared" si="3"/>
        <v>Louis</v>
      </c>
      <c r="D380" s="53" t="str" cm="1">
        <f t="array" ref="D380">_xlfn.TEXTJOIN(" / ",,IF($B$3:$B$499=B380,$C$3:$C$499,""))</f>
        <v>Louis</v>
      </c>
    </row>
    <row r="381" spans="1:4" x14ac:dyDescent="0.3">
      <c r="A381" s="53" t="str">
        <f t="shared" si="2"/>
        <v>22.04.</v>
      </c>
      <c r="B381" s="51">
        <f>(A381&amp;Tabelle1!$D$2+1)+0</f>
        <v>46134</v>
      </c>
      <c r="C381" s="53" t="str">
        <f t="shared" si="3"/>
        <v>Abas</v>
      </c>
      <c r="D381" s="53" t="str" cm="1">
        <f t="array" ref="D381">_xlfn.TEXTJOIN(" / ",,IF($B$3:$B$499=B381,$C$3:$C$499,""))</f>
        <v>Abas</v>
      </c>
    </row>
    <row r="382" spans="1:4" x14ac:dyDescent="0.3">
      <c r="A382" s="53" t="str">
        <f t="shared" si="2"/>
        <v>02.05.</v>
      </c>
      <c r="B382" s="51">
        <f>(A382&amp;Tabelle1!$D$2+1)+0</f>
        <v>46144</v>
      </c>
      <c r="C382" s="53" t="str">
        <f t="shared" si="3"/>
        <v>Zaccharia</v>
      </c>
      <c r="D382" s="53" t="str" cm="1">
        <f t="array" ref="D382">_xlfn.TEXTJOIN(" / ",,IF($B$3:$B$499=B382,$C$3:$C$499,""))</f>
        <v>Zaccharia</v>
      </c>
    </row>
    <row r="383" spans="1:4" x14ac:dyDescent="0.3">
      <c r="A383" s="53" t="str">
        <f t="shared" si="2"/>
        <v>03.05.</v>
      </c>
      <c r="B383" s="51">
        <f>(A383&amp;Tabelle1!$D$2+1)+0</f>
        <v>46145</v>
      </c>
      <c r="C383" s="53" t="str">
        <f t="shared" si="3"/>
        <v>Jacob</v>
      </c>
      <c r="D383" s="53" t="str" cm="1">
        <f t="array" ref="D383">_xlfn.TEXTJOIN(" / ",,IF($B$3:$B$499=B383,$C$3:$C$499,""))</f>
        <v>Jacob</v>
      </c>
    </row>
    <row r="384" spans="1:4" x14ac:dyDescent="0.3">
      <c r="A384" s="53" t="str">
        <f t="shared" si="2"/>
        <v>04.05.</v>
      </c>
      <c r="B384" s="51">
        <f>(A384&amp;Tabelle1!$D$2+1)+0</f>
        <v>46146</v>
      </c>
      <c r="C384" s="53" t="str">
        <f t="shared" si="3"/>
        <v>Elias</v>
      </c>
      <c r="D384" s="53" t="str" cm="1">
        <f t="array" ref="D384">_xlfn.TEXTJOIN(" / ",,IF($B$3:$B$499=B384,$C$3:$C$499,""))</f>
        <v>Elias</v>
      </c>
    </row>
    <row r="385" spans="1:4" x14ac:dyDescent="0.3">
      <c r="A385" s="53" t="str">
        <f t="shared" si="2"/>
        <v>13.05.</v>
      </c>
      <c r="B385" s="51">
        <f>(A385&amp;Tabelle1!$D$2+1)+0</f>
        <v>46155</v>
      </c>
      <c r="C385" s="53" t="str">
        <f t="shared" si="3"/>
        <v>Lucia</v>
      </c>
      <c r="D385" s="53" t="str" cm="1">
        <f t="array" ref="D385">_xlfn.TEXTJOIN(" / ",,IF($B$3:$B$499=B385,$C$3:$C$499,""))</f>
        <v>Lucia</v>
      </c>
    </row>
    <row r="386" spans="1:4" x14ac:dyDescent="0.3">
      <c r="A386" s="53" t="str">
        <f t="shared" si="2"/>
        <v>16.05.</v>
      </c>
      <c r="B386" s="51">
        <f>(A386&amp;Tabelle1!$D$2+1)+0</f>
        <v>46158</v>
      </c>
      <c r="C386" s="53" t="str">
        <f t="shared" si="3"/>
        <v>Hannes</v>
      </c>
      <c r="D386" s="53" t="str" cm="1">
        <f t="array" ref="D386">_xlfn.TEXTJOIN(" / ",,IF($B$3:$B$499=B386,$C$3:$C$499,""))</f>
        <v>Hannes</v>
      </c>
    </row>
    <row r="387" spans="1:4" x14ac:dyDescent="0.3">
      <c r="A387" s="53" t="str">
        <f t="shared" si="2"/>
        <v>25.05.</v>
      </c>
      <c r="B387" s="51">
        <f>(A387&amp;Tabelle1!$D$2+1)+0</f>
        <v>46167</v>
      </c>
      <c r="C387" s="53" t="str">
        <f t="shared" si="3"/>
        <v>Hamzh</v>
      </c>
      <c r="D387" s="53" t="str" cm="1">
        <f t="array" ref="D387">_xlfn.TEXTJOIN(" / ",,IF($B$3:$B$499=B387,$C$3:$C$499,""))</f>
        <v>Hamzh</v>
      </c>
    </row>
    <row r="388" spans="1:4" x14ac:dyDescent="0.3">
      <c r="A388" s="53" t="str">
        <f t="shared" si="2"/>
        <v>28.05.</v>
      </c>
      <c r="B388" s="51">
        <f>(A388&amp;Tabelle1!$D$2+1)+0</f>
        <v>46170</v>
      </c>
      <c r="C388" s="53" t="str">
        <f t="shared" si="3"/>
        <v>Enno</v>
      </c>
      <c r="D388" s="53" t="str" cm="1">
        <f t="array" ref="D388">_xlfn.TEXTJOIN(" / ",,IF($B$3:$B$499=B388,$C$3:$C$499,""))</f>
        <v>Enno</v>
      </c>
    </row>
    <row r="389" spans="1:4" x14ac:dyDescent="0.3">
      <c r="A389" s="53" t="str">
        <f t="shared" si="2"/>
        <v>29.05.</v>
      </c>
      <c r="B389" s="51">
        <f>(A389&amp;Tabelle1!$D$2+1)+0</f>
        <v>46171</v>
      </c>
      <c r="C389" s="53" t="str">
        <f t="shared" si="3"/>
        <v>Lea</v>
      </c>
      <c r="D389" s="53" t="str" cm="1">
        <f t="array" ref="D389">_xlfn.TEXTJOIN(" / ",,IF($B$3:$B$499=B389,$C$3:$C$499,""))</f>
        <v>Lea</v>
      </c>
    </row>
    <row r="390" spans="1:4" ht="14.5" x14ac:dyDescent="0.35">
      <c r="A390" s="56"/>
      <c r="B390" s="51"/>
      <c r="C390" s="55"/>
      <c r="D390" s="56"/>
    </row>
    <row r="391" spans="1:4" ht="14.5" x14ac:dyDescent="0.35">
      <c r="A391" s="56"/>
      <c r="B391" s="51"/>
      <c r="C391" s="55"/>
      <c r="D391" s="56"/>
    </row>
    <row r="392" spans="1:4" ht="14.5" x14ac:dyDescent="0.35">
      <c r="A392" s="56"/>
      <c r="B392" s="51"/>
      <c r="C392" s="55"/>
      <c r="D392" s="56"/>
    </row>
    <row r="393" spans="1:4" ht="14.5" x14ac:dyDescent="0.35">
      <c r="A393" s="56"/>
      <c r="B393" s="51"/>
      <c r="C393" s="55"/>
      <c r="D393" s="56"/>
    </row>
    <row r="394" spans="1:4" ht="14.5" x14ac:dyDescent="0.35">
      <c r="A394" s="56"/>
      <c r="B394" s="51"/>
      <c r="C394" s="55"/>
      <c r="D394" s="56"/>
    </row>
    <row r="395" spans="1:4" ht="14.5" x14ac:dyDescent="0.35">
      <c r="A395" s="56"/>
      <c r="B395" s="51"/>
      <c r="C395" s="55"/>
      <c r="D395" s="56"/>
    </row>
    <row r="396" spans="1:4" ht="14.5" x14ac:dyDescent="0.35">
      <c r="A396" s="56"/>
      <c r="B396" s="51"/>
      <c r="C396" s="55"/>
      <c r="D396" s="56"/>
    </row>
    <row r="397" spans="1:4" ht="14.5" x14ac:dyDescent="0.35">
      <c r="A397" s="56"/>
      <c r="B397" s="51"/>
      <c r="C397" s="55"/>
      <c r="D397" s="56"/>
    </row>
    <row r="398" spans="1:4" ht="14.5" x14ac:dyDescent="0.35">
      <c r="A398" s="56"/>
      <c r="B398" s="51"/>
      <c r="C398" s="55"/>
      <c r="D398" s="56"/>
    </row>
    <row r="399" spans="1:4" ht="14.5" x14ac:dyDescent="0.35">
      <c r="A399" s="56"/>
      <c r="B399" s="51"/>
      <c r="C399" s="55"/>
      <c r="D399" s="56"/>
    </row>
    <row r="400" spans="1:4" ht="14.5" x14ac:dyDescent="0.35">
      <c r="A400" s="56"/>
      <c r="B400" s="51"/>
      <c r="C400" s="55"/>
      <c r="D400" s="56"/>
    </row>
    <row r="401" spans="1:4" ht="14.5" x14ac:dyDescent="0.35">
      <c r="A401" s="56"/>
      <c r="B401" s="51"/>
      <c r="C401" s="55"/>
      <c r="D401" s="56"/>
    </row>
    <row r="402" spans="1:4" ht="14.5" x14ac:dyDescent="0.35">
      <c r="A402" s="56"/>
      <c r="B402" s="51"/>
      <c r="C402" s="55"/>
      <c r="D402" s="56"/>
    </row>
    <row r="403" spans="1:4" ht="14.5" x14ac:dyDescent="0.35">
      <c r="A403" s="56"/>
      <c r="B403" s="51"/>
      <c r="C403" s="55"/>
      <c r="D403" s="56"/>
    </row>
    <row r="404" spans="1:4" ht="14.5" x14ac:dyDescent="0.35">
      <c r="A404" s="56"/>
      <c r="B404" s="51"/>
      <c r="C404" s="55"/>
      <c r="D404" s="56"/>
    </row>
    <row r="405" spans="1:4" ht="14.5" x14ac:dyDescent="0.35">
      <c r="A405" s="56"/>
      <c r="B405" s="51"/>
      <c r="C405" s="55"/>
      <c r="D405" s="56"/>
    </row>
    <row r="406" spans="1:4" ht="14.5" x14ac:dyDescent="0.35">
      <c r="A406" s="56"/>
      <c r="B406" s="51"/>
      <c r="C406" s="55"/>
      <c r="D406" s="56"/>
    </row>
    <row r="407" spans="1:4" ht="14.5" x14ac:dyDescent="0.35">
      <c r="A407" s="56"/>
      <c r="B407" s="51"/>
      <c r="C407" s="55"/>
      <c r="D407" s="56"/>
    </row>
    <row r="408" spans="1:4" ht="14.5" x14ac:dyDescent="0.35">
      <c r="A408" s="56"/>
      <c r="B408" s="51"/>
      <c r="C408" s="55"/>
      <c r="D408" s="56"/>
    </row>
    <row r="409" spans="1:4" ht="14.5" x14ac:dyDescent="0.35">
      <c r="A409" s="56"/>
      <c r="B409" s="51"/>
      <c r="C409" s="55"/>
      <c r="D409" s="56"/>
    </row>
    <row r="410" spans="1:4" ht="14.5" x14ac:dyDescent="0.35">
      <c r="A410" s="56"/>
      <c r="B410" s="51"/>
      <c r="C410" s="55"/>
      <c r="D410" s="56"/>
    </row>
    <row r="411" spans="1:4" ht="14.5" x14ac:dyDescent="0.35">
      <c r="A411" s="56"/>
      <c r="B411" s="51"/>
      <c r="C411" s="55"/>
      <c r="D411" s="56"/>
    </row>
    <row r="412" spans="1:4" ht="14.5" x14ac:dyDescent="0.35">
      <c r="A412" s="56"/>
      <c r="B412" s="51"/>
      <c r="C412" s="55"/>
      <c r="D412" s="56"/>
    </row>
    <row r="413" spans="1:4" ht="14.5" x14ac:dyDescent="0.35">
      <c r="A413" s="56"/>
      <c r="B413" s="51"/>
      <c r="C413" s="55"/>
      <c r="D413" s="56"/>
    </row>
    <row r="414" spans="1:4" ht="14.5" x14ac:dyDescent="0.35">
      <c r="A414" s="56"/>
      <c r="B414" s="51"/>
      <c r="C414" s="55"/>
      <c r="D414" s="56"/>
    </row>
    <row r="415" spans="1:4" ht="14.5" x14ac:dyDescent="0.35">
      <c r="A415" s="56"/>
      <c r="B415" s="51"/>
      <c r="C415" s="55"/>
      <c r="D415" s="56"/>
    </row>
    <row r="416" spans="1:4" ht="14.5" x14ac:dyDescent="0.35">
      <c r="A416" s="56"/>
      <c r="B416" s="51"/>
      <c r="C416" s="55"/>
      <c r="D416" s="56"/>
    </row>
    <row r="417" spans="1:4" ht="14.5" x14ac:dyDescent="0.35">
      <c r="A417" s="56"/>
      <c r="B417" s="51"/>
      <c r="C417" s="55"/>
      <c r="D417" s="56"/>
    </row>
    <row r="418" spans="1:4" ht="14.5" x14ac:dyDescent="0.35">
      <c r="A418" s="56"/>
      <c r="B418" s="51"/>
      <c r="C418" s="55"/>
      <c r="D418" s="56"/>
    </row>
    <row r="419" spans="1:4" ht="14.5" x14ac:dyDescent="0.35">
      <c r="A419" s="56"/>
      <c r="B419" s="51"/>
      <c r="C419" s="55"/>
      <c r="D419" s="56"/>
    </row>
    <row r="420" spans="1:4" ht="14.5" x14ac:dyDescent="0.35">
      <c r="A420" s="56"/>
      <c r="B420" s="51"/>
      <c r="C420" s="55"/>
      <c r="D420" s="56"/>
    </row>
    <row r="421" spans="1:4" ht="14.5" x14ac:dyDescent="0.35">
      <c r="A421" s="56"/>
      <c r="B421" s="51"/>
      <c r="C421" s="55"/>
      <c r="D421" s="56"/>
    </row>
    <row r="422" spans="1:4" ht="14.5" x14ac:dyDescent="0.35">
      <c r="A422" s="56"/>
      <c r="B422" s="51"/>
      <c r="C422" s="55"/>
      <c r="D422" s="56"/>
    </row>
    <row r="423" spans="1:4" ht="14.5" x14ac:dyDescent="0.35">
      <c r="A423" s="56"/>
      <c r="B423" s="51"/>
      <c r="C423" s="55"/>
      <c r="D423" s="56"/>
    </row>
    <row r="424" spans="1:4" ht="14.5" x14ac:dyDescent="0.35">
      <c r="A424" s="56"/>
      <c r="B424" s="51"/>
      <c r="C424" s="55"/>
      <c r="D424" s="56"/>
    </row>
    <row r="425" spans="1:4" ht="14.5" x14ac:dyDescent="0.35">
      <c r="A425" s="56"/>
      <c r="B425" s="51"/>
      <c r="C425" s="55"/>
      <c r="D425" s="56"/>
    </row>
    <row r="426" spans="1:4" ht="14.5" x14ac:dyDescent="0.35">
      <c r="A426" s="56"/>
      <c r="B426" s="51"/>
      <c r="C426" s="55"/>
      <c r="D426" s="56"/>
    </row>
    <row r="427" spans="1:4" ht="14.5" x14ac:dyDescent="0.35">
      <c r="A427" s="56"/>
      <c r="B427" s="51"/>
      <c r="C427" s="55"/>
      <c r="D427" s="56"/>
    </row>
    <row r="428" spans="1:4" ht="14.5" x14ac:dyDescent="0.35">
      <c r="A428" s="56"/>
      <c r="B428" s="51"/>
      <c r="C428" s="55"/>
      <c r="D428" s="56"/>
    </row>
    <row r="429" spans="1:4" ht="14.5" x14ac:dyDescent="0.35">
      <c r="A429" s="56"/>
      <c r="B429" s="51"/>
      <c r="C429" s="55"/>
      <c r="D429" s="56"/>
    </row>
    <row r="430" spans="1:4" ht="14.5" x14ac:dyDescent="0.35">
      <c r="A430" s="56"/>
      <c r="B430" s="51"/>
      <c r="C430" s="55"/>
      <c r="D430" s="56"/>
    </row>
    <row r="431" spans="1:4" ht="14.5" x14ac:dyDescent="0.35">
      <c r="A431" s="56"/>
      <c r="B431" s="51"/>
      <c r="C431" s="55"/>
      <c r="D431" s="56"/>
    </row>
    <row r="432" spans="1:4" ht="14.5" x14ac:dyDescent="0.35">
      <c r="A432" s="56"/>
      <c r="B432" s="51"/>
      <c r="C432" s="55"/>
      <c r="D432" s="56"/>
    </row>
    <row r="433" spans="1:4" ht="14.5" x14ac:dyDescent="0.35">
      <c r="A433" s="56"/>
      <c r="B433" s="51"/>
      <c r="C433" s="55"/>
      <c r="D433" s="56"/>
    </row>
    <row r="434" spans="1:4" ht="14.5" x14ac:dyDescent="0.35">
      <c r="A434" s="56"/>
      <c r="B434" s="51"/>
      <c r="C434" s="55"/>
      <c r="D434" s="56"/>
    </row>
    <row r="435" spans="1:4" ht="14.5" x14ac:dyDescent="0.35">
      <c r="A435" s="56"/>
      <c r="B435" s="51"/>
      <c r="C435" s="55"/>
      <c r="D435" s="56"/>
    </row>
    <row r="436" spans="1:4" ht="14.5" x14ac:dyDescent="0.35">
      <c r="A436" s="56"/>
      <c r="B436" s="51"/>
      <c r="C436" s="55"/>
      <c r="D436" s="56"/>
    </row>
    <row r="437" spans="1:4" ht="14.5" x14ac:dyDescent="0.35">
      <c r="A437" s="56"/>
      <c r="B437" s="51"/>
      <c r="C437" s="55"/>
      <c r="D437" s="56"/>
    </row>
    <row r="438" spans="1:4" ht="14.5" x14ac:dyDescent="0.35">
      <c r="A438" s="56"/>
      <c r="B438" s="51"/>
      <c r="C438" s="55"/>
      <c r="D438" s="56"/>
    </row>
    <row r="439" spans="1:4" ht="14.5" x14ac:dyDescent="0.35">
      <c r="A439" s="56"/>
      <c r="B439" s="51"/>
      <c r="C439" s="55"/>
      <c r="D439" s="56"/>
    </row>
    <row r="440" spans="1:4" ht="14.5" x14ac:dyDescent="0.35">
      <c r="A440" s="56"/>
      <c r="B440" s="51"/>
      <c r="C440" s="55"/>
      <c r="D440" s="56"/>
    </row>
    <row r="441" spans="1:4" ht="14.5" x14ac:dyDescent="0.35">
      <c r="A441" s="56"/>
      <c r="B441" s="51"/>
      <c r="C441" s="55"/>
      <c r="D441" s="56"/>
    </row>
    <row r="442" spans="1:4" x14ac:dyDescent="0.3">
      <c r="A442" s="20"/>
      <c r="B442" s="4"/>
      <c r="C442" s="3"/>
      <c r="D442" s="20"/>
    </row>
    <row r="443" spans="1:4" x14ac:dyDescent="0.3">
      <c r="A443" s="20"/>
      <c r="B443" s="4"/>
      <c r="C443" s="3"/>
      <c r="D443" s="20"/>
    </row>
    <row r="444" spans="1:4" x14ac:dyDescent="0.3">
      <c r="A444" s="20"/>
      <c r="B444" s="4"/>
      <c r="C444" s="3"/>
      <c r="D444" s="20"/>
    </row>
    <row r="445" spans="1:4" x14ac:dyDescent="0.3">
      <c r="A445" s="20"/>
      <c r="B445" s="4"/>
      <c r="C445" s="3"/>
      <c r="D445" s="20"/>
    </row>
    <row r="446" spans="1:4" x14ac:dyDescent="0.3">
      <c r="A446" s="20"/>
      <c r="B446" s="4"/>
      <c r="C446" s="3"/>
      <c r="D446" s="20"/>
    </row>
    <row r="447" spans="1:4" x14ac:dyDescent="0.3">
      <c r="A447" s="20"/>
      <c r="B447" s="4"/>
      <c r="C447" s="3"/>
      <c r="D447" s="20"/>
    </row>
    <row r="448" spans="1:4" x14ac:dyDescent="0.3">
      <c r="A448" s="20"/>
      <c r="B448" s="4"/>
      <c r="C448" s="3"/>
      <c r="D448" s="20"/>
    </row>
    <row r="449" spans="1:4" x14ac:dyDescent="0.3">
      <c r="A449" s="20"/>
      <c r="B449" s="4"/>
      <c r="C449" s="3"/>
      <c r="D449" s="20"/>
    </row>
    <row r="450" spans="1:4" x14ac:dyDescent="0.3">
      <c r="A450" s="20"/>
      <c r="B450" s="4"/>
      <c r="C450" s="3"/>
      <c r="D450" s="20"/>
    </row>
    <row r="451" spans="1:4" x14ac:dyDescent="0.3">
      <c r="A451" s="20"/>
      <c r="B451" s="4"/>
      <c r="C451" s="3"/>
      <c r="D451" s="20"/>
    </row>
    <row r="452" spans="1:4" x14ac:dyDescent="0.3">
      <c r="A452" s="20"/>
      <c r="B452" s="4"/>
      <c r="C452" s="3"/>
      <c r="D452" s="20"/>
    </row>
    <row r="453" spans="1:4" x14ac:dyDescent="0.3">
      <c r="A453" s="20"/>
      <c r="B453" s="4"/>
      <c r="C453" s="3"/>
      <c r="D453" s="20"/>
    </row>
    <row r="454" spans="1:4" x14ac:dyDescent="0.3">
      <c r="A454" s="20"/>
      <c r="B454" s="4"/>
      <c r="C454" s="3"/>
      <c r="D454" s="20"/>
    </row>
    <row r="455" spans="1:4" x14ac:dyDescent="0.3">
      <c r="A455" s="20"/>
      <c r="B455" s="4"/>
      <c r="C455" s="3"/>
      <c r="D455" s="20"/>
    </row>
    <row r="456" spans="1:4" x14ac:dyDescent="0.3">
      <c r="A456" s="20"/>
      <c r="B456" s="4"/>
      <c r="C456" s="3"/>
      <c r="D456" s="20"/>
    </row>
    <row r="457" spans="1:4" x14ac:dyDescent="0.3">
      <c r="A457" s="20"/>
      <c r="B457" s="4"/>
      <c r="C457" s="3"/>
      <c r="D457" s="20"/>
    </row>
    <row r="458" spans="1:4" x14ac:dyDescent="0.3">
      <c r="A458" s="20"/>
      <c r="B458" s="4"/>
      <c r="C458" s="3"/>
      <c r="D458" s="20"/>
    </row>
    <row r="459" spans="1:4" x14ac:dyDescent="0.3">
      <c r="A459" s="20"/>
      <c r="B459" s="4"/>
      <c r="C459" s="3"/>
      <c r="D459" s="20"/>
    </row>
    <row r="460" spans="1:4" x14ac:dyDescent="0.3">
      <c r="A460" s="20"/>
      <c r="B460" s="4"/>
      <c r="C460" s="3"/>
      <c r="D460" s="20"/>
    </row>
    <row r="461" spans="1:4" x14ac:dyDescent="0.3">
      <c r="A461" s="20"/>
      <c r="B461" s="4"/>
      <c r="C461" s="3"/>
      <c r="D461" s="20"/>
    </row>
    <row r="462" spans="1:4" x14ac:dyDescent="0.3">
      <c r="A462" s="20"/>
      <c r="B462" s="4"/>
      <c r="C462" s="3"/>
      <c r="D462" s="20"/>
    </row>
    <row r="463" spans="1:4" x14ac:dyDescent="0.3">
      <c r="A463" s="20"/>
      <c r="B463" s="4"/>
      <c r="C463" s="3"/>
      <c r="D463" s="20"/>
    </row>
    <row r="464" spans="1:4" x14ac:dyDescent="0.3">
      <c r="A464" s="20"/>
      <c r="B464" s="4"/>
      <c r="C464" s="3"/>
      <c r="D464" s="20"/>
    </row>
    <row r="465" spans="1:4" x14ac:dyDescent="0.3">
      <c r="A465" s="20"/>
      <c r="B465" s="4"/>
      <c r="C465" s="3"/>
      <c r="D465" s="20"/>
    </row>
    <row r="466" spans="1:4" x14ac:dyDescent="0.3">
      <c r="A466" s="20"/>
      <c r="B466" s="4"/>
      <c r="C466" s="3"/>
      <c r="D466" s="20"/>
    </row>
    <row r="467" spans="1:4" x14ac:dyDescent="0.3">
      <c r="A467" s="20"/>
      <c r="B467" s="4"/>
      <c r="C467" s="3"/>
      <c r="D467" s="20"/>
    </row>
    <row r="468" spans="1:4" x14ac:dyDescent="0.3">
      <c r="A468" s="20"/>
      <c r="B468" s="4"/>
      <c r="C468" s="3"/>
      <c r="D468" s="20"/>
    </row>
    <row r="469" spans="1:4" x14ac:dyDescent="0.3">
      <c r="A469" s="20"/>
      <c r="B469" s="4"/>
      <c r="C469" s="3"/>
      <c r="D469" s="20"/>
    </row>
    <row r="470" spans="1:4" x14ac:dyDescent="0.3">
      <c r="A470" s="20"/>
      <c r="B470" s="4"/>
      <c r="C470" s="3"/>
      <c r="D470" s="20"/>
    </row>
    <row r="471" spans="1:4" x14ac:dyDescent="0.3">
      <c r="A471" s="20"/>
      <c r="B471" s="4"/>
      <c r="C471" s="3"/>
      <c r="D471" s="20"/>
    </row>
    <row r="472" spans="1:4" x14ac:dyDescent="0.3">
      <c r="A472" s="20"/>
      <c r="B472" s="4"/>
      <c r="C472" s="3"/>
      <c r="D472" s="20"/>
    </row>
    <row r="473" spans="1:4" x14ac:dyDescent="0.3">
      <c r="A473" s="20"/>
      <c r="B473" s="4"/>
      <c r="C473" s="3"/>
      <c r="D473" s="20"/>
    </row>
    <row r="474" spans="1:4" x14ac:dyDescent="0.3">
      <c r="A474" s="20"/>
      <c r="B474" s="4"/>
      <c r="C474" s="3"/>
      <c r="D474" s="20"/>
    </row>
    <row r="475" spans="1:4" x14ac:dyDescent="0.3">
      <c r="A475" s="20"/>
      <c r="B475" s="4"/>
      <c r="C475" s="3"/>
      <c r="D475" s="20"/>
    </row>
    <row r="476" spans="1:4" x14ac:dyDescent="0.3">
      <c r="A476" s="20"/>
      <c r="B476" s="4"/>
      <c r="C476" s="3"/>
      <c r="D476" s="20"/>
    </row>
    <row r="477" spans="1:4" x14ac:dyDescent="0.3">
      <c r="A477" s="20"/>
      <c r="B477" s="4"/>
      <c r="C477" s="3"/>
      <c r="D477" s="20"/>
    </row>
    <row r="478" spans="1:4" x14ac:dyDescent="0.3">
      <c r="A478" s="20"/>
      <c r="B478" s="4"/>
      <c r="C478" s="3"/>
      <c r="D478" s="20"/>
    </row>
    <row r="479" spans="1:4" x14ac:dyDescent="0.3">
      <c r="A479" s="20"/>
      <c r="B479" s="4"/>
      <c r="C479" s="3"/>
      <c r="D479" s="20"/>
    </row>
    <row r="480" spans="1:4" x14ac:dyDescent="0.3">
      <c r="A480" s="20"/>
      <c r="B480" s="4"/>
      <c r="C480" s="3"/>
      <c r="D480" s="20"/>
    </row>
    <row r="481" spans="1:4" x14ac:dyDescent="0.3">
      <c r="A481" s="20"/>
      <c r="B481" s="4"/>
      <c r="C481" s="3"/>
      <c r="D481" s="20"/>
    </row>
    <row r="482" spans="1:4" x14ac:dyDescent="0.3">
      <c r="A482" s="20"/>
      <c r="B482" s="4"/>
      <c r="C482" s="3"/>
      <c r="D482" s="20"/>
    </row>
  </sheetData>
  <sortState xmlns:xlrd2="http://schemas.microsoft.com/office/spreadsheetml/2017/richdata2" ref="A239:D327">
    <sortCondition ref="B239:B327"/>
  </sortState>
  <pageMargins left="0.7" right="0.7" top="0.78740157499999996" bottom="0.78740157499999996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2</vt:i4>
      </vt:variant>
      <vt:variant>
        <vt:lpstr>Benannte Bereiche</vt:lpstr>
      </vt:variant>
      <vt:variant>
        <vt:i4>5</vt:i4>
      </vt:variant>
    </vt:vector>
  </HeadingPairs>
  <TitlesOfParts>
    <vt:vector size="7" baseType="lpstr">
      <vt:lpstr>Tabelle1</vt:lpstr>
      <vt:lpstr>Tabelle2</vt:lpstr>
      <vt:lpstr>Tabelle1!Druckbereich</vt:lpstr>
      <vt:lpstr>Feiertag</vt:lpstr>
      <vt:lpstr>FeiertagDatum</vt:lpstr>
      <vt:lpstr>FeiertagName</vt:lpstr>
      <vt:lpstr>Wochenendtage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Kalender 2018 Hessen</dc:title>
  <dc:creator>© Kalenderpedia®</dc:creator>
  <dc:description>www.kalenderpedia.de - Informationen zum Kalender</dc:description>
  <cp:lastModifiedBy>oee</cp:lastModifiedBy>
  <cp:lastPrinted>2025-02-01T09:22:52Z</cp:lastPrinted>
  <dcterms:created xsi:type="dcterms:W3CDTF">2012-06-04T17:05:14Z</dcterms:created>
  <dcterms:modified xsi:type="dcterms:W3CDTF">2025-02-02T16:59:24Z</dcterms:modified>
</cp:coreProperties>
</file>