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04"/>
  <workbookPr codeName="DieseArbeitsmappe" defaultThemeVersion="166925"/>
  <mc:AlternateContent xmlns:mc="http://schemas.openxmlformats.org/markup-compatibility/2006">
    <mc:Choice Requires="x15">
      <x15ac:absPath xmlns:x15ac="http://schemas.microsoft.com/office/spreadsheetml/2010/11/ac" url="C:\Users\onure\Downloads\"/>
    </mc:Choice>
  </mc:AlternateContent>
  <xr:revisionPtr revIDLastSave="0" documentId="8_{3843C6AE-AB11-4E57-BBA7-A445C6EF00EC}" xr6:coauthVersionLast="47" xr6:coauthVersionMax="47" xr10:uidLastSave="{00000000-0000-0000-0000-000000000000}"/>
  <bookViews>
    <workbookView xWindow="-103" yWindow="-103" windowWidth="24144" windowHeight="14447" xr2:uid="{B8B1DE31-9AD2-4AB3-B905-45E81BEEDBFE}"/>
  </bookViews>
  <sheets>
    <sheet name="Tabelle1" sheetId="1" r:id="rId1"/>
  </sheets>
  <calcPr calcId="191029" refMode="R1C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16" i="1" l="1" a="1"/>
  <c r="L16" i="1" s="1"/>
  <c r="K16" i="1" a="1"/>
  <c r="K16" i="1" s="1"/>
  <c r="M16" i="1" s="1"/>
  <c r="L15" i="1" a="1"/>
  <c r="L15" i="1" s="1"/>
  <c r="K15" i="1" a="1"/>
  <c r="K15" i="1" s="1"/>
  <c r="M15" i="1" s="1"/>
  <c r="L14" i="1" a="1"/>
  <c r="L14" i="1" s="1"/>
  <c r="K14" i="1" a="1"/>
  <c r="K14" i="1" s="1"/>
  <c r="M14" i="1" s="1"/>
  <c r="L13" i="1" a="1"/>
  <c r="L13" i="1" s="1"/>
  <c r="K13" i="1" a="1"/>
  <c r="K13" i="1" s="1"/>
  <c r="M13" i="1" s="1"/>
  <c r="L12" i="1" a="1"/>
  <c r="L12" i="1" s="1"/>
  <c r="K12" i="1" a="1"/>
  <c r="K12" i="1" s="1"/>
  <c r="M12" i="1" s="1"/>
  <c r="L11" i="1" a="1"/>
  <c r="L11" i="1" s="1"/>
  <c r="K11" i="1" a="1"/>
  <c r="K11" i="1" s="1"/>
  <c r="M11" i="1" s="1"/>
  <c r="L10" i="1" a="1"/>
  <c r="L10" i="1" s="1"/>
  <c r="K10" i="1" a="1"/>
  <c r="K10" i="1" s="1"/>
  <c r="M10" i="1" s="1"/>
  <c r="L9" i="1" a="1"/>
  <c r="L9" i="1" s="1"/>
  <c r="K9" i="1" a="1"/>
  <c r="K9" i="1" s="1"/>
  <c r="M9" i="1" s="1"/>
  <c r="L8" i="1" a="1"/>
  <c r="L8" i="1" s="1"/>
  <c r="K8" i="1" a="1"/>
  <c r="K8" i="1" s="1"/>
  <c r="M8" i="1" s="1"/>
  <c r="L7" i="1" a="1"/>
  <c r="L7" i="1" s="1"/>
  <c r="K7" i="1" a="1"/>
  <c r="K7" i="1" s="1"/>
  <c r="M7" i="1" s="1"/>
  <c r="L6" i="1" a="1"/>
  <c r="L6" i="1" s="1"/>
  <c r="K6" i="1" a="1"/>
  <c r="K6" i="1" s="1"/>
  <c r="M6" i="1" s="1"/>
  <c r="L5" i="1" a="1"/>
  <c r="L5" i="1" s="1"/>
  <c r="K5" i="1" a="1"/>
  <c r="K5" i="1" s="1"/>
  <c r="H12" i="1"/>
  <c r="H11" i="1"/>
  <c r="H17" i="1"/>
  <c r="H6" i="1"/>
  <c r="H7" i="1"/>
  <c r="H8" i="1"/>
  <c r="H9" i="1"/>
  <c r="H10" i="1"/>
  <c r="H5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<sst xmlns="http://schemas.openxmlformats.org/spreadsheetml/2006/main" count="32" uniqueCount="27">
  <si>
    <t>Teilnehmer-ID</t>
  </si>
  <si>
    <t>Name</t>
  </si>
  <si>
    <t>Maßnahme</t>
  </si>
  <si>
    <t>Kursbeginn</t>
  </si>
  <si>
    <t>Anzahl Raten</t>
  </si>
  <si>
    <t>Erträge</t>
  </si>
  <si>
    <t>Kosten</t>
  </si>
  <si>
    <t>Gewinn</t>
  </si>
  <si>
    <t>Kurs 1</t>
  </si>
  <si>
    <t>Kurs 2</t>
  </si>
  <si>
    <t>Kurs 3</t>
  </si>
  <si>
    <t>Kurs 4</t>
  </si>
  <si>
    <t>Kurs 5</t>
  </si>
  <si>
    <t>Kurs 6</t>
  </si>
  <si>
    <t>XY</t>
  </si>
  <si>
    <t>DF</t>
  </si>
  <si>
    <t>FG</t>
  </si>
  <si>
    <t>RR</t>
  </si>
  <si>
    <t>EE</t>
  </si>
  <si>
    <t>HU</t>
  </si>
  <si>
    <t>Aktuelle lebende Liste wird ständig erweitern</t>
  </si>
  <si>
    <t>1 Monat nach Kursbeginn wird die erste Rate bezahl und einen Monat danach die Zweiter und so weiter..</t>
  </si>
  <si>
    <t>Die Kosten werden mit der letzten Raten abgezogen</t>
  </si>
  <si>
    <t>WUNSCHTABELLE</t>
  </si>
  <si>
    <t>Zeitraum</t>
  </si>
  <si>
    <t>xxx</t>
  </si>
  <si>
    <t>kurs7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</si>
</sst>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\ &quot;€&quot;"/>
    <numFmt numFmtId="166" formatCode="#,##0.00\ _€"/>
  </numFmts>
  <fonts count="3" x14ac:knownFonts="1">
    <font>
      <sz val="11"/>
      <color theme="1"/>
      <name val="Calibri"/>
      <family val="2"/>
      <scheme val="minor"/>
    </font>
    <font>
      <b/>
      <sz val="16"/>
      <color theme="0"/>
      <name val="Calibri"/>
      <family val="2"/>
      <scheme val="minor"/>
    </font>
    <font>
      <sz val="16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/>
        <bgColor theme="9"/>
      </patternFill>
    </fill>
    <fill>
      <patternFill patternType="solid">
        <fgColor theme="9" tint="0.79998168889431442"/>
        <bgColor theme="9" tint="0.79998168889431442"/>
      </patternFill>
    </fill>
  </fills>
  <borders count="4">
    <border>
      <left/>
      <right/>
      <top/>
      <bottom/>
      <diagonal/>
    </border>
    <border>
      <left/>
      <right/>
      <top style="thin">
        <color theme="9" tint="0.39997558519241921"/>
      </top>
      <bottom style="thin">
        <color theme="9" tint="0.39997558519241921"/>
      </bottom>
      <diagonal/>
    </border>
    <border>
      <left/>
      <right/>
      <top/>
      <bottom style="thin">
        <color theme="9" tint="0.39997558519241921"/>
      </bottom>
      <diagonal/>
    </border>
    <border>
      <left/>
      <right/>
      <top style="thin">
        <color theme="9" tint="0.39997558519241921"/>
      </top>
      <bottom/>
      <diagonal/>
    </border>
  </borders>
  <cellStyleXfs count="1">
    <xf numFmtId="0" fontId="0" fillId="0" borderId="0"/>
  </cellStyleXfs>
  <cellXfs count="26">
    <xf numFmtId="0" fontId="0" fillId="0" borderId="0" xfId="0"/>
    <xf numFmtId="0" fontId="2" fillId="3" borderId="1" xfId="0" applyFont="1" applyFill="1" applyBorder="1"/>
    <xf numFmtId="14" fontId="2" fillId="3" borderId="1" xfId="0" applyNumberFormat="1" applyFont="1" applyFill="1" applyBorder="1" applyAlignment="1">
      <alignment horizontal="center"/>
    </xf>
    <xf numFmtId="3" fontId="2" fillId="3" borderId="1" xfId="0" applyNumberFormat="1" applyFont="1" applyFill="1" applyBorder="1" applyAlignment="1">
      <alignment horizontal="center"/>
    </xf>
    <xf numFmtId="164" fontId="2" fillId="3" borderId="1" xfId="0" applyNumberFormat="1" applyFont="1" applyFill="1" applyBorder="1"/>
    <xf numFmtId="0" fontId="2" fillId="0" borderId="1" xfId="0" applyFont="1" applyBorder="1"/>
    <xf numFmtId="14" fontId="2" fillId="0" borderId="1" xfId="0" applyNumberFormat="1" applyFont="1" applyBorder="1" applyAlignment="1">
      <alignment horizontal="center"/>
    </xf>
    <xf numFmtId="3" fontId="2" fillId="0" borderId="1" xfId="0" applyNumberFormat="1" applyFont="1" applyBorder="1" applyAlignment="1">
      <alignment horizontal="center"/>
    </xf>
    <xf numFmtId="164" fontId="2" fillId="0" borderId="1" xfId="0" applyNumberFormat="1" applyFont="1" applyBorder="1"/>
    <xf numFmtId="17" fontId="0" fillId="0" borderId="0" xfId="0" applyNumberFormat="1"/>
    <xf numFmtId="4" fontId="0" fillId="0" borderId="0" xfId="0" applyNumberFormat="1"/>
    <xf numFmtId="164" fontId="0" fillId="0" borderId="0" xfId="0" applyNumberFormat="1"/>
    <xf numFmtId="14" fontId="0" fillId="0" borderId="0" xfId="0" applyNumberFormat="1"/>
    <xf numFmtId="0" fontId="2" fillId="3" borderId="1" xfId="0" applyFont="1" applyFill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1" fillId="2" borderId="2" xfId="0" applyFont="1" applyFill="1" applyBorder="1"/>
    <xf numFmtId="0" fontId="1" fillId="2" borderId="2" xfId="0" applyFont="1" applyFill="1" applyBorder="1" applyAlignment="1">
      <alignment horizontal="center"/>
    </xf>
    <xf numFmtId="164" fontId="1" fillId="2" borderId="2" xfId="0" applyNumberFormat="1" applyFont="1" applyFill="1" applyBorder="1"/>
    <xf numFmtId="0" fontId="2" fillId="0" borderId="3" xfId="0" applyFont="1" applyBorder="1" applyAlignment="1">
      <alignment horizontal="center"/>
    </xf>
    <xf numFmtId="0" fontId="2" fillId="0" borderId="3" xfId="0" applyFont="1" applyBorder="1"/>
    <xf numFmtId="14" fontId="2" fillId="0" borderId="3" xfId="0" applyNumberFormat="1" applyFont="1" applyBorder="1" applyAlignment="1">
      <alignment horizontal="center"/>
    </xf>
    <xf numFmtId="3" fontId="2" fillId="0" borderId="3" xfId="0" applyNumberFormat="1" applyFont="1" applyBorder="1" applyAlignment="1">
      <alignment horizontal="center"/>
    </xf>
    <xf numFmtId="164" fontId="2" fillId="0" borderId="3" xfId="0" applyNumberFormat="1" applyFont="1" applyBorder="1"/>
    <xf numFmtId="164" fontId="2" fillId="3" borderId="3" xfId="0" applyNumberFormat="1" applyFont="1" applyFill="1" applyBorder="1"/>
    <xf numFmtId="0" fontId="0" fillId="0" borderId="0" xfId="0" applyNumberFormat="1"/>
    <xf numFmtId="166" fontId="0" fillId="0" borderId="0" xfId="0" applyNumberFormat="1"/>
  </cellXfs>
  <cellStyles count="1">
    <cellStyle name="Standard" xfId="0" builtinId="0"/>
  </cellStyles>
  <dxfs count="18">
    <dxf>
      <numFmt numFmtId="164" formatCode="#,##0.00\ &quot;€&quot;"/>
    </dxf>
    <dxf>
      <numFmt numFmtId="4" formatCode="#,##0.00"/>
    </dxf>
    <dxf>
      <numFmt numFmtId="4" formatCode="#,##0.00"/>
    </dxf>
    <dxf>
      <numFmt numFmtId="22" formatCode="mmm\ yy"/>
    </dxf>
    <dxf>
      <numFmt numFmtId="19" formatCode="dd/mm/yyyy"/>
    </dxf>
    <dxf>
      <numFmt numFmtId="19" formatCode="dd/mm/yyyy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0"/>
        <name val="Calibri"/>
        <family val="2"/>
        <scheme val="minor"/>
      </font>
      <numFmt numFmtId="164" formatCode="#,##0.00\ &quot;€&quot;"/>
      <fill>
        <patternFill patternType="solid">
          <fgColor theme="9"/>
          <bgColor theme="9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family val="2"/>
        <scheme val="minor"/>
      </font>
      <numFmt numFmtId="164" formatCode="#,##0.00\ &quot;€&quot;"/>
      <fill>
        <patternFill patternType="solid">
          <fgColor theme="9" tint="0.79998168889431442"/>
          <bgColor theme="9" tint="0.79998168889431442"/>
        </patternFill>
      </fill>
      <border diagonalUp="0" diagonalDown="0">
        <left/>
        <right/>
        <top style="thin">
          <color theme="9" tint="0.39997558519241921"/>
        </top>
        <bottom style="thin">
          <color theme="9" tint="0.3999755851924192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family val="2"/>
        <scheme val="minor"/>
      </font>
      <numFmt numFmtId="164" formatCode="#,##0.00\ &quot;€&quot;"/>
      <border diagonalUp="0" diagonalDown="0">
        <left/>
        <right/>
        <top style="thin">
          <color theme="9" tint="0.39997558519241921"/>
        </top>
        <bottom style="thin">
          <color theme="9" tint="0.3999755851924192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family val="2"/>
        <scheme val="minor"/>
      </font>
      <numFmt numFmtId="164" formatCode="#,##0.00\ &quot;€&quot;"/>
      <border diagonalUp="0" diagonalDown="0">
        <left/>
        <right/>
        <top style="thin">
          <color theme="9" tint="0.39997558519241921"/>
        </top>
        <bottom style="thin">
          <color theme="9" tint="0.3999755851924192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family val="2"/>
        <scheme val="minor"/>
      </font>
      <numFmt numFmtId="3" formatCode="#,##0"/>
      <alignment horizontal="center" vertical="bottom" textRotation="0" wrapText="0" indent="0" justifyLastLine="0" shrinkToFit="0" readingOrder="0"/>
      <border diagonalUp="0" diagonalDown="0">
        <left/>
        <right/>
        <top style="thin">
          <color theme="9" tint="0.39997558519241921"/>
        </top>
        <bottom style="thin">
          <color theme="9" tint="0.3999755851924192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family val="2"/>
        <scheme val="minor"/>
      </font>
      <numFmt numFmtId="19" formatCode="dd/mm/yyyy"/>
      <alignment horizontal="center" vertical="bottom" textRotation="0" wrapText="0" indent="0" justifyLastLine="0" shrinkToFit="0" readingOrder="0"/>
      <border diagonalUp="0" diagonalDown="0">
        <left/>
        <right/>
        <top style="thin">
          <color theme="9" tint="0.39997558519241921"/>
        </top>
        <bottom style="thin">
          <color theme="9" tint="0.3999755851924192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family val="2"/>
        <scheme val="minor"/>
      </font>
      <border diagonalUp="0" diagonalDown="0">
        <left/>
        <right/>
        <top style="thin">
          <color theme="9" tint="0.39997558519241921"/>
        </top>
        <bottom style="thin">
          <color theme="9" tint="0.3999755851924192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family val="2"/>
        <scheme val="minor"/>
      </font>
      <border diagonalUp="0" diagonalDown="0">
        <left/>
        <right/>
        <top style="thin">
          <color theme="9" tint="0.39997558519241921"/>
        </top>
        <bottom style="thin">
          <color theme="9" tint="0.3999755851924192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  <border diagonalUp="0" diagonalDown="0">
        <left/>
        <right/>
        <top style="thin">
          <color theme="9" tint="0.39997558519241921"/>
        </top>
        <bottom style="thin">
          <color theme="9" tint="0.39997558519241921"/>
        </bottom>
        <vertical/>
        <horizontal/>
      </border>
    </dxf>
    <dxf>
      <border outline="0">
        <top style="thin">
          <color theme="9" tint="0.39997558519241921"/>
        </top>
      </border>
    </dxf>
    <dxf>
      <border outline="0">
        <bottom style="thin">
          <color theme="9" tint="0.39997558519241921"/>
        </bottom>
      </border>
    </dxf>
    <dxf>
      <border outline="0">
        <left style="thin">
          <color theme="9" tint="0.39997558519241921"/>
        </left>
        <top style="thin">
          <color theme="9" tint="0.39997558519241921"/>
        </top>
        <bottom style="thin">
          <color theme="9" tint="0.39997558519241921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98157B79-532B-43AC-8B93-B72E617FFCA5}" name="Tabelle2" displayName="Tabelle2" ref="A4:H12" totalsRowShown="0" headerRowDxfId="6" headerRowBorderDxfId="16" tableBorderDxfId="17" totalsRowBorderDxfId="15">
  <autoFilter ref="A4:H12" xr:uid="{98157B79-532B-43AC-8B93-B72E617FFCA5}"/>
  <tableColumns count="8">
    <tableColumn id="1" xr3:uid="{CF096DD2-D7BF-4062-A545-E29DC662DFE5}" name="Teilnehmer-ID" dataDxfId="14"/>
    <tableColumn id="2" xr3:uid="{739330EE-B898-43BB-8895-4BD845A71884}" name="Name" dataDxfId="13"/>
    <tableColumn id="3" xr3:uid="{8A24F2E8-55B4-41F8-A2ED-EB31C2F68AA3}" name="Maßnahme" dataDxfId="12"/>
    <tableColumn id="4" xr3:uid="{FDD3B287-A750-4AA1-BCDE-71A6686AB90D}" name="Kursbeginn" dataDxfId="11"/>
    <tableColumn id="5" xr3:uid="{D5F5CE5A-2EDF-442A-AC39-8141B1CDF5D1}" name="Anzahl Raten" dataDxfId="10"/>
    <tableColumn id="6" xr3:uid="{05CED55B-0E2A-404D-8660-F279CE4A5407}" name="Erträge" dataDxfId="9"/>
    <tableColumn id="7" xr3:uid="{53269645-1DA4-4FD7-99DF-BB5A5DEE97A5}" name="Kosten" dataDxfId="8"/>
    <tableColumn id="8" xr3:uid="{A822A200-1E45-4442-A79A-42C8AA8FD756}" name="Gewinn" dataDxfId="7">
      <calculatedColumnFormula>+F5-G5</calculatedColumnFormula>
    </tableColumn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65C3E5CF-03DC-4EEE-AFDE-466FA7E5989D}" name="Tabelle14" displayName="Tabelle14" ref="J4:M16" totalsRowShown="0">
  <autoFilter ref="J4:M16" xr:uid="{65C3E5CF-03DC-4EEE-AFDE-466FA7E5989D}"/>
  <tableColumns count="4">
    <tableColumn id="1" xr3:uid="{CE795283-BD84-46B8-9276-D6D5CA4C5488}" name="Zeitraum" dataDxfId="3"/>
    <tableColumn id="2" xr3:uid="{5405C291-A88B-41E2-9056-183079A27FCB}" name="Erträge" dataDxfId="2">
      <calculatedColumnFormula array="1">_xlfn.LET(_xlpm.rng,Tabelle2[[Kursbeginn]:[Kosten]],_xlpm.da,_xlfn.CHOOSECOLS(_xlpm.rng,1),_xlpm.kb,Tabelle2[Kursbeginn],_xlpm.anfang,EOMONTH(MIN(_xlpm.da),-1)+1,_xlpm.ende,EOMONTH(MAX(_xlpm.da)+180,-1)+1,_xlpm.sqz,_xlfn.SEQUENCE(,DATEDIF(_xlpm.anfang,_xlpm.ende,"M"),0),_xlpm.dat,EDATE(_xlpm.anfang,_xlpm.sqz),_xlpm.an,_xlfn.CHOOSECOLS(_xlpm.rng,2),_xlpm.er,_xlfn.CHOOSECOLS(_xlpm.rng,3),_xlpm.ko,_xlfn.CHOOSECOLS(_xlpm.rng,4),_xlpm.ert,IF(_xlpm.da&lt;_xlpm.dat,IF(EDATE(_xlpm.da,_xlpm.an)&gt;=_xlpm.dat,_xlpm.er/_xlpm.an,0),0),_xlpm.kos,IF(EDATE(_xlpm.da-DAY(_xlpm.da)+1,_xlpm.an)=_xlpm.dat,-_xlpm.ko,0),_xlpm.vs,_xlfn.VSTACK(_xlpm.ert,_xlpm.kos),_xlpm.fier,_xlfn._xlws.FILTER(_xlpm.vs,(_xlpm.dat=Tabelle14[[#This Row],[Zeitraum]])),IFERROR(SUM(_xlfn._xlws.FILTER(_xlpm.fier,_xlpm.fier&gt;0)),0))</calculatedColumnFormula>
    </tableColumn>
    <tableColumn id="3" xr3:uid="{09C4CE39-20F3-4281-9384-4F8FB5F3038C}" name="Kosten" dataDxfId="1">
      <calculatedColumnFormula array="1">_xlfn.LET(_xlpm.rng,Tabelle2[[Kursbeginn]:[Kosten]],_xlpm.da,_xlfn.CHOOSECOLS(_xlpm.rng,1),_xlpm.kb,Tabelle2[Kursbeginn],_xlpm.anfang,EOMONTH(MIN(_xlpm.da),-1)+1,_xlpm.ende,EOMONTH(MAX(_xlpm.da)+180,-1)+1,_xlpm.sqz,_xlfn.SEQUENCE(,DATEDIF(_xlpm.anfang,_xlpm.ende,"M"),0),_xlpm.dat,EDATE(_xlpm.anfang,_xlpm.sqz),_xlpm.an,_xlfn.CHOOSECOLS(_xlpm.rng,2),_xlpm.er,_xlfn.CHOOSECOLS(_xlpm.rng,3),_xlpm.ko,_xlfn.CHOOSECOLS(_xlpm.rng,4),_xlpm.ert,IF(_xlpm.da&lt;_xlpm.dat,IF(EDATE(_xlpm.da,_xlpm.an)&gt;=_xlpm.dat,_xlpm.er/_xlpm.an,0),0),_xlpm.kos,IF(EDATE(_xlpm.da-DAY(_xlpm.da)+1,_xlpm.an)=_xlpm.dat,-_xlpm.ko,0),_xlpm.vs,_xlfn.VSTACK(_xlpm.ert,_xlpm.kos),_xlpm.fier,_xlfn._xlws.FILTER(_xlpm.vs,(_xlpm.dat=Tabelle14[[#This Row],[Zeitraum]])),-IFERROR(SUM(_xlfn._xlws.FILTER(_xlpm.fier,_xlpm.fier&lt;0)),0))</calculatedColumnFormula>
    </tableColumn>
    <tableColumn id="4" xr3:uid="{C0DC556C-35AB-4D11-8AE9-53C1E1B88D8B}" name="Gewinn" dataDxfId="0">
      <calculatedColumnFormula>+K5-L5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– 2022-Design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E3CFC3-6971-442C-89F7-7655FAE82728}">
  <sheetPr codeName="Tabelle1"/>
  <dimension ref="A2:AQ30"/>
  <sheetViews>
    <sheetView tabSelected="1" topLeftCell="B1" workbookViewId="0">
      <selection activeCell="M19" sqref="M19"/>
    </sheetView>
  </sheetViews>
  <sheetFormatPr baseColWidth="10" defaultRowHeight="14.5" x14ac:dyDescent="0.35"/>
  <cols>
    <col min="1" max="1" width="19.33203125" customWidth="1"/>
    <col min="2" max="2" width="22.4140625" bestFit="1" customWidth="1"/>
    <col min="3" max="3" width="23.4140625" bestFit="1" customWidth="1"/>
    <col min="4" max="4" width="15.83203125" customWidth="1"/>
    <col min="5" max="5" width="18.25" customWidth="1"/>
    <col min="6" max="6" width="16" bestFit="1" customWidth="1"/>
    <col min="7" max="8" width="14.4140625" bestFit="1" customWidth="1"/>
    <col min="10" max="10" width="11" style="24" bestFit="1" customWidth="1"/>
    <col min="11" max="43" width="10.6640625" style="12"/>
  </cols>
  <sheetData>
    <row r="2" spans="1:17" x14ac:dyDescent="0.35">
      <c r="A2" t="s">
        <v>20</v>
      </c>
    </row>
    <row r="4" spans="1:17" ht="20.6" x14ac:dyDescent="0.5">
      <c r="A4" s="15" t="s">
        <v>0</v>
      </c>
      <c r="B4" s="15" t="s">
        <v>1</v>
      </c>
      <c r="C4" s="15" t="s">
        <v>2</v>
      </c>
      <c r="D4" s="15" t="s">
        <v>3</v>
      </c>
      <c r="E4" s="16" t="s">
        <v>4</v>
      </c>
      <c r="F4" s="17" t="s">
        <v>5</v>
      </c>
      <c r="G4" s="17" t="s">
        <v>6</v>
      </c>
      <c r="H4" s="17" t="s">
        <v>7</v>
      </c>
      <c r="J4" t="s">
        <v>24</v>
      </c>
      <c r="K4" t="s">
        <v>5</v>
      </c>
      <c r="L4" t="s">
        <v>6</v>
      </c>
      <c r="M4" t="s">
        <v>7</v>
      </c>
    </row>
    <row r="5" spans="1:17" ht="20.6" x14ac:dyDescent="0.5">
      <c r="A5" s="13">
        <v>202401</v>
      </c>
      <c r="B5" s="1" t="s">
        <v>14</v>
      </c>
      <c r="C5" s="1" t="s">
        <v>8</v>
      </c>
      <c r="D5" s="2">
        <v>45530</v>
      </c>
      <c r="E5" s="3">
        <v>2</v>
      </c>
      <c r="F5" s="4">
        <v>3500</v>
      </c>
      <c r="G5" s="4">
        <v>240</v>
      </c>
      <c r="H5" s="4">
        <f>+F5-G5</f>
        <v>3260</v>
      </c>
      <c r="J5" s="9">
        <v>45536</v>
      </c>
      <c r="K5" s="10" cm="1">
        <f t="array" ref="K5">_xlfn.LET(_xlpm.rng,Tabelle2[[Kursbeginn]:[Kosten]],_xlpm.da,_xlfn.CHOOSECOLS(_xlpm.rng,1),_xlpm.kb,Tabelle2[Kursbeginn],_xlpm.anfang,EOMONTH(MIN(_xlpm.da),-1)+1,_xlpm.ende,EOMONTH(MAX(_xlpm.da)+180,-1)+1,_xlpm.sqz,_xlfn.SEQUENCE(,DATEDIF(_xlpm.anfang,_xlpm.ende,"M"),0),_xlpm.dat,EDATE(_xlpm.anfang,_xlpm.sqz),_xlpm.an,_xlfn.CHOOSECOLS(_xlpm.rng,2),_xlpm.er,_xlfn.CHOOSECOLS(_xlpm.rng,3),_xlpm.ko,_xlfn.CHOOSECOLS(_xlpm.rng,4),_xlpm.ert,IF(_xlpm.da&lt;_xlpm.dat,IF(EDATE(_xlpm.da,_xlpm.an)&gt;=_xlpm.dat,_xlpm.er/_xlpm.an,0),0),_xlpm.kos,IF(EDATE(_xlpm.da-DAY(_xlpm.da)+1,_xlpm.an)=_xlpm.dat,-_xlpm.ko,0),_xlpm.vs,_xlfn.VSTACK(_xlpm.ert,_xlpm.kos),_xlpm.fier,_xlfn._xlws.FILTER(_xlpm.vs,(_xlpm.dat=Tabelle14[[#This Row],[Zeitraum]])),IFERROR(SUM(_xlfn._xlws.FILTER(_xlpm.fier,_xlpm.fier&gt;0)),0))</f>
        <v>1750</v>
      </c>
      <c r="L5" s="10" cm="1">
        <f t="array" ref="L5">_xlfn.LET(_xlpm.rng,Tabelle2[[Kursbeginn]:[Kosten]],_xlpm.da,_xlfn.CHOOSECOLS(_xlpm.rng,1),_xlpm.kb,Tabelle2[Kursbeginn],_xlpm.anfang,EOMONTH(MIN(_xlpm.da),-1)+1,_xlpm.ende,EOMONTH(MAX(_xlpm.da)+180,-1)+1,_xlpm.sqz,_xlfn.SEQUENCE(,DATEDIF(_xlpm.anfang,_xlpm.ende,"M"),0),_xlpm.dat,EDATE(_xlpm.anfang,_xlpm.sqz),_xlpm.an,_xlfn.CHOOSECOLS(_xlpm.rng,2),_xlpm.er,_xlfn.CHOOSECOLS(_xlpm.rng,3),_xlpm.ko,_xlfn.CHOOSECOLS(_xlpm.rng,4),_xlpm.ert,IF(_xlpm.da&lt;_xlpm.dat,IF(EDATE(_xlpm.da,_xlpm.an)&gt;=_xlpm.dat,_xlpm.er/_xlpm.an,0),0),_xlpm.kos,IF(EDATE(_xlpm.da-DAY(_xlpm.da)+1,_xlpm.an)=_xlpm.dat,-_xlpm.ko,0),_xlpm.vs,_xlfn.VSTACK(_xlpm.ert,_xlpm.kos),_xlpm.fier,_xlfn._xlws.FILTER(_xlpm.vs,(_xlpm.dat=Tabelle14[[#This Row],[Zeitraum]])),-IFERROR(SUM(_xlfn._xlws.FILTER(_xlpm.fier,_xlpm.fier&lt;0)),0))</f>
        <v>0</v>
      </c>
      <c r="M5"/>
      <c r="N5" s="25"/>
      <c r="O5" s="25"/>
      <c r="P5" s="25"/>
      <c r="Q5" s="25"/>
    </row>
    <row r="6" spans="1:17" ht="20.6" x14ac:dyDescent="0.5">
      <c r="A6" s="14">
        <v>202402</v>
      </c>
      <c r="B6" s="5" t="s">
        <v>15</v>
      </c>
      <c r="C6" s="5" t="s">
        <v>9</v>
      </c>
      <c r="D6" s="6">
        <v>45558</v>
      </c>
      <c r="E6" s="7">
        <v>3</v>
      </c>
      <c r="F6" s="8">
        <v>4550</v>
      </c>
      <c r="G6" s="8">
        <v>520</v>
      </c>
      <c r="H6" s="4">
        <f t="shared" ref="H6:H10" si="0">+F6-G6</f>
        <v>4030</v>
      </c>
      <c r="J6" s="9">
        <v>45566</v>
      </c>
      <c r="K6" s="10" cm="1">
        <f t="array" ref="K6">_xlfn.LET(_xlpm.rng,Tabelle2[[Kursbeginn]:[Kosten]],_xlpm.da,_xlfn.CHOOSECOLS(_xlpm.rng,1),_xlpm.kb,Tabelle2[Kursbeginn],_xlpm.anfang,EOMONTH(MIN(_xlpm.da),-1)+1,_xlpm.ende,EOMONTH(MAX(_xlpm.da)+180,-1)+1,_xlpm.sqz,_xlfn.SEQUENCE(,DATEDIF(_xlpm.anfang,_xlpm.ende,"M"),0),_xlpm.dat,EDATE(_xlpm.anfang,_xlpm.sqz),_xlpm.an,_xlfn.CHOOSECOLS(_xlpm.rng,2),_xlpm.er,_xlfn.CHOOSECOLS(_xlpm.rng,3),_xlpm.ko,_xlfn.CHOOSECOLS(_xlpm.rng,4),_xlpm.ert,IF(_xlpm.da&lt;_xlpm.dat,IF(EDATE(_xlpm.da,_xlpm.an)&gt;=_xlpm.dat,_xlpm.er/_xlpm.an,0),0),_xlpm.kos,IF(EDATE(_xlpm.da-DAY(_xlpm.da)+1,_xlpm.an)=_xlpm.dat,-_xlpm.ko,0),_xlpm.vs,_xlfn.VSTACK(_xlpm.ert,_xlpm.kos),_xlpm.fier,_xlfn._xlws.FILTER(_xlpm.vs,(_xlpm.dat=Tabelle14[[#This Row],[Zeitraum]])),IFERROR(SUM(_xlfn._xlws.FILTER(_xlpm.fier,_xlpm.fier&gt;0)),0))</f>
        <v>5100</v>
      </c>
      <c r="L6" s="10" cm="1">
        <f t="array" ref="L6">_xlfn.LET(_xlpm.rng,Tabelle2[[Kursbeginn]:[Kosten]],_xlpm.da,_xlfn.CHOOSECOLS(_xlpm.rng,1),_xlpm.kb,Tabelle2[Kursbeginn],_xlpm.anfang,EOMONTH(MIN(_xlpm.da),-1)+1,_xlpm.ende,EOMONTH(MAX(_xlpm.da)+180,-1)+1,_xlpm.sqz,_xlfn.SEQUENCE(,DATEDIF(_xlpm.anfang,_xlpm.ende,"M"),0),_xlpm.dat,EDATE(_xlpm.anfang,_xlpm.sqz),_xlpm.an,_xlfn.CHOOSECOLS(_xlpm.rng,2),_xlpm.er,_xlfn.CHOOSECOLS(_xlpm.rng,3),_xlpm.ko,_xlfn.CHOOSECOLS(_xlpm.rng,4),_xlpm.ert,IF(_xlpm.da&lt;_xlpm.dat,IF(EDATE(_xlpm.da,_xlpm.an)&gt;=_xlpm.dat,_xlpm.er/_xlpm.an,0),0),_xlpm.kos,IF(EDATE(_xlpm.da-DAY(_xlpm.da)+1,_xlpm.an)=_xlpm.dat,-_xlpm.ko,0),_xlpm.vs,_xlfn.VSTACK(_xlpm.ert,_xlpm.kos),_xlpm.fier,_xlfn._xlws.FILTER(_xlpm.vs,(_xlpm.dat=Tabelle14[[#This Row],[Zeitraum]])),-IFERROR(SUM(_xlfn._xlws.FILTER(_xlpm.fier,_xlpm.fier&lt;0)),0))</f>
        <v>240</v>
      </c>
      <c r="M6" s="11">
        <f>+K6-L6</f>
        <v>4860</v>
      </c>
      <c r="N6" s="25"/>
      <c r="O6" s="25"/>
      <c r="P6" s="25"/>
      <c r="Q6" s="25"/>
    </row>
    <row r="7" spans="1:17" ht="20.6" x14ac:dyDescent="0.5">
      <c r="A7" s="13">
        <v>202403</v>
      </c>
      <c r="B7" s="1" t="s">
        <v>16</v>
      </c>
      <c r="C7" s="1" t="s">
        <v>10</v>
      </c>
      <c r="D7" s="2">
        <v>45558</v>
      </c>
      <c r="E7" s="3">
        <v>3</v>
      </c>
      <c r="F7" s="4">
        <v>5500</v>
      </c>
      <c r="G7" s="4">
        <v>200</v>
      </c>
      <c r="H7" s="4">
        <f t="shared" si="0"/>
        <v>5300</v>
      </c>
      <c r="J7" s="9">
        <v>45597</v>
      </c>
      <c r="K7" s="10" cm="1">
        <f t="array" ref="K7">_xlfn.LET(_xlpm.rng,Tabelle2[[Kursbeginn]:[Kosten]],_xlpm.da,_xlfn.CHOOSECOLS(_xlpm.rng,1),_xlpm.kb,Tabelle2[Kursbeginn],_xlpm.anfang,EOMONTH(MIN(_xlpm.da),-1)+1,_xlpm.ende,EOMONTH(MAX(_xlpm.da)+180,-1)+1,_xlpm.sqz,_xlfn.SEQUENCE(,DATEDIF(_xlpm.anfang,_xlpm.ende,"M"),0),_xlpm.dat,EDATE(_xlpm.anfang,_xlpm.sqz),_xlpm.an,_xlfn.CHOOSECOLS(_xlpm.rng,2),_xlpm.er,_xlfn.CHOOSECOLS(_xlpm.rng,3),_xlpm.ko,_xlfn.CHOOSECOLS(_xlpm.rng,4),_xlpm.ert,IF(_xlpm.da&lt;_xlpm.dat,IF(EDATE(_xlpm.da,_xlpm.an)&gt;=_xlpm.dat,_xlpm.er/_xlpm.an,0),0),_xlpm.kos,IF(EDATE(_xlpm.da-DAY(_xlpm.da)+1,_xlpm.an)=_xlpm.dat,-_xlpm.ko,0),_xlpm.vs,_xlfn.VSTACK(_xlpm.ert,_xlpm.kos),_xlpm.fier,_xlfn._xlws.FILTER(_xlpm.vs,(_xlpm.dat=Tabelle14[[#This Row],[Zeitraum]])),IFERROR(SUM(_xlfn._xlws.FILTER(_xlpm.fier,_xlpm.fier&gt;0)),0))</f>
        <v>8199</v>
      </c>
      <c r="L7" s="10" cm="1">
        <f t="array" ref="L7">_xlfn.LET(_xlpm.rng,Tabelle2[[Kursbeginn]:[Kosten]],_xlpm.da,_xlfn.CHOOSECOLS(_xlpm.rng,1),_xlpm.kb,Tabelle2[Kursbeginn],_xlpm.anfang,EOMONTH(MIN(_xlpm.da),-1)+1,_xlpm.ende,EOMONTH(MAX(_xlpm.da)+180,-1)+1,_xlpm.sqz,_xlfn.SEQUENCE(,DATEDIF(_xlpm.anfang,_xlpm.ende,"M"),0),_xlpm.dat,EDATE(_xlpm.anfang,_xlpm.sqz),_xlpm.an,_xlfn.CHOOSECOLS(_xlpm.rng,2),_xlpm.er,_xlfn.CHOOSECOLS(_xlpm.rng,3),_xlpm.ko,_xlfn.CHOOSECOLS(_xlpm.rng,4),_xlpm.ert,IF(_xlpm.da&lt;_xlpm.dat,IF(EDATE(_xlpm.da,_xlpm.an)&gt;=_xlpm.dat,_xlpm.er/_xlpm.an,0),0),_xlpm.kos,IF(EDATE(_xlpm.da-DAY(_xlpm.da)+1,_xlpm.an)=_xlpm.dat,-_xlpm.ko,0),_xlpm.vs,_xlfn.VSTACK(_xlpm.ert,_xlpm.kos),_xlpm.fier,_xlfn._xlws.FILTER(_xlpm.vs,(_xlpm.dat=Tabelle14[[#This Row],[Zeitraum]])),-IFERROR(SUM(_xlfn._xlws.FILTER(_xlpm.fier,_xlpm.fier&lt;0)),0))</f>
        <v>300</v>
      </c>
      <c r="M7" s="11">
        <f t="shared" ref="M7:M8" si="1">+K7-L7</f>
        <v>7899</v>
      </c>
      <c r="N7" s="25"/>
      <c r="O7" s="25"/>
      <c r="P7" s="25"/>
      <c r="Q7" s="25"/>
    </row>
    <row r="8" spans="1:17" ht="20.6" x14ac:dyDescent="0.5">
      <c r="A8" s="14">
        <v>202404</v>
      </c>
      <c r="B8" s="5" t="s">
        <v>17</v>
      </c>
      <c r="C8" s="5" t="s">
        <v>11</v>
      </c>
      <c r="D8" s="6">
        <v>45574</v>
      </c>
      <c r="E8" s="7">
        <v>1</v>
      </c>
      <c r="F8" s="8">
        <v>664</v>
      </c>
      <c r="G8" s="8">
        <v>300</v>
      </c>
      <c r="H8" s="4">
        <f t="shared" si="0"/>
        <v>364</v>
      </c>
      <c r="J8" s="9">
        <v>45627</v>
      </c>
      <c r="K8" s="10" cm="1">
        <f t="array" ref="K8">_xlfn.LET(_xlpm.rng,Tabelle2[[Kursbeginn]:[Kosten]],_xlpm.da,_xlfn.CHOOSECOLS(_xlpm.rng,1),_xlpm.kb,Tabelle2[Kursbeginn],_xlpm.anfang,EOMONTH(MIN(_xlpm.da),-1)+1,_xlpm.ende,EOMONTH(MAX(_xlpm.da)+180,-1)+1,_xlpm.sqz,_xlfn.SEQUENCE(,DATEDIF(_xlpm.anfang,_xlpm.ende,"M"),0),_xlpm.dat,EDATE(_xlpm.anfang,_xlpm.sqz),_xlpm.an,_xlfn.CHOOSECOLS(_xlpm.rng,2),_xlpm.er,_xlfn.CHOOSECOLS(_xlpm.rng,3),_xlpm.ko,_xlfn.CHOOSECOLS(_xlpm.rng,4),_xlpm.ert,IF(_xlpm.da&lt;_xlpm.dat,IF(EDATE(_xlpm.da,_xlpm.an)&gt;=_xlpm.dat,_xlpm.er/_xlpm.an,0),0),_xlpm.kos,IF(EDATE(_xlpm.da-DAY(_xlpm.da)+1,_xlpm.an)=_xlpm.dat,-_xlpm.ko,0),_xlpm.vs,_xlfn.VSTACK(_xlpm.ert,_xlpm.kos),_xlpm.fier,_xlfn._xlws.FILTER(_xlpm.vs,(_xlpm.dat=Tabelle14[[#This Row],[Zeitraum]])),IFERROR(SUM(_xlfn._xlws.FILTER(_xlpm.fier,_xlpm.fier&gt;0)),0))</f>
        <v>7535</v>
      </c>
      <c r="L8" s="10" cm="1">
        <f t="array" ref="L8">_xlfn.LET(_xlpm.rng,Tabelle2[[Kursbeginn]:[Kosten]],_xlpm.da,_xlfn.CHOOSECOLS(_xlpm.rng,1),_xlpm.kb,Tabelle2[Kursbeginn],_xlpm.anfang,EOMONTH(MIN(_xlpm.da),-1)+1,_xlpm.ende,EOMONTH(MAX(_xlpm.da)+180,-1)+1,_xlpm.sqz,_xlfn.SEQUENCE(,DATEDIF(_xlpm.anfang,_xlpm.ende,"M"),0),_xlpm.dat,EDATE(_xlpm.anfang,_xlpm.sqz),_xlpm.an,_xlfn.CHOOSECOLS(_xlpm.rng,2),_xlpm.er,_xlfn.CHOOSECOLS(_xlpm.rng,3),_xlpm.ko,_xlfn.CHOOSECOLS(_xlpm.rng,4),_xlpm.ert,IF(_xlpm.da&lt;_xlpm.dat,IF(EDATE(_xlpm.da,_xlpm.an)&gt;=_xlpm.dat,_xlpm.er/_xlpm.an,0),0),_xlpm.kos,IF(EDATE(_xlpm.da-DAY(_xlpm.da)+1,_xlpm.an)=_xlpm.dat,-_xlpm.ko,0),_xlpm.vs,_xlfn.VSTACK(_xlpm.ert,_xlpm.kos),_xlpm.fier,_xlfn._xlws.FILTER(_xlpm.vs,(_xlpm.dat=Tabelle14[[#This Row],[Zeitraum]])),-IFERROR(SUM(_xlfn._xlws.FILTER(_xlpm.fier,_xlpm.fier&lt;0)),0))</f>
        <v>720</v>
      </c>
      <c r="M8" s="11">
        <f t="shared" si="1"/>
        <v>6815</v>
      </c>
      <c r="N8" s="25"/>
      <c r="O8" s="25"/>
      <c r="P8" s="25"/>
      <c r="Q8" s="25"/>
    </row>
    <row r="9" spans="1:17" ht="20.6" x14ac:dyDescent="0.5">
      <c r="A9" s="13">
        <v>202405</v>
      </c>
      <c r="B9" s="1" t="s">
        <v>18</v>
      </c>
      <c r="C9" s="1" t="s">
        <v>12</v>
      </c>
      <c r="D9" s="2">
        <v>45586</v>
      </c>
      <c r="E9" s="3">
        <v>3</v>
      </c>
      <c r="F9" s="4">
        <v>5555</v>
      </c>
      <c r="G9" s="4">
        <v>555</v>
      </c>
      <c r="H9" s="4">
        <f t="shared" si="0"/>
        <v>5000</v>
      </c>
      <c r="J9" s="9">
        <v>45658</v>
      </c>
      <c r="K9" s="10" cm="1">
        <f t="array" ref="K9">_xlfn.LET(_xlpm.rng,Tabelle2[[Kursbeginn]:[Kosten]],_xlpm.da,_xlfn.CHOOSECOLS(_xlpm.rng,1),_xlpm.kb,Tabelle2[Kursbeginn],_xlpm.anfang,EOMONTH(MIN(_xlpm.da),-1)+1,_xlpm.ende,EOMONTH(MAX(_xlpm.da)+180,-1)+1,_xlpm.sqz,_xlfn.SEQUENCE(,DATEDIF(_xlpm.anfang,_xlpm.ende,"M"),0),_xlpm.dat,EDATE(_xlpm.anfang,_xlpm.sqz),_xlpm.an,_xlfn.CHOOSECOLS(_xlpm.rng,2),_xlpm.er,_xlfn.CHOOSECOLS(_xlpm.rng,3),_xlpm.ko,_xlfn.CHOOSECOLS(_xlpm.rng,4),_xlpm.ert,IF(_xlpm.da&lt;_xlpm.dat,IF(EDATE(_xlpm.da,_xlpm.an)&gt;=_xlpm.dat,_xlpm.er/_xlpm.an,0),0),_xlpm.kos,IF(EDATE(_xlpm.da-DAY(_xlpm.da)+1,_xlpm.an)=_xlpm.dat,-_xlpm.ko,0),_xlpm.vs,_xlfn.VSTACK(_xlpm.ert,_xlpm.kos),_xlpm.fier,_xlfn._xlws.FILTER(_xlpm.vs,(_xlpm.dat=Tabelle14[[#This Row],[Zeitraum]])),IFERROR(SUM(_xlfn._xlws.FILTER(_xlpm.fier,_xlpm.fier&gt;0)),0))</f>
        <v>6685</v>
      </c>
      <c r="L9" s="10" cm="1">
        <f t="array" ref="L9">_xlfn.LET(_xlpm.rng,Tabelle2[[Kursbeginn]:[Kosten]],_xlpm.da,_xlfn.CHOOSECOLS(_xlpm.rng,1),_xlpm.kb,Tabelle2[Kursbeginn],_xlpm.anfang,EOMONTH(MIN(_xlpm.da),-1)+1,_xlpm.ende,EOMONTH(MAX(_xlpm.da)+180,-1)+1,_xlpm.sqz,_xlfn.SEQUENCE(,DATEDIF(_xlpm.anfang,_xlpm.ende,"M"),0),_xlpm.dat,EDATE(_xlpm.anfang,_xlpm.sqz),_xlpm.an,_xlfn.CHOOSECOLS(_xlpm.rng,2),_xlpm.er,_xlfn.CHOOSECOLS(_xlpm.rng,3),_xlpm.ko,_xlfn.CHOOSECOLS(_xlpm.rng,4),_xlpm.ert,IF(_xlpm.da&lt;_xlpm.dat,IF(EDATE(_xlpm.da,_xlpm.an)&gt;=_xlpm.dat,_xlpm.er/_xlpm.an,0),0),_xlpm.kos,IF(EDATE(_xlpm.da-DAY(_xlpm.da)+1,_xlpm.an)=_xlpm.dat,-_xlpm.ko,0),_xlpm.vs,_xlfn.VSTACK(_xlpm.ert,_xlpm.kos),_xlpm.fier,_xlfn._xlws.FILTER(_xlpm.vs,(_xlpm.dat=Tabelle14[[#This Row],[Zeitraum]])),-IFERROR(SUM(_xlfn._xlws.FILTER(_xlpm.fier,_xlpm.fier&lt;0)),0))</f>
        <v>4995</v>
      </c>
      <c r="M9" s="11">
        <f>+K9-L9</f>
        <v>1690</v>
      </c>
      <c r="N9" s="25"/>
      <c r="O9" s="25"/>
      <c r="P9" s="25"/>
      <c r="Q9" s="25"/>
    </row>
    <row r="10" spans="1:17" ht="20.6" x14ac:dyDescent="0.5">
      <c r="A10" s="18">
        <v>202406</v>
      </c>
      <c r="B10" s="19" t="s">
        <v>19</v>
      </c>
      <c r="C10" s="19" t="s">
        <v>13</v>
      </c>
      <c r="D10" s="20">
        <v>45586</v>
      </c>
      <c r="E10" s="21">
        <v>3</v>
      </c>
      <c r="F10" s="22">
        <v>7000</v>
      </c>
      <c r="G10" s="22">
        <v>4440</v>
      </c>
      <c r="H10" s="23">
        <f t="shared" si="0"/>
        <v>2560</v>
      </c>
      <c r="J10" s="9">
        <v>45689</v>
      </c>
      <c r="K10" s="10" cm="1">
        <f t="array" ref="K10">_xlfn.LET(_xlpm.rng,Tabelle2[[Kursbeginn]:[Kosten]],_xlpm.da,_xlfn.CHOOSECOLS(_xlpm.rng,1),_xlpm.kb,Tabelle2[Kursbeginn],_xlpm.anfang,EOMONTH(MIN(_xlpm.da),-1)+1,_xlpm.ende,EOMONTH(MAX(_xlpm.da)+180,-1)+1,_xlpm.sqz,_xlfn.SEQUENCE(,DATEDIF(_xlpm.anfang,_xlpm.ende,"M"),0),_xlpm.dat,EDATE(_xlpm.anfang,_xlpm.sqz),_xlpm.an,_xlfn.CHOOSECOLS(_xlpm.rng,2),_xlpm.er,_xlfn.CHOOSECOLS(_xlpm.rng,3),_xlpm.ko,_xlfn.CHOOSECOLS(_xlpm.rng,4),_xlpm.ert,IF(_xlpm.da&lt;_xlpm.dat,IF(EDATE(_xlpm.da,_xlpm.an)&gt;=_xlpm.dat,_xlpm.er/_xlpm.an,0),0),_xlpm.kos,IF(EDATE(_xlpm.da-DAY(_xlpm.da)+1,_xlpm.an)=_xlpm.dat,-_xlpm.ko,0),_xlpm.vs,_xlfn.VSTACK(_xlpm.ert,_xlpm.kos),_xlpm.fier,_xlfn._xlws.FILTER(_xlpm.vs,(_xlpm.dat=Tabelle14[[#This Row],[Zeitraum]])),IFERROR(SUM(_xlfn._xlws.FILTER(_xlpm.fier,_xlpm.fier&gt;0)),0))</f>
        <v>3750</v>
      </c>
      <c r="L10" s="10" cm="1">
        <f t="array" ref="L10">_xlfn.LET(_xlpm.rng,Tabelle2[[Kursbeginn]:[Kosten]],_xlpm.da,_xlfn.CHOOSECOLS(_xlpm.rng,1),_xlpm.kb,Tabelle2[Kursbeginn],_xlpm.anfang,EOMONTH(MIN(_xlpm.da),-1)+1,_xlpm.ende,EOMONTH(MAX(_xlpm.da)+180,-1)+1,_xlpm.sqz,_xlfn.SEQUENCE(,DATEDIF(_xlpm.anfang,_xlpm.ende,"M"),0),_xlpm.dat,EDATE(_xlpm.anfang,_xlpm.sqz),_xlpm.an,_xlfn.CHOOSECOLS(_xlpm.rng,2),_xlpm.er,_xlfn.CHOOSECOLS(_xlpm.rng,3),_xlpm.ko,_xlfn.CHOOSECOLS(_xlpm.rng,4),_xlpm.ert,IF(_xlpm.da&lt;_xlpm.dat,IF(EDATE(_xlpm.da,_xlpm.an)&gt;=_xlpm.dat,_xlpm.er/_xlpm.an,0),0),_xlpm.kos,IF(EDATE(_xlpm.da-DAY(_xlpm.da)+1,_xlpm.an)=_xlpm.dat,-_xlpm.ko,0),_xlpm.vs,_xlfn.VSTACK(_xlpm.ert,_xlpm.kos),_xlpm.fier,_xlfn._xlws.FILTER(_xlpm.vs,(_xlpm.dat=Tabelle14[[#This Row],[Zeitraum]])),-IFERROR(SUM(_xlfn._xlws.FILTER(_xlpm.fier,_xlpm.fier&lt;0)),0))</f>
        <v>2000</v>
      </c>
      <c r="M10" s="11">
        <f t="shared" ref="M10:M16" si="2">+K10-L10</f>
        <v>1750</v>
      </c>
      <c r="N10" s="25"/>
      <c r="O10" s="25"/>
      <c r="P10" s="25"/>
      <c r="Q10" s="25"/>
    </row>
    <row r="11" spans="1:17" ht="20.6" x14ac:dyDescent="0.5">
      <c r="A11" s="18">
        <v>202407</v>
      </c>
      <c r="B11" s="19" t="s">
        <v>25</v>
      </c>
      <c r="C11" s="19" t="s">
        <v>26</v>
      </c>
      <c r="D11" s="20">
        <v>45627</v>
      </c>
      <c r="E11" s="21">
        <v>2</v>
      </c>
      <c r="F11" s="22">
        <v>5000</v>
      </c>
      <c r="G11" s="22">
        <v>2000</v>
      </c>
      <c r="H11" s="23">
        <f>+F11-G11</f>
        <v>3000</v>
      </c>
      <c r="J11" s="9">
        <v>45717</v>
      </c>
      <c r="K11" s="10" cm="1">
        <f t="array" ref="K11">_xlfn.LET(_xlpm.rng,Tabelle2[[Kursbeginn]:[Kosten]],_xlpm.da,_xlfn.CHOOSECOLS(_xlpm.rng,1),_xlpm.kb,Tabelle2[Kursbeginn],_xlpm.anfang,EOMONTH(MIN(_xlpm.da),-1)+1,_xlpm.ende,EOMONTH(MAX(_xlpm.da)+180,-1)+1,_xlpm.sqz,_xlfn.SEQUENCE(,DATEDIF(_xlpm.anfang,_xlpm.ende,"M"),0),_xlpm.dat,EDATE(_xlpm.anfang,_xlpm.sqz),_xlpm.an,_xlfn.CHOOSECOLS(_xlpm.rng,2),_xlpm.er,_xlfn.CHOOSECOLS(_xlpm.rng,3),_xlpm.ko,_xlfn.CHOOSECOLS(_xlpm.rng,4),_xlpm.ert,IF(_xlpm.da&lt;_xlpm.dat,IF(EDATE(_xlpm.da,_xlpm.an)&gt;=_xlpm.dat,_xlpm.er/_xlpm.an,0),0),_xlpm.kos,IF(EDATE(_xlpm.da-DAY(_xlpm.da)+1,_xlpm.an)=_xlpm.dat,-_xlpm.ko,0),_xlpm.vs,_xlfn.VSTACK(_xlpm.ert,_xlpm.kos),_xlpm.fier,_xlfn._xlws.FILTER(_xlpm.vs,(_xlpm.dat=Tabelle14[[#This Row],[Zeitraum]])),IFERROR(SUM(_xlfn._xlws.FILTER(_xlpm.fier,_xlpm.fier&gt;0)),0))</f>
        <v>1250</v>
      </c>
      <c r="L11" s="10" cm="1">
        <f t="array" ref="L11">_xlfn.LET(_xlpm.rng,Tabelle2[[Kursbeginn]:[Kosten]],_xlpm.da,_xlfn.CHOOSECOLS(_xlpm.rng,1),_xlpm.kb,Tabelle2[Kursbeginn],_xlpm.anfang,EOMONTH(MIN(_xlpm.da),-1)+1,_xlpm.ende,EOMONTH(MAX(_xlpm.da)+180,-1)+1,_xlpm.sqz,_xlfn.SEQUENCE(,DATEDIF(_xlpm.anfang,_xlpm.ende,"M"),0),_xlpm.dat,EDATE(_xlpm.anfang,_xlpm.sqz),_xlpm.an,_xlfn.CHOOSECOLS(_xlpm.rng,2),_xlpm.er,_xlfn.CHOOSECOLS(_xlpm.rng,3),_xlpm.ko,_xlfn.CHOOSECOLS(_xlpm.rng,4),_xlpm.ert,IF(_xlpm.da&lt;_xlpm.dat,IF(EDATE(_xlpm.da,_xlpm.an)&gt;=_xlpm.dat,_xlpm.er/_xlpm.an,0),0),_xlpm.kos,IF(EDATE(_xlpm.da-DAY(_xlpm.da)+1,_xlpm.an)=_xlpm.dat,-_xlpm.ko,0),_xlpm.vs,_xlfn.VSTACK(_xlpm.ert,_xlpm.kos),_xlpm.fier,_xlfn._xlws.FILTER(_xlpm.vs,(_xlpm.dat=Tabelle14[[#This Row],[Zeitraum]])),-IFERROR(SUM(_xlfn._xlws.FILTER(_xlpm.fier,_xlpm.fier&lt;0)),0))</f>
        <v>0</v>
      </c>
      <c r="M11" s="11">
        <f t="shared" si="2"/>
        <v>1250</v>
      </c>
      <c r="N11" s="25"/>
      <c r="O11" s="25"/>
      <c r="P11" s="25"/>
      <c r="Q11" s="25"/>
    </row>
    <row r="12" spans="1:17" ht="20.6" x14ac:dyDescent="0.5">
      <c r="A12" s="18">
        <v>202407</v>
      </c>
      <c r="B12" s="19" t="s">
        <v>25</v>
      </c>
      <c r="C12" s="19" t="s">
        <v>26</v>
      </c>
      <c r="D12" s="20">
        <v>45658</v>
      </c>
      <c r="E12" s="21">
        <v>4</v>
      </c>
      <c r="F12" s="22">
        <v>5000</v>
      </c>
      <c r="G12" s="22">
        <v>2000</v>
      </c>
      <c r="H12" s="4">
        <f>+F12-G12</f>
        <v>3000</v>
      </c>
      <c r="J12" s="9">
        <v>45748</v>
      </c>
      <c r="K12" s="10" cm="1">
        <f t="array" ref="K12">_xlfn.LET(_xlpm.rng,Tabelle2[[Kursbeginn]:[Kosten]],_xlpm.da,_xlfn.CHOOSECOLS(_xlpm.rng,1),_xlpm.kb,Tabelle2[Kursbeginn],_xlpm.anfang,EOMONTH(MIN(_xlpm.da),-1)+1,_xlpm.ende,EOMONTH(MAX(_xlpm.da)+180,-1)+1,_xlpm.sqz,_xlfn.SEQUENCE(,DATEDIF(_xlpm.anfang,_xlpm.ende,"M"),0),_xlpm.dat,EDATE(_xlpm.anfang,_xlpm.sqz),_xlpm.an,_xlfn.CHOOSECOLS(_xlpm.rng,2),_xlpm.er,_xlfn.CHOOSECOLS(_xlpm.rng,3),_xlpm.ko,_xlfn.CHOOSECOLS(_xlpm.rng,4),_xlpm.ert,IF(_xlpm.da&lt;_xlpm.dat,IF(EDATE(_xlpm.da,_xlpm.an)&gt;=_xlpm.dat,_xlpm.er/_xlpm.an,0),0),_xlpm.kos,IF(EDATE(_xlpm.da-DAY(_xlpm.da)+1,_xlpm.an)=_xlpm.dat,-_xlpm.ko,0),_xlpm.vs,_xlfn.VSTACK(_xlpm.ert,_xlpm.kos),_xlpm.fier,_xlfn._xlws.FILTER(_xlpm.vs,(_xlpm.dat=Tabelle14[[#This Row],[Zeitraum]])),IFERROR(SUM(_xlfn._xlws.FILTER(_xlpm.fier,_xlpm.fier&gt;0)),0))</f>
        <v>1250</v>
      </c>
      <c r="L12" s="10" cm="1">
        <f t="array" ref="L12">_xlfn.LET(_xlpm.rng,Tabelle2[[Kursbeginn]:[Kosten]],_xlpm.da,_xlfn.CHOOSECOLS(_xlpm.rng,1),_xlpm.kb,Tabelle2[Kursbeginn],_xlpm.anfang,EOMONTH(MIN(_xlpm.da),-1)+1,_xlpm.ende,EOMONTH(MAX(_xlpm.da)+180,-1)+1,_xlpm.sqz,_xlfn.SEQUENCE(,DATEDIF(_xlpm.anfang,_xlpm.ende,"M"),0),_xlpm.dat,EDATE(_xlpm.anfang,_xlpm.sqz),_xlpm.an,_xlfn.CHOOSECOLS(_xlpm.rng,2),_xlpm.er,_xlfn.CHOOSECOLS(_xlpm.rng,3),_xlpm.ko,_xlfn.CHOOSECOLS(_xlpm.rng,4),_xlpm.ert,IF(_xlpm.da&lt;_xlpm.dat,IF(EDATE(_xlpm.da,_xlpm.an)&gt;=_xlpm.dat,_xlpm.er/_xlpm.an,0),0),_xlpm.kos,IF(EDATE(_xlpm.da-DAY(_xlpm.da)+1,_xlpm.an)=_xlpm.dat,-_xlpm.ko,0),_xlpm.vs,_xlfn.VSTACK(_xlpm.ert,_xlpm.kos),_xlpm.fier,_xlfn._xlws.FILTER(_xlpm.vs,(_xlpm.dat=Tabelle14[[#This Row],[Zeitraum]])),-IFERROR(SUM(_xlfn._xlws.FILTER(_xlpm.fier,_xlpm.fier&lt;0)),0))</f>
        <v>0</v>
      </c>
      <c r="M12" s="11">
        <f t="shared" si="2"/>
        <v>1250</v>
      </c>
      <c r="N12" s="25"/>
      <c r="O12" s="25"/>
      <c r="P12" s="25"/>
      <c r="Q12" s="25"/>
    </row>
    <row r="13" spans="1:17" x14ac:dyDescent="0.35">
      <c r="J13" s="9">
        <v>45778</v>
      </c>
      <c r="K13" s="10" cm="1">
        <f t="array" ref="K13">_xlfn.LET(_xlpm.rng,Tabelle2[[Kursbeginn]:[Kosten]],_xlpm.da,_xlfn.CHOOSECOLS(_xlpm.rng,1),_xlpm.kb,Tabelle2[Kursbeginn],_xlpm.anfang,EOMONTH(MIN(_xlpm.da),-1)+1,_xlpm.ende,EOMONTH(MAX(_xlpm.da)+180,-1)+1,_xlpm.sqz,_xlfn.SEQUENCE(,DATEDIF(_xlpm.anfang,_xlpm.ende,"M"),0),_xlpm.dat,EDATE(_xlpm.anfang,_xlpm.sqz),_xlpm.an,_xlfn.CHOOSECOLS(_xlpm.rng,2),_xlpm.er,_xlfn.CHOOSECOLS(_xlpm.rng,3),_xlpm.ko,_xlfn.CHOOSECOLS(_xlpm.rng,4),_xlpm.ert,IF(_xlpm.da&lt;_xlpm.dat,IF(EDATE(_xlpm.da,_xlpm.an)&gt;=_xlpm.dat,_xlpm.er/_xlpm.an,0),0),_xlpm.kos,IF(EDATE(_xlpm.da-DAY(_xlpm.da)+1,_xlpm.an)=_xlpm.dat,-_xlpm.ko,0),_xlpm.vs,_xlfn.VSTACK(_xlpm.ert,_xlpm.kos),_xlpm.fier,_xlfn._xlws.FILTER(_xlpm.vs,(_xlpm.dat=Tabelle14[[#This Row],[Zeitraum]])),IFERROR(SUM(_xlfn._xlws.FILTER(_xlpm.fier,_xlpm.fier&gt;0)),0))</f>
        <v>1250</v>
      </c>
      <c r="L13" s="10" cm="1">
        <f t="array" ref="L13">_xlfn.LET(_xlpm.rng,Tabelle2[[Kursbeginn]:[Kosten]],_xlpm.da,_xlfn.CHOOSECOLS(_xlpm.rng,1),_xlpm.kb,Tabelle2[Kursbeginn],_xlpm.anfang,EOMONTH(MIN(_xlpm.da),-1)+1,_xlpm.ende,EOMONTH(MAX(_xlpm.da)+180,-1)+1,_xlpm.sqz,_xlfn.SEQUENCE(,DATEDIF(_xlpm.anfang,_xlpm.ende,"M"),0),_xlpm.dat,EDATE(_xlpm.anfang,_xlpm.sqz),_xlpm.an,_xlfn.CHOOSECOLS(_xlpm.rng,2),_xlpm.er,_xlfn.CHOOSECOLS(_xlpm.rng,3),_xlpm.ko,_xlfn.CHOOSECOLS(_xlpm.rng,4),_xlpm.ert,IF(_xlpm.da&lt;_xlpm.dat,IF(EDATE(_xlpm.da,_xlpm.an)&gt;=_xlpm.dat,_xlpm.er/_xlpm.an,0),0),_xlpm.kos,IF(EDATE(_xlpm.da-DAY(_xlpm.da)+1,_xlpm.an)=_xlpm.dat,-_xlpm.ko,0),_xlpm.vs,_xlfn.VSTACK(_xlpm.ert,_xlpm.kos),_xlpm.fier,_xlfn._xlws.FILTER(_xlpm.vs,(_xlpm.dat=Tabelle14[[#This Row],[Zeitraum]])),-IFERROR(SUM(_xlfn._xlws.FILTER(_xlpm.fier,_xlpm.fier&lt;0)),0))</f>
        <v>2000</v>
      </c>
      <c r="M13" s="11">
        <f t="shared" si="2"/>
        <v>-750</v>
      </c>
      <c r="N13" s="25"/>
      <c r="O13" s="25"/>
      <c r="P13" s="25"/>
      <c r="Q13" s="25"/>
    </row>
    <row r="14" spans="1:17" x14ac:dyDescent="0.35">
      <c r="A14" t="s">
        <v>21</v>
      </c>
      <c r="J14" s="9">
        <v>45809</v>
      </c>
      <c r="K14" s="10" cm="1">
        <f t="array" ref="K14">_xlfn.LET(_xlpm.rng,Tabelle2[[Kursbeginn]:[Kosten]],_xlpm.da,_xlfn.CHOOSECOLS(_xlpm.rng,1),_xlpm.kb,Tabelle2[Kursbeginn],_xlpm.anfang,EOMONTH(MIN(_xlpm.da),-1)+1,_xlpm.ende,EOMONTH(MAX(_xlpm.da)+180,-1)+1,_xlpm.sqz,_xlfn.SEQUENCE(,DATEDIF(_xlpm.anfang,_xlpm.ende,"M"),0),_xlpm.dat,EDATE(_xlpm.anfang,_xlpm.sqz),_xlpm.an,_xlfn.CHOOSECOLS(_xlpm.rng,2),_xlpm.er,_xlfn.CHOOSECOLS(_xlpm.rng,3),_xlpm.ko,_xlfn.CHOOSECOLS(_xlpm.rng,4),_xlpm.ert,IF(_xlpm.da&lt;_xlpm.dat,IF(EDATE(_xlpm.da,_xlpm.an)&gt;=_xlpm.dat,_xlpm.er/_xlpm.an,0),0),_xlpm.kos,IF(EDATE(_xlpm.da-DAY(_xlpm.da)+1,_xlpm.an)=_xlpm.dat,-_xlpm.ko,0),_xlpm.vs,_xlfn.VSTACK(_xlpm.ert,_xlpm.kos),_xlpm.fier,_xlfn._xlws.FILTER(_xlpm.vs,(_xlpm.dat=Tabelle14[[#This Row],[Zeitraum]])),IFERROR(SUM(_xlfn._xlws.FILTER(_xlpm.fier,_xlpm.fier&gt;0)),0))</f>
        <v>0</v>
      </c>
      <c r="L14" s="10" cm="1">
        <f t="array" ref="L14">_xlfn.LET(_xlpm.rng,Tabelle2[[Kursbeginn]:[Kosten]],_xlpm.da,_xlfn.CHOOSECOLS(_xlpm.rng,1),_xlpm.kb,Tabelle2[Kursbeginn],_xlpm.anfang,EOMONTH(MIN(_xlpm.da),-1)+1,_xlpm.ende,EOMONTH(MAX(_xlpm.da)+180,-1)+1,_xlpm.sqz,_xlfn.SEQUENCE(,DATEDIF(_xlpm.anfang,_xlpm.ende,"M"),0),_xlpm.dat,EDATE(_xlpm.anfang,_xlpm.sqz),_xlpm.an,_xlfn.CHOOSECOLS(_xlpm.rng,2),_xlpm.er,_xlfn.CHOOSECOLS(_xlpm.rng,3),_xlpm.ko,_xlfn.CHOOSECOLS(_xlpm.rng,4),_xlpm.ert,IF(_xlpm.da&lt;_xlpm.dat,IF(EDATE(_xlpm.da,_xlpm.an)&gt;=_xlpm.dat,_xlpm.er/_xlpm.an,0),0),_xlpm.kos,IF(EDATE(_xlpm.da-DAY(_xlpm.da)+1,_xlpm.an)=_xlpm.dat,-_xlpm.ko,0),_xlpm.vs,_xlfn.VSTACK(_xlpm.ert,_xlpm.kos),_xlpm.fier,_xlfn._xlws.FILTER(_xlpm.vs,(_xlpm.dat=Tabelle14[[#This Row],[Zeitraum]])),-IFERROR(SUM(_xlfn._xlws.FILTER(_xlpm.fier,_xlpm.fier&lt;0)),0))</f>
        <v>0</v>
      </c>
      <c r="M14" s="11">
        <f t="shared" si="2"/>
        <v>0</v>
      </c>
      <c r="N14" s="25"/>
      <c r="O14" s="25"/>
      <c r="P14" s="25"/>
      <c r="Q14" s="25"/>
    </row>
    <row r="15" spans="1:17" x14ac:dyDescent="0.35">
      <c r="A15" t="s">
        <v>22</v>
      </c>
      <c r="J15" s="9">
        <v>45839</v>
      </c>
      <c r="K15" s="10" cm="1">
        <f t="array" ref="K15">_xlfn.LET(_xlpm.rng,Tabelle2[[Kursbeginn]:[Kosten]],_xlpm.da,_xlfn.CHOOSECOLS(_xlpm.rng,1),_xlpm.kb,Tabelle2[Kursbeginn],_xlpm.anfang,EOMONTH(MIN(_xlpm.da),-1)+1,_xlpm.ende,EOMONTH(MAX(_xlpm.da)+180,-1)+1,_xlpm.sqz,_xlfn.SEQUENCE(,DATEDIF(_xlpm.anfang,_xlpm.ende,"M"),0),_xlpm.dat,EDATE(_xlpm.anfang,_xlpm.sqz),_xlpm.an,_xlfn.CHOOSECOLS(_xlpm.rng,2),_xlpm.er,_xlfn.CHOOSECOLS(_xlpm.rng,3),_xlpm.ko,_xlfn.CHOOSECOLS(_xlpm.rng,4),_xlpm.ert,IF(_xlpm.da&lt;_xlpm.dat,IF(EDATE(_xlpm.da,_xlpm.an)&gt;=_xlpm.dat,_xlpm.er/_xlpm.an,0),0),_xlpm.kos,IF(EDATE(_xlpm.da-DAY(_xlpm.da)+1,_xlpm.an)=_xlpm.dat,-_xlpm.ko,0),_xlpm.vs,_xlfn.VSTACK(_xlpm.ert,_xlpm.kos),_xlpm.fier,_xlfn._xlws.FILTER(_xlpm.vs,(_xlpm.dat=Tabelle14[[#This Row],[Zeitraum]])),IFERROR(SUM(_xlfn._xlws.FILTER(_xlpm.fier,_xlpm.fier&gt;0)),0))</f>
        <v>0</v>
      </c>
      <c r="L15" s="10" cm="1">
        <f t="array" ref="L15">_xlfn.LET(_xlpm.rng,Tabelle2[[Kursbeginn]:[Kosten]],_xlpm.da,_xlfn.CHOOSECOLS(_xlpm.rng,1),_xlpm.kb,Tabelle2[Kursbeginn],_xlpm.anfang,EOMONTH(MIN(_xlpm.da),-1)+1,_xlpm.ende,EOMONTH(MAX(_xlpm.da)+180,-1)+1,_xlpm.sqz,_xlfn.SEQUENCE(,DATEDIF(_xlpm.anfang,_xlpm.ende,"M"),0),_xlpm.dat,EDATE(_xlpm.anfang,_xlpm.sqz),_xlpm.an,_xlfn.CHOOSECOLS(_xlpm.rng,2),_xlpm.er,_xlfn.CHOOSECOLS(_xlpm.rng,3),_xlpm.ko,_xlfn.CHOOSECOLS(_xlpm.rng,4),_xlpm.ert,IF(_xlpm.da&lt;_xlpm.dat,IF(EDATE(_xlpm.da,_xlpm.an)&gt;=_xlpm.dat,_xlpm.er/_xlpm.an,0),0),_xlpm.kos,IF(EDATE(_xlpm.da-DAY(_xlpm.da)+1,_xlpm.an)=_xlpm.dat,-_xlpm.ko,0),_xlpm.vs,_xlfn.VSTACK(_xlpm.ert,_xlpm.kos),_xlpm.fier,_xlfn._xlws.FILTER(_xlpm.vs,(_xlpm.dat=Tabelle14[[#This Row],[Zeitraum]])),-IFERROR(SUM(_xlfn._xlws.FILTER(_xlpm.fier,_xlpm.fier&lt;0)),0))</f>
        <v>0</v>
      </c>
      <c r="M15" s="11">
        <f t="shared" si="2"/>
        <v>0</v>
      </c>
      <c r="N15" s="25"/>
      <c r="O15" s="25"/>
      <c r="P15" s="25"/>
      <c r="Q15" s="25"/>
    </row>
    <row r="16" spans="1:17" x14ac:dyDescent="0.35">
      <c r="J16" s="9">
        <v>45870</v>
      </c>
      <c r="K16" s="10" cm="1">
        <f t="array" ref="K16">_xlfn.LET(_xlpm.rng,Tabelle2[[Kursbeginn]:[Kosten]],_xlpm.da,_xlfn.CHOOSECOLS(_xlpm.rng,1),_xlpm.kb,Tabelle2[Kursbeginn],_xlpm.anfang,EOMONTH(MIN(_xlpm.da),-1)+1,_xlpm.ende,EOMONTH(MAX(_xlpm.da)+180,-1)+1,_xlpm.sqz,_xlfn.SEQUENCE(,DATEDIF(_xlpm.anfang,_xlpm.ende,"M"),0),_xlpm.dat,EDATE(_xlpm.anfang,_xlpm.sqz),_xlpm.an,_xlfn.CHOOSECOLS(_xlpm.rng,2),_xlpm.er,_xlfn.CHOOSECOLS(_xlpm.rng,3),_xlpm.ko,_xlfn.CHOOSECOLS(_xlpm.rng,4),_xlpm.ert,IF(_xlpm.da&lt;_xlpm.dat,IF(EDATE(_xlpm.da,_xlpm.an)&gt;=_xlpm.dat,_xlpm.er/_xlpm.an,0),0),_xlpm.kos,IF(EDATE(_xlpm.da-DAY(_xlpm.da)+1,_xlpm.an)=_xlpm.dat,-_xlpm.ko,0),_xlpm.vs,_xlfn.VSTACK(_xlpm.ert,_xlpm.kos),_xlpm.fier,_xlfn._xlws.FILTER(_xlpm.vs,(_xlpm.dat=Tabelle14[[#This Row],[Zeitraum]])),IFERROR(SUM(_xlfn._xlws.FILTER(_xlpm.fier,_xlpm.fier&gt;0)),0))</f>
        <v>0</v>
      </c>
      <c r="L16" s="10" cm="1">
        <f t="array" ref="L16">_xlfn.LET(_xlpm.rng,Tabelle2[[Kursbeginn]:[Kosten]],_xlpm.da,_xlfn.CHOOSECOLS(_xlpm.rng,1),_xlpm.kb,Tabelle2[Kursbeginn],_xlpm.anfang,EOMONTH(MIN(_xlpm.da),-1)+1,_xlpm.ende,EOMONTH(MAX(_xlpm.da)+180,-1)+1,_xlpm.sqz,_xlfn.SEQUENCE(,DATEDIF(_xlpm.anfang,_xlpm.ende,"M"),0),_xlpm.dat,EDATE(_xlpm.anfang,_xlpm.sqz),_xlpm.an,_xlfn.CHOOSECOLS(_xlpm.rng,2),_xlpm.er,_xlfn.CHOOSECOLS(_xlpm.rng,3),_xlpm.ko,_xlfn.CHOOSECOLS(_xlpm.rng,4),_xlpm.ert,IF(_xlpm.da&lt;_xlpm.dat,IF(EDATE(_xlpm.da,_xlpm.an)&gt;=_xlpm.dat,_xlpm.er/_xlpm.an,0),0),_xlpm.kos,IF(EDATE(_xlpm.da-DAY(_xlpm.da)+1,_xlpm.an)=_xlpm.dat,-_xlpm.ko,0),_xlpm.vs,_xlfn.VSTACK(_xlpm.ert,_xlpm.kos),_xlpm.fier,_xlfn._xlws.FILTER(_xlpm.vs,(_xlpm.dat=Tabelle14[[#This Row],[Zeitraum]])),-IFERROR(SUM(_xlfn._xlws.FILTER(_xlpm.fier,_xlpm.fier&lt;0)),0))</f>
        <v>0</v>
      </c>
      <c r="M16" s="11">
        <f t="shared" si="2"/>
        <v>0</v>
      </c>
      <c r="N16" s="25"/>
      <c r="O16" s="25"/>
      <c r="P16" s="25"/>
      <c r="Q16" s="25"/>
    </row>
    <row r="17" spans="1:14" x14ac:dyDescent="0.35">
      <c r="A17" t="s">
        <v>23</v>
      </c>
      <c r="H17">
        <f>DATEDIF(D5,D10,"M")</f>
        <v>1</v>
      </c>
    </row>
    <row r="19" spans="1:14" x14ac:dyDescent="0.35">
      <c r="B19" s="9"/>
      <c r="C19" s="10"/>
      <c r="D19" s="10"/>
      <c r="G19" s="25"/>
      <c r="H19" s="25"/>
      <c r="I19" s="25"/>
      <c r="J19" s="25"/>
      <c r="K19" s="25"/>
      <c r="L19" s="25"/>
      <c r="M19" s="25"/>
      <c r="N19" s="25"/>
    </row>
    <row r="20" spans="1:14" x14ac:dyDescent="0.35">
      <c r="B20" s="9"/>
      <c r="C20" s="10"/>
      <c r="D20" s="10"/>
      <c r="E20" s="11"/>
      <c r="G20" s="25"/>
      <c r="H20" s="25"/>
      <c r="I20" s="25"/>
      <c r="J20" s="25"/>
      <c r="K20" s="25"/>
      <c r="L20" s="25"/>
      <c r="M20" s="25"/>
      <c r="N20" s="25"/>
    </row>
    <row r="21" spans="1:14" x14ac:dyDescent="0.35">
      <c r="B21" s="9"/>
      <c r="C21" s="10"/>
      <c r="D21" s="10"/>
      <c r="E21" s="11"/>
      <c r="G21" s="25"/>
      <c r="H21" s="25"/>
      <c r="I21" s="25"/>
      <c r="J21" s="25"/>
      <c r="K21" s="25"/>
      <c r="L21" s="25"/>
      <c r="M21" s="25"/>
      <c r="N21" s="25"/>
    </row>
    <row r="22" spans="1:14" x14ac:dyDescent="0.35">
      <c r="B22" s="9"/>
      <c r="C22" s="10"/>
      <c r="D22" s="10"/>
      <c r="E22" s="11"/>
      <c r="G22" s="25"/>
      <c r="H22" s="25"/>
      <c r="I22" s="25"/>
      <c r="J22" s="25"/>
      <c r="K22" s="25"/>
      <c r="L22" s="25"/>
      <c r="M22" s="25"/>
      <c r="N22" s="25"/>
    </row>
    <row r="23" spans="1:14" x14ac:dyDescent="0.35">
      <c r="B23" s="9"/>
      <c r="C23" s="10"/>
      <c r="D23" s="10"/>
      <c r="E23" s="11"/>
      <c r="G23" s="25"/>
      <c r="H23" s="25"/>
      <c r="I23" s="25"/>
      <c r="J23" s="25"/>
      <c r="K23" s="25"/>
      <c r="L23" s="25"/>
      <c r="M23" s="25"/>
      <c r="N23" s="25"/>
    </row>
    <row r="24" spans="1:14" x14ac:dyDescent="0.35">
      <c r="B24" s="9"/>
      <c r="C24" s="10"/>
      <c r="D24" s="10"/>
      <c r="E24" s="11"/>
      <c r="G24" s="25"/>
      <c r="H24" s="25"/>
      <c r="I24" s="25"/>
      <c r="J24" s="25"/>
      <c r="K24" s="25"/>
      <c r="L24" s="25"/>
      <c r="M24" s="25"/>
      <c r="N24" s="25"/>
    </row>
    <row r="25" spans="1:14" x14ac:dyDescent="0.35">
      <c r="B25" s="9"/>
      <c r="C25" s="10"/>
      <c r="D25" s="10"/>
      <c r="E25" s="11"/>
      <c r="G25" s="25"/>
      <c r="H25" s="25"/>
      <c r="I25" s="25"/>
      <c r="J25" s="25"/>
      <c r="K25" s="25"/>
      <c r="L25" s="25"/>
      <c r="M25" s="25"/>
      <c r="N25" s="25"/>
    </row>
    <row r="26" spans="1:14" x14ac:dyDescent="0.35">
      <c r="B26" s="9"/>
      <c r="C26" s="10"/>
      <c r="D26" s="10"/>
      <c r="E26" s="11"/>
      <c r="G26" s="25"/>
      <c r="H26" s="25"/>
      <c r="I26" s="25"/>
      <c r="J26" s="25"/>
      <c r="K26" s="25"/>
      <c r="L26" s="25"/>
      <c r="M26" s="25"/>
      <c r="N26" s="25"/>
    </row>
    <row r="27" spans="1:14" x14ac:dyDescent="0.35">
      <c r="B27" s="9"/>
      <c r="C27" s="10"/>
      <c r="D27" s="10"/>
      <c r="E27" s="11"/>
      <c r="G27" s="25"/>
      <c r="H27" s="25"/>
      <c r="I27" s="25"/>
      <c r="J27" s="25"/>
      <c r="K27" s="25"/>
      <c r="L27" s="25"/>
      <c r="M27" s="25"/>
      <c r="N27" s="25"/>
    </row>
    <row r="28" spans="1:14" x14ac:dyDescent="0.35">
      <c r="B28" s="9"/>
      <c r="C28" s="10"/>
      <c r="D28" s="10"/>
      <c r="E28" s="11"/>
      <c r="G28" s="25"/>
      <c r="H28" s="25"/>
      <c r="I28" s="25"/>
      <c r="J28" s="25"/>
      <c r="K28" s="25"/>
      <c r="L28" s="25"/>
      <c r="M28" s="25"/>
      <c r="N28" s="25"/>
    </row>
    <row r="29" spans="1:14" x14ac:dyDescent="0.35">
      <c r="B29" s="9"/>
      <c r="C29" s="10"/>
      <c r="D29" s="10"/>
      <c r="E29" s="11"/>
      <c r="G29" s="25"/>
      <c r="H29" s="25"/>
      <c r="I29" s="25"/>
      <c r="J29" s="25"/>
      <c r="K29" s="25"/>
      <c r="L29" s="25"/>
      <c r="M29" s="25"/>
      <c r="N29" s="25"/>
    </row>
    <row r="30" spans="1:14" x14ac:dyDescent="0.35">
      <c r="B30" s="9"/>
      <c r="C30" s="10"/>
      <c r="D30" s="10"/>
      <c r="E30" s="11"/>
      <c r="G30" s="25"/>
      <c r="H30" s="25"/>
      <c r="I30" s="25"/>
      <c r="J30" s="25"/>
      <c r="K30" s="25"/>
      <c r="L30" s="25"/>
      <c r="M30" s="25"/>
      <c r="N30" s="25"/>
    </row>
  </sheetData>
  <conditionalFormatting sqref="J17:U31 N5:U16">
    <cfRule type="expression" dxfId="5" priority="2">
      <formula>J5&gt;45000</formula>
    </cfRule>
  </conditionalFormatting>
  <conditionalFormatting sqref="G19:G23">
    <cfRule type="expression" dxfId="4" priority="1">
      <formula>G19&gt;45000</formula>
    </cfRule>
  </conditionalFormatting>
  <pageMargins left="0.7" right="0.7" top="0.78740157499999996" bottom="0.78740157499999996" header="0.3" footer="0.3"/>
  <tableParts count="2">
    <tablePart r:id="rId1"/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D680AB01D8FB7F48BE144185DEE45843" ma:contentTypeVersion="1" ma:contentTypeDescription="Ein neues Dokument erstellen." ma:contentTypeScope="" ma:versionID="6c9814f93c88905c3dc42c350515e5e3">
  <xsd:schema xmlns:xsd="http://www.w3.org/2001/XMLSchema" xmlns:xs="http://www.w3.org/2001/XMLSchema" xmlns:p="http://schemas.microsoft.com/office/2006/metadata/properties" xmlns:ns3="bdf73fa7-02c5-4a34-a830-1d2a46763e67" targetNamespace="http://schemas.microsoft.com/office/2006/metadata/properties" ma:root="true" ma:fieldsID="59676389ad4d3ad4961dab6fcb4f2ff8" ns3:_="">
    <xsd:import namespace="bdf73fa7-02c5-4a34-a830-1d2a46763e67"/>
    <xsd:element name="properties">
      <xsd:complexType>
        <xsd:sequence>
          <xsd:element name="documentManagement">
            <xsd:complexType>
              <xsd:all>
                <xsd:element ref="ns3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df73fa7-02c5-4a34-a830-1d2a46763e67" elementFormDefault="qualified">
    <xsd:import namespace="http://schemas.microsoft.com/office/2006/documentManagement/types"/>
    <xsd:import namespace="http://schemas.microsoft.com/office/infopath/2007/PartnerControls"/>
    <xsd:element name="MediaServiceDateTaken" ma:index="8" nillable="true" ma:displayName="MediaServiceDateTaken" ma:hidden="true" ma:indexed="true" ma:internalName="MediaServiceDateTake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CCA7E7B5-F6B4-4A0F-AF45-E4BBC6155DDA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FC2185B-11FC-4E5E-A18C-CAD275E0631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df73fa7-02c5-4a34-a830-1d2a46763e6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81BE666E-93DD-4FBD-8DC2-735E1AEED52C}">
  <ds:schemaRefs>
    <ds:schemaRef ds:uri="http://purl.org/dc/dcmitype/"/>
    <ds:schemaRef ds:uri="http://purl.org/dc/terms/"/>
    <ds:schemaRef ds:uri="bdf73fa7-02c5-4a34-a830-1d2a46763e67"/>
    <ds:schemaRef ds:uri="http://www.w3.org/XML/1998/namespace"/>
    <ds:schemaRef ds:uri="http://purl.org/dc/elements/1.1/"/>
    <ds:schemaRef ds:uri="http://schemas.microsoft.com/office/2006/documentManagement/types"/>
    <ds:schemaRef ds:uri="http://schemas.microsoft.com/office/2006/metadata/properties"/>
    <ds:schemaRef ds:uri="http://schemas.microsoft.com/office/infopath/2007/PartnerControls"/>
    <ds:schemaRef ds:uri="http://schemas.openxmlformats.org/package/2006/metadata/core-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Onur Kabaca</dc:creator>
  <cp:lastModifiedBy>oee</cp:lastModifiedBy>
  <dcterms:created xsi:type="dcterms:W3CDTF">2025-02-12T22:11:19Z</dcterms:created>
  <dcterms:modified xsi:type="dcterms:W3CDTF">2025-02-13T16:07:41Z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0x010100D680AB01D8FB7F48BE144185DEE45843</vt:lpwstr>
  </property>
</Properties>
</file>