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trijbos.bjoern\Downloads\"/>
    </mc:Choice>
  </mc:AlternateContent>
  <xr:revisionPtr revIDLastSave="0" documentId="13_ncr:1_{9A363F97-87C4-4750-9E66-CFAEAE848437}" xr6:coauthVersionLast="47" xr6:coauthVersionMax="47" xr10:uidLastSave="{00000000-0000-0000-0000-000000000000}"/>
  <bookViews>
    <workbookView xWindow="28680" yWindow="-120" windowWidth="29040" windowHeight="15840" xr2:uid="{57C4FEB3-BD14-4C1A-9B3B-F0DA8DD7BDFD}"/>
  </bookViews>
  <sheets>
    <sheet name="Beispi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5" i="1" l="1"/>
  <c r="H75" i="1" s="1"/>
  <c r="E74" i="1"/>
  <c r="K8" i="1" s="1"/>
  <c r="D74" i="1"/>
  <c r="E73" i="1"/>
  <c r="N10" i="1" s="1"/>
  <c r="D73" i="1"/>
  <c r="G72" i="1"/>
  <c r="E72" i="1"/>
  <c r="Q11" i="1" s="1"/>
  <c r="D72" i="1"/>
  <c r="E71" i="1"/>
  <c r="F71" i="1" s="1"/>
  <c r="D71" i="1"/>
  <c r="E70" i="1"/>
  <c r="W10" i="1" s="1"/>
  <c r="D70" i="1"/>
  <c r="G69" i="1"/>
  <c r="E69" i="1"/>
  <c r="F69" i="1" s="1"/>
  <c r="D69" i="1"/>
  <c r="E68" i="1"/>
  <c r="AC9" i="1" s="1"/>
  <c r="D68" i="1"/>
  <c r="E67" i="1"/>
  <c r="D67" i="1"/>
  <c r="K66" i="1" a="1"/>
  <c r="K66" i="1" s="1"/>
  <c r="G66" i="1"/>
  <c r="E66" i="1"/>
  <c r="AI10" i="1" s="1"/>
  <c r="D66" i="1"/>
  <c r="E65" i="1"/>
  <c r="D65" i="1"/>
  <c r="E64" i="1"/>
  <c r="AO11" i="1" s="1"/>
  <c r="D64" i="1"/>
  <c r="E63" i="1"/>
  <c r="AR9" i="1" s="1"/>
  <c r="D63" i="1"/>
  <c r="G62" i="1"/>
  <c r="E62" i="1"/>
  <c r="AU10" i="1" s="1"/>
  <c r="D62" i="1"/>
  <c r="H61" i="1"/>
  <c r="G61" i="1"/>
  <c r="E61" i="1"/>
  <c r="D61" i="1"/>
  <c r="G60" i="1"/>
  <c r="E60" i="1"/>
  <c r="D60" i="1"/>
  <c r="E59" i="1"/>
  <c r="D59" i="1"/>
  <c r="G58" i="1"/>
  <c r="E58" i="1"/>
  <c r="D58" i="1"/>
  <c r="E57" i="1"/>
  <c r="D57" i="1"/>
  <c r="E56" i="1"/>
  <c r="D56" i="1"/>
  <c r="E55" i="1"/>
  <c r="BM11" i="1" s="1"/>
  <c r="D55" i="1"/>
  <c r="G54" i="1"/>
  <c r="E54" i="1"/>
  <c r="BS10" i="1" s="1"/>
  <c r="D54" i="1"/>
  <c r="G53" i="1"/>
  <c r="E53" i="1"/>
  <c r="D53" i="1"/>
  <c r="G52" i="1"/>
  <c r="E52" i="1"/>
  <c r="D52" i="1"/>
  <c r="E51" i="1"/>
  <c r="D51" i="1"/>
  <c r="G50" i="1"/>
  <c r="E50" i="1"/>
  <c r="D50" i="1"/>
  <c r="E49" i="1"/>
  <c r="D49" i="1"/>
  <c r="E48" i="1"/>
  <c r="CK11" i="1" s="1"/>
  <c r="D48" i="1"/>
  <c r="E47" i="1"/>
  <c r="CN9" i="1" s="1"/>
  <c r="D47" i="1"/>
  <c r="G46" i="1"/>
  <c r="E46" i="1"/>
  <c r="CQ10" i="1" s="1"/>
  <c r="D46" i="1"/>
  <c r="G45" i="1"/>
  <c r="E45" i="1"/>
  <c r="D45" i="1"/>
  <c r="G44" i="1"/>
  <c r="E44" i="1"/>
  <c r="D44" i="1"/>
  <c r="E43" i="1"/>
  <c r="D43" i="1"/>
  <c r="G42" i="1"/>
  <c r="E42" i="1"/>
  <c r="D42" i="1"/>
  <c r="E41" i="1"/>
  <c r="D41" i="1"/>
  <c r="E40" i="1"/>
  <c r="DL9" i="1" s="1"/>
  <c r="D40" i="1"/>
  <c r="E39" i="1"/>
  <c r="DO10" i="1" s="1"/>
  <c r="D39" i="1"/>
  <c r="G38" i="1"/>
  <c r="E38" i="1"/>
  <c r="DR8" i="1" s="1"/>
  <c r="D38" i="1"/>
  <c r="E36" i="1"/>
  <c r="D36" i="1"/>
  <c r="G35" i="1"/>
  <c r="E35" i="1"/>
  <c r="D35" i="1"/>
  <c r="C35" i="1"/>
  <c r="G34" i="1"/>
  <c r="C34" i="1"/>
  <c r="D34" i="1" s="1"/>
  <c r="C33" i="1"/>
  <c r="E33" i="1" s="1"/>
  <c r="G32" i="1"/>
  <c r="C32" i="1"/>
  <c r="E32" i="1" s="1"/>
  <c r="G31" i="1"/>
  <c r="E31" i="1"/>
  <c r="EM5" i="1" s="1"/>
  <c r="D31" i="1"/>
  <c r="C31" i="1"/>
  <c r="G30" i="1"/>
  <c r="E30" i="1"/>
  <c r="EP8" i="1" s="1"/>
  <c r="D30" i="1"/>
  <c r="G29" i="1"/>
  <c r="E29" i="1"/>
  <c r="D29" i="1"/>
  <c r="G28" i="1"/>
  <c r="E28" i="1"/>
  <c r="D28" i="1"/>
  <c r="E27" i="1"/>
  <c r="D27" i="1"/>
  <c r="G26" i="1"/>
  <c r="H26" i="1" s="1"/>
  <c r="F27" i="1" s="1"/>
  <c r="F26" i="1"/>
  <c r="E26" i="1"/>
  <c r="D26" i="1"/>
  <c r="E25" i="1"/>
  <c r="H25" i="1" s="1"/>
  <c r="D25" i="1"/>
  <c r="H24" i="1"/>
  <c r="F24" i="1"/>
  <c r="E24" i="1"/>
  <c r="D24" i="1"/>
  <c r="E23" i="1"/>
  <c r="H23" i="1" s="1"/>
  <c r="D23" i="1"/>
  <c r="H22" i="1"/>
  <c r="F22" i="1"/>
  <c r="E22" i="1"/>
  <c r="D22" i="1"/>
  <c r="E21" i="1"/>
  <c r="H21" i="1" s="1"/>
  <c r="D21" i="1"/>
  <c r="H20" i="1"/>
  <c r="F20" i="1"/>
  <c r="E20" i="1"/>
  <c r="D20" i="1"/>
  <c r="E19" i="1"/>
  <c r="H19" i="1" s="1"/>
  <c r="D19" i="1"/>
  <c r="H18" i="1"/>
  <c r="F18" i="1"/>
  <c r="E18" i="1"/>
  <c r="D18" i="1"/>
  <c r="CZ15" i="1"/>
  <c r="K14" i="1"/>
  <c r="G14" i="1"/>
  <c r="G13" i="1"/>
  <c r="FA12" i="1"/>
  <c r="FA15" i="1" s="1"/>
  <c r="EX12" i="1"/>
  <c r="EX15" i="1" s="1"/>
  <c r="EU12" i="1"/>
  <c r="EU15" i="1" s="1"/>
  <c r="ER12" i="1"/>
  <c r="ER15" i="1" s="1"/>
  <c r="EO12" i="1"/>
  <c r="EO15" i="1" s="1"/>
  <c r="EL12" i="1"/>
  <c r="EL15" i="1" s="1"/>
  <c r="EI12" i="1"/>
  <c r="EI15" i="1" s="1"/>
  <c r="EF12" i="1"/>
  <c r="G33" i="1" s="1"/>
  <c r="EC12" i="1"/>
  <c r="EC15" i="1" s="1"/>
  <c r="DZ12" i="1"/>
  <c r="DZ15" i="1" s="1"/>
  <c r="DW12" i="1"/>
  <c r="G36" i="1" s="1"/>
  <c r="DT12" i="1"/>
  <c r="DT15" i="1" s="1"/>
  <c r="DQ12" i="1"/>
  <c r="DQ15" i="1" s="1"/>
  <c r="DN12" i="1"/>
  <c r="G39" i="1" s="1"/>
  <c r="DK12" i="1"/>
  <c r="DK15" i="1" s="1"/>
  <c r="DH12" i="1"/>
  <c r="DH15" i="1" s="1"/>
  <c r="DE12" i="1"/>
  <c r="DE15" i="1" s="1"/>
  <c r="DB12" i="1"/>
  <c r="DB15" i="1" s="1"/>
  <c r="CY12" i="1"/>
  <c r="CY15" i="1" s="1"/>
  <c r="CV12" i="1"/>
  <c r="CV15" i="1" s="1"/>
  <c r="CS12" i="1"/>
  <c r="CS15" i="1" s="1"/>
  <c r="CP12" i="1"/>
  <c r="CP15" i="1" s="1"/>
  <c r="CM12" i="1"/>
  <c r="G47" i="1" s="1"/>
  <c r="CJ12" i="1"/>
  <c r="G48" i="1" s="1"/>
  <c r="CG12" i="1"/>
  <c r="G49" i="1" s="1"/>
  <c r="CD12" i="1"/>
  <c r="CD15" i="1" s="1"/>
  <c r="CA12" i="1"/>
  <c r="CA15" i="1" s="1"/>
  <c r="BX12" i="1"/>
  <c r="BX15" i="1" s="1"/>
  <c r="BU12" i="1"/>
  <c r="BU15" i="1" s="1"/>
  <c r="BR12" i="1"/>
  <c r="BR15" i="1" s="1"/>
  <c r="BO12" i="1"/>
  <c r="G55" i="1" s="1"/>
  <c r="BL12" i="1"/>
  <c r="G56" i="1" s="1"/>
  <c r="BI12" i="1"/>
  <c r="G57" i="1" s="1"/>
  <c r="BF12" i="1"/>
  <c r="BF15" i="1" s="1"/>
  <c r="BC12" i="1"/>
  <c r="BC15" i="1" s="1"/>
  <c r="AZ12" i="1"/>
  <c r="AZ15" i="1" s="1"/>
  <c r="AW12" i="1"/>
  <c r="AW15" i="1" s="1"/>
  <c r="AT12" i="1"/>
  <c r="AT15" i="1" s="1"/>
  <c r="AQ12" i="1"/>
  <c r="G63" i="1" s="1"/>
  <c r="AN12" i="1"/>
  <c r="G64" i="1" s="1"/>
  <c r="AK12" i="1"/>
  <c r="G65" i="1" s="1"/>
  <c r="AH12" i="1"/>
  <c r="AH15" i="1" s="1"/>
  <c r="AE12" i="1"/>
  <c r="G67" i="1" s="1"/>
  <c r="AB12" i="1"/>
  <c r="AB15" i="1" s="1"/>
  <c r="Y12" i="1"/>
  <c r="Y15" i="1" s="1"/>
  <c r="V12" i="1"/>
  <c r="V15" i="1" s="1"/>
  <c r="S12" i="1"/>
  <c r="G71" i="1" s="1"/>
  <c r="P12" i="1"/>
  <c r="P15" i="1" s="1"/>
  <c r="M12" i="1"/>
  <c r="G73" i="1" s="1"/>
  <c r="J12" i="1"/>
  <c r="J15" i="1" s="1"/>
  <c r="G74" i="1" s="1"/>
  <c r="FB11" i="1"/>
  <c r="EY11" i="1"/>
  <c r="ES11" i="1"/>
  <c r="EP11" i="1"/>
  <c r="EJ11" i="1"/>
  <c r="DX11" i="1"/>
  <c r="DU11" i="1"/>
  <c r="DR11" i="1"/>
  <c r="DL11" i="1"/>
  <c r="DI11" i="1"/>
  <c r="DF11" i="1"/>
  <c r="DC11" i="1"/>
  <c r="CZ11" i="1"/>
  <c r="CW11" i="1"/>
  <c r="CT11" i="1"/>
  <c r="CN11" i="1"/>
  <c r="CH11" i="1"/>
  <c r="CE11" i="1"/>
  <c r="CB11" i="1"/>
  <c r="BV11" i="1"/>
  <c r="BP11" i="1"/>
  <c r="BJ11" i="1"/>
  <c r="BG11" i="1"/>
  <c r="BD11" i="1"/>
  <c r="AX11" i="1"/>
  <c r="AR11" i="1"/>
  <c r="AL11" i="1"/>
  <c r="AF11" i="1"/>
  <c r="Z11" i="1"/>
  <c r="T11" i="1"/>
  <c r="N11" i="1"/>
  <c r="K11" i="1"/>
  <c r="FB10" i="1"/>
  <c r="EY10" i="1"/>
  <c r="EV10" i="1"/>
  <c r="ES10" i="1"/>
  <c r="EP10" i="1"/>
  <c r="EJ10" i="1"/>
  <c r="EG10" i="1"/>
  <c r="DX10" i="1"/>
  <c r="DU10" i="1"/>
  <c r="DR10" i="1"/>
  <c r="DL10" i="1"/>
  <c r="DI10" i="1"/>
  <c r="DF10" i="1"/>
  <c r="DC10" i="1"/>
  <c r="CZ10" i="1"/>
  <c r="CW10" i="1"/>
  <c r="CT10" i="1"/>
  <c r="CT12" i="1" s="1"/>
  <c r="H45" i="1" s="1"/>
  <c r="CN10" i="1"/>
  <c r="CK10" i="1"/>
  <c r="CH10" i="1"/>
  <c r="CE10" i="1"/>
  <c r="CB10" i="1"/>
  <c r="BV10" i="1"/>
  <c r="BP10" i="1"/>
  <c r="BM10" i="1"/>
  <c r="BD10" i="1"/>
  <c r="AX10" i="1"/>
  <c r="AR10" i="1"/>
  <c r="AO10" i="1"/>
  <c r="AL10" i="1"/>
  <c r="AF10" i="1"/>
  <c r="T10" i="1"/>
  <c r="FB9" i="1"/>
  <c r="EY9" i="1"/>
  <c r="EV9" i="1"/>
  <c r="ES9" i="1"/>
  <c r="EP9" i="1"/>
  <c r="EM9" i="1"/>
  <c r="DX9" i="1"/>
  <c r="DU9" i="1"/>
  <c r="DR9" i="1"/>
  <c r="DO9" i="1"/>
  <c r="DI9" i="1"/>
  <c r="DF9" i="1"/>
  <c r="DC9" i="1"/>
  <c r="CZ9" i="1"/>
  <c r="CW9" i="1"/>
  <c r="CT9" i="1"/>
  <c r="CQ9" i="1"/>
  <c r="CH9" i="1"/>
  <c r="CE9" i="1"/>
  <c r="CB9" i="1"/>
  <c r="BV9" i="1"/>
  <c r="BS9" i="1"/>
  <c r="BJ9" i="1"/>
  <c r="BD9" i="1"/>
  <c r="AX9" i="1"/>
  <c r="AL9" i="1"/>
  <c r="AF9" i="1"/>
  <c r="W9" i="1"/>
  <c r="T9" i="1"/>
  <c r="N9" i="1"/>
  <c r="FB8" i="1"/>
  <c r="EY8" i="1"/>
  <c r="EV8" i="1"/>
  <c r="ES8" i="1"/>
  <c r="EJ8" i="1"/>
  <c r="DX8" i="1"/>
  <c r="DU8" i="1"/>
  <c r="DL8" i="1"/>
  <c r="DI8" i="1"/>
  <c r="DF8" i="1"/>
  <c r="DC8" i="1"/>
  <c r="CZ8" i="1"/>
  <c r="CW8" i="1"/>
  <c r="CT8" i="1"/>
  <c r="CN8" i="1"/>
  <c r="CH8" i="1"/>
  <c r="CE8" i="1"/>
  <c r="CB8" i="1"/>
  <c r="CB15" i="1" s="1"/>
  <c r="BY8" i="1"/>
  <c r="BV8" i="1"/>
  <c r="BP8" i="1"/>
  <c r="BJ8" i="1"/>
  <c r="BD8" i="1"/>
  <c r="BA8" i="1"/>
  <c r="AX8" i="1"/>
  <c r="AR8" i="1"/>
  <c r="AL8" i="1"/>
  <c r="AF8" i="1"/>
  <c r="AC8" i="1"/>
  <c r="T8" i="1"/>
  <c r="N8" i="1"/>
  <c r="FB7" i="1"/>
  <c r="EY7" i="1"/>
  <c r="EY12" i="1" s="1"/>
  <c r="H27" i="1" s="1"/>
  <c r="ES7" i="1"/>
  <c r="EP7" i="1"/>
  <c r="EJ7" i="1"/>
  <c r="EA7" i="1"/>
  <c r="DX7" i="1"/>
  <c r="DU7" i="1"/>
  <c r="DR7" i="1"/>
  <c r="DL7" i="1"/>
  <c r="DI7" i="1"/>
  <c r="DF7" i="1"/>
  <c r="DC7" i="1"/>
  <c r="CZ7" i="1"/>
  <c r="CW7" i="1"/>
  <c r="CW15" i="1" s="1"/>
  <c r="CT7" i="1"/>
  <c r="CN7" i="1"/>
  <c r="CH7" i="1"/>
  <c r="CE7" i="1"/>
  <c r="CB7" i="1"/>
  <c r="BV7" i="1"/>
  <c r="BP7" i="1"/>
  <c r="BJ7" i="1"/>
  <c r="BG7" i="1"/>
  <c r="BD7" i="1"/>
  <c r="AX7" i="1"/>
  <c r="AR7" i="1"/>
  <c r="AL7" i="1"/>
  <c r="AF7" i="1"/>
  <c r="T7" i="1"/>
  <c r="N7" i="1"/>
  <c r="K7" i="1"/>
  <c r="FB6" i="1"/>
  <c r="EY6" i="1"/>
  <c r="EV6" i="1"/>
  <c r="ES6" i="1"/>
  <c r="EP6" i="1"/>
  <c r="EJ6" i="1"/>
  <c r="EG6" i="1"/>
  <c r="DX6" i="1"/>
  <c r="DU6" i="1"/>
  <c r="DR6" i="1"/>
  <c r="DL6" i="1"/>
  <c r="DI6" i="1"/>
  <c r="DF6" i="1"/>
  <c r="DC6" i="1"/>
  <c r="CZ6" i="1"/>
  <c r="CW6" i="1"/>
  <c r="CT6" i="1"/>
  <c r="CN6" i="1"/>
  <c r="CK6" i="1"/>
  <c r="CH6" i="1"/>
  <c r="CE6" i="1"/>
  <c r="CB6" i="1"/>
  <c r="BV6" i="1"/>
  <c r="BP6" i="1"/>
  <c r="BM6" i="1"/>
  <c r="BD6" i="1"/>
  <c r="AX6" i="1"/>
  <c r="AR6" i="1"/>
  <c r="AO6" i="1"/>
  <c r="AL6" i="1"/>
  <c r="AI6" i="1"/>
  <c r="AF6" i="1"/>
  <c r="T6" i="1"/>
  <c r="N6" i="1"/>
  <c r="FB5" i="1"/>
  <c r="EY5" i="1"/>
  <c r="EV5" i="1"/>
  <c r="ES5" i="1"/>
  <c r="EP5" i="1"/>
  <c r="DX5" i="1"/>
  <c r="DU5" i="1"/>
  <c r="DR5" i="1"/>
  <c r="DO5" i="1"/>
  <c r="DI5" i="1"/>
  <c r="DF5" i="1"/>
  <c r="DF12" i="1" s="1"/>
  <c r="H42" i="1" s="1"/>
  <c r="F43" i="1" s="1"/>
  <c r="DC5" i="1"/>
  <c r="CZ5" i="1"/>
  <c r="CW5" i="1"/>
  <c r="CT5" i="1"/>
  <c r="CQ5" i="1"/>
  <c r="CH5" i="1"/>
  <c r="CH12" i="1" s="1"/>
  <c r="H49" i="1" s="1"/>
  <c r="F50" i="1" s="1"/>
  <c r="CE5" i="1"/>
  <c r="CB5" i="1"/>
  <c r="BV5" i="1"/>
  <c r="BV12" i="1" s="1"/>
  <c r="H53" i="1" s="1"/>
  <c r="BS5" i="1"/>
  <c r="BP5" i="1"/>
  <c r="BJ5" i="1"/>
  <c r="BD5" i="1"/>
  <c r="AX5" i="1"/>
  <c r="AX12" i="1" s="1"/>
  <c r="AR5" i="1"/>
  <c r="AL5" i="1"/>
  <c r="AL12" i="1" s="1"/>
  <c r="H65" i="1" s="1"/>
  <c r="F66" i="1" s="1"/>
  <c r="AF5" i="1"/>
  <c r="W5" i="1"/>
  <c r="T5" i="1"/>
  <c r="N5" i="1"/>
  <c r="FB4" i="1"/>
  <c r="EY4" i="1"/>
  <c r="EV4" i="1"/>
  <c r="ES4" i="1"/>
  <c r="ES12" i="1" s="1"/>
  <c r="H29" i="1" s="1"/>
  <c r="EK4" i="1"/>
  <c r="EG4" i="1"/>
  <c r="EA4" i="1"/>
  <c r="DX4" i="1"/>
  <c r="DX12" i="1" s="1"/>
  <c r="DU4" i="1"/>
  <c r="DU12" i="1" s="1"/>
  <c r="DO4" i="1"/>
  <c r="DI4" i="1"/>
  <c r="DF4" i="1"/>
  <c r="DC4" i="1"/>
  <c r="DC12" i="1" s="1"/>
  <c r="H43" i="1" s="1"/>
  <c r="CZ4" i="1"/>
  <c r="CZ12" i="1" s="1"/>
  <c r="CW4" i="1"/>
  <c r="CW12" i="1" s="1"/>
  <c r="CT4" i="1"/>
  <c r="CQ4" i="1"/>
  <c r="CK4" i="1"/>
  <c r="CH4" i="1"/>
  <c r="CE4" i="1"/>
  <c r="CE12" i="1" s="1"/>
  <c r="H50" i="1" s="1"/>
  <c r="F51" i="1" s="1"/>
  <c r="CB4" i="1"/>
  <c r="CB12" i="1" s="1"/>
  <c r="H51" i="1" s="1"/>
  <c r="BV4" i="1"/>
  <c r="BS4" i="1"/>
  <c r="BM4" i="1"/>
  <c r="BG4" i="1"/>
  <c r="BD4" i="1"/>
  <c r="BD12" i="1" s="1"/>
  <c r="H59" i="1" s="1"/>
  <c r="AX4" i="1"/>
  <c r="AR4" i="1"/>
  <c r="AO4" i="1"/>
  <c r="AL4" i="1"/>
  <c r="AF4" i="1"/>
  <c r="AC4" i="1"/>
  <c r="Z4" i="1"/>
  <c r="W4" i="1"/>
  <c r="T4" i="1"/>
  <c r="N4" i="1"/>
  <c r="K4" i="1"/>
  <c r="AI5" i="1" l="1"/>
  <c r="AI9" i="1"/>
  <c r="N12" i="1"/>
  <c r="H73" i="1" s="1"/>
  <c r="Z7" i="1"/>
  <c r="Q10" i="1"/>
  <c r="AI11" i="1"/>
  <c r="AI15" i="1" s="1"/>
  <c r="AI4" i="1"/>
  <c r="AI12" i="1" s="1"/>
  <c r="H66" i="1" s="1"/>
  <c r="F67" i="1" s="1"/>
  <c r="AR12" i="1"/>
  <c r="H63" i="1" s="1"/>
  <c r="Z8" i="1"/>
  <c r="Q6" i="1"/>
  <c r="AI7" i="1"/>
  <c r="Z10" i="1"/>
  <c r="Q4" i="1"/>
  <c r="Z5" i="1"/>
  <c r="Z12" i="1" s="1"/>
  <c r="H69" i="1" s="1"/>
  <c r="F70" i="1" s="1"/>
  <c r="T12" i="1"/>
  <c r="H71" i="1" s="1"/>
  <c r="Z9" i="1"/>
  <c r="AF12" i="1"/>
  <c r="H67" i="1" s="1"/>
  <c r="Z6" i="1"/>
  <c r="AI8" i="1"/>
  <c r="AU5" i="1"/>
  <c r="AU4" i="1"/>
  <c r="AU9" i="1"/>
  <c r="AF15" i="1"/>
  <c r="H36" i="1"/>
  <c r="DX15" i="1"/>
  <c r="CE15" i="1"/>
  <c r="BD15" i="1"/>
  <c r="EJ15" i="1"/>
  <c r="AX15" i="1"/>
  <c r="DR15" i="1"/>
  <c r="EJ9" i="1"/>
  <c r="EJ5" i="1"/>
  <c r="EJ4" i="1"/>
  <c r="EJ12" i="1" s="1"/>
  <c r="H32" i="1" s="1"/>
  <c r="F33" i="1" s="1"/>
  <c r="DI12" i="1"/>
  <c r="H41" i="1" s="1"/>
  <c r="F42" i="1" s="1"/>
  <c r="BV15" i="1"/>
  <c r="DC15" i="1"/>
  <c r="EG11" i="1"/>
  <c r="EG7" i="1"/>
  <c r="EG9" i="1"/>
  <c r="EG5" i="1"/>
  <c r="EG8" i="1"/>
  <c r="F44" i="1"/>
  <c r="F60" i="1"/>
  <c r="AL15" i="1"/>
  <c r="DF15" i="1"/>
  <c r="F28" i="1"/>
  <c r="EV11" i="1"/>
  <c r="EV7" i="1"/>
  <c r="FB12" i="1"/>
  <c r="FB15" i="1" s="1"/>
  <c r="DI15" i="1"/>
  <c r="CH15" i="1"/>
  <c r="ES15" i="1"/>
  <c r="F45" i="1"/>
  <c r="EY15" i="1"/>
  <c r="EM10" i="1"/>
  <c r="EM6" i="1"/>
  <c r="EM8" i="1"/>
  <c r="EM4" i="1"/>
  <c r="EM12" i="1" s="1"/>
  <c r="H31" i="1" s="1"/>
  <c r="F32" i="1" s="1"/>
  <c r="EM11" i="1"/>
  <c r="EM7" i="1"/>
  <c r="F52" i="1"/>
  <c r="N15" i="1"/>
  <c r="EG12" i="1"/>
  <c r="H33" i="1" s="1"/>
  <c r="CT15" i="1"/>
  <c r="DU15" i="1"/>
  <c r="E34" i="1"/>
  <c r="BP4" i="1"/>
  <c r="CN4" i="1"/>
  <c r="DL4" i="1"/>
  <c r="DL12" i="1" s="1"/>
  <c r="H40" i="1" s="1"/>
  <c r="F41" i="1" s="1"/>
  <c r="K5" i="1"/>
  <c r="BG5" i="1"/>
  <c r="EA5" i="1"/>
  <c r="AC6" i="1"/>
  <c r="BA6" i="1"/>
  <c r="BY6" i="1"/>
  <c r="W7" i="1"/>
  <c r="AU7" i="1"/>
  <c r="BS7" i="1"/>
  <c r="CQ7" i="1"/>
  <c r="DO7" i="1"/>
  <c r="Q8" i="1"/>
  <c r="AO8" i="1"/>
  <c r="BM8" i="1"/>
  <c r="CK8" i="1"/>
  <c r="K9" i="1"/>
  <c r="BG9" i="1"/>
  <c r="EA9" i="1"/>
  <c r="AC10" i="1"/>
  <c r="BA10" i="1"/>
  <c r="BY10" i="1"/>
  <c r="W11" i="1"/>
  <c r="AU11" i="1"/>
  <c r="BS11" i="1"/>
  <c r="CQ11" i="1"/>
  <c r="CQ12" i="1" s="1"/>
  <c r="DO11" i="1"/>
  <c r="M15" i="1"/>
  <c r="AK15" i="1"/>
  <c r="BI15" i="1"/>
  <c r="CG15" i="1"/>
  <c r="F19" i="1"/>
  <c r="F21" i="1"/>
  <c r="F23" i="1"/>
  <c r="F25" i="1"/>
  <c r="F30" i="1"/>
  <c r="D33" i="1"/>
  <c r="F38" i="1"/>
  <c r="G41" i="1"/>
  <c r="H44" i="1"/>
  <c r="F46" i="1"/>
  <c r="F54" i="1"/>
  <c r="F62" i="1"/>
  <c r="F68" i="1"/>
  <c r="F72" i="1"/>
  <c r="DR4" i="1"/>
  <c r="DR12" i="1" s="1"/>
  <c r="H38" i="1" s="1"/>
  <c r="F39" i="1" s="1"/>
  <c r="Q5" i="1"/>
  <c r="AO5" i="1"/>
  <c r="BM5" i="1"/>
  <c r="BM12" i="1" s="1"/>
  <c r="H56" i="1" s="1"/>
  <c r="F57" i="1" s="1"/>
  <c r="CK5" i="1"/>
  <c r="K6" i="1"/>
  <c r="BG6" i="1"/>
  <c r="EA6" i="1"/>
  <c r="AC7" i="1"/>
  <c r="BA7" i="1"/>
  <c r="BY7" i="1"/>
  <c r="W8" i="1"/>
  <c r="AU8" i="1"/>
  <c r="BS8" i="1"/>
  <c r="CQ8" i="1"/>
  <c r="DO8" i="1"/>
  <c r="Q9" i="1"/>
  <c r="AO9" i="1"/>
  <c r="BM9" i="1"/>
  <c r="CK9" i="1"/>
  <c r="CK12" i="1" s="1"/>
  <c r="H48" i="1" s="1"/>
  <c r="F49" i="1" s="1"/>
  <c r="K10" i="1"/>
  <c r="BG10" i="1"/>
  <c r="EA10" i="1"/>
  <c r="AC11" i="1"/>
  <c r="BA11" i="1"/>
  <c r="BY11" i="1"/>
  <c r="AN15" i="1"/>
  <c r="BL15" i="1"/>
  <c r="CJ15" i="1"/>
  <c r="EF15" i="1"/>
  <c r="G27" i="1"/>
  <c r="D32" i="1"/>
  <c r="G43" i="1"/>
  <c r="H46" i="1"/>
  <c r="F47" i="1" s="1"/>
  <c r="G51" i="1"/>
  <c r="G59" i="1"/>
  <c r="F64" i="1"/>
  <c r="F74" i="1"/>
  <c r="BA4" i="1"/>
  <c r="BY4" i="1"/>
  <c r="EP4" i="1"/>
  <c r="EP12" i="1" s="1"/>
  <c r="H30" i="1" s="1"/>
  <c r="F31" i="1" s="1"/>
  <c r="CN5" i="1"/>
  <c r="DL5" i="1"/>
  <c r="BJ6" i="1"/>
  <c r="BP9" i="1"/>
  <c r="BJ10" i="1"/>
  <c r="K13" i="1"/>
  <c r="G40" i="1"/>
  <c r="EA11" i="1"/>
  <c r="EA12" i="1" s="1"/>
  <c r="H35" i="1" s="1"/>
  <c r="F36" i="1" s="1"/>
  <c r="S15" i="1"/>
  <c r="AE15" i="1"/>
  <c r="AQ15" i="1"/>
  <c r="BO15" i="1"/>
  <c r="CM15" i="1"/>
  <c r="DW15" i="1"/>
  <c r="BJ4" i="1"/>
  <c r="AC5" i="1"/>
  <c r="BA5" i="1"/>
  <c r="BY5" i="1"/>
  <c r="W6" i="1"/>
  <c r="AU6" i="1"/>
  <c r="AU12" i="1" s="1"/>
  <c r="H62" i="1" s="1"/>
  <c r="F63" i="1" s="1"/>
  <c r="BS6" i="1"/>
  <c r="BS12" i="1" s="1"/>
  <c r="H54" i="1" s="1"/>
  <c r="F55" i="1" s="1"/>
  <c r="CQ6" i="1"/>
  <c r="DO6" i="1"/>
  <c r="DO12" i="1" s="1"/>
  <c r="H39" i="1" s="1"/>
  <c r="F40" i="1" s="1"/>
  <c r="Q7" i="1"/>
  <c r="AO7" i="1"/>
  <c r="BM7" i="1"/>
  <c r="CK7" i="1"/>
  <c r="BG8" i="1"/>
  <c r="EA8" i="1"/>
  <c r="EA15" i="1" s="1"/>
  <c r="BA9" i="1"/>
  <c r="BY9" i="1"/>
  <c r="DN15" i="1"/>
  <c r="AC12" i="1" l="1"/>
  <c r="AR15" i="1"/>
  <c r="W12" i="1"/>
  <c r="K12" i="1"/>
  <c r="K15" i="1" s="1"/>
  <c r="H74" i="1" s="1"/>
  <c r="F75" i="1" s="1"/>
  <c r="T15" i="1"/>
  <c r="AO12" i="1"/>
  <c r="H64" i="1" s="1"/>
  <c r="F65" i="1" s="1"/>
  <c r="Z15" i="1"/>
  <c r="Q12" i="1"/>
  <c r="H72" i="1" s="1"/>
  <c r="F73" i="1" s="1"/>
  <c r="BJ12" i="1"/>
  <c r="BY12" i="1"/>
  <c r="H52" i="1" s="1"/>
  <c r="F53" i="1" s="1"/>
  <c r="W15" i="1"/>
  <c r="CN12" i="1"/>
  <c r="BA12" i="1"/>
  <c r="H60" i="1" s="1"/>
  <c r="F61" i="1" s="1"/>
  <c r="AC15" i="1"/>
  <c r="BP12" i="1"/>
  <c r="EP15" i="1"/>
  <c r="BS15" i="1"/>
  <c r="BY15" i="1"/>
  <c r="ED4" i="1"/>
  <c r="ED10" i="1"/>
  <c r="ED6" i="1"/>
  <c r="F34" i="1"/>
  <c r="ED9" i="1"/>
  <c r="ED8" i="1"/>
  <c r="ED11" i="1"/>
  <c r="ED7" i="1"/>
  <c r="ED5" i="1"/>
  <c r="CK15" i="1"/>
  <c r="DO15" i="1"/>
  <c r="EM15" i="1"/>
  <c r="EG15" i="1"/>
  <c r="AU15" i="1"/>
  <c r="BM15" i="1"/>
  <c r="CQ15" i="1"/>
  <c r="BG12" i="1"/>
  <c r="H58" i="1" s="1"/>
  <c r="F59" i="1" s="1"/>
  <c r="DL15" i="1"/>
  <c r="EV12" i="1"/>
  <c r="H28" i="1" s="1"/>
  <c r="F29" i="1" s="1"/>
  <c r="AO15" i="1" l="1"/>
  <c r="Q15" i="1"/>
  <c r="BG15" i="1"/>
  <c r="EV15" i="1"/>
  <c r="H55" i="1"/>
  <c r="F56" i="1" s="1"/>
  <c r="BP15" i="1"/>
  <c r="ED12" i="1"/>
  <c r="H34" i="1" s="1"/>
  <c r="F35" i="1" s="1"/>
  <c r="ED15" i="1"/>
  <c r="BA15" i="1"/>
  <c r="H47" i="1"/>
  <c r="F48" i="1" s="1"/>
  <c r="CN15" i="1"/>
  <c r="H57" i="1"/>
  <c r="F58" i="1" s="1"/>
  <c r="BJ1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<sst xmlns="http://schemas.openxmlformats.org/spreadsheetml/2006/main" count="188" uniqueCount="27">
  <si>
    <t>Other KPIs</t>
  </si>
  <si>
    <t>№</t>
  </si>
  <si>
    <t>KPI</t>
  </si>
  <si>
    <t>Description</t>
  </si>
  <si>
    <t>Requirement</t>
  </si>
  <si>
    <t>Percentage Reduction</t>
  </si>
  <si>
    <t>Period of Measure</t>
  </si>
  <si>
    <t>Result</t>
  </si>
  <si>
    <t>Credit %</t>
  </si>
  <si>
    <t>Credit €</t>
  </si>
  <si>
    <t>S2</t>
  </si>
  <si>
    <t>Monthly</t>
  </si>
  <si>
    <t>S3</t>
  </si>
  <si>
    <t>S15</t>
  </si>
  <si>
    <t>S16</t>
  </si>
  <si>
    <t>S17</t>
  </si>
  <si>
    <t>S19</t>
  </si>
  <si>
    <t>S20</t>
  </si>
  <si>
    <t>S21</t>
  </si>
  <si>
    <t>Reduction Single Site Uptime KPI</t>
  </si>
  <si>
    <t>Reduction Cloud Availability KPI</t>
  </si>
  <si>
    <t>Month</t>
  </si>
  <si>
    <t>AT</t>
  </si>
  <si>
    <t>Werte aus dem CCU &amp; SSU Bericht nehmen</t>
  </si>
  <si>
    <t>Info</t>
  </si>
  <si>
    <r>
      <t xml:space="preserve">in dem jeweiligen Monat werden nur in den Spalten I und J die werte us dem CCU &amp; SSU Bericht eingetragen. Das System macht dann die Berechnung automatisch, welcher Wert dann genommen wird oder ob beim Überschreiten der 20% dann auch nur die 20 % berechnet werden.
</t>
    </r>
    <r>
      <rPr>
        <b/>
        <i/>
        <u/>
        <sz val="9"/>
        <color theme="1"/>
        <rFont val="Calibri Light"/>
        <family val="2"/>
      </rPr>
      <t>Bitte in den Formeln nichts ändern !! Danke</t>
    </r>
  </si>
  <si>
    <t>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</si>
</sst>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8" formatCode="0.0%"/>
    <numFmt numFmtId="169" formatCode="_-* #,##0.00\ [$€-407]_-;\-* #,##0.00\ [$€-407]_-;_-* &quot;-&quot;??\ [$€-407]_-;_-@_-"/>
    <numFmt numFmtId="170" formatCode="[$-407]mmmm\ yy;@"/>
    <numFmt numFmtId="171" formatCode="[$-409]mmmm\ yyyy"/>
  </numFmts>
  <fonts count="18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Segoe UI"/>
      <family val="2"/>
    </font>
    <font>
      <sz val="9"/>
      <name val="Segoe UI"/>
      <family val="2"/>
    </font>
    <font>
      <b/>
      <sz val="12"/>
      <color theme="0"/>
      <name val="Segoe UI"/>
      <family val="2"/>
    </font>
    <font>
      <b/>
      <sz val="14"/>
      <color theme="0"/>
      <name val="Segoe UI"/>
      <family val="2"/>
    </font>
    <font>
      <b/>
      <sz val="12"/>
      <color rgb="FFFFFFFF"/>
      <name val="Segoe UI"/>
      <family val="2"/>
    </font>
    <font>
      <b/>
      <sz val="12"/>
      <name val="Segoe UI"/>
      <family val="2"/>
    </font>
    <font>
      <sz val="12"/>
      <name val="Segoe UI"/>
      <family val="2"/>
    </font>
    <font>
      <sz val="12"/>
      <color theme="1"/>
      <name val="Segoe UI"/>
      <family val="2"/>
    </font>
    <font>
      <sz val="11"/>
      <name val="Segoe UI"/>
      <family val="2"/>
    </font>
    <font>
      <b/>
      <i/>
      <sz val="12"/>
      <name val="Segoe UI"/>
      <family val="2"/>
    </font>
    <font>
      <b/>
      <i/>
      <sz val="12"/>
      <color theme="1"/>
      <name val="Segoe UI"/>
      <family val="2"/>
    </font>
    <font>
      <b/>
      <sz val="22"/>
      <name val="Segoe UI"/>
      <family val="2"/>
    </font>
    <font>
      <sz val="11"/>
      <color theme="1"/>
      <name val="Segoe UI"/>
      <family val="2"/>
    </font>
    <font>
      <b/>
      <sz val="11"/>
      <name val="Segoe UI"/>
      <family val="2"/>
    </font>
    <font>
      <b/>
      <sz val="9"/>
      <color theme="1"/>
      <name val="Calibri Light"/>
      <family val="2"/>
    </font>
    <font>
      <b/>
      <i/>
      <u/>
      <sz val="9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rgb="FF00AFA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7" fontId="4" fillId="2" borderId="7" xfId="0" applyNumberFormat="1" applyFont="1" applyFill="1" applyBorder="1" applyAlignment="1">
      <alignment horizontal="center" vertical="center"/>
    </xf>
    <xf numFmtId="17" fontId="4" fillId="2" borderId="8" xfId="0" applyNumberFormat="1" applyFont="1" applyFill="1" applyBorder="1" applyAlignment="1">
      <alignment horizontal="center" vertical="center"/>
    </xf>
    <xf numFmtId="17" fontId="4" fillId="2" borderId="9" xfId="0" applyNumberFormat="1" applyFont="1" applyFill="1" applyBorder="1" applyAlignment="1">
      <alignment horizontal="center" vertical="center"/>
    </xf>
    <xf numFmtId="17" fontId="5" fillId="2" borderId="7" xfId="0" applyNumberFormat="1" applyFont="1" applyFill="1" applyBorder="1" applyAlignment="1">
      <alignment horizontal="center" vertical="center"/>
    </xf>
    <xf numFmtId="17" fontId="5" fillId="2" borderId="8" xfId="0" applyNumberFormat="1" applyFont="1" applyFill="1" applyBorder="1" applyAlignment="1">
      <alignment horizontal="center" vertical="center"/>
    </xf>
    <xf numFmtId="17" fontId="5" fillId="2" borderId="9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168" fontId="7" fillId="0" borderId="3" xfId="2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0" fontId="8" fillId="0" borderId="16" xfId="0" applyNumberFormat="1" applyFont="1" applyBorder="1" applyAlignment="1">
      <alignment horizontal="center" vertical="center" wrapText="1"/>
    </xf>
    <xf numFmtId="10" fontId="8" fillId="0" borderId="3" xfId="2" applyNumberFormat="1" applyFont="1" applyFill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10" fontId="10" fillId="0" borderId="2" xfId="0" applyNumberFormat="1" applyFont="1" applyBorder="1" applyAlignment="1">
      <alignment horizontal="center" vertical="center" wrapText="1"/>
    </xf>
    <xf numFmtId="168" fontId="10" fillId="0" borderId="3" xfId="2" applyNumberFormat="1" applyFont="1" applyFill="1" applyBorder="1" applyAlignment="1">
      <alignment horizontal="center" vertical="center" wrapText="1"/>
    </xf>
    <xf numFmtId="44" fontId="10" fillId="0" borderId="4" xfId="1" applyFont="1" applyFill="1" applyBorder="1" applyAlignment="1">
      <alignment horizontal="center" vertical="center" wrapText="1"/>
    </xf>
    <xf numFmtId="10" fontId="10" fillId="0" borderId="17" xfId="0" applyNumberFormat="1" applyFont="1" applyBorder="1" applyAlignment="1">
      <alignment horizontal="center" vertical="center" wrapText="1"/>
    </xf>
    <xf numFmtId="168" fontId="10" fillId="0" borderId="18" xfId="2" applyNumberFormat="1" applyFont="1" applyFill="1" applyBorder="1" applyAlignment="1">
      <alignment horizontal="center" vertical="center" wrapText="1"/>
    </xf>
    <xf numFmtId="44" fontId="10" fillId="0" borderId="19" xfId="1" applyFont="1" applyFill="1" applyBorder="1" applyAlignment="1">
      <alignment horizontal="center" vertical="center" wrapText="1"/>
    </xf>
    <xf numFmtId="10" fontId="10" fillId="0" borderId="20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168" fontId="7" fillId="0" borderId="1" xfId="2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0" fontId="8" fillId="0" borderId="17" xfId="0" applyNumberFormat="1" applyFont="1" applyBorder="1" applyAlignment="1">
      <alignment horizontal="center" vertical="center" wrapText="1"/>
    </xf>
    <xf numFmtId="10" fontId="8" fillId="0" borderId="18" xfId="2" applyNumberFormat="1" applyFont="1" applyFill="1" applyBorder="1" applyAlignment="1">
      <alignment horizontal="center" vertical="center" wrapText="1"/>
    </xf>
    <xf numFmtId="44" fontId="8" fillId="0" borderId="19" xfId="1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9" fontId="8" fillId="0" borderId="23" xfId="0" applyNumberFormat="1" applyFont="1" applyBorder="1" applyAlignment="1">
      <alignment horizontal="center" vertical="center" wrapText="1"/>
    </xf>
    <xf numFmtId="168" fontId="7" fillId="0" borderId="23" xfId="2" applyNumberFormat="1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10" fontId="8" fillId="0" borderId="25" xfId="0" applyNumberFormat="1" applyFont="1" applyBorder="1" applyAlignment="1">
      <alignment horizontal="center" vertical="center" wrapText="1"/>
    </xf>
    <xf numFmtId="10" fontId="8" fillId="0" borderId="22" xfId="2" applyNumberFormat="1" applyFont="1" applyFill="1" applyBorder="1" applyAlignment="1">
      <alignment horizontal="center" vertical="center" wrapText="1"/>
    </xf>
    <xf numFmtId="44" fontId="8" fillId="0" borderId="26" xfId="1" applyFont="1" applyFill="1" applyBorder="1" applyAlignment="1">
      <alignment horizontal="center" vertical="center" wrapText="1"/>
    </xf>
    <xf numFmtId="10" fontId="10" fillId="0" borderId="27" xfId="0" applyNumberFormat="1" applyFont="1" applyBorder="1" applyAlignment="1">
      <alignment horizontal="center" vertical="center" wrapText="1"/>
    </xf>
    <xf numFmtId="168" fontId="10" fillId="0" borderId="22" xfId="2" applyNumberFormat="1" applyFont="1" applyFill="1" applyBorder="1" applyAlignment="1">
      <alignment horizontal="center" vertical="center" wrapText="1"/>
    </xf>
    <xf numFmtId="44" fontId="10" fillId="0" borderId="26" xfId="1" applyFont="1" applyFill="1" applyBorder="1" applyAlignment="1">
      <alignment horizontal="center" vertical="center" wrapText="1"/>
    </xf>
    <xf numFmtId="10" fontId="10" fillId="0" borderId="25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14" xfId="0" applyFont="1" applyBorder="1" applyAlignment="1">
      <alignment vertical="center" wrapText="1"/>
    </xf>
    <xf numFmtId="168" fontId="11" fillId="0" borderId="14" xfId="0" applyNumberFormat="1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2" fontId="8" fillId="0" borderId="13" xfId="0" applyNumberFormat="1" applyFont="1" applyBorder="1" applyAlignment="1">
      <alignment vertical="center" wrapText="1"/>
    </xf>
    <xf numFmtId="10" fontId="8" fillId="0" borderId="14" xfId="0" applyNumberFormat="1" applyFont="1" applyBorder="1" applyAlignment="1">
      <alignment horizontal="center" vertical="center" wrapText="1"/>
    </xf>
    <xf numFmtId="44" fontId="8" fillId="0" borderId="15" xfId="1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168" fontId="10" fillId="0" borderId="14" xfId="0" applyNumberFormat="1" applyFont="1" applyBorder="1" applyAlignment="1">
      <alignment horizontal="center" vertical="center" wrapText="1"/>
    </xf>
    <xf numFmtId="169" fontId="10" fillId="0" borderId="15" xfId="1" applyNumberFormat="1" applyFont="1" applyFill="1" applyBorder="1" applyAlignment="1">
      <alignment horizontal="center" vertical="center" wrapText="1"/>
    </xf>
    <xf numFmtId="0" fontId="10" fillId="0" borderId="28" xfId="0" applyFont="1" applyBorder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9" fontId="11" fillId="3" borderId="14" xfId="0" applyNumberFormat="1" applyFont="1" applyFill="1" applyBorder="1" applyAlignment="1">
      <alignment horizontal="center" vertical="center" wrapText="1"/>
    </xf>
    <xf numFmtId="10" fontId="11" fillId="3" borderId="14" xfId="2" applyNumberFormat="1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10" fontId="8" fillId="3" borderId="13" xfId="0" applyNumberFormat="1" applyFont="1" applyFill="1" applyBorder="1" applyAlignment="1">
      <alignment horizontal="center" vertical="center" wrapText="1"/>
    </xf>
    <xf numFmtId="10" fontId="8" fillId="3" borderId="14" xfId="2" applyNumberFormat="1" applyFont="1" applyFill="1" applyBorder="1" applyAlignment="1">
      <alignment horizontal="center" vertical="center" wrapText="1"/>
    </xf>
    <xf numFmtId="44" fontId="8" fillId="3" borderId="15" xfId="1" applyFont="1" applyFill="1" applyBorder="1" applyAlignment="1">
      <alignment horizontal="center" vertical="center" wrapText="1"/>
    </xf>
    <xf numFmtId="10" fontId="10" fillId="0" borderId="13" xfId="0" applyNumberFormat="1" applyFont="1" applyBorder="1" applyAlignment="1">
      <alignment horizontal="center" vertical="center" wrapText="1"/>
    </xf>
    <xf numFmtId="168" fontId="10" fillId="0" borderId="14" xfId="2" applyNumberFormat="1" applyFont="1" applyFill="1" applyBorder="1" applyAlignment="1">
      <alignment horizontal="center" vertical="center" wrapText="1"/>
    </xf>
    <xf numFmtId="44" fontId="10" fillId="0" borderId="15" xfId="1" applyFont="1" applyFill="1" applyBorder="1" applyAlignment="1">
      <alignment horizontal="center" vertical="center" wrapText="1"/>
    </xf>
    <xf numFmtId="10" fontId="10" fillId="0" borderId="28" xfId="0" applyNumberFormat="1" applyFont="1" applyBorder="1" applyAlignment="1">
      <alignment horizontal="center" vertical="center" wrapText="1"/>
    </xf>
    <xf numFmtId="44" fontId="10" fillId="0" borderId="14" xfId="1" applyFont="1" applyFill="1" applyBorder="1" applyAlignment="1">
      <alignment horizontal="center" vertical="center" wrapText="1"/>
    </xf>
    <xf numFmtId="10" fontId="10" fillId="0" borderId="14" xfId="0" applyNumberFormat="1" applyFont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9" fontId="11" fillId="3" borderId="32" xfId="0" applyNumberFormat="1" applyFont="1" applyFill="1" applyBorder="1" applyAlignment="1">
      <alignment horizontal="center" vertical="center" wrapText="1"/>
    </xf>
    <xf numFmtId="10" fontId="11" fillId="3" borderId="32" xfId="2" applyNumberFormat="1" applyFont="1" applyFill="1" applyBorder="1" applyAlignment="1">
      <alignment horizontal="center" vertical="center" wrapText="1"/>
    </xf>
    <xf numFmtId="0" fontId="12" fillId="3" borderId="33" xfId="0" applyFont="1" applyFill="1" applyBorder="1" applyAlignment="1">
      <alignment horizontal="center" vertical="center" wrapText="1"/>
    </xf>
    <xf numFmtId="10" fontId="8" fillId="3" borderId="34" xfId="0" applyNumberFormat="1" applyFont="1" applyFill="1" applyBorder="1" applyAlignment="1">
      <alignment horizontal="center" vertical="center" wrapText="1"/>
    </xf>
    <xf numFmtId="10" fontId="8" fillId="3" borderId="32" xfId="2" applyNumberFormat="1" applyFont="1" applyFill="1" applyBorder="1" applyAlignment="1">
      <alignment horizontal="center" vertical="center" wrapText="1"/>
    </xf>
    <xf numFmtId="10" fontId="10" fillId="0" borderId="34" xfId="0" applyNumberFormat="1" applyFont="1" applyBorder="1" applyAlignment="1">
      <alignment horizontal="center" vertical="center" wrapText="1"/>
    </xf>
    <xf numFmtId="168" fontId="10" fillId="0" borderId="32" xfId="2" applyNumberFormat="1" applyFont="1" applyFill="1" applyBorder="1" applyAlignment="1">
      <alignment horizontal="center" vertical="center" wrapText="1"/>
    </xf>
    <xf numFmtId="44" fontId="10" fillId="0" borderId="33" xfId="1" applyFont="1" applyFill="1" applyBorder="1" applyAlignment="1">
      <alignment horizontal="center" vertical="center" wrapText="1"/>
    </xf>
    <xf numFmtId="10" fontId="10" fillId="0" borderId="31" xfId="0" applyNumberFormat="1" applyFont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vertical="center" wrapText="1"/>
    </xf>
    <xf numFmtId="10" fontId="7" fillId="4" borderId="32" xfId="0" applyNumberFormat="1" applyFont="1" applyFill="1" applyBorder="1" applyAlignment="1">
      <alignment horizontal="center" vertical="center" wrapText="1"/>
    </xf>
    <xf numFmtId="168" fontId="7" fillId="4" borderId="35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vertical="center" wrapText="1"/>
    </xf>
    <xf numFmtId="10" fontId="7" fillId="4" borderId="14" xfId="0" applyNumberFormat="1" applyFont="1" applyFill="1" applyBorder="1" applyAlignment="1">
      <alignment horizontal="center" vertical="center" wrapText="1"/>
    </xf>
    <xf numFmtId="169" fontId="7" fillId="4" borderId="15" xfId="1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vertical="center" wrapText="1"/>
    </xf>
    <xf numFmtId="168" fontId="10" fillId="4" borderId="14" xfId="0" applyNumberFormat="1" applyFont="1" applyFill="1" applyBorder="1" applyAlignment="1">
      <alignment horizontal="center" vertical="center" wrapText="1"/>
    </xf>
    <xf numFmtId="169" fontId="10" fillId="4" borderId="15" xfId="1" applyNumberFormat="1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70" fontId="14" fillId="0" borderId="1" xfId="0" applyNumberFormat="1" applyFont="1" applyBorder="1" applyAlignment="1">
      <alignment horizontal="right" vertical="center" indent="1"/>
    </xf>
    <xf numFmtId="44" fontId="14" fillId="0" borderId="1" xfId="1" applyFont="1" applyBorder="1" applyAlignment="1">
      <alignment horizontal="center" vertical="center"/>
    </xf>
    <xf numFmtId="168" fontId="14" fillId="0" borderId="1" xfId="2" applyNumberFormat="1" applyFont="1" applyBorder="1" applyAlignment="1">
      <alignment horizontal="center" vertical="center"/>
    </xf>
    <xf numFmtId="44" fontId="14" fillId="0" borderId="1" xfId="1" applyFont="1" applyBorder="1" applyAlignment="1">
      <alignment vertical="center"/>
    </xf>
    <xf numFmtId="44" fontId="3" fillId="0" borderId="0" xfId="1" applyFont="1" applyFill="1" applyBorder="1" applyAlignment="1">
      <alignment vertical="center"/>
    </xf>
    <xf numFmtId="17" fontId="2" fillId="0" borderId="0" xfId="0" applyNumberFormat="1" applyFont="1"/>
    <xf numFmtId="170" fontId="10" fillId="0" borderId="1" xfId="0" applyNumberFormat="1" applyFont="1" applyBorder="1" applyAlignment="1">
      <alignment horizontal="right" vertical="center" indent="1"/>
    </xf>
    <xf numFmtId="44" fontId="10" fillId="0" borderId="1" xfId="1" applyFont="1" applyBorder="1" applyAlignment="1">
      <alignment horizontal="center" vertical="center"/>
    </xf>
    <xf numFmtId="168" fontId="10" fillId="0" borderId="1" xfId="2" applyNumberFormat="1" applyFont="1" applyBorder="1" applyAlignment="1">
      <alignment horizontal="center" vertical="center"/>
    </xf>
    <xf numFmtId="44" fontId="10" fillId="0" borderId="1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/>
    <xf numFmtId="171" fontId="14" fillId="0" borderId="1" xfId="0" applyNumberFormat="1" applyFont="1" applyBorder="1" applyAlignment="1">
      <alignment horizontal="right" vertical="center" indent="1"/>
    </xf>
    <xf numFmtId="169" fontId="3" fillId="0" borderId="0" xfId="1" applyNumberFormat="1" applyFont="1"/>
    <xf numFmtId="10" fontId="14" fillId="0" borderId="1" xfId="2" applyNumberFormat="1" applyFont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9" fontId="15" fillId="5" borderId="7" xfId="0" applyNumberFormat="1" applyFont="1" applyFill="1" applyBorder="1" applyAlignment="1">
      <alignment horizontal="center" vertical="center" wrapText="1"/>
    </xf>
    <xf numFmtId="9" fontId="15" fillId="5" borderId="8" xfId="0" applyNumberFormat="1" applyFont="1" applyFill="1" applyBorder="1" applyAlignment="1">
      <alignment horizontal="center" vertical="center" wrapText="1"/>
    </xf>
    <xf numFmtId="9" fontId="15" fillId="5" borderId="9" xfId="0" applyNumberFormat="1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0" fontId="16" fillId="0" borderId="0" xfId="0" applyFont="1"/>
    <xf numFmtId="10" fontId="14" fillId="0" borderId="0" xfId="2" applyNumberFormat="1" applyFont="1" applyBorder="1" applyAlignment="1">
      <alignment horizontal="center" vertical="center"/>
    </xf>
    <xf numFmtId="0" fontId="16" fillId="5" borderId="36" xfId="0" applyFont="1" applyFill="1" applyBorder="1" applyAlignment="1">
      <alignment horizontal="center" vertical="center" wrapText="1"/>
    </xf>
    <xf numFmtId="0" fontId="16" fillId="5" borderId="37" xfId="0" applyFont="1" applyFill="1" applyBorder="1" applyAlignment="1">
      <alignment horizontal="center" vertical="center"/>
    </xf>
    <xf numFmtId="0" fontId="16" fillId="5" borderId="38" xfId="0" applyFont="1" applyFill="1" applyBorder="1" applyAlignment="1">
      <alignment horizontal="center" vertical="center"/>
    </xf>
    <xf numFmtId="0" fontId="16" fillId="5" borderId="39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40" xfId="0" applyFont="1" applyFill="1" applyBorder="1" applyAlignment="1">
      <alignment horizontal="center" vertical="center"/>
    </xf>
    <xf numFmtId="0" fontId="16" fillId="5" borderId="29" xfId="0" applyFont="1" applyFill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0" fontId="16" fillId="5" borderId="41" xfId="0" applyFont="1" applyFill="1" applyBorder="1" applyAlignment="1">
      <alignment horizontal="center"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</xdr:colOff>
      <xdr:row>73</xdr:row>
      <xdr:rowOff>119743</xdr:rowOff>
    </xdr:from>
    <xdr:to>
      <xdr:col>7</xdr:col>
      <xdr:colOff>968829</xdr:colOff>
      <xdr:row>74</xdr:row>
      <xdr:rowOff>76200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A9AFA0EF-55A8-4566-BD3B-B5BC45812BAC}"/>
            </a:ext>
          </a:extLst>
        </xdr:cNvPr>
        <xdr:cNvCxnSpPr/>
      </xdr:nvCxnSpPr>
      <xdr:spPr>
        <a:xfrm flipH="1">
          <a:off x="9897291" y="10924903"/>
          <a:ext cx="3027318" cy="177437"/>
        </a:xfrm>
        <a:prstGeom prst="straightConnector1">
          <a:avLst/>
        </a:prstGeom>
        <a:ln w="66675">
          <a:solidFill>
            <a:srgbClr val="00AFAA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257F-2B43-4121-8119-57E06584D367}">
  <dimension ref="A1:FB90"/>
  <sheetViews>
    <sheetView tabSelected="1" workbookViewId="0">
      <selection activeCell="C17" sqref="C17:H17"/>
    </sheetView>
  </sheetViews>
  <sheetFormatPr baseColWidth="10" defaultColWidth="9.77734375" defaultRowHeight="13.2" x14ac:dyDescent="0.3"/>
  <cols>
    <col min="1" max="1" width="2.6640625" style="1" customWidth="1"/>
    <col min="2" max="2" width="19.109375" style="1" customWidth="1"/>
    <col min="3" max="3" width="15.6640625" style="1" customWidth="1"/>
    <col min="4" max="4" width="22.21875" style="1" customWidth="1"/>
    <col min="5" max="5" width="43.5546875" style="1" customWidth="1"/>
    <col min="6" max="6" width="40.77734375" style="1" customWidth="1"/>
    <col min="7" max="7" width="30.33203125" style="1" customWidth="1"/>
    <col min="8" max="8" width="30.21875" style="1" customWidth="1"/>
    <col min="9" max="9" width="11.5546875" style="2" customWidth="1"/>
    <col min="10" max="10" width="13" style="2" customWidth="1"/>
    <col min="11" max="11" width="17.44140625" style="2" customWidth="1"/>
    <col min="12" max="12" width="11.5546875" style="2" customWidth="1"/>
    <col min="13" max="13" width="13" style="2" customWidth="1"/>
    <col min="14" max="14" width="12.77734375" style="2" customWidth="1"/>
    <col min="15" max="15" width="11.5546875" style="2" customWidth="1"/>
    <col min="16" max="16" width="13" style="2" customWidth="1"/>
    <col min="17" max="23" width="12.77734375" style="2" customWidth="1"/>
    <col min="24" max="24" width="10.6640625" style="2" customWidth="1"/>
    <col min="25" max="25" width="11.5546875" style="2" bestFit="1" customWidth="1"/>
    <col min="26" max="26" width="11.6640625" style="2" bestFit="1" customWidth="1"/>
    <col min="27" max="27" width="10.6640625" style="2" customWidth="1"/>
    <col min="28" max="28" width="11.5546875" style="2" bestFit="1" customWidth="1"/>
    <col min="29" max="29" width="11.6640625" style="2" bestFit="1" customWidth="1"/>
    <col min="30" max="30" width="10.6640625" style="2" customWidth="1"/>
    <col min="31" max="31" width="11.5546875" style="2" bestFit="1" customWidth="1"/>
    <col min="32" max="32" width="11.6640625" style="2" bestFit="1" customWidth="1"/>
    <col min="33" max="33" width="10.6640625" style="2" customWidth="1"/>
    <col min="34" max="34" width="11.5546875" style="2" bestFit="1" customWidth="1"/>
    <col min="35" max="35" width="11.6640625" style="2" bestFit="1" customWidth="1"/>
    <col min="36" max="36" width="10.6640625" style="2" customWidth="1"/>
    <col min="37" max="37" width="11.5546875" style="2" bestFit="1" customWidth="1"/>
    <col min="38" max="38" width="11.6640625" style="2" bestFit="1" customWidth="1"/>
    <col min="39" max="39" width="10.6640625" style="2" customWidth="1"/>
    <col min="40" max="40" width="11.5546875" style="2" bestFit="1" customWidth="1"/>
    <col min="41" max="41" width="11.6640625" style="2" bestFit="1" customWidth="1"/>
    <col min="42" max="42" width="10.6640625" style="2" customWidth="1"/>
    <col min="43" max="43" width="11.5546875" style="2" bestFit="1" customWidth="1"/>
    <col min="44" max="44" width="11.6640625" style="2" bestFit="1" customWidth="1"/>
    <col min="45" max="45" width="13.44140625" style="2" customWidth="1"/>
    <col min="46" max="46" width="13.6640625" style="2" customWidth="1"/>
    <col min="47" max="48" width="13.44140625" style="2" customWidth="1"/>
    <col min="49" max="49" width="13.6640625" style="2" customWidth="1"/>
    <col min="50" max="50" width="13.44140625" style="2" customWidth="1"/>
    <col min="51" max="51" width="14.77734375" style="2" customWidth="1"/>
    <col min="52" max="52" width="13.6640625" style="2" customWidth="1"/>
    <col min="53" max="53" width="13.44140625" style="2" customWidth="1"/>
    <col min="54" max="54" width="14.77734375" style="2" customWidth="1"/>
    <col min="55" max="55" width="13.6640625" style="2" customWidth="1"/>
    <col min="56" max="56" width="13.44140625" style="2" customWidth="1"/>
    <col min="57" max="16384" width="9.77734375" style="1"/>
  </cols>
  <sheetData>
    <row r="1" spans="3:158" ht="13.8" thickBot="1" x14ac:dyDescent="0.35">
      <c r="BE1" s="2"/>
      <c r="BF1" s="2"/>
      <c r="BG1" s="2"/>
    </row>
    <row r="2" spans="3:158" ht="36" customHeight="1" thickBot="1" x14ac:dyDescent="0.35">
      <c r="C2" s="3" t="s">
        <v>0</v>
      </c>
      <c r="D2" s="4"/>
      <c r="E2" s="4"/>
      <c r="F2" s="4"/>
      <c r="G2" s="4"/>
      <c r="H2" s="5"/>
      <c r="I2" s="6">
        <v>45689</v>
      </c>
      <c r="J2" s="7"/>
      <c r="K2" s="8"/>
      <c r="L2" s="9">
        <v>45658</v>
      </c>
      <c r="M2" s="10"/>
      <c r="N2" s="11"/>
      <c r="O2" s="9">
        <v>45627</v>
      </c>
      <c r="P2" s="10"/>
      <c r="Q2" s="11"/>
      <c r="R2" s="9">
        <v>45597</v>
      </c>
      <c r="S2" s="10"/>
      <c r="T2" s="11"/>
      <c r="U2" s="9">
        <v>45566</v>
      </c>
      <c r="V2" s="10"/>
      <c r="W2" s="11"/>
      <c r="X2" s="9">
        <v>45536</v>
      </c>
      <c r="Y2" s="10"/>
      <c r="Z2" s="11"/>
      <c r="AA2" s="9">
        <v>45505</v>
      </c>
      <c r="AB2" s="10"/>
      <c r="AC2" s="11"/>
      <c r="AD2" s="9">
        <v>45474</v>
      </c>
      <c r="AE2" s="10"/>
      <c r="AF2" s="11"/>
      <c r="AG2" s="9">
        <v>45444</v>
      </c>
      <c r="AH2" s="10"/>
      <c r="AI2" s="11"/>
      <c r="AJ2" s="9">
        <v>45413</v>
      </c>
      <c r="AK2" s="10"/>
      <c r="AL2" s="11"/>
      <c r="AM2" s="9">
        <v>45383</v>
      </c>
      <c r="AN2" s="10"/>
      <c r="AO2" s="11"/>
      <c r="AP2" s="9">
        <v>45352</v>
      </c>
      <c r="AQ2" s="10"/>
      <c r="AR2" s="11"/>
      <c r="AS2" s="9">
        <v>45323</v>
      </c>
      <c r="AT2" s="10"/>
      <c r="AU2" s="11"/>
      <c r="AV2" s="9">
        <v>45292</v>
      </c>
      <c r="AW2" s="10"/>
      <c r="AX2" s="11"/>
      <c r="AY2" s="9">
        <v>45261</v>
      </c>
      <c r="AZ2" s="10"/>
      <c r="BA2" s="11"/>
      <c r="BB2" s="9">
        <v>45231</v>
      </c>
      <c r="BC2" s="10"/>
      <c r="BD2" s="11"/>
      <c r="BE2" s="9">
        <v>45200</v>
      </c>
      <c r="BF2" s="10"/>
      <c r="BG2" s="11"/>
      <c r="BH2" s="9">
        <v>45170</v>
      </c>
      <c r="BI2" s="10"/>
      <c r="BJ2" s="11"/>
      <c r="BK2" s="9">
        <v>45139</v>
      </c>
      <c r="BL2" s="10"/>
      <c r="BM2" s="11"/>
      <c r="BN2" s="9">
        <v>45108</v>
      </c>
      <c r="BO2" s="10"/>
      <c r="BP2" s="11"/>
      <c r="BQ2" s="9">
        <v>45078</v>
      </c>
      <c r="BR2" s="10"/>
      <c r="BS2" s="11"/>
      <c r="BT2" s="9">
        <v>45047</v>
      </c>
      <c r="BU2" s="10"/>
      <c r="BV2" s="11"/>
      <c r="BW2" s="9">
        <v>45017</v>
      </c>
      <c r="BX2" s="10"/>
      <c r="BY2" s="11"/>
      <c r="BZ2" s="9">
        <v>44986</v>
      </c>
      <c r="CA2" s="10"/>
      <c r="CB2" s="11"/>
      <c r="CC2" s="9">
        <v>44958</v>
      </c>
      <c r="CD2" s="10"/>
      <c r="CE2" s="11"/>
      <c r="CF2" s="9">
        <v>44927</v>
      </c>
      <c r="CG2" s="10"/>
      <c r="CH2" s="11"/>
      <c r="CI2" s="9">
        <v>44896</v>
      </c>
      <c r="CJ2" s="10"/>
      <c r="CK2" s="11"/>
      <c r="CL2" s="9">
        <v>44866</v>
      </c>
      <c r="CM2" s="10"/>
      <c r="CN2" s="11"/>
      <c r="CO2" s="9">
        <v>44835</v>
      </c>
      <c r="CP2" s="10"/>
      <c r="CQ2" s="11"/>
      <c r="CR2" s="9">
        <v>44805</v>
      </c>
      <c r="CS2" s="10"/>
      <c r="CT2" s="11"/>
      <c r="CU2" s="9">
        <v>44774</v>
      </c>
      <c r="CV2" s="10"/>
      <c r="CW2" s="11"/>
      <c r="CX2" s="9">
        <v>44743</v>
      </c>
      <c r="CY2" s="10"/>
      <c r="CZ2" s="11"/>
      <c r="DA2" s="9">
        <v>44713</v>
      </c>
      <c r="DB2" s="10"/>
      <c r="DC2" s="11"/>
      <c r="DD2" s="9">
        <v>44682</v>
      </c>
      <c r="DE2" s="10"/>
      <c r="DF2" s="11"/>
      <c r="DG2" s="9">
        <v>44652</v>
      </c>
      <c r="DH2" s="10"/>
      <c r="DI2" s="11"/>
      <c r="DJ2" s="9">
        <v>44621</v>
      </c>
      <c r="DK2" s="10"/>
      <c r="DL2" s="11"/>
      <c r="DM2" s="9">
        <v>44593</v>
      </c>
      <c r="DN2" s="10"/>
      <c r="DO2" s="11"/>
      <c r="DP2" s="9">
        <v>44562</v>
      </c>
      <c r="DQ2" s="10"/>
      <c r="DR2" s="11"/>
      <c r="DS2" s="9">
        <v>44531</v>
      </c>
      <c r="DT2" s="10"/>
      <c r="DU2" s="11"/>
      <c r="DV2" s="9">
        <v>44501</v>
      </c>
      <c r="DW2" s="10"/>
      <c r="DX2" s="11"/>
      <c r="DY2" s="9">
        <v>44470</v>
      </c>
      <c r="DZ2" s="10"/>
      <c r="EA2" s="11"/>
      <c r="EB2" s="9">
        <v>44440</v>
      </c>
      <c r="EC2" s="10"/>
      <c r="ED2" s="11"/>
      <c r="EE2" s="9">
        <v>44409</v>
      </c>
      <c r="EF2" s="10"/>
      <c r="EG2" s="11"/>
      <c r="EH2" s="9">
        <v>44378</v>
      </c>
      <c r="EI2" s="10"/>
      <c r="EJ2" s="11"/>
      <c r="EK2" s="9">
        <v>44348</v>
      </c>
      <c r="EL2" s="10"/>
      <c r="EM2" s="11"/>
      <c r="EN2" s="9">
        <v>44317</v>
      </c>
      <c r="EO2" s="10"/>
      <c r="EP2" s="11"/>
      <c r="EQ2" s="9">
        <v>44287</v>
      </c>
      <c r="ER2" s="10"/>
      <c r="ES2" s="11"/>
      <c r="ET2" s="9">
        <v>44256</v>
      </c>
      <c r="EU2" s="10"/>
      <c r="EV2" s="11"/>
      <c r="EW2" s="9">
        <v>44228</v>
      </c>
      <c r="EX2" s="10"/>
      <c r="EY2" s="11"/>
      <c r="EZ2" s="9">
        <v>44197</v>
      </c>
      <c r="FA2" s="10"/>
      <c r="FB2" s="11"/>
    </row>
    <row r="3" spans="3:158" ht="41.4" customHeight="1" thickBot="1" x14ac:dyDescent="0.35">
      <c r="C3" s="12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4" t="s">
        <v>6</v>
      </c>
      <c r="I3" s="15" t="s">
        <v>7</v>
      </c>
      <c r="J3" s="16" t="s">
        <v>8</v>
      </c>
      <c r="K3" s="17" t="s">
        <v>9</v>
      </c>
      <c r="L3" s="18" t="s">
        <v>7</v>
      </c>
      <c r="M3" s="19" t="s">
        <v>8</v>
      </c>
      <c r="N3" s="20" t="s">
        <v>9</v>
      </c>
      <c r="O3" s="18" t="s">
        <v>7</v>
      </c>
      <c r="P3" s="19" t="s">
        <v>8</v>
      </c>
      <c r="Q3" s="20" t="s">
        <v>9</v>
      </c>
      <c r="R3" s="18" t="s">
        <v>7</v>
      </c>
      <c r="S3" s="19" t="s">
        <v>8</v>
      </c>
      <c r="T3" s="20" t="s">
        <v>9</v>
      </c>
      <c r="U3" s="18" t="s">
        <v>7</v>
      </c>
      <c r="V3" s="19" t="s">
        <v>8</v>
      </c>
      <c r="W3" s="20" t="s">
        <v>9</v>
      </c>
      <c r="X3" s="18" t="s">
        <v>7</v>
      </c>
      <c r="Y3" s="19" t="s">
        <v>8</v>
      </c>
      <c r="Z3" s="20" t="s">
        <v>9</v>
      </c>
      <c r="AA3" s="18" t="s">
        <v>7</v>
      </c>
      <c r="AB3" s="19" t="s">
        <v>8</v>
      </c>
      <c r="AC3" s="20" t="s">
        <v>9</v>
      </c>
      <c r="AD3" s="18" t="s">
        <v>7</v>
      </c>
      <c r="AE3" s="19" t="s">
        <v>8</v>
      </c>
      <c r="AF3" s="20" t="s">
        <v>9</v>
      </c>
      <c r="AG3" s="18" t="s">
        <v>7</v>
      </c>
      <c r="AH3" s="19" t="s">
        <v>8</v>
      </c>
      <c r="AI3" s="20" t="s">
        <v>9</v>
      </c>
      <c r="AJ3" s="18" t="s">
        <v>7</v>
      </c>
      <c r="AK3" s="19" t="s">
        <v>8</v>
      </c>
      <c r="AL3" s="20" t="s">
        <v>9</v>
      </c>
      <c r="AM3" s="18" t="s">
        <v>7</v>
      </c>
      <c r="AN3" s="19" t="s">
        <v>8</v>
      </c>
      <c r="AO3" s="20" t="s">
        <v>9</v>
      </c>
      <c r="AP3" s="18" t="s">
        <v>7</v>
      </c>
      <c r="AQ3" s="19" t="s">
        <v>8</v>
      </c>
      <c r="AR3" s="20" t="s">
        <v>9</v>
      </c>
      <c r="AS3" s="18" t="s">
        <v>7</v>
      </c>
      <c r="AT3" s="19" t="s">
        <v>8</v>
      </c>
      <c r="AU3" s="20" t="s">
        <v>9</v>
      </c>
      <c r="AV3" s="18" t="s">
        <v>7</v>
      </c>
      <c r="AW3" s="19" t="s">
        <v>8</v>
      </c>
      <c r="AX3" s="20" t="s">
        <v>9</v>
      </c>
      <c r="AY3" s="18" t="s">
        <v>7</v>
      </c>
      <c r="AZ3" s="19" t="s">
        <v>8</v>
      </c>
      <c r="BA3" s="20" t="s">
        <v>9</v>
      </c>
      <c r="BB3" s="18" t="s">
        <v>7</v>
      </c>
      <c r="BC3" s="19" t="s">
        <v>8</v>
      </c>
      <c r="BD3" s="20" t="s">
        <v>9</v>
      </c>
      <c r="BE3" s="18" t="s">
        <v>7</v>
      </c>
      <c r="BF3" s="19" t="s">
        <v>8</v>
      </c>
      <c r="BG3" s="20" t="s">
        <v>9</v>
      </c>
      <c r="BH3" s="18" t="s">
        <v>7</v>
      </c>
      <c r="BI3" s="19" t="s">
        <v>8</v>
      </c>
      <c r="BJ3" s="20" t="s">
        <v>9</v>
      </c>
      <c r="BK3" s="18" t="s">
        <v>7</v>
      </c>
      <c r="BL3" s="19" t="s">
        <v>8</v>
      </c>
      <c r="BM3" s="20" t="s">
        <v>9</v>
      </c>
      <c r="BN3" s="18" t="s">
        <v>7</v>
      </c>
      <c r="BO3" s="19" t="s">
        <v>8</v>
      </c>
      <c r="BP3" s="20" t="s">
        <v>9</v>
      </c>
      <c r="BQ3" s="18" t="s">
        <v>7</v>
      </c>
      <c r="BR3" s="19" t="s">
        <v>8</v>
      </c>
      <c r="BS3" s="20" t="s">
        <v>9</v>
      </c>
      <c r="BT3" s="18" t="s">
        <v>7</v>
      </c>
      <c r="BU3" s="19" t="s">
        <v>8</v>
      </c>
      <c r="BV3" s="20" t="s">
        <v>9</v>
      </c>
      <c r="BW3" s="18" t="s">
        <v>7</v>
      </c>
      <c r="BX3" s="19" t="s">
        <v>8</v>
      </c>
      <c r="BY3" s="20" t="s">
        <v>9</v>
      </c>
      <c r="BZ3" s="18" t="s">
        <v>7</v>
      </c>
      <c r="CA3" s="19" t="s">
        <v>8</v>
      </c>
      <c r="CB3" s="20" t="s">
        <v>9</v>
      </c>
      <c r="CC3" s="18" t="s">
        <v>7</v>
      </c>
      <c r="CD3" s="19" t="s">
        <v>8</v>
      </c>
      <c r="CE3" s="20" t="s">
        <v>9</v>
      </c>
      <c r="CF3" s="18" t="s">
        <v>7</v>
      </c>
      <c r="CG3" s="19" t="s">
        <v>8</v>
      </c>
      <c r="CH3" s="20" t="s">
        <v>9</v>
      </c>
      <c r="CI3" s="18" t="s">
        <v>7</v>
      </c>
      <c r="CJ3" s="19" t="s">
        <v>8</v>
      </c>
      <c r="CK3" s="20" t="s">
        <v>9</v>
      </c>
      <c r="CL3" s="18" t="s">
        <v>7</v>
      </c>
      <c r="CM3" s="19" t="s">
        <v>8</v>
      </c>
      <c r="CN3" s="20" t="s">
        <v>9</v>
      </c>
      <c r="CO3" s="18" t="s">
        <v>7</v>
      </c>
      <c r="CP3" s="19" t="s">
        <v>8</v>
      </c>
      <c r="CQ3" s="20" t="s">
        <v>9</v>
      </c>
      <c r="CR3" s="18" t="s">
        <v>7</v>
      </c>
      <c r="CS3" s="19" t="s">
        <v>8</v>
      </c>
      <c r="CT3" s="20" t="s">
        <v>9</v>
      </c>
      <c r="CU3" s="18" t="s">
        <v>7</v>
      </c>
      <c r="CV3" s="19" t="s">
        <v>8</v>
      </c>
      <c r="CW3" s="20" t="s">
        <v>9</v>
      </c>
      <c r="CX3" s="18" t="s">
        <v>7</v>
      </c>
      <c r="CY3" s="19" t="s">
        <v>8</v>
      </c>
      <c r="CZ3" s="20" t="s">
        <v>9</v>
      </c>
      <c r="DA3" s="18" t="s">
        <v>7</v>
      </c>
      <c r="DB3" s="19" t="s">
        <v>8</v>
      </c>
      <c r="DC3" s="20" t="s">
        <v>9</v>
      </c>
      <c r="DD3" s="18" t="s">
        <v>7</v>
      </c>
      <c r="DE3" s="19" t="s">
        <v>8</v>
      </c>
      <c r="DF3" s="20" t="s">
        <v>9</v>
      </c>
      <c r="DG3" s="18" t="s">
        <v>7</v>
      </c>
      <c r="DH3" s="19" t="s">
        <v>8</v>
      </c>
      <c r="DI3" s="20" t="s">
        <v>9</v>
      </c>
      <c r="DJ3" s="18" t="s">
        <v>7</v>
      </c>
      <c r="DK3" s="19" t="s">
        <v>8</v>
      </c>
      <c r="DL3" s="20" t="s">
        <v>9</v>
      </c>
      <c r="DM3" s="18" t="s">
        <v>7</v>
      </c>
      <c r="DN3" s="19" t="s">
        <v>8</v>
      </c>
      <c r="DO3" s="20" t="s">
        <v>9</v>
      </c>
      <c r="DP3" s="18" t="s">
        <v>7</v>
      </c>
      <c r="DQ3" s="19" t="s">
        <v>8</v>
      </c>
      <c r="DR3" s="20" t="s">
        <v>9</v>
      </c>
      <c r="DS3" s="18" t="s">
        <v>7</v>
      </c>
      <c r="DT3" s="19" t="s">
        <v>8</v>
      </c>
      <c r="DU3" s="20" t="s">
        <v>9</v>
      </c>
      <c r="DV3" s="18" t="s">
        <v>7</v>
      </c>
      <c r="DW3" s="19" t="s">
        <v>8</v>
      </c>
      <c r="DX3" s="20" t="s">
        <v>9</v>
      </c>
      <c r="DY3" s="18" t="s">
        <v>7</v>
      </c>
      <c r="DZ3" s="19" t="s">
        <v>8</v>
      </c>
      <c r="EA3" s="20" t="s">
        <v>9</v>
      </c>
      <c r="EB3" s="18" t="s">
        <v>7</v>
      </c>
      <c r="EC3" s="19" t="s">
        <v>8</v>
      </c>
      <c r="ED3" s="20" t="s">
        <v>9</v>
      </c>
      <c r="EE3" s="18" t="s">
        <v>7</v>
      </c>
      <c r="EF3" s="19" t="s">
        <v>8</v>
      </c>
      <c r="EG3" s="20" t="s">
        <v>9</v>
      </c>
      <c r="EH3" s="18" t="s">
        <v>7</v>
      </c>
      <c r="EI3" s="19" t="s">
        <v>8</v>
      </c>
      <c r="EJ3" s="20" t="s">
        <v>9</v>
      </c>
      <c r="EK3" s="18" t="s">
        <v>7</v>
      </c>
      <c r="EL3" s="19" t="s">
        <v>8</v>
      </c>
      <c r="EM3" s="20" t="s">
        <v>9</v>
      </c>
      <c r="EN3" s="18" t="s">
        <v>7</v>
      </c>
      <c r="EO3" s="19" t="s">
        <v>8</v>
      </c>
      <c r="EP3" s="20" t="s">
        <v>9</v>
      </c>
      <c r="EQ3" s="18" t="s">
        <v>7</v>
      </c>
      <c r="ER3" s="19" t="s">
        <v>8</v>
      </c>
      <c r="ES3" s="20" t="s">
        <v>9</v>
      </c>
      <c r="ET3" s="18" t="s">
        <v>7</v>
      </c>
      <c r="EU3" s="19" t="s">
        <v>8</v>
      </c>
      <c r="EV3" s="20" t="s">
        <v>9</v>
      </c>
      <c r="EW3" s="18" t="s">
        <v>7</v>
      </c>
      <c r="EX3" s="19" t="s">
        <v>8</v>
      </c>
      <c r="EY3" s="20" t="s">
        <v>9</v>
      </c>
      <c r="EZ3" s="18" t="s">
        <v>7</v>
      </c>
      <c r="FA3" s="19" t="s">
        <v>8</v>
      </c>
      <c r="FB3" s="20" t="s">
        <v>9</v>
      </c>
    </row>
    <row r="4" spans="3:158" ht="45" customHeight="1" x14ac:dyDescent="0.3">
      <c r="C4" s="21" t="s">
        <v>10</v>
      </c>
      <c r="D4" s="22"/>
      <c r="E4" s="22"/>
      <c r="F4" s="23"/>
      <c r="G4" s="24"/>
      <c r="H4" s="25" t="s">
        <v>11</v>
      </c>
      <c r="I4" s="26">
        <v>1</v>
      </c>
      <c r="J4" s="27">
        <v>0</v>
      </c>
      <c r="K4" s="28">
        <f t="shared" ref="K4:K11" si="0">J4*$E$74</f>
        <v>0</v>
      </c>
      <c r="L4" s="29">
        <v>0.89949999999999997</v>
      </c>
      <c r="M4" s="30">
        <v>0</v>
      </c>
      <c r="N4" s="31">
        <f t="shared" ref="N4:N11" si="1">M4*$E$73</f>
        <v>0</v>
      </c>
      <c r="O4" s="32">
        <v>0.9</v>
      </c>
      <c r="P4" s="33">
        <v>0</v>
      </c>
      <c r="Q4" s="34">
        <f t="shared" ref="Q4:Q11" si="2">P4*$E$72</f>
        <v>0</v>
      </c>
      <c r="R4" s="35">
        <v>0.90329999999999999</v>
      </c>
      <c r="S4" s="33">
        <v>0</v>
      </c>
      <c r="T4" s="34">
        <f t="shared" ref="T4:T11" si="3">S4*$E$71</f>
        <v>0</v>
      </c>
      <c r="U4" s="35">
        <v>0.80840000000000001</v>
      </c>
      <c r="V4" s="33">
        <v>0</v>
      </c>
      <c r="W4" s="34">
        <f t="shared" ref="W4:W11" si="4">V4*$E$70</f>
        <v>0</v>
      </c>
      <c r="X4" s="35">
        <v>0.77459999999999996</v>
      </c>
      <c r="Y4" s="33">
        <v>1.4999999999999999E-2</v>
      </c>
      <c r="Z4" s="34">
        <f t="shared" ref="Z4:Z11" si="5">Y4*$E$69</f>
        <v>4.2000000000000006E-3</v>
      </c>
      <c r="AA4" s="35">
        <v>1</v>
      </c>
      <c r="AB4" s="33">
        <v>0</v>
      </c>
      <c r="AC4" s="34">
        <f t="shared" ref="AC4:AC11" si="6">AB4*$E$68</f>
        <v>0</v>
      </c>
      <c r="AD4" s="35">
        <v>0.84689999999999999</v>
      </c>
      <c r="AE4" s="33">
        <v>0</v>
      </c>
      <c r="AF4" s="34">
        <f t="shared" ref="AF4:AF11" si="7">AE4*$E$67</f>
        <v>0</v>
      </c>
      <c r="AG4" s="35">
        <v>0.872</v>
      </c>
      <c r="AH4" s="33">
        <v>0</v>
      </c>
      <c r="AI4" s="34">
        <f t="shared" ref="AI4:AI11" si="8">AH4*$E$66</f>
        <v>0</v>
      </c>
      <c r="AJ4" s="35">
        <v>0.74829999999999997</v>
      </c>
      <c r="AK4" s="33">
        <v>1.4999999999999999E-2</v>
      </c>
      <c r="AL4" s="34">
        <f t="shared" ref="AL4:AL11" si="9">AK4*$E$65</f>
        <v>4.2000000000000006E-3</v>
      </c>
      <c r="AM4" s="35">
        <v>1</v>
      </c>
      <c r="AN4" s="33">
        <v>0</v>
      </c>
      <c r="AO4" s="34">
        <f t="shared" ref="AO4:AO11" si="10">AN4*$E$64</f>
        <v>0</v>
      </c>
      <c r="AP4" s="35">
        <v>1</v>
      </c>
      <c r="AQ4" s="33">
        <v>0</v>
      </c>
      <c r="AR4" s="34">
        <f t="shared" ref="AR4:AR11" si="11">AQ4*$E$63</f>
        <v>0</v>
      </c>
      <c r="AS4" s="35">
        <v>0.84030000000000005</v>
      </c>
      <c r="AT4" s="33">
        <v>0</v>
      </c>
      <c r="AU4" s="34">
        <f t="shared" ref="AU4:AU11" si="12">AT4*$E$62</f>
        <v>0</v>
      </c>
      <c r="AV4" s="35">
        <v>0.81889999999999996</v>
      </c>
      <c r="AW4" s="33">
        <v>0</v>
      </c>
      <c r="AX4" s="34">
        <f t="shared" ref="AX4:AX11" si="13">AW4*$E$61</f>
        <v>0</v>
      </c>
      <c r="AY4" s="35">
        <v>0.84919999999999995</v>
      </c>
      <c r="AZ4" s="33">
        <v>0</v>
      </c>
      <c r="BA4" s="34">
        <f t="shared" ref="BA4:BA11" si="14">AZ4*$E$60</f>
        <v>0</v>
      </c>
      <c r="BB4" s="35">
        <v>0.88119999999999998</v>
      </c>
      <c r="BC4" s="33">
        <v>0</v>
      </c>
      <c r="BD4" s="34">
        <f t="shared" ref="BD4:BD11" si="15">BC4*$E$58</f>
        <v>0</v>
      </c>
      <c r="BE4" s="35">
        <v>0.90800000000000003</v>
      </c>
      <c r="BF4" s="33">
        <v>0</v>
      </c>
      <c r="BG4" s="34">
        <f t="shared" ref="BG4:BG11" si="16">BF4*$E$55</f>
        <v>0</v>
      </c>
      <c r="BH4" s="35">
        <v>1</v>
      </c>
      <c r="BI4" s="33">
        <v>0</v>
      </c>
      <c r="BJ4" s="34">
        <f t="shared" ref="BJ4:BJ11" si="17">BI4*$E$55</f>
        <v>0</v>
      </c>
      <c r="BK4" s="35">
        <v>1</v>
      </c>
      <c r="BL4" s="33">
        <v>0</v>
      </c>
      <c r="BM4" s="34">
        <f t="shared" ref="BM4:BM11" si="18">BL4*$E$55</f>
        <v>0</v>
      </c>
      <c r="BN4" s="35">
        <v>1</v>
      </c>
      <c r="BO4" s="33">
        <v>0</v>
      </c>
      <c r="BP4" s="34">
        <f t="shared" ref="BP4:BP11" si="19">BO4*$E$55</f>
        <v>0</v>
      </c>
      <c r="BQ4" s="35">
        <v>1</v>
      </c>
      <c r="BR4" s="33">
        <v>0</v>
      </c>
      <c r="BS4" s="34">
        <f t="shared" ref="BS4:BS11" si="20">BR4*$E$54</f>
        <v>0</v>
      </c>
      <c r="BT4" s="35">
        <v>1</v>
      </c>
      <c r="BU4" s="33">
        <v>0</v>
      </c>
      <c r="BV4" s="34">
        <f t="shared" ref="BV4:BV11" si="21">BU4*$E$53</f>
        <v>0</v>
      </c>
      <c r="BW4" s="35">
        <v>1</v>
      </c>
      <c r="BX4" s="33">
        <v>0</v>
      </c>
      <c r="BY4" s="34">
        <f t="shared" ref="BY4:BY11" si="22">BX4*$E$52</f>
        <v>0</v>
      </c>
      <c r="BZ4" s="35">
        <v>1</v>
      </c>
      <c r="CA4" s="33">
        <v>0</v>
      </c>
      <c r="CB4" s="34">
        <f t="shared" ref="CB4:CB11" si="23">CA4*$E$51</f>
        <v>0</v>
      </c>
      <c r="CC4" s="35">
        <v>1</v>
      </c>
      <c r="CD4" s="33">
        <v>0</v>
      </c>
      <c r="CE4" s="34">
        <f t="shared" ref="CE4:CE11" si="24">CD4*$E$50</f>
        <v>0</v>
      </c>
      <c r="CF4" s="35">
        <v>1</v>
      </c>
      <c r="CG4" s="33">
        <v>0</v>
      </c>
      <c r="CH4" s="34">
        <f t="shared" ref="CH4:CH11" si="25">CG4*$E$49</f>
        <v>0</v>
      </c>
      <c r="CI4" s="35">
        <v>1</v>
      </c>
      <c r="CJ4" s="33">
        <v>0</v>
      </c>
      <c r="CK4" s="34">
        <f t="shared" ref="CK4:CK11" si="26">CJ4*$E$48</f>
        <v>0</v>
      </c>
      <c r="CL4" s="35">
        <v>1</v>
      </c>
      <c r="CM4" s="33">
        <v>0</v>
      </c>
      <c r="CN4" s="34">
        <f t="shared" ref="CN4:CN11" si="27">CM4*$E$47</f>
        <v>0</v>
      </c>
      <c r="CO4" s="35">
        <v>1</v>
      </c>
      <c r="CP4" s="33">
        <v>0</v>
      </c>
      <c r="CQ4" s="34">
        <f t="shared" ref="CQ4:CQ11" si="28">CP4*$E$46</f>
        <v>0</v>
      </c>
      <c r="CR4" s="35">
        <v>1</v>
      </c>
      <c r="CS4" s="33">
        <v>0</v>
      </c>
      <c r="CT4" s="34">
        <f t="shared" ref="CT4:CT11" si="29">CS4*$E$45</f>
        <v>0</v>
      </c>
      <c r="CU4" s="35">
        <v>1</v>
      </c>
      <c r="CV4" s="33">
        <v>0</v>
      </c>
      <c r="CW4" s="34" t="e">
        <f>CV4*#REF!</f>
        <v>#REF!</v>
      </c>
      <c r="CX4" s="35">
        <v>1</v>
      </c>
      <c r="CY4" s="33">
        <v>0</v>
      </c>
      <c r="CZ4" s="34" t="e">
        <f>CY4*#REF!</f>
        <v>#REF!</v>
      </c>
      <c r="DA4" s="35">
        <v>1</v>
      </c>
      <c r="DB4" s="33">
        <v>0</v>
      </c>
      <c r="DC4" s="34">
        <f t="shared" ref="DC4:DC11" si="30">DB4*$E$43</f>
        <v>0</v>
      </c>
      <c r="DD4" s="35">
        <v>1</v>
      </c>
      <c r="DE4" s="33">
        <v>0</v>
      </c>
      <c r="DF4" s="34">
        <f t="shared" ref="DF4:DF11" si="31">DE4*$E$42</f>
        <v>0</v>
      </c>
      <c r="DG4" s="35">
        <v>1</v>
      </c>
      <c r="DH4" s="33">
        <v>0</v>
      </c>
      <c r="DI4" s="34">
        <f t="shared" ref="DI4:DI11" si="32">DH4*$E$41</f>
        <v>0</v>
      </c>
      <c r="DJ4" s="35">
        <v>1</v>
      </c>
      <c r="DK4" s="33">
        <v>0</v>
      </c>
      <c r="DL4" s="34">
        <f>DK4*$E$40</f>
        <v>0</v>
      </c>
      <c r="DM4" s="35">
        <v>1</v>
      </c>
      <c r="DN4" s="33">
        <v>0</v>
      </c>
      <c r="DO4" s="34">
        <f t="shared" ref="DO4:DO11" si="33">DN4*$E$39</f>
        <v>0</v>
      </c>
      <c r="DP4" s="35">
        <v>1</v>
      </c>
      <c r="DQ4" s="33">
        <v>0</v>
      </c>
      <c r="DR4" s="34">
        <f t="shared" ref="DR4:DR11" si="34">DQ4*$E$38</f>
        <v>0</v>
      </c>
      <c r="DS4" s="35">
        <v>1</v>
      </c>
      <c r="DT4" s="33">
        <v>0</v>
      </c>
      <c r="DU4" s="34">
        <f t="shared" ref="DU4:DU11" si="35">DT4*$E$37</f>
        <v>0</v>
      </c>
      <c r="DV4" s="35">
        <v>1</v>
      </c>
      <c r="DW4" s="33">
        <v>0</v>
      </c>
      <c r="DX4" s="34">
        <f t="shared" ref="DX4:DX11" si="36">DW4*$E$36</f>
        <v>0</v>
      </c>
      <c r="DY4" s="35">
        <v>1</v>
      </c>
      <c r="DZ4" s="33">
        <v>0</v>
      </c>
      <c r="EA4" s="34">
        <f t="shared" ref="EA4:EA11" si="37">DZ4*$E$35</f>
        <v>0</v>
      </c>
      <c r="EB4" s="35">
        <v>1</v>
      </c>
      <c r="EC4" s="33">
        <v>0</v>
      </c>
      <c r="ED4" s="34">
        <f t="shared" ref="ED4:ED11" si="38">EC4*$E$34</f>
        <v>0</v>
      </c>
      <c r="EE4" s="35">
        <v>1</v>
      </c>
      <c r="EF4" s="33">
        <v>0</v>
      </c>
      <c r="EG4" s="34">
        <f t="shared" ref="EG4:EG11" si="39">EF4*$E$33</f>
        <v>0</v>
      </c>
      <c r="EH4" s="35">
        <v>1</v>
      </c>
      <c r="EI4" s="33">
        <v>0</v>
      </c>
      <c r="EJ4" s="34">
        <f t="shared" ref="EJ4:EJ11" si="40">EI4*$E$32</f>
        <v>0</v>
      </c>
      <c r="EK4" s="35">
        <f>486/681</f>
        <v>0.71365638766519823</v>
      </c>
      <c r="EL4" s="33">
        <v>1.4999999999999999E-2</v>
      </c>
      <c r="EM4" s="34">
        <f t="shared" ref="EM4:EM11" si="41">EL4*$E$31</f>
        <v>439.04540400000002</v>
      </c>
      <c r="EN4" s="35">
        <v>1</v>
      </c>
      <c r="EO4" s="33">
        <v>0</v>
      </c>
      <c r="EP4" s="34">
        <f t="shared" ref="EP4:EP11" si="42">EO4*$E$30</f>
        <v>0</v>
      </c>
      <c r="EQ4" s="35">
        <v>1</v>
      </c>
      <c r="ER4" s="33">
        <v>0</v>
      </c>
      <c r="ES4" s="34">
        <f t="shared" ref="ES4:ES11" si="43">ER4*$E$29</f>
        <v>0</v>
      </c>
      <c r="ET4" s="35">
        <v>1</v>
      </c>
      <c r="EU4" s="33">
        <v>0</v>
      </c>
      <c r="EV4" s="34">
        <f t="shared" ref="EV4:EV11" si="44">EU4*$E$28</f>
        <v>0</v>
      </c>
      <c r="EW4" s="35">
        <v>1</v>
      </c>
      <c r="EX4" s="33">
        <v>0</v>
      </c>
      <c r="EY4" s="34">
        <f t="shared" ref="EY4:EY11" si="45">EX4*$E$27</f>
        <v>0</v>
      </c>
      <c r="EZ4" s="35">
        <v>0</v>
      </c>
      <c r="FA4" s="33">
        <v>0</v>
      </c>
      <c r="FB4" s="34">
        <f t="shared" ref="FB4:FB11" si="46">$E$26*FA4</f>
        <v>0</v>
      </c>
    </row>
    <row r="5" spans="3:158" ht="45" customHeight="1" x14ac:dyDescent="0.3">
      <c r="C5" s="36" t="s">
        <v>12</v>
      </c>
      <c r="D5" s="37"/>
      <c r="E5" s="37"/>
      <c r="F5" s="38"/>
      <c r="G5" s="39"/>
      <c r="H5" s="40" t="s">
        <v>11</v>
      </c>
      <c r="I5" s="41">
        <v>0.68</v>
      </c>
      <c r="J5" s="42">
        <v>0</v>
      </c>
      <c r="K5" s="43">
        <f t="shared" si="0"/>
        <v>0</v>
      </c>
      <c r="L5" s="35">
        <v>0.70099999999999996</v>
      </c>
      <c r="M5" s="33">
        <v>0</v>
      </c>
      <c r="N5" s="34">
        <f t="shared" si="1"/>
        <v>0</v>
      </c>
      <c r="O5" s="32">
        <v>0.70009999999999994</v>
      </c>
      <c r="P5" s="33">
        <v>0</v>
      </c>
      <c r="Q5" s="34">
        <f t="shared" si="2"/>
        <v>0</v>
      </c>
      <c r="R5" s="35">
        <v>0.67210000000000003</v>
      </c>
      <c r="S5" s="33">
        <v>1.4999999999999999E-2</v>
      </c>
      <c r="T5" s="34">
        <f t="shared" si="3"/>
        <v>4.2000000000000006E-3</v>
      </c>
      <c r="U5" s="35">
        <v>0.67369999999999997</v>
      </c>
      <c r="V5" s="33">
        <v>1.4999999999999999E-2</v>
      </c>
      <c r="W5" s="34">
        <f t="shared" si="4"/>
        <v>4.2000000000000006E-3</v>
      </c>
      <c r="X5" s="35">
        <v>0.63280000000000003</v>
      </c>
      <c r="Y5" s="33">
        <v>1.4999999999999999E-2</v>
      </c>
      <c r="Z5" s="34">
        <f t="shared" si="5"/>
        <v>4.2000000000000006E-3</v>
      </c>
      <c r="AA5" s="35">
        <v>0.54990000000000006</v>
      </c>
      <c r="AB5" s="33">
        <v>1.4999999999999999E-2</v>
      </c>
      <c r="AC5" s="34">
        <f t="shared" si="6"/>
        <v>4.2000000000000006E-3</v>
      </c>
      <c r="AD5" s="35">
        <v>0.70379999999999998</v>
      </c>
      <c r="AE5" s="33">
        <v>0</v>
      </c>
      <c r="AF5" s="34">
        <f t="shared" si="7"/>
        <v>0</v>
      </c>
      <c r="AG5" s="35">
        <v>0.58199999999999996</v>
      </c>
      <c r="AH5" s="33">
        <v>1.4999999999999999E-2</v>
      </c>
      <c r="AI5" s="34">
        <f t="shared" si="8"/>
        <v>4.2000000000000006E-3</v>
      </c>
      <c r="AJ5" s="35">
        <v>0.624</v>
      </c>
      <c r="AK5" s="33">
        <v>1.4999999999999999E-2</v>
      </c>
      <c r="AL5" s="34">
        <f t="shared" si="9"/>
        <v>4.2000000000000006E-3</v>
      </c>
      <c r="AM5" s="35">
        <v>0.624</v>
      </c>
      <c r="AN5" s="33">
        <v>1.4999999999999999E-2</v>
      </c>
      <c r="AO5" s="34">
        <f t="shared" si="10"/>
        <v>4.2000000000000006E-3</v>
      </c>
      <c r="AP5" s="35">
        <v>0.65180000000000005</v>
      </c>
      <c r="AQ5" s="33">
        <v>1.4999999999999999E-2</v>
      </c>
      <c r="AR5" s="34">
        <f t="shared" si="11"/>
        <v>4.2000000000000006E-3</v>
      </c>
      <c r="AS5" s="35">
        <v>0.51080000000000003</v>
      </c>
      <c r="AT5" s="33">
        <v>1.4999999999999999E-2</v>
      </c>
      <c r="AU5" s="34">
        <f t="shared" si="12"/>
        <v>4.2000000000000006E-3</v>
      </c>
      <c r="AV5" s="35">
        <v>0.64629999999999999</v>
      </c>
      <c r="AW5" s="33">
        <v>1.4999999999999999E-2</v>
      </c>
      <c r="AX5" s="34">
        <f t="shared" si="13"/>
        <v>425.19682799999998</v>
      </c>
      <c r="AY5" s="35">
        <v>0.67220000000000002</v>
      </c>
      <c r="AZ5" s="33">
        <v>1.4999999999999999E-2</v>
      </c>
      <c r="BA5" s="34">
        <f t="shared" si="14"/>
        <v>414.53437200000008</v>
      </c>
      <c r="BB5" s="35">
        <v>0.62929999999999997</v>
      </c>
      <c r="BC5" s="33">
        <v>1.4999999999999999E-2</v>
      </c>
      <c r="BD5" s="34">
        <f t="shared" si="15"/>
        <v>412.50493200000005</v>
      </c>
      <c r="BE5" s="35">
        <v>0.62929999999999997</v>
      </c>
      <c r="BF5" s="33">
        <v>1.4999999999999999E-2</v>
      </c>
      <c r="BG5" s="34">
        <f t="shared" si="16"/>
        <v>406.85517599999997</v>
      </c>
      <c r="BH5" s="35">
        <v>0.5675</v>
      </c>
      <c r="BI5" s="33">
        <v>1.4999999999999999E-2</v>
      </c>
      <c r="BJ5" s="34">
        <f t="shared" si="17"/>
        <v>406.85517599999997</v>
      </c>
      <c r="BK5" s="35">
        <v>0.61360000000000003</v>
      </c>
      <c r="BL5" s="33">
        <v>1.4999999999999999E-2</v>
      </c>
      <c r="BM5" s="34">
        <f t="shared" si="18"/>
        <v>406.85517599999997</v>
      </c>
      <c r="BN5" s="35">
        <v>0.63390000000000002</v>
      </c>
      <c r="BO5" s="33">
        <v>1.4999999999999999E-2</v>
      </c>
      <c r="BP5" s="34">
        <f t="shared" si="19"/>
        <v>406.85517599999997</v>
      </c>
      <c r="BQ5" s="35">
        <v>0.58630000000000004</v>
      </c>
      <c r="BR5" s="33">
        <v>1.4999999999999999E-2</v>
      </c>
      <c r="BS5" s="34">
        <f t="shared" si="20"/>
        <v>406.85517599999997</v>
      </c>
      <c r="BT5" s="35">
        <v>0.59319999999999995</v>
      </c>
      <c r="BU5" s="33">
        <v>1.4999999999999999E-2</v>
      </c>
      <c r="BV5" s="34">
        <f t="shared" si="21"/>
        <v>405.36199199999999</v>
      </c>
      <c r="BW5" s="35">
        <v>0.52029999999999998</v>
      </c>
      <c r="BX5" s="33">
        <v>1.4999999999999999E-2</v>
      </c>
      <c r="BY5" s="34">
        <f t="shared" si="22"/>
        <v>405.36199199999999</v>
      </c>
      <c r="BZ5" s="35">
        <v>0.53129999999999999</v>
      </c>
      <c r="CA5" s="33">
        <v>1.4999999999999999E-2</v>
      </c>
      <c r="CB5" s="34">
        <f t="shared" si="23"/>
        <v>405.36199199999999</v>
      </c>
      <c r="CC5" s="35">
        <v>0.59240000000000004</v>
      </c>
      <c r="CD5" s="33">
        <v>1.4999999999999999E-2</v>
      </c>
      <c r="CE5" s="34">
        <f t="shared" si="24"/>
        <v>405.36199199999999</v>
      </c>
      <c r="CF5" s="35">
        <v>0.59240000000000004</v>
      </c>
      <c r="CG5" s="33">
        <v>1.4999999999999999E-2</v>
      </c>
      <c r="CH5" s="34">
        <f t="shared" si="25"/>
        <v>399.41773200000006</v>
      </c>
      <c r="CI5" s="35">
        <v>0.48899999999999999</v>
      </c>
      <c r="CJ5" s="33">
        <v>1.4999999999999999E-2</v>
      </c>
      <c r="CK5" s="34">
        <f t="shared" si="26"/>
        <v>405.08899200000002</v>
      </c>
      <c r="CL5" s="35">
        <v>0.46039999999999998</v>
      </c>
      <c r="CM5" s="33">
        <v>1.4999999999999999E-2</v>
      </c>
      <c r="CN5" s="34">
        <f t="shared" si="27"/>
        <v>402.29712599999999</v>
      </c>
      <c r="CO5" s="35">
        <v>0.51559999999999995</v>
      </c>
      <c r="CP5" s="33">
        <v>1.4999999999999999E-2</v>
      </c>
      <c r="CQ5" s="34">
        <f t="shared" si="28"/>
        <v>402.29695800000007</v>
      </c>
      <c r="CR5" s="35">
        <v>0.57569999999999999</v>
      </c>
      <c r="CS5" s="33">
        <v>1.4999999999999999E-2</v>
      </c>
      <c r="CT5" s="34">
        <f t="shared" si="29"/>
        <v>417.750606</v>
      </c>
      <c r="CU5" s="35">
        <v>0.57620000000000005</v>
      </c>
      <c r="CV5" s="33">
        <v>1.4999999999999999E-2</v>
      </c>
      <c r="CW5" s="34" t="e">
        <f>CV5*#REF!</f>
        <v>#REF!</v>
      </c>
      <c r="CX5" s="35">
        <v>0.59709999999999996</v>
      </c>
      <c r="CY5" s="33">
        <v>1.4999999999999999E-2</v>
      </c>
      <c r="CZ5" s="34" t="e">
        <f>CY5*#REF!</f>
        <v>#REF!</v>
      </c>
      <c r="DA5" s="35">
        <v>0.52629999999999999</v>
      </c>
      <c r="DB5" s="33">
        <v>1.4999999999999999E-2</v>
      </c>
      <c r="DC5" s="34">
        <f t="shared" si="30"/>
        <v>434.68958400000002</v>
      </c>
      <c r="DD5" s="35">
        <v>0.63829999999999998</v>
      </c>
      <c r="DE5" s="33">
        <v>1.4999999999999999E-2</v>
      </c>
      <c r="DF5" s="34">
        <f t="shared" si="31"/>
        <v>434.68958400000002</v>
      </c>
      <c r="DG5" s="35">
        <v>0.2006</v>
      </c>
      <c r="DH5" s="33">
        <v>1.4999999999999999E-2</v>
      </c>
      <c r="DI5" s="34">
        <f t="shared" si="32"/>
        <v>434.68958400000002</v>
      </c>
      <c r="DJ5" s="35">
        <v>0.4869</v>
      </c>
      <c r="DK5" s="33">
        <v>1.4999999999999999E-2</v>
      </c>
      <c r="DL5" s="34">
        <f>DK5*$E$40</f>
        <v>417.42548400000004</v>
      </c>
      <c r="DM5" s="35">
        <v>0.54649999999999999</v>
      </c>
      <c r="DN5" s="33">
        <v>1.4999999999999999E-2</v>
      </c>
      <c r="DO5" s="34">
        <f t="shared" si="33"/>
        <v>450.73156800000004</v>
      </c>
      <c r="DP5" s="35">
        <v>0.54020000000000001</v>
      </c>
      <c r="DQ5" s="33">
        <v>1.4999999999999999E-2</v>
      </c>
      <c r="DR5" s="34">
        <f t="shared" si="34"/>
        <v>450.73156800000004</v>
      </c>
      <c r="DS5" s="35">
        <v>0.57340000000000002</v>
      </c>
      <c r="DT5" s="33">
        <v>1.4999999999999999E-2</v>
      </c>
      <c r="DU5" s="34">
        <f t="shared" si="35"/>
        <v>0</v>
      </c>
      <c r="DV5" s="35">
        <v>0.60940000000000005</v>
      </c>
      <c r="DW5" s="33">
        <v>1.4999999999999999E-2</v>
      </c>
      <c r="DX5" s="34">
        <f t="shared" si="36"/>
        <v>450.68368800000002</v>
      </c>
      <c r="DY5" s="35">
        <v>0.45040000000000002</v>
      </c>
      <c r="DZ5" s="33">
        <v>1.4999999999999999E-2</v>
      </c>
      <c r="EA5" s="34">
        <f t="shared" si="37"/>
        <v>448.60964400000006</v>
      </c>
      <c r="EB5" s="35">
        <v>0.5756</v>
      </c>
      <c r="EC5" s="33">
        <v>1.4999999999999999E-2</v>
      </c>
      <c r="ED5" s="34">
        <f t="shared" si="38"/>
        <v>448.609644</v>
      </c>
      <c r="EE5" s="35">
        <v>0.53839999999999999</v>
      </c>
      <c r="EF5" s="33">
        <v>1.4999999999999999E-2</v>
      </c>
      <c r="EG5" s="34">
        <f t="shared" si="39"/>
        <v>448.609644</v>
      </c>
      <c r="EH5" s="35">
        <v>0.44240000000000002</v>
      </c>
      <c r="EI5" s="33">
        <v>1.4999999999999999E-2</v>
      </c>
      <c r="EJ5" s="34">
        <f t="shared" si="40"/>
        <v>448.66054800000006</v>
      </c>
      <c r="EK5" s="35">
        <v>0.53280000000000005</v>
      </c>
      <c r="EL5" s="33">
        <v>1.4999999999999999E-2</v>
      </c>
      <c r="EM5" s="34">
        <f t="shared" si="41"/>
        <v>439.04540400000002</v>
      </c>
      <c r="EN5" s="35">
        <v>0.63890000000000002</v>
      </c>
      <c r="EO5" s="33">
        <v>1.4999999999999999E-2</v>
      </c>
      <c r="EP5" s="34">
        <f t="shared" si="42"/>
        <v>437.97978000000001</v>
      </c>
      <c r="EQ5" s="35">
        <v>0.60570000000000002</v>
      </c>
      <c r="ER5" s="33">
        <v>1.4999999999999999E-2</v>
      </c>
      <c r="ES5" s="34">
        <f t="shared" si="43"/>
        <v>437.97978000000001</v>
      </c>
      <c r="ET5" s="35">
        <v>0.55100000000000005</v>
      </c>
      <c r="EU5" s="33">
        <v>1.4999999999999999E-2</v>
      </c>
      <c r="EV5" s="34">
        <f t="shared" si="44"/>
        <v>437.97978000000001</v>
      </c>
      <c r="EW5" s="35">
        <v>0.63660000000000005</v>
      </c>
      <c r="EX5" s="33">
        <v>1.4999999999999999E-2</v>
      </c>
      <c r="EY5" s="34">
        <f t="shared" si="45"/>
        <v>437.97978000000001</v>
      </c>
      <c r="EZ5" s="35">
        <v>0.66490000000000005</v>
      </c>
      <c r="FA5" s="33">
        <v>1.4999999999999999E-2</v>
      </c>
      <c r="FB5" s="34">
        <f t="shared" si="46"/>
        <v>437.17560600000002</v>
      </c>
    </row>
    <row r="6" spans="3:158" ht="52.95" customHeight="1" x14ac:dyDescent="0.3">
      <c r="C6" s="36" t="s">
        <v>13</v>
      </c>
      <c r="D6" s="44"/>
      <c r="E6" s="37"/>
      <c r="F6" s="38"/>
      <c r="G6" s="39"/>
      <c r="H6" s="40" t="s">
        <v>11</v>
      </c>
      <c r="I6" s="41">
        <v>1</v>
      </c>
      <c r="J6" s="42">
        <v>0</v>
      </c>
      <c r="K6" s="43">
        <f t="shared" si="0"/>
        <v>0</v>
      </c>
      <c r="L6" s="35">
        <v>0.97219999999999995</v>
      </c>
      <c r="M6" s="33">
        <v>0</v>
      </c>
      <c r="N6" s="34">
        <f t="shared" si="1"/>
        <v>0</v>
      </c>
      <c r="O6" s="32">
        <v>0.96550000000000002</v>
      </c>
      <c r="P6" s="33">
        <v>0</v>
      </c>
      <c r="Q6" s="34">
        <f t="shared" si="2"/>
        <v>0</v>
      </c>
      <c r="R6" s="35">
        <v>0.98080000000000001</v>
      </c>
      <c r="S6" s="33">
        <v>0</v>
      </c>
      <c r="T6" s="34">
        <f t="shared" si="3"/>
        <v>0</v>
      </c>
      <c r="U6" s="35">
        <v>1</v>
      </c>
      <c r="V6" s="33">
        <v>0</v>
      </c>
      <c r="W6" s="34">
        <f t="shared" si="4"/>
        <v>0</v>
      </c>
      <c r="X6" s="35">
        <v>1</v>
      </c>
      <c r="Y6" s="33">
        <v>0</v>
      </c>
      <c r="Z6" s="34">
        <f t="shared" si="5"/>
        <v>0</v>
      </c>
      <c r="AA6" s="35">
        <v>1</v>
      </c>
      <c r="AB6" s="33">
        <v>0</v>
      </c>
      <c r="AC6" s="34">
        <f t="shared" si="6"/>
        <v>0</v>
      </c>
      <c r="AD6" s="35">
        <v>0.98960000000000004</v>
      </c>
      <c r="AE6" s="33">
        <v>0</v>
      </c>
      <c r="AF6" s="34">
        <f t="shared" si="7"/>
        <v>0</v>
      </c>
      <c r="AG6" s="35">
        <v>0.95830000000000004</v>
      </c>
      <c r="AH6" s="33">
        <v>0</v>
      </c>
      <c r="AI6" s="34">
        <f t="shared" si="8"/>
        <v>0</v>
      </c>
      <c r="AJ6" s="35">
        <v>1</v>
      </c>
      <c r="AK6" s="33">
        <v>0</v>
      </c>
      <c r="AL6" s="34">
        <f t="shared" si="9"/>
        <v>0</v>
      </c>
      <c r="AM6" s="35">
        <v>1</v>
      </c>
      <c r="AN6" s="33">
        <v>0</v>
      </c>
      <c r="AO6" s="34">
        <f t="shared" si="10"/>
        <v>0</v>
      </c>
      <c r="AP6" s="35">
        <v>1</v>
      </c>
      <c r="AQ6" s="33">
        <v>0</v>
      </c>
      <c r="AR6" s="34">
        <f t="shared" si="11"/>
        <v>0</v>
      </c>
      <c r="AS6" s="35">
        <v>1</v>
      </c>
      <c r="AT6" s="33">
        <v>0</v>
      </c>
      <c r="AU6" s="34">
        <f t="shared" si="12"/>
        <v>0</v>
      </c>
      <c r="AV6" s="35">
        <v>1</v>
      </c>
      <c r="AW6" s="33">
        <v>0</v>
      </c>
      <c r="AX6" s="34">
        <f t="shared" si="13"/>
        <v>0</v>
      </c>
      <c r="AY6" s="35">
        <v>1</v>
      </c>
      <c r="AZ6" s="33">
        <v>0</v>
      </c>
      <c r="BA6" s="34">
        <f t="shared" si="14"/>
        <v>0</v>
      </c>
      <c r="BB6" s="35">
        <v>1</v>
      </c>
      <c r="BC6" s="33">
        <v>0</v>
      </c>
      <c r="BD6" s="34">
        <f t="shared" si="15"/>
        <v>0</v>
      </c>
      <c r="BE6" s="35">
        <v>0.95650000000000002</v>
      </c>
      <c r="BF6" s="33">
        <v>0</v>
      </c>
      <c r="BG6" s="34">
        <f t="shared" si="16"/>
        <v>0</v>
      </c>
      <c r="BH6" s="35">
        <v>1</v>
      </c>
      <c r="BI6" s="33">
        <v>0</v>
      </c>
      <c r="BJ6" s="34">
        <f t="shared" si="17"/>
        <v>0</v>
      </c>
      <c r="BK6" s="35">
        <v>1</v>
      </c>
      <c r="BL6" s="33">
        <v>0</v>
      </c>
      <c r="BM6" s="34">
        <f t="shared" si="18"/>
        <v>0</v>
      </c>
      <c r="BN6" s="35">
        <v>0.97829999999999995</v>
      </c>
      <c r="BO6" s="33">
        <v>0</v>
      </c>
      <c r="BP6" s="34">
        <f t="shared" si="19"/>
        <v>0</v>
      </c>
      <c r="BQ6" s="35">
        <v>0.99</v>
      </c>
      <c r="BR6" s="33">
        <v>0</v>
      </c>
      <c r="BS6" s="34">
        <f t="shared" si="20"/>
        <v>0</v>
      </c>
      <c r="BT6" s="35">
        <v>1</v>
      </c>
      <c r="BU6" s="33">
        <v>0</v>
      </c>
      <c r="BV6" s="34">
        <f t="shared" si="21"/>
        <v>0</v>
      </c>
      <c r="BW6" s="35">
        <v>0.9677</v>
      </c>
      <c r="BX6" s="33">
        <v>0</v>
      </c>
      <c r="BY6" s="34">
        <f t="shared" si="22"/>
        <v>0</v>
      </c>
      <c r="BZ6" s="35">
        <v>0.93940000000000001</v>
      </c>
      <c r="CA6" s="33">
        <v>0.05</v>
      </c>
      <c r="CB6" s="34">
        <f t="shared" si="23"/>
        <v>1351.2066400000001</v>
      </c>
      <c r="CC6" s="35">
        <v>1</v>
      </c>
      <c r="CD6" s="33">
        <v>0</v>
      </c>
      <c r="CE6" s="34">
        <f t="shared" si="24"/>
        <v>0</v>
      </c>
      <c r="CF6" s="35">
        <v>1</v>
      </c>
      <c r="CG6" s="33">
        <v>0</v>
      </c>
      <c r="CH6" s="34">
        <f t="shared" si="25"/>
        <v>0</v>
      </c>
      <c r="CI6" s="35">
        <v>1</v>
      </c>
      <c r="CJ6" s="33">
        <v>0</v>
      </c>
      <c r="CK6" s="34">
        <f t="shared" si="26"/>
        <v>0</v>
      </c>
      <c r="CL6" s="35">
        <v>1</v>
      </c>
      <c r="CM6" s="33">
        <v>0</v>
      </c>
      <c r="CN6" s="34">
        <f t="shared" si="27"/>
        <v>0</v>
      </c>
      <c r="CO6" s="35">
        <v>0.97370000000000001</v>
      </c>
      <c r="CP6" s="33">
        <v>0</v>
      </c>
      <c r="CQ6" s="34">
        <f t="shared" si="28"/>
        <v>0</v>
      </c>
      <c r="CR6" s="35">
        <v>0.96489999999999998</v>
      </c>
      <c r="CS6" s="33">
        <v>0</v>
      </c>
      <c r="CT6" s="34">
        <f t="shared" si="29"/>
        <v>0</v>
      </c>
      <c r="CU6" s="35">
        <v>1</v>
      </c>
      <c r="CV6" s="33">
        <v>0</v>
      </c>
      <c r="CW6" s="34" t="e">
        <f>CV6*#REF!</f>
        <v>#REF!</v>
      </c>
      <c r="CX6" s="35">
        <v>0.97560000000000002</v>
      </c>
      <c r="CY6" s="33">
        <v>0</v>
      </c>
      <c r="CZ6" s="34" t="e">
        <f>CY6*#REF!</f>
        <v>#REF!</v>
      </c>
      <c r="DA6" s="35">
        <v>0.97560000000000002</v>
      </c>
      <c r="DB6" s="33">
        <v>0</v>
      </c>
      <c r="DC6" s="34">
        <f t="shared" si="30"/>
        <v>0</v>
      </c>
      <c r="DD6" s="35">
        <v>0.9677</v>
      </c>
      <c r="DE6" s="33">
        <v>0</v>
      </c>
      <c r="DF6" s="34">
        <f t="shared" si="31"/>
        <v>0</v>
      </c>
      <c r="DG6" s="35">
        <v>0.98480000000000001</v>
      </c>
      <c r="DH6" s="33">
        <v>0</v>
      </c>
      <c r="DI6" s="34">
        <f t="shared" si="32"/>
        <v>0</v>
      </c>
      <c r="DJ6" s="35">
        <v>1</v>
      </c>
      <c r="DK6" s="33">
        <v>0</v>
      </c>
      <c r="DL6" s="34">
        <f>DK6*$E$40</f>
        <v>0</v>
      </c>
      <c r="DM6" s="35">
        <v>1</v>
      </c>
      <c r="DN6" s="33">
        <v>0</v>
      </c>
      <c r="DO6" s="34">
        <f t="shared" si="33"/>
        <v>0</v>
      </c>
      <c r="DP6" s="35">
        <v>1</v>
      </c>
      <c r="DQ6" s="33">
        <v>0</v>
      </c>
      <c r="DR6" s="34">
        <f t="shared" si="34"/>
        <v>0</v>
      </c>
      <c r="DS6" s="35">
        <v>1</v>
      </c>
      <c r="DT6" s="33">
        <v>0</v>
      </c>
      <c r="DU6" s="34">
        <f t="shared" si="35"/>
        <v>0</v>
      </c>
      <c r="DV6" s="35">
        <v>0.98650000000000004</v>
      </c>
      <c r="DW6" s="33">
        <v>0</v>
      </c>
      <c r="DX6" s="34">
        <f t="shared" si="36"/>
        <v>0</v>
      </c>
      <c r="DY6" s="35">
        <v>1</v>
      </c>
      <c r="DZ6" s="33">
        <v>0</v>
      </c>
      <c r="EA6" s="34">
        <f t="shared" si="37"/>
        <v>0</v>
      </c>
      <c r="EB6" s="35">
        <v>0.98750000000000004</v>
      </c>
      <c r="EC6" s="33">
        <v>0</v>
      </c>
      <c r="ED6" s="34">
        <f t="shared" si="38"/>
        <v>0</v>
      </c>
      <c r="EE6" s="35">
        <v>0.95599999999999996</v>
      </c>
      <c r="EF6" s="33">
        <v>0</v>
      </c>
      <c r="EG6" s="34">
        <f t="shared" si="39"/>
        <v>0</v>
      </c>
      <c r="EH6" s="35">
        <v>0.97829999999999995</v>
      </c>
      <c r="EI6" s="33">
        <v>0</v>
      </c>
      <c r="EJ6" s="34">
        <f t="shared" si="40"/>
        <v>0</v>
      </c>
      <c r="EK6" s="35">
        <v>0.97560000000000002</v>
      </c>
      <c r="EL6" s="33">
        <v>0</v>
      </c>
      <c r="EM6" s="34">
        <f t="shared" si="41"/>
        <v>0</v>
      </c>
      <c r="EN6" s="35">
        <v>0.98040000000000005</v>
      </c>
      <c r="EO6" s="33">
        <v>0</v>
      </c>
      <c r="EP6" s="34">
        <f t="shared" si="42"/>
        <v>0</v>
      </c>
      <c r="EQ6" s="35">
        <v>1</v>
      </c>
      <c r="ER6" s="33">
        <v>0</v>
      </c>
      <c r="ES6" s="34">
        <f t="shared" si="43"/>
        <v>0</v>
      </c>
      <c r="ET6" s="35">
        <v>0.99270000000000003</v>
      </c>
      <c r="EU6" s="33">
        <v>0</v>
      </c>
      <c r="EV6" s="34">
        <f t="shared" si="44"/>
        <v>0</v>
      </c>
      <c r="EW6" s="35">
        <v>0.97729999999999995</v>
      </c>
      <c r="EX6" s="33">
        <v>0</v>
      </c>
      <c r="EY6" s="34">
        <f t="shared" si="45"/>
        <v>0</v>
      </c>
      <c r="EZ6" s="35">
        <v>1</v>
      </c>
      <c r="FA6" s="33">
        <v>0</v>
      </c>
      <c r="FB6" s="34">
        <f t="shared" si="46"/>
        <v>0</v>
      </c>
    </row>
    <row r="7" spans="3:158" ht="45" customHeight="1" x14ac:dyDescent="0.3">
      <c r="C7" s="36" t="s">
        <v>14</v>
      </c>
      <c r="D7" s="44"/>
      <c r="E7" s="37"/>
      <c r="F7" s="38"/>
      <c r="G7" s="39"/>
      <c r="H7" s="40" t="s">
        <v>11</v>
      </c>
      <c r="I7" s="41">
        <v>1</v>
      </c>
      <c r="J7" s="42">
        <v>0</v>
      </c>
      <c r="K7" s="43">
        <f t="shared" si="0"/>
        <v>0</v>
      </c>
      <c r="L7" s="35">
        <v>0.94230000000000003</v>
      </c>
      <c r="M7" s="33">
        <v>0.04</v>
      </c>
      <c r="N7" s="34">
        <f t="shared" si="1"/>
        <v>1.1200000000000002E-2</v>
      </c>
      <c r="O7" s="32">
        <v>0.96430000000000005</v>
      </c>
      <c r="P7" s="33">
        <v>0</v>
      </c>
      <c r="Q7" s="34">
        <f t="shared" si="2"/>
        <v>0</v>
      </c>
      <c r="R7" s="35">
        <v>0.98550000000000004</v>
      </c>
      <c r="S7" s="33">
        <v>0</v>
      </c>
      <c r="T7" s="34">
        <f t="shared" si="3"/>
        <v>0</v>
      </c>
      <c r="U7" s="35">
        <v>1</v>
      </c>
      <c r="V7" s="33">
        <v>0</v>
      </c>
      <c r="W7" s="34">
        <f t="shared" si="4"/>
        <v>0</v>
      </c>
      <c r="X7" s="35">
        <v>1</v>
      </c>
      <c r="Y7" s="33">
        <v>0</v>
      </c>
      <c r="Z7" s="34">
        <f t="shared" si="5"/>
        <v>0</v>
      </c>
      <c r="AA7" s="35">
        <v>1</v>
      </c>
      <c r="AB7" s="33">
        <v>0</v>
      </c>
      <c r="AC7" s="34">
        <f t="shared" si="6"/>
        <v>0</v>
      </c>
      <c r="AD7" s="35">
        <v>0.91759999999999997</v>
      </c>
      <c r="AE7" s="33">
        <v>0.04</v>
      </c>
      <c r="AF7" s="34">
        <f t="shared" si="7"/>
        <v>1.1200000000000002E-2</v>
      </c>
      <c r="AG7" s="35">
        <v>0.9718</v>
      </c>
      <c r="AH7" s="33">
        <v>0</v>
      </c>
      <c r="AI7" s="34">
        <f t="shared" si="8"/>
        <v>0</v>
      </c>
      <c r="AJ7" s="35">
        <v>1</v>
      </c>
      <c r="AK7" s="33">
        <v>0</v>
      </c>
      <c r="AL7" s="34">
        <f t="shared" si="9"/>
        <v>0</v>
      </c>
      <c r="AM7" s="35">
        <v>1</v>
      </c>
      <c r="AN7" s="33">
        <v>0</v>
      </c>
      <c r="AO7" s="34">
        <f t="shared" si="10"/>
        <v>0</v>
      </c>
      <c r="AP7" s="35">
        <v>1</v>
      </c>
      <c r="AQ7" s="33">
        <v>0</v>
      </c>
      <c r="AR7" s="34">
        <f t="shared" si="11"/>
        <v>0</v>
      </c>
      <c r="AS7" s="35">
        <v>1</v>
      </c>
      <c r="AT7" s="33">
        <v>0</v>
      </c>
      <c r="AU7" s="34">
        <f t="shared" si="12"/>
        <v>0</v>
      </c>
      <c r="AV7" s="35">
        <v>0.9667</v>
      </c>
      <c r="AW7" s="33">
        <v>0</v>
      </c>
      <c r="AX7" s="34">
        <f t="shared" si="13"/>
        <v>0</v>
      </c>
      <c r="AY7" s="35">
        <v>1</v>
      </c>
      <c r="AZ7" s="33">
        <v>0</v>
      </c>
      <c r="BA7" s="34">
        <f t="shared" si="14"/>
        <v>0</v>
      </c>
      <c r="BB7" s="35">
        <v>1</v>
      </c>
      <c r="BC7" s="33">
        <v>0</v>
      </c>
      <c r="BD7" s="34">
        <f t="shared" si="15"/>
        <v>0</v>
      </c>
      <c r="BE7" s="35">
        <v>1</v>
      </c>
      <c r="BF7" s="33">
        <v>0</v>
      </c>
      <c r="BG7" s="34">
        <f t="shared" si="16"/>
        <v>0</v>
      </c>
      <c r="BH7" s="35">
        <v>0.97670000000000001</v>
      </c>
      <c r="BI7" s="33">
        <v>0</v>
      </c>
      <c r="BJ7" s="34">
        <f t="shared" si="17"/>
        <v>0</v>
      </c>
      <c r="BK7" s="35">
        <v>1</v>
      </c>
      <c r="BL7" s="33">
        <v>0</v>
      </c>
      <c r="BM7" s="34">
        <f t="shared" si="18"/>
        <v>0</v>
      </c>
      <c r="BN7" s="35">
        <v>0.98750000000000004</v>
      </c>
      <c r="BO7" s="33">
        <v>0</v>
      </c>
      <c r="BP7" s="34">
        <f t="shared" si="19"/>
        <v>0</v>
      </c>
      <c r="BQ7" s="35">
        <v>1</v>
      </c>
      <c r="BR7" s="33">
        <v>0</v>
      </c>
      <c r="BS7" s="34">
        <f t="shared" si="20"/>
        <v>0</v>
      </c>
      <c r="BT7" s="35">
        <v>0.97729999999999995</v>
      </c>
      <c r="BU7" s="33">
        <v>0</v>
      </c>
      <c r="BV7" s="34">
        <f t="shared" si="21"/>
        <v>0</v>
      </c>
      <c r="BW7" s="35">
        <v>0.98360000000000003</v>
      </c>
      <c r="BX7" s="33">
        <v>0</v>
      </c>
      <c r="BY7" s="34">
        <f t="shared" si="22"/>
        <v>0</v>
      </c>
      <c r="BZ7" s="35">
        <v>1</v>
      </c>
      <c r="CA7" s="33">
        <v>0</v>
      </c>
      <c r="CB7" s="34">
        <f t="shared" si="23"/>
        <v>0</v>
      </c>
      <c r="CC7" s="35">
        <v>0.94740000000000002</v>
      </c>
      <c r="CD7" s="33">
        <v>0.04</v>
      </c>
      <c r="CE7" s="34">
        <f t="shared" si="24"/>
        <v>1080.965312</v>
      </c>
      <c r="CF7" s="35">
        <v>0.98360000000000003</v>
      </c>
      <c r="CG7" s="33">
        <v>0</v>
      </c>
      <c r="CH7" s="34">
        <f t="shared" si="25"/>
        <v>0</v>
      </c>
      <c r="CI7" s="35">
        <v>1</v>
      </c>
      <c r="CJ7" s="33">
        <v>0</v>
      </c>
      <c r="CK7" s="34">
        <f t="shared" si="26"/>
        <v>0</v>
      </c>
      <c r="CL7" s="35">
        <v>0.9899</v>
      </c>
      <c r="CM7" s="33">
        <v>0</v>
      </c>
      <c r="CN7" s="34">
        <f t="shared" si="27"/>
        <v>0</v>
      </c>
      <c r="CO7" s="35">
        <v>0.97650000000000003</v>
      </c>
      <c r="CP7" s="33">
        <v>0</v>
      </c>
      <c r="CQ7" s="34">
        <f t="shared" si="28"/>
        <v>0</v>
      </c>
      <c r="CR7" s="35">
        <v>0.95950000000000002</v>
      </c>
      <c r="CS7" s="33">
        <v>0</v>
      </c>
      <c r="CT7" s="34">
        <f t="shared" si="29"/>
        <v>0</v>
      </c>
      <c r="CU7" s="35">
        <v>0.95699999999999996</v>
      </c>
      <c r="CV7" s="33">
        <v>0</v>
      </c>
      <c r="CW7" s="34" t="e">
        <f>CV7*#REF!</f>
        <v>#REF!</v>
      </c>
      <c r="CX7" s="35">
        <v>0.98770000000000002</v>
      </c>
      <c r="CY7" s="33">
        <v>0</v>
      </c>
      <c r="CZ7" s="34" t="e">
        <f>CY7*#REF!</f>
        <v>#REF!</v>
      </c>
      <c r="DA7" s="35">
        <v>0.98629999999999995</v>
      </c>
      <c r="DB7" s="33">
        <v>0</v>
      </c>
      <c r="DC7" s="34">
        <f t="shared" si="30"/>
        <v>0</v>
      </c>
      <c r="DD7" s="35">
        <v>0.98819999999999997</v>
      </c>
      <c r="DE7" s="33">
        <v>0</v>
      </c>
      <c r="DF7" s="34">
        <f t="shared" si="31"/>
        <v>0</v>
      </c>
      <c r="DG7" s="35">
        <v>0.97060000000000002</v>
      </c>
      <c r="DH7" s="33">
        <v>0</v>
      </c>
      <c r="DI7" s="34">
        <f t="shared" si="32"/>
        <v>0</v>
      </c>
      <c r="DJ7" s="35">
        <v>1</v>
      </c>
      <c r="DK7" s="33">
        <v>0</v>
      </c>
      <c r="DL7" s="34">
        <f>DK7*$E$39</f>
        <v>0</v>
      </c>
      <c r="DM7" s="35">
        <v>0.98</v>
      </c>
      <c r="DN7" s="33">
        <v>0</v>
      </c>
      <c r="DO7" s="34">
        <f t="shared" si="33"/>
        <v>0</v>
      </c>
      <c r="DP7" s="35">
        <v>0.95450000000000002</v>
      </c>
      <c r="DQ7" s="33">
        <v>0</v>
      </c>
      <c r="DR7" s="34">
        <f t="shared" si="34"/>
        <v>0</v>
      </c>
      <c r="DS7" s="35">
        <v>0.98150000000000004</v>
      </c>
      <c r="DT7" s="33">
        <v>0</v>
      </c>
      <c r="DU7" s="34">
        <f t="shared" si="35"/>
        <v>0</v>
      </c>
      <c r="DV7" s="35">
        <v>0.98760000000000003</v>
      </c>
      <c r="DW7" s="33">
        <v>0</v>
      </c>
      <c r="DX7" s="34">
        <f t="shared" si="36"/>
        <v>0</v>
      </c>
      <c r="DY7" s="35">
        <v>0.98650000000000004</v>
      </c>
      <c r="DZ7" s="33">
        <v>0</v>
      </c>
      <c r="EA7" s="34">
        <f t="shared" si="37"/>
        <v>0</v>
      </c>
      <c r="EB7" s="35">
        <v>1</v>
      </c>
      <c r="EC7" s="33">
        <v>0</v>
      </c>
      <c r="ED7" s="34">
        <f t="shared" si="38"/>
        <v>0</v>
      </c>
      <c r="EE7" s="35">
        <v>0.93789999999999996</v>
      </c>
      <c r="EF7" s="33">
        <v>0.04</v>
      </c>
      <c r="EG7" s="34">
        <f t="shared" si="39"/>
        <v>1196.2923840000001</v>
      </c>
      <c r="EH7" s="35">
        <v>0.95809999999999995</v>
      </c>
      <c r="EI7" s="33">
        <v>0</v>
      </c>
      <c r="EJ7" s="34">
        <f t="shared" si="40"/>
        <v>0</v>
      </c>
      <c r="EK7" s="35">
        <v>0.95520000000000005</v>
      </c>
      <c r="EL7" s="33">
        <v>0</v>
      </c>
      <c r="EM7" s="34">
        <f t="shared" si="41"/>
        <v>0</v>
      </c>
      <c r="EN7" s="35">
        <v>0.93710000000000004</v>
      </c>
      <c r="EO7" s="33">
        <v>0.04</v>
      </c>
      <c r="EP7" s="34">
        <f t="shared" si="42"/>
        <v>1167.9460800000002</v>
      </c>
      <c r="EQ7" s="35">
        <v>1</v>
      </c>
      <c r="ER7" s="33">
        <v>0</v>
      </c>
      <c r="ES7" s="34">
        <f t="shared" si="43"/>
        <v>0</v>
      </c>
      <c r="ET7" s="35">
        <v>0.96719999999999995</v>
      </c>
      <c r="EU7" s="33">
        <v>0</v>
      </c>
      <c r="EV7" s="34">
        <f t="shared" si="44"/>
        <v>0</v>
      </c>
      <c r="EW7" s="35">
        <v>0.93100000000000005</v>
      </c>
      <c r="EX7" s="33">
        <v>0.04</v>
      </c>
      <c r="EY7" s="34">
        <f t="shared" si="45"/>
        <v>1167.9460800000002</v>
      </c>
      <c r="EZ7" s="35">
        <v>0.98250000000000004</v>
      </c>
      <c r="FA7" s="33">
        <v>0</v>
      </c>
      <c r="FB7" s="34">
        <f t="shared" si="46"/>
        <v>0</v>
      </c>
    </row>
    <row r="8" spans="3:158" ht="45" customHeight="1" x14ac:dyDescent="0.3">
      <c r="C8" s="36" t="s">
        <v>15</v>
      </c>
      <c r="D8" s="44"/>
      <c r="E8" s="37"/>
      <c r="F8" s="38"/>
      <c r="G8" s="39"/>
      <c r="H8" s="40" t="s">
        <v>11</v>
      </c>
      <c r="I8" s="41">
        <v>1</v>
      </c>
      <c r="J8" s="42">
        <v>0</v>
      </c>
      <c r="K8" s="43">
        <f t="shared" si="0"/>
        <v>0</v>
      </c>
      <c r="L8" s="35">
        <v>0.97030000000000005</v>
      </c>
      <c r="M8" s="33">
        <v>0</v>
      </c>
      <c r="N8" s="34">
        <f t="shared" si="1"/>
        <v>0</v>
      </c>
      <c r="O8" s="32">
        <v>0.94930000000000003</v>
      </c>
      <c r="P8" s="33">
        <v>0.02</v>
      </c>
      <c r="Q8" s="34">
        <f t="shared" si="2"/>
        <v>5.6000000000000008E-3</v>
      </c>
      <c r="R8" s="35">
        <v>0.93889999999999996</v>
      </c>
      <c r="S8" s="33">
        <v>0.02</v>
      </c>
      <c r="T8" s="34">
        <f t="shared" si="3"/>
        <v>5.6000000000000008E-3</v>
      </c>
      <c r="U8" s="35">
        <v>0.96589999999999998</v>
      </c>
      <c r="V8" s="33">
        <v>0</v>
      </c>
      <c r="W8" s="34">
        <f t="shared" si="4"/>
        <v>0</v>
      </c>
      <c r="X8" s="35">
        <v>0.8992</v>
      </c>
      <c r="Y8" s="33">
        <v>0.02</v>
      </c>
      <c r="Z8" s="34">
        <f t="shared" si="5"/>
        <v>5.6000000000000008E-3</v>
      </c>
      <c r="AA8" s="35">
        <v>0.94320000000000004</v>
      </c>
      <c r="AB8" s="33">
        <v>0.02</v>
      </c>
      <c r="AC8" s="34">
        <f t="shared" si="6"/>
        <v>5.6000000000000008E-3</v>
      </c>
      <c r="AD8" s="35">
        <v>0.93959999999999999</v>
      </c>
      <c r="AE8" s="33">
        <v>0.02</v>
      </c>
      <c r="AF8" s="34">
        <f t="shared" si="7"/>
        <v>5.6000000000000008E-3</v>
      </c>
      <c r="AG8" s="35">
        <v>0.96379999999999999</v>
      </c>
      <c r="AH8" s="33">
        <v>0</v>
      </c>
      <c r="AI8" s="34">
        <f t="shared" si="8"/>
        <v>0</v>
      </c>
      <c r="AJ8" s="35">
        <v>0.95879999999999999</v>
      </c>
      <c r="AK8" s="33">
        <v>0</v>
      </c>
      <c r="AL8" s="34">
        <f t="shared" si="9"/>
        <v>0</v>
      </c>
      <c r="AM8" s="35">
        <v>1</v>
      </c>
      <c r="AN8" s="33">
        <v>0</v>
      </c>
      <c r="AO8" s="34">
        <f t="shared" si="10"/>
        <v>0</v>
      </c>
      <c r="AP8" s="35">
        <v>1</v>
      </c>
      <c r="AQ8" s="33">
        <v>0</v>
      </c>
      <c r="AR8" s="34">
        <f t="shared" si="11"/>
        <v>0</v>
      </c>
      <c r="AS8" s="35">
        <v>0.97299999999999998</v>
      </c>
      <c r="AT8" s="33">
        <v>0</v>
      </c>
      <c r="AU8" s="34">
        <f t="shared" si="12"/>
        <v>0</v>
      </c>
      <c r="AV8" s="35">
        <v>0.98480000000000001</v>
      </c>
      <c r="AW8" s="33">
        <v>0</v>
      </c>
      <c r="AX8" s="34">
        <f t="shared" si="13"/>
        <v>0</v>
      </c>
      <c r="AY8" s="35">
        <v>0.96</v>
      </c>
      <c r="AZ8" s="33">
        <v>0</v>
      </c>
      <c r="BA8" s="34">
        <f t="shared" si="14"/>
        <v>0</v>
      </c>
      <c r="BB8" s="35">
        <v>0.97330000000000005</v>
      </c>
      <c r="BC8" s="33">
        <v>0</v>
      </c>
      <c r="BD8" s="34">
        <f t="shared" si="15"/>
        <v>0</v>
      </c>
      <c r="BE8" s="35">
        <v>0.95950000000000002</v>
      </c>
      <c r="BF8" s="33">
        <v>0</v>
      </c>
      <c r="BG8" s="34">
        <f t="shared" si="16"/>
        <v>0</v>
      </c>
      <c r="BH8" s="35">
        <v>0.94440000000000002</v>
      </c>
      <c r="BI8" s="33">
        <v>0.02</v>
      </c>
      <c r="BJ8" s="34">
        <f t="shared" si="17"/>
        <v>542.473568</v>
      </c>
      <c r="BK8" s="35">
        <v>0.96150000000000002</v>
      </c>
      <c r="BL8" s="33">
        <v>0.02</v>
      </c>
      <c r="BM8" s="34">
        <f t="shared" si="18"/>
        <v>542.473568</v>
      </c>
      <c r="BN8" s="35">
        <v>0.89890000000000003</v>
      </c>
      <c r="BO8" s="33">
        <v>0.02</v>
      </c>
      <c r="BP8" s="34">
        <f t="shared" si="19"/>
        <v>542.473568</v>
      </c>
      <c r="BQ8" s="35">
        <v>0.93530000000000002</v>
      </c>
      <c r="BR8" s="33">
        <v>0.02</v>
      </c>
      <c r="BS8" s="34">
        <f t="shared" si="20"/>
        <v>542.473568</v>
      </c>
      <c r="BT8" s="35">
        <v>0.90569999999999995</v>
      </c>
      <c r="BU8" s="33">
        <v>0.02</v>
      </c>
      <c r="BV8" s="34">
        <f t="shared" si="21"/>
        <v>540.48265600000002</v>
      </c>
      <c r="BW8" s="35">
        <v>0.92310000000000003</v>
      </c>
      <c r="BX8" s="33">
        <v>0.02</v>
      </c>
      <c r="BY8" s="34">
        <f t="shared" si="22"/>
        <v>540.48265600000002</v>
      </c>
      <c r="BZ8" s="35">
        <v>0.92679999999999996</v>
      </c>
      <c r="CA8" s="33">
        <v>0.02</v>
      </c>
      <c r="CB8" s="34">
        <f t="shared" si="23"/>
        <v>540.48265600000002</v>
      </c>
      <c r="CC8" s="35">
        <v>0.9</v>
      </c>
      <c r="CD8" s="33">
        <v>0.02</v>
      </c>
      <c r="CE8" s="34">
        <f t="shared" si="24"/>
        <v>540.48265600000002</v>
      </c>
      <c r="CF8" s="35">
        <v>0.95079999999999998</v>
      </c>
      <c r="CG8" s="33">
        <v>0</v>
      </c>
      <c r="CH8" s="34">
        <f t="shared" si="25"/>
        <v>0</v>
      </c>
      <c r="CI8" s="35">
        <v>1</v>
      </c>
      <c r="CJ8" s="33">
        <v>0</v>
      </c>
      <c r="CK8" s="34">
        <f t="shared" si="26"/>
        <v>0</v>
      </c>
      <c r="CL8" s="35">
        <v>0.85440000000000005</v>
      </c>
      <c r="CM8" s="33">
        <v>0.02</v>
      </c>
      <c r="CN8" s="34">
        <f t="shared" si="27"/>
        <v>536.39616799999999</v>
      </c>
      <c r="CO8" s="35">
        <v>0.90090000000000003</v>
      </c>
      <c r="CP8" s="33">
        <v>0.02</v>
      </c>
      <c r="CQ8" s="34">
        <f t="shared" si="28"/>
        <v>536.3959440000001</v>
      </c>
      <c r="CR8" s="35">
        <v>0.9355</v>
      </c>
      <c r="CS8" s="33">
        <v>0.02</v>
      </c>
      <c r="CT8" s="34">
        <f t="shared" si="29"/>
        <v>557.00080800000001</v>
      </c>
      <c r="CU8" s="35">
        <v>0.92049999999999998</v>
      </c>
      <c r="CV8" s="33">
        <v>0.02</v>
      </c>
      <c r="CW8" s="34" t="e">
        <f>CV8*#REF!</f>
        <v>#REF!</v>
      </c>
      <c r="CX8" s="35">
        <v>0.96389999999999998</v>
      </c>
      <c r="CY8" s="33">
        <v>0</v>
      </c>
      <c r="CZ8" s="34" t="e">
        <f>CY8*#REF!</f>
        <v>#REF!</v>
      </c>
      <c r="DA8" s="35">
        <v>0.84519999999999995</v>
      </c>
      <c r="DB8" s="33">
        <v>0.02</v>
      </c>
      <c r="DC8" s="34">
        <f t="shared" si="30"/>
        <v>579.58611200000007</v>
      </c>
      <c r="DD8" s="35">
        <v>0.88100000000000001</v>
      </c>
      <c r="DE8" s="33">
        <v>0.02</v>
      </c>
      <c r="DF8" s="34">
        <f t="shared" si="31"/>
        <v>579.58611200000007</v>
      </c>
      <c r="DG8" s="35">
        <v>0.92859999999999998</v>
      </c>
      <c r="DH8" s="33">
        <v>0.02</v>
      </c>
      <c r="DI8" s="34">
        <f t="shared" si="32"/>
        <v>579.58611200000007</v>
      </c>
      <c r="DJ8" s="35">
        <v>0.89470000000000005</v>
      </c>
      <c r="DK8" s="33">
        <v>0.02</v>
      </c>
      <c r="DL8" s="34">
        <f>DK8*$E$40</f>
        <v>556.56731200000013</v>
      </c>
      <c r="DM8" s="35">
        <v>0.90910000000000002</v>
      </c>
      <c r="DN8" s="33">
        <v>0.02</v>
      </c>
      <c r="DO8" s="34">
        <f t="shared" si="33"/>
        <v>600.97542400000009</v>
      </c>
      <c r="DP8" s="35">
        <v>0.94740000000000002</v>
      </c>
      <c r="DQ8" s="33">
        <v>0.02</v>
      </c>
      <c r="DR8" s="34">
        <f t="shared" si="34"/>
        <v>600.97542400000009</v>
      </c>
      <c r="DS8" s="35">
        <v>0.91979999999999995</v>
      </c>
      <c r="DT8" s="33">
        <v>0.02</v>
      </c>
      <c r="DU8" s="34">
        <f t="shared" si="35"/>
        <v>0</v>
      </c>
      <c r="DV8" s="35">
        <v>0.87270000000000003</v>
      </c>
      <c r="DW8" s="33">
        <v>0.02</v>
      </c>
      <c r="DX8" s="34">
        <f t="shared" si="36"/>
        <v>600.91158400000006</v>
      </c>
      <c r="DY8" s="35">
        <v>0.93020000000000003</v>
      </c>
      <c r="DZ8" s="33">
        <v>0.02</v>
      </c>
      <c r="EA8" s="34">
        <f t="shared" si="37"/>
        <v>598.14619200000004</v>
      </c>
      <c r="EB8" s="35">
        <v>0.90629999999999999</v>
      </c>
      <c r="EC8" s="33">
        <v>0.02</v>
      </c>
      <c r="ED8" s="34">
        <f t="shared" si="38"/>
        <v>598.14619200000004</v>
      </c>
      <c r="EE8" s="35">
        <v>0.91090000000000004</v>
      </c>
      <c r="EF8" s="33">
        <v>0.02</v>
      </c>
      <c r="EG8" s="34">
        <f t="shared" si="39"/>
        <v>598.14619200000004</v>
      </c>
      <c r="EH8" s="35">
        <v>0.875</v>
      </c>
      <c r="EI8" s="33">
        <v>0.02</v>
      </c>
      <c r="EJ8" s="34">
        <f t="shared" si="40"/>
        <v>598.21406400000012</v>
      </c>
      <c r="EK8" s="35">
        <v>0.9</v>
      </c>
      <c r="EL8" s="33">
        <v>0.02</v>
      </c>
      <c r="EM8" s="34">
        <f t="shared" si="41"/>
        <v>585.3938720000001</v>
      </c>
      <c r="EN8" s="35">
        <v>0.89659999999999995</v>
      </c>
      <c r="EO8" s="33">
        <v>0.02</v>
      </c>
      <c r="EP8" s="34">
        <f t="shared" si="42"/>
        <v>583.97304000000008</v>
      </c>
      <c r="EQ8" s="35">
        <v>0.93330000000000002</v>
      </c>
      <c r="ER8" s="33">
        <v>0.02</v>
      </c>
      <c r="ES8" s="34">
        <f t="shared" si="43"/>
        <v>583.97304000000008</v>
      </c>
      <c r="ET8" s="35">
        <v>0.89739999999999998</v>
      </c>
      <c r="EU8" s="33">
        <v>0.02</v>
      </c>
      <c r="EV8" s="34">
        <f t="shared" si="44"/>
        <v>583.97304000000008</v>
      </c>
      <c r="EW8" s="35">
        <v>0.89359999999999995</v>
      </c>
      <c r="EX8" s="33">
        <v>0.02</v>
      </c>
      <c r="EY8" s="34">
        <f t="shared" si="45"/>
        <v>583.97304000000008</v>
      </c>
      <c r="EZ8" s="35">
        <v>0.86009999999999998</v>
      </c>
      <c r="FA8" s="33">
        <v>0.02</v>
      </c>
      <c r="FB8" s="34">
        <f t="shared" si="46"/>
        <v>582.9008080000001</v>
      </c>
    </row>
    <row r="9" spans="3:158" ht="45" customHeight="1" x14ac:dyDescent="0.3">
      <c r="C9" s="36" t="s">
        <v>16</v>
      </c>
      <c r="D9" s="44"/>
      <c r="E9" s="37"/>
      <c r="F9" s="38"/>
      <c r="G9" s="39"/>
      <c r="H9" s="40" t="s">
        <v>11</v>
      </c>
      <c r="I9" s="41">
        <v>1</v>
      </c>
      <c r="J9" s="42">
        <v>0</v>
      </c>
      <c r="K9" s="43">
        <f t="shared" si="0"/>
        <v>0</v>
      </c>
      <c r="L9" s="35">
        <v>1</v>
      </c>
      <c r="M9" s="33">
        <v>0</v>
      </c>
      <c r="N9" s="34">
        <f t="shared" si="1"/>
        <v>0</v>
      </c>
      <c r="O9" s="32">
        <v>1</v>
      </c>
      <c r="P9" s="33">
        <v>0</v>
      </c>
      <c r="Q9" s="34">
        <f t="shared" si="2"/>
        <v>0</v>
      </c>
      <c r="R9" s="35">
        <v>1</v>
      </c>
      <c r="S9" s="33">
        <v>0</v>
      </c>
      <c r="T9" s="34">
        <f t="shared" si="3"/>
        <v>0</v>
      </c>
      <c r="U9" s="35">
        <v>1</v>
      </c>
      <c r="V9" s="33">
        <v>0</v>
      </c>
      <c r="W9" s="34">
        <f t="shared" si="4"/>
        <v>0</v>
      </c>
      <c r="X9" s="35">
        <v>1</v>
      </c>
      <c r="Y9" s="33">
        <v>0</v>
      </c>
      <c r="Z9" s="34">
        <f t="shared" si="5"/>
        <v>0</v>
      </c>
      <c r="AA9" s="35">
        <v>1</v>
      </c>
      <c r="AB9" s="33">
        <v>0</v>
      </c>
      <c r="AC9" s="34">
        <f t="shared" si="6"/>
        <v>0</v>
      </c>
      <c r="AD9" s="35">
        <v>1</v>
      </c>
      <c r="AE9" s="33">
        <v>0</v>
      </c>
      <c r="AF9" s="34">
        <f t="shared" si="7"/>
        <v>0</v>
      </c>
      <c r="AG9" s="35">
        <v>0.66669999999999996</v>
      </c>
      <c r="AH9" s="33">
        <v>0.03</v>
      </c>
      <c r="AI9" s="34">
        <f t="shared" si="8"/>
        <v>8.4000000000000012E-3</v>
      </c>
      <c r="AJ9" s="35">
        <v>1</v>
      </c>
      <c r="AK9" s="33">
        <v>0</v>
      </c>
      <c r="AL9" s="34">
        <f t="shared" si="9"/>
        <v>0</v>
      </c>
      <c r="AM9" s="35">
        <v>1</v>
      </c>
      <c r="AN9" s="33">
        <v>0</v>
      </c>
      <c r="AO9" s="34">
        <f t="shared" si="10"/>
        <v>0</v>
      </c>
      <c r="AP9" s="35">
        <v>1</v>
      </c>
      <c r="AQ9" s="33">
        <v>0</v>
      </c>
      <c r="AR9" s="34">
        <f t="shared" si="11"/>
        <v>0</v>
      </c>
      <c r="AS9" s="35">
        <v>1</v>
      </c>
      <c r="AT9" s="33">
        <v>0</v>
      </c>
      <c r="AU9" s="34">
        <f t="shared" si="12"/>
        <v>0</v>
      </c>
      <c r="AV9" s="35">
        <v>1</v>
      </c>
      <c r="AW9" s="33">
        <v>0</v>
      </c>
      <c r="AX9" s="34">
        <f t="shared" si="13"/>
        <v>0</v>
      </c>
      <c r="AY9" s="35">
        <v>1</v>
      </c>
      <c r="AZ9" s="33">
        <v>0</v>
      </c>
      <c r="BA9" s="34">
        <f t="shared" si="14"/>
        <v>0</v>
      </c>
      <c r="BB9" s="35">
        <v>1</v>
      </c>
      <c r="BC9" s="33">
        <v>0</v>
      </c>
      <c r="BD9" s="34">
        <f t="shared" si="15"/>
        <v>0</v>
      </c>
      <c r="BE9" s="35">
        <v>1</v>
      </c>
      <c r="BF9" s="33">
        <v>0</v>
      </c>
      <c r="BG9" s="34">
        <f t="shared" si="16"/>
        <v>0</v>
      </c>
      <c r="BH9" s="35">
        <v>1</v>
      </c>
      <c r="BI9" s="33">
        <v>0</v>
      </c>
      <c r="BJ9" s="34">
        <f t="shared" si="17"/>
        <v>0</v>
      </c>
      <c r="BK9" s="35">
        <v>1</v>
      </c>
      <c r="BL9" s="33">
        <v>0</v>
      </c>
      <c r="BM9" s="34">
        <f t="shared" si="18"/>
        <v>0</v>
      </c>
      <c r="BN9" s="35">
        <v>1</v>
      </c>
      <c r="BO9" s="33">
        <v>0</v>
      </c>
      <c r="BP9" s="34">
        <f t="shared" si="19"/>
        <v>0</v>
      </c>
      <c r="BQ9" s="35">
        <v>1</v>
      </c>
      <c r="BR9" s="33">
        <v>0</v>
      </c>
      <c r="BS9" s="34">
        <f t="shared" si="20"/>
        <v>0</v>
      </c>
      <c r="BT9" s="35">
        <v>1</v>
      </c>
      <c r="BU9" s="33">
        <v>0</v>
      </c>
      <c r="BV9" s="34">
        <f t="shared" si="21"/>
        <v>0</v>
      </c>
      <c r="BW9" s="35">
        <v>1</v>
      </c>
      <c r="BX9" s="33">
        <v>0</v>
      </c>
      <c r="BY9" s="34">
        <f t="shared" si="22"/>
        <v>0</v>
      </c>
      <c r="BZ9" s="35">
        <v>1</v>
      </c>
      <c r="CA9" s="33">
        <v>0</v>
      </c>
      <c r="CB9" s="34">
        <f t="shared" si="23"/>
        <v>0</v>
      </c>
      <c r="CC9" s="35">
        <v>1</v>
      </c>
      <c r="CD9" s="33">
        <v>0</v>
      </c>
      <c r="CE9" s="34">
        <f t="shared" si="24"/>
        <v>0</v>
      </c>
      <c r="CF9" s="35">
        <v>1</v>
      </c>
      <c r="CG9" s="33">
        <v>0</v>
      </c>
      <c r="CH9" s="34">
        <f t="shared" si="25"/>
        <v>0</v>
      </c>
      <c r="CI9" s="35">
        <v>1</v>
      </c>
      <c r="CJ9" s="33">
        <v>0</v>
      </c>
      <c r="CK9" s="34">
        <f t="shared" si="26"/>
        <v>0</v>
      </c>
      <c r="CL9" s="35">
        <v>1</v>
      </c>
      <c r="CM9" s="33">
        <v>0</v>
      </c>
      <c r="CN9" s="34">
        <f t="shared" si="27"/>
        <v>0</v>
      </c>
      <c r="CO9" s="35">
        <v>1</v>
      </c>
      <c r="CP9" s="33">
        <v>0</v>
      </c>
      <c r="CQ9" s="34">
        <f t="shared" si="28"/>
        <v>0</v>
      </c>
      <c r="CR9" s="35">
        <v>0.75</v>
      </c>
      <c r="CS9" s="33">
        <v>0.03</v>
      </c>
      <c r="CT9" s="34">
        <f t="shared" si="29"/>
        <v>835.50121200000001</v>
      </c>
      <c r="CU9" s="35">
        <v>0.85709999999999997</v>
      </c>
      <c r="CV9" s="33">
        <v>0.03</v>
      </c>
      <c r="CW9" s="34" t="e">
        <f>CV9*#REF!</f>
        <v>#REF!</v>
      </c>
      <c r="CX9" s="35">
        <v>1</v>
      </c>
      <c r="CY9" s="33">
        <v>0</v>
      </c>
      <c r="CZ9" s="34" t="e">
        <f>CY9*#REF!</f>
        <v>#REF!</v>
      </c>
      <c r="DA9" s="35">
        <v>1</v>
      </c>
      <c r="DB9" s="33">
        <v>0</v>
      </c>
      <c r="DC9" s="34">
        <f t="shared" si="30"/>
        <v>0</v>
      </c>
      <c r="DD9" s="35">
        <v>0.66669999999999996</v>
      </c>
      <c r="DE9" s="33">
        <v>0.03</v>
      </c>
      <c r="DF9" s="34">
        <f t="shared" si="31"/>
        <v>869.37916800000005</v>
      </c>
      <c r="DG9" s="35">
        <v>0.5</v>
      </c>
      <c r="DH9" s="33">
        <v>0.03</v>
      </c>
      <c r="DI9" s="34">
        <f t="shared" si="32"/>
        <v>869.37916800000005</v>
      </c>
      <c r="DJ9" s="35">
        <v>1</v>
      </c>
      <c r="DK9" s="33">
        <v>0</v>
      </c>
      <c r="DL9" s="34">
        <f>DK9*$E$40</f>
        <v>0</v>
      </c>
      <c r="DM9" s="35">
        <v>1</v>
      </c>
      <c r="DN9" s="33">
        <v>0</v>
      </c>
      <c r="DO9" s="34">
        <f t="shared" si="33"/>
        <v>0</v>
      </c>
      <c r="DP9" s="35">
        <v>1</v>
      </c>
      <c r="DQ9" s="33">
        <v>0</v>
      </c>
      <c r="DR9" s="34">
        <f t="shared" si="34"/>
        <v>0</v>
      </c>
      <c r="DS9" s="35">
        <v>1</v>
      </c>
      <c r="DT9" s="33">
        <v>0</v>
      </c>
      <c r="DU9" s="34">
        <f t="shared" si="35"/>
        <v>0</v>
      </c>
      <c r="DV9" s="35">
        <v>1</v>
      </c>
      <c r="DW9" s="33">
        <v>0</v>
      </c>
      <c r="DX9" s="34">
        <f t="shared" si="36"/>
        <v>0</v>
      </c>
      <c r="DY9" s="35">
        <v>1</v>
      </c>
      <c r="DZ9" s="33">
        <v>0</v>
      </c>
      <c r="EA9" s="34">
        <f t="shared" si="37"/>
        <v>0</v>
      </c>
      <c r="EB9" s="35">
        <v>0</v>
      </c>
      <c r="EC9" s="33">
        <v>0.03</v>
      </c>
      <c r="ED9" s="34">
        <f t="shared" si="38"/>
        <v>897.21928800000001</v>
      </c>
      <c r="EE9" s="35">
        <v>1</v>
      </c>
      <c r="EF9" s="33">
        <v>0</v>
      </c>
      <c r="EG9" s="34">
        <f t="shared" si="39"/>
        <v>0</v>
      </c>
      <c r="EH9" s="35">
        <v>1</v>
      </c>
      <c r="EI9" s="33">
        <v>0</v>
      </c>
      <c r="EJ9" s="34">
        <f t="shared" si="40"/>
        <v>0</v>
      </c>
      <c r="EK9" s="35">
        <v>1</v>
      </c>
      <c r="EL9" s="33">
        <v>0</v>
      </c>
      <c r="EM9" s="34">
        <f t="shared" si="41"/>
        <v>0</v>
      </c>
      <c r="EN9" s="35">
        <v>1</v>
      </c>
      <c r="EO9" s="33">
        <v>0</v>
      </c>
      <c r="EP9" s="34">
        <f t="shared" si="42"/>
        <v>0</v>
      </c>
      <c r="EQ9" s="35">
        <v>1</v>
      </c>
      <c r="ER9" s="33">
        <v>0</v>
      </c>
      <c r="ES9" s="34">
        <f t="shared" si="43"/>
        <v>0</v>
      </c>
      <c r="ET9" s="35">
        <v>1</v>
      </c>
      <c r="EU9" s="33">
        <v>0</v>
      </c>
      <c r="EV9" s="34">
        <f t="shared" si="44"/>
        <v>0</v>
      </c>
      <c r="EW9" s="35">
        <v>1</v>
      </c>
      <c r="EX9" s="33">
        <v>0</v>
      </c>
      <c r="EY9" s="34">
        <f t="shared" si="45"/>
        <v>0</v>
      </c>
      <c r="EZ9" s="35">
        <v>1</v>
      </c>
      <c r="FA9" s="33">
        <v>0</v>
      </c>
      <c r="FB9" s="34">
        <f t="shared" si="46"/>
        <v>0</v>
      </c>
    </row>
    <row r="10" spans="3:158" ht="45" customHeight="1" x14ac:dyDescent="0.3">
      <c r="C10" s="36" t="s">
        <v>17</v>
      </c>
      <c r="D10" s="44"/>
      <c r="E10" s="37"/>
      <c r="F10" s="38"/>
      <c r="G10" s="39"/>
      <c r="H10" s="40" t="s">
        <v>11</v>
      </c>
      <c r="I10" s="41">
        <v>1</v>
      </c>
      <c r="J10" s="42">
        <v>0</v>
      </c>
      <c r="K10" s="43">
        <f t="shared" si="0"/>
        <v>0</v>
      </c>
      <c r="L10" s="35">
        <v>1</v>
      </c>
      <c r="M10" s="33">
        <v>0</v>
      </c>
      <c r="N10" s="34">
        <f t="shared" si="1"/>
        <v>0</v>
      </c>
      <c r="O10" s="32">
        <v>1</v>
      </c>
      <c r="P10" s="33">
        <v>0</v>
      </c>
      <c r="Q10" s="34">
        <f t="shared" si="2"/>
        <v>0</v>
      </c>
      <c r="R10" s="35">
        <v>1</v>
      </c>
      <c r="S10" s="33">
        <v>0</v>
      </c>
      <c r="T10" s="34">
        <f t="shared" si="3"/>
        <v>0</v>
      </c>
      <c r="U10" s="35">
        <v>1</v>
      </c>
      <c r="V10" s="33">
        <v>0</v>
      </c>
      <c r="W10" s="34">
        <f t="shared" si="4"/>
        <v>0</v>
      </c>
      <c r="X10" s="35">
        <v>1</v>
      </c>
      <c r="Y10" s="33">
        <v>0</v>
      </c>
      <c r="Z10" s="34">
        <f t="shared" si="5"/>
        <v>0</v>
      </c>
      <c r="AA10" s="35">
        <v>1</v>
      </c>
      <c r="AB10" s="33">
        <v>0</v>
      </c>
      <c r="AC10" s="34">
        <f t="shared" si="6"/>
        <v>0</v>
      </c>
      <c r="AD10" s="35">
        <v>0.33329999999999999</v>
      </c>
      <c r="AE10" s="33">
        <v>0.02</v>
      </c>
      <c r="AF10" s="34">
        <f t="shared" si="7"/>
        <v>5.6000000000000008E-3</v>
      </c>
      <c r="AG10" s="35">
        <v>0.6</v>
      </c>
      <c r="AH10" s="33">
        <v>0.02</v>
      </c>
      <c r="AI10" s="34">
        <f t="shared" si="8"/>
        <v>5.6000000000000008E-3</v>
      </c>
      <c r="AJ10" s="35">
        <v>0.95240000000000002</v>
      </c>
      <c r="AK10" s="33">
        <v>0</v>
      </c>
      <c r="AL10" s="34">
        <f t="shared" si="9"/>
        <v>0</v>
      </c>
      <c r="AM10" s="35">
        <v>1</v>
      </c>
      <c r="AN10" s="33">
        <v>0</v>
      </c>
      <c r="AO10" s="34">
        <f t="shared" si="10"/>
        <v>0</v>
      </c>
      <c r="AP10" s="35">
        <v>1</v>
      </c>
      <c r="AQ10" s="33">
        <v>0</v>
      </c>
      <c r="AR10" s="34">
        <f t="shared" si="11"/>
        <v>0</v>
      </c>
      <c r="AS10" s="35">
        <v>1</v>
      </c>
      <c r="AT10" s="33">
        <v>0</v>
      </c>
      <c r="AU10" s="34">
        <f t="shared" si="12"/>
        <v>0</v>
      </c>
      <c r="AV10" s="35">
        <v>1</v>
      </c>
      <c r="AW10" s="33">
        <v>0</v>
      </c>
      <c r="AX10" s="34">
        <f t="shared" si="13"/>
        <v>0</v>
      </c>
      <c r="AY10" s="35">
        <v>1</v>
      </c>
      <c r="AZ10" s="33">
        <v>0</v>
      </c>
      <c r="BA10" s="34">
        <f t="shared" si="14"/>
        <v>0</v>
      </c>
      <c r="BB10" s="35">
        <v>1</v>
      </c>
      <c r="BC10" s="33">
        <v>0</v>
      </c>
      <c r="BD10" s="34">
        <f t="shared" si="15"/>
        <v>0</v>
      </c>
      <c r="BE10" s="35">
        <v>1</v>
      </c>
      <c r="BF10" s="33">
        <v>0</v>
      </c>
      <c r="BG10" s="34">
        <f t="shared" si="16"/>
        <v>0</v>
      </c>
      <c r="BH10" s="35">
        <v>1</v>
      </c>
      <c r="BI10" s="33">
        <v>0</v>
      </c>
      <c r="BJ10" s="34">
        <f t="shared" si="17"/>
        <v>0</v>
      </c>
      <c r="BK10" s="35">
        <v>1</v>
      </c>
      <c r="BL10" s="33">
        <v>0</v>
      </c>
      <c r="BM10" s="34">
        <f t="shared" si="18"/>
        <v>0</v>
      </c>
      <c r="BN10" s="35">
        <v>1</v>
      </c>
      <c r="BO10" s="33">
        <v>0</v>
      </c>
      <c r="BP10" s="34">
        <f t="shared" si="19"/>
        <v>0</v>
      </c>
      <c r="BQ10" s="35">
        <v>0.6</v>
      </c>
      <c r="BR10" s="33">
        <v>0.02</v>
      </c>
      <c r="BS10" s="34">
        <f t="shared" si="20"/>
        <v>542.473568</v>
      </c>
      <c r="BT10" s="35">
        <v>1</v>
      </c>
      <c r="BU10" s="33">
        <v>0</v>
      </c>
      <c r="BV10" s="34">
        <f t="shared" si="21"/>
        <v>0</v>
      </c>
      <c r="BW10" s="35">
        <v>1</v>
      </c>
      <c r="BX10" s="33">
        <v>0</v>
      </c>
      <c r="BY10" s="34">
        <f t="shared" si="22"/>
        <v>0</v>
      </c>
      <c r="BZ10" s="35">
        <v>0.66669999999999996</v>
      </c>
      <c r="CA10" s="33">
        <v>0.02</v>
      </c>
      <c r="CB10" s="34">
        <f t="shared" si="23"/>
        <v>540.48265600000002</v>
      </c>
      <c r="CC10" s="35">
        <v>0.5</v>
      </c>
      <c r="CD10" s="33">
        <v>0.02</v>
      </c>
      <c r="CE10" s="34">
        <f t="shared" si="24"/>
        <v>540.48265600000002</v>
      </c>
      <c r="CF10" s="35">
        <v>1</v>
      </c>
      <c r="CG10" s="33">
        <v>0</v>
      </c>
      <c r="CH10" s="34">
        <f t="shared" si="25"/>
        <v>0</v>
      </c>
      <c r="CI10" s="35">
        <v>1</v>
      </c>
      <c r="CJ10" s="33">
        <v>0</v>
      </c>
      <c r="CK10" s="34">
        <f t="shared" si="26"/>
        <v>0</v>
      </c>
      <c r="CL10" s="35">
        <v>1</v>
      </c>
      <c r="CM10" s="33">
        <v>0</v>
      </c>
      <c r="CN10" s="34">
        <f t="shared" si="27"/>
        <v>0</v>
      </c>
      <c r="CO10" s="35">
        <v>1</v>
      </c>
      <c r="CP10" s="33">
        <v>0</v>
      </c>
      <c r="CQ10" s="34">
        <f t="shared" si="28"/>
        <v>0</v>
      </c>
      <c r="CR10" s="35">
        <v>0.83330000000000004</v>
      </c>
      <c r="CS10" s="33">
        <v>0.02</v>
      </c>
      <c r="CT10" s="34">
        <f t="shared" si="29"/>
        <v>557.00080800000001</v>
      </c>
      <c r="CU10" s="35">
        <v>0.84209999999999996</v>
      </c>
      <c r="CV10" s="33">
        <v>0.02</v>
      </c>
      <c r="CW10" s="34" t="e">
        <f>CV10*#REF!</f>
        <v>#REF!</v>
      </c>
      <c r="CX10" s="35">
        <v>0.72729999999999995</v>
      </c>
      <c r="CY10" s="33">
        <v>0.02</v>
      </c>
      <c r="CZ10" s="34" t="e">
        <f>CY10*#REF!</f>
        <v>#REF!</v>
      </c>
      <c r="DA10" s="35">
        <v>0.71430000000000005</v>
      </c>
      <c r="DB10" s="33">
        <v>0.02</v>
      </c>
      <c r="DC10" s="34">
        <f t="shared" si="30"/>
        <v>579.58611200000007</v>
      </c>
      <c r="DD10" s="35">
        <v>0.93330000000000002</v>
      </c>
      <c r="DE10" s="33">
        <v>0.02</v>
      </c>
      <c r="DF10" s="34">
        <f t="shared" si="31"/>
        <v>579.58611200000007</v>
      </c>
      <c r="DG10" s="35">
        <v>0.85709999999999997</v>
      </c>
      <c r="DH10" s="33">
        <v>0.02</v>
      </c>
      <c r="DI10" s="34">
        <f t="shared" si="32"/>
        <v>579.58611200000007</v>
      </c>
      <c r="DJ10" s="35">
        <v>0.71430000000000005</v>
      </c>
      <c r="DK10" s="33">
        <v>0.02</v>
      </c>
      <c r="DL10" s="34">
        <f>DK10*$E$40</f>
        <v>556.56731200000013</v>
      </c>
      <c r="DM10" s="35">
        <v>1</v>
      </c>
      <c r="DN10" s="33">
        <v>0</v>
      </c>
      <c r="DO10" s="34">
        <f t="shared" si="33"/>
        <v>0</v>
      </c>
      <c r="DP10" s="35">
        <v>1</v>
      </c>
      <c r="DQ10" s="33">
        <v>0</v>
      </c>
      <c r="DR10" s="34">
        <f t="shared" si="34"/>
        <v>0</v>
      </c>
      <c r="DS10" s="35">
        <v>0.75</v>
      </c>
      <c r="DT10" s="33">
        <v>0.02</v>
      </c>
      <c r="DU10" s="34">
        <f t="shared" si="35"/>
        <v>0</v>
      </c>
      <c r="DV10" s="35">
        <v>0.8</v>
      </c>
      <c r="DW10" s="33">
        <v>0.02</v>
      </c>
      <c r="DX10" s="34">
        <f t="shared" si="36"/>
        <v>600.91158400000006</v>
      </c>
      <c r="DY10" s="35">
        <v>0.66669999999999996</v>
      </c>
      <c r="DZ10" s="33">
        <v>0.02</v>
      </c>
      <c r="EA10" s="34">
        <f t="shared" si="37"/>
        <v>598.14619200000004</v>
      </c>
      <c r="EB10" s="35">
        <v>0.55559999999999998</v>
      </c>
      <c r="EC10" s="33">
        <v>0.02</v>
      </c>
      <c r="ED10" s="34">
        <f t="shared" si="38"/>
        <v>598.14619200000004</v>
      </c>
      <c r="EE10" s="35">
        <v>1</v>
      </c>
      <c r="EF10" s="33">
        <v>0</v>
      </c>
      <c r="EG10" s="34">
        <f t="shared" si="39"/>
        <v>0</v>
      </c>
      <c r="EH10" s="35">
        <v>1</v>
      </c>
      <c r="EI10" s="33">
        <v>0</v>
      </c>
      <c r="EJ10" s="34">
        <f t="shared" si="40"/>
        <v>0</v>
      </c>
      <c r="EK10" s="35">
        <v>1</v>
      </c>
      <c r="EL10" s="33">
        <v>0</v>
      </c>
      <c r="EM10" s="34">
        <f t="shared" si="41"/>
        <v>0</v>
      </c>
      <c r="EN10" s="35">
        <v>1</v>
      </c>
      <c r="EO10" s="33">
        <v>0</v>
      </c>
      <c r="EP10" s="34">
        <f t="shared" si="42"/>
        <v>0</v>
      </c>
      <c r="EQ10" s="35">
        <v>1</v>
      </c>
      <c r="ER10" s="33">
        <v>0</v>
      </c>
      <c r="ES10" s="34">
        <f t="shared" si="43"/>
        <v>0</v>
      </c>
      <c r="ET10" s="35">
        <v>1</v>
      </c>
      <c r="EU10" s="33">
        <v>0</v>
      </c>
      <c r="EV10" s="34">
        <f t="shared" si="44"/>
        <v>0</v>
      </c>
      <c r="EW10" s="35">
        <v>1</v>
      </c>
      <c r="EX10" s="33">
        <v>0</v>
      </c>
      <c r="EY10" s="34">
        <f t="shared" si="45"/>
        <v>0</v>
      </c>
      <c r="EZ10" s="35">
        <v>1</v>
      </c>
      <c r="FA10" s="33">
        <v>0</v>
      </c>
      <c r="FB10" s="34">
        <f t="shared" si="46"/>
        <v>0</v>
      </c>
    </row>
    <row r="11" spans="3:158" ht="45" customHeight="1" thickBot="1" x14ac:dyDescent="0.35">
      <c r="C11" s="45" t="s">
        <v>18</v>
      </c>
      <c r="D11" s="46"/>
      <c r="E11" s="47"/>
      <c r="F11" s="48"/>
      <c r="G11" s="49"/>
      <c r="H11" s="50" t="s">
        <v>11</v>
      </c>
      <c r="I11" s="51">
        <v>1</v>
      </c>
      <c r="J11" s="52">
        <v>0</v>
      </c>
      <c r="K11" s="53">
        <f t="shared" si="0"/>
        <v>0</v>
      </c>
      <c r="L11" s="54">
        <v>0.83330000000000004</v>
      </c>
      <c r="M11" s="55">
        <v>0.01</v>
      </c>
      <c r="N11" s="56">
        <f t="shared" si="1"/>
        <v>2.8000000000000004E-3</v>
      </c>
      <c r="O11" s="57">
        <v>1</v>
      </c>
      <c r="P11" s="55">
        <v>0</v>
      </c>
      <c r="Q11" s="56">
        <f t="shared" si="2"/>
        <v>0</v>
      </c>
      <c r="R11" s="54">
        <v>0.6</v>
      </c>
      <c r="S11" s="55">
        <v>0.01</v>
      </c>
      <c r="T11" s="56">
        <f t="shared" si="3"/>
        <v>2.8000000000000004E-3</v>
      </c>
      <c r="U11" s="54">
        <v>0.5</v>
      </c>
      <c r="V11" s="55">
        <v>0.01</v>
      </c>
      <c r="W11" s="56">
        <f t="shared" si="4"/>
        <v>2.8000000000000004E-3</v>
      </c>
      <c r="X11" s="54">
        <v>1</v>
      </c>
      <c r="Y11" s="55">
        <v>0</v>
      </c>
      <c r="Z11" s="56">
        <f t="shared" si="5"/>
        <v>0</v>
      </c>
      <c r="AA11" s="54">
        <v>0.55559999999999998</v>
      </c>
      <c r="AB11" s="55">
        <v>0.01</v>
      </c>
      <c r="AC11" s="56">
        <f t="shared" si="6"/>
        <v>2.8000000000000004E-3</v>
      </c>
      <c r="AD11" s="54">
        <v>1</v>
      </c>
      <c r="AE11" s="55">
        <v>0</v>
      </c>
      <c r="AF11" s="56">
        <f t="shared" si="7"/>
        <v>0</v>
      </c>
      <c r="AG11" s="54">
        <v>0.83330000000000004</v>
      </c>
      <c r="AH11" s="55">
        <v>0.01</v>
      </c>
      <c r="AI11" s="56">
        <f t="shared" si="8"/>
        <v>2.8000000000000004E-3</v>
      </c>
      <c r="AJ11" s="54">
        <v>1</v>
      </c>
      <c r="AK11" s="55">
        <v>0</v>
      </c>
      <c r="AL11" s="56">
        <f t="shared" si="9"/>
        <v>0</v>
      </c>
      <c r="AM11" s="54">
        <v>1</v>
      </c>
      <c r="AN11" s="55">
        <v>0</v>
      </c>
      <c r="AO11" s="56">
        <f t="shared" si="10"/>
        <v>0</v>
      </c>
      <c r="AP11" s="54">
        <v>1</v>
      </c>
      <c r="AQ11" s="55">
        <v>0</v>
      </c>
      <c r="AR11" s="56">
        <f t="shared" si="11"/>
        <v>0</v>
      </c>
      <c r="AS11" s="54">
        <v>0.75</v>
      </c>
      <c r="AT11" s="55">
        <v>0.01</v>
      </c>
      <c r="AU11" s="56">
        <f t="shared" si="12"/>
        <v>2.8000000000000004E-3</v>
      </c>
      <c r="AV11" s="54">
        <v>1</v>
      </c>
      <c r="AW11" s="55">
        <v>0</v>
      </c>
      <c r="AX11" s="56">
        <f t="shared" si="13"/>
        <v>0</v>
      </c>
      <c r="AY11" s="54">
        <v>1</v>
      </c>
      <c r="AZ11" s="55">
        <v>0</v>
      </c>
      <c r="BA11" s="56">
        <f t="shared" si="14"/>
        <v>0</v>
      </c>
      <c r="BB11" s="54">
        <v>1</v>
      </c>
      <c r="BC11" s="55">
        <v>0</v>
      </c>
      <c r="BD11" s="56">
        <f t="shared" si="15"/>
        <v>0</v>
      </c>
      <c r="BE11" s="54">
        <v>1</v>
      </c>
      <c r="BF11" s="55">
        <v>0</v>
      </c>
      <c r="BG11" s="56">
        <f t="shared" si="16"/>
        <v>0</v>
      </c>
      <c r="BH11" s="54">
        <v>0.66669999999999996</v>
      </c>
      <c r="BI11" s="55">
        <v>0.01</v>
      </c>
      <c r="BJ11" s="56">
        <f t="shared" si="17"/>
        <v>271.236784</v>
      </c>
      <c r="BK11" s="54">
        <v>0.90910000000000002</v>
      </c>
      <c r="BL11" s="55">
        <v>0.01</v>
      </c>
      <c r="BM11" s="56">
        <f t="shared" si="18"/>
        <v>271.236784</v>
      </c>
      <c r="BN11" s="54">
        <v>0.69230000000000003</v>
      </c>
      <c r="BO11" s="55">
        <v>0.01</v>
      </c>
      <c r="BP11" s="56">
        <f t="shared" si="19"/>
        <v>271.236784</v>
      </c>
      <c r="BQ11" s="54">
        <v>0.33329999999999999</v>
      </c>
      <c r="BR11" s="55">
        <v>0.01</v>
      </c>
      <c r="BS11" s="56">
        <f t="shared" si="20"/>
        <v>271.236784</v>
      </c>
      <c r="BT11" s="54">
        <v>1</v>
      </c>
      <c r="BU11" s="55">
        <v>0</v>
      </c>
      <c r="BV11" s="56">
        <f t="shared" si="21"/>
        <v>0</v>
      </c>
      <c r="BW11" s="54">
        <v>0.66669999999999996</v>
      </c>
      <c r="BX11" s="55">
        <v>0.01</v>
      </c>
      <c r="BY11" s="56">
        <f t="shared" si="22"/>
        <v>270.24132800000001</v>
      </c>
      <c r="BZ11" s="54">
        <v>0.8</v>
      </c>
      <c r="CA11" s="55">
        <v>0.01</v>
      </c>
      <c r="CB11" s="56">
        <f t="shared" si="23"/>
        <v>270.24132800000001</v>
      </c>
      <c r="CC11" s="54">
        <v>0.72729999999999995</v>
      </c>
      <c r="CD11" s="55">
        <v>0.01</v>
      </c>
      <c r="CE11" s="56">
        <f t="shared" si="24"/>
        <v>270.24132800000001</v>
      </c>
      <c r="CF11" s="54">
        <v>1</v>
      </c>
      <c r="CG11" s="55">
        <v>0</v>
      </c>
      <c r="CH11" s="56">
        <f t="shared" si="25"/>
        <v>0</v>
      </c>
      <c r="CI11" s="54">
        <v>0.71430000000000005</v>
      </c>
      <c r="CJ11" s="55">
        <v>0.01</v>
      </c>
      <c r="CK11" s="56">
        <f t="shared" si="26"/>
        <v>270.05932800000005</v>
      </c>
      <c r="CL11" s="54">
        <v>0.875</v>
      </c>
      <c r="CM11" s="55">
        <v>0.01</v>
      </c>
      <c r="CN11" s="56">
        <f t="shared" si="27"/>
        <v>268.19808399999999</v>
      </c>
      <c r="CO11" s="54">
        <v>0.42859999999999998</v>
      </c>
      <c r="CP11" s="55">
        <v>0.01</v>
      </c>
      <c r="CQ11" s="56">
        <f t="shared" si="28"/>
        <v>268.19797200000005</v>
      </c>
      <c r="CR11" s="54">
        <v>0.8</v>
      </c>
      <c r="CS11" s="55">
        <v>0.01</v>
      </c>
      <c r="CT11" s="56">
        <f t="shared" si="29"/>
        <v>278.500404</v>
      </c>
      <c r="CU11" s="54">
        <v>0.66669999999999996</v>
      </c>
      <c r="CV11" s="55">
        <v>0.01</v>
      </c>
      <c r="CW11" s="56" t="e">
        <f>CV11*#REF!</f>
        <v>#REF!</v>
      </c>
      <c r="CX11" s="54">
        <v>0.8</v>
      </c>
      <c r="CY11" s="55">
        <v>0.02</v>
      </c>
      <c r="CZ11" s="56" t="e">
        <f>CY11*#REF!</f>
        <v>#REF!</v>
      </c>
      <c r="DA11" s="54">
        <v>0.5</v>
      </c>
      <c r="DB11" s="55">
        <v>0.02</v>
      </c>
      <c r="DC11" s="56">
        <f t="shared" si="30"/>
        <v>579.58611200000007</v>
      </c>
      <c r="DD11" s="54">
        <v>0.71430000000000005</v>
      </c>
      <c r="DE11" s="55">
        <v>0.01</v>
      </c>
      <c r="DF11" s="56">
        <f t="shared" si="31"/>
        <v>289.79305600000004</v>
      </c>
      <c r="DG11" s="54">
        <v>0.75</v>
      </c>
      <c r="DH11" s="55">
        <v>0.01</v>
      </c>
      <c r="DI11" s="56">
        <f t="shared" si="32"/>
        <v>289.79305600000004</v>
      </c>
      <c r="DJ11" s="54">
        <v>1</v>
      </c>
      <c r="DK11" s="55">
        <v>0</v>
      </c>
      <c r="DL11" s="56">
        <f>DK11*$E$40</f>
        <v>0</v>
      </c>
      <c r="DM11" s="54">
        <v>1</v>
      </c>
      <c r="DN11" s="55">
        <v>0</v>
      </c>
      <c r="DO11" s="56">
        <f t="shared" si="33"/>
        <v>0</v>
      </c>
      <c r="DP11" s="54">
        <v>1</v>
      </c>
      <c r="DQ11" s="55">
        <v>0</v>
      </c>
      <c r="DR11" s="56">
        <f t="shared" si="34"/>
        <v>0</v>
      </c>
      <c r="DS11" s="54">
        <v>0.5</v>
      </c>
      <c r="DT11" s="55">
        <v>0.01</v>
      </c>
      <c r="DU11" s="56">
        <f t="shared" si="35"/>
        <v>0</v>
      </c>
      <c r="DV11" s="54">
        <v>0.75</v>
      </c>
      <c r="DW11" s="55">
        <v>0.01</v>
      </c>
      <c r="DX11" s="56">
        <f t="shared" si="36"/>
        <v>300.45579200000003</v>
      </c>
      <c r="DY11" s="54">
        <v>0.81820000000000004</v>
      </c>
      <c r="DZ11" s="55">
        <v>0.01</v>
      </c>
      <c r="EA11" s="56">
        <f t="shared" si="37"/>
        <v>299.07309600000002</v>
      </c>
      <c r="EB11" s="54">
        <v>0.57140000000000002</v>
      </c>
      <c r="EC11" s="55">
        <v>0.01</v>
      </c>
      <c r="ED11" s="56">
        <f t="shared" si="38"/>
        <v>299.07309600000002</v>
      </c>
      <c r="EE11" s="54">
        <v>1</v>
      </c>
      <c r="EF11" s="55">
        <v>0</v>
      </c>
      <c r="EG11" s="56">
        <f t="shared" si="39"/>
        <v>0</v>
      </c>
      <c r="EH11" s="54">
        <v>1</v>
      </c>
      <c r="EI11" s="55">
        <v>0</v>
      </c>
      <c r="EJ11" s="56">
        <f t="shared" si="40"/>
        <v>0</v>
      </c>
      <c r="EK11" s="54">
        <v>1</v>
      </c>
      <c r="EL11" s="55">
        <v>0</v>
      </c>
      <c r="EM11" s="56">
        <f t="shared" si="41"/>
        <v>0</v>
      </c>
      <c r="EN11" s="54">
        <v>1</v>
      </c>
      <c r="EO11" s="55">
        <v>0</v>
      </c>
      <c r="EP11" s="56">
        <f t="shared" si="42"/>
        <v>0</v>
      </c>
      <c r="EQ11" s="54">
        <v>1</v>
      </c>
      <c r="ER11" s="55">
        <v>0</v>
      </c>
      <c r="ES11" s="56">
        <f t="shared" si="43"/>
        <v>0</v>
      </c>
      <c r="ET11" s="54">
        <v>1</v>
      </c>
      <c r="EU11" s="55">
        <v>0</v>
      </c>
      <c r="EV11" s="56">
        <f t="shared" si="44"/>
        <v>0</v>
      </c>
      <c r="EW11" s="54">
        <v>1</v>
      </c>
      <c r="EX11" s="55">
        <v>0</v>
      </c>
      <c r="EY11" s="56">
        <f t="shared" si="45"/>
        <v>0</v>
      </c>
      <c r="EZ11" s="54">
        <v>1</v>
      </c>
      <c r="FA11" s="55">
        <v>0</v>
      </c>
      <c r="FB11" s="56">
        <f t="shared" si="46"/>
        <v>0</v>
      </c>
    </row>
    <row r="12" spans="3:158" ht="24" customHeight="1" thickBot="1" x14ac:dyDescent="0.35">
      <c r="C12" s="58"/>
      <c r="D12" s="59"/>
      <c r="E12" s="60"/>
      <c r="F12" s="61"/>
      <c r="G12" s="62"/>
      <c r="H12" s="63" t="s">
        <v>11</v>
      </c>
      <c r="I12" s="64"/>
      <c r="J12" s="65">
        <f>SUM(J4:J11)</f>
        <v>0</v>
      </c>
      <c r="K12" s="66">
        <f>SUM(K4:K11)</f>
        <v>0</v>
      </c>
      <c r="L12" s="67"/>
      <c r="M12" s="68">
        <f>SUM(M4:M11)</f>
        <v>0.05</v>
      </c>
      <c r="N12" s="69">
        <f>SUM(N4:N11)</f>
        <v>1.4000000000000002E-2</v>
      </c>
      <c r="O12" s="70"/>
      <c r="P12" s="68">
        <f>SUM(P4:P11)</f>
        <v>0.02</v>
      </c>
      <c r="Q12" s="69">
        <f>SUM(Q4:Q11)</f>
        <v>5.6000000000000008E-3</v>
      </c>
      <c r="R12" s="67"/>
      <c r="S12" s="68">
        <f>SUM(S4:S11)</f>
        <v>4.5000000000000005E-2</v>
      </c>
      <c r="T12" s="69">
        <f>SUM(T4:T11)</f>
        <v>1.2600000000000002E-2</v>
      </c>
      <c r="U12" s="67"/>
      <c r="V12" s="68">
        <f>SUM(V4:V11)</f>
        <v>2.5000000000000001E-2</v>
      </c>
      <c r="W12" s="69">
        <f>SUM(W4:W11)</f>
        <v>7.000000000000001E-3</v>
      </c>
      <c r="X12" s="67"/>
      <c r="Y12" s="68">
        <f>SUM(Y4:Y11)</f>
        <v>0.05</v>
      </c>
      <c r="Z12" s="69">
        <f>SUM(Z4:Z11)</f>
        <v>1.4000000000000002E-2</v>
      </c>
      <c r="AA12" s="67"/>
      <c r="AB12" s="68">
        <f>SUM(AB4:AB11)</f>
        <v>4.5000000000000005E-2</v>
      </c>
      <c r="AC12" s="69">
        <f>SUM(AC4:AC11)</f>
        <v>1.2600000000000002E-2</v>
      </c>
      <c r="AD12" s="67"/>
      <c r="AE12" s="68">
        <f>SUM(AE4:AE11)</f>
        <v>0.08</v>
      </c>
      <c r="AF12" s="69">
        <f>SUM(AF4:AF11)</f>
        <v>2.2400000000000003E-2</v>
      </c>
      <c r="AG12" s="67"/>
      <c r="AH12" s="68">
        <f>SUM(AH4:AH11)</f>
        <v>7.4999999999999997E-2</v>
      </c>
      <c r="AI12" s="69">
        <f>SUM(AI4:AI11)</f>
        <v>2.1000000000000001E-2</v>
      </c>
      <c r="AJ12" s="67"/>
      <c r="AK12" s="68">
        <f>SUM(AK4:AK11)</f>
        <v>0.03</v>
      </c>
      <c r="AL12" s="69">
        <f>SUM(AL4:AL11)</f>
        <v>8.4000000000000012E-3</v>
      </c>
      <c r="AM12" s="67"/>
      <c r="AN12" s="68">
        <f>SUM(AN4:AN11)</f>
        <v>1.4999999999999999E-2</v>
      </c>
      <c r="AO12" s="69">
        <f>SUM(AO4:AO11)</f>
        <v>4.2000000000000006E-3</v>
      </c>
      <c r="AP12" s="67"/>
      <c r="AQ12" s="68">
        <f>SUM(AQ4:AQ11)</f>
        <v>1.4999999999999999E-2</v>
      </c>
      <c r="AR12" s="69">
        <f>SUM(AR4:AR11)</f>
        <v>4.2000000000000006E-3</v>
      </c>
      <c r="AS12" s="67"/>
      <c r="AT12" s="68">
        <f>SUM(AT4:AT11)</f>
        <v>2.5000000000000001E-2</v>
      </c>
      <c r="AU12" s="69">
        <f>SUM(AU4:AU11)</f>
        <v>7.000000000000001E-3</v>
      </c>
      <c r="AV12" s="67"/>
      <c r="AW12" s="68">
        <f>SUM(AW4:AW11)</f>
        <v>1.4999999999999999E-2</v>
      </c>
      <c r="AX12" s="69">
        <f>SUM(AX4:AX11)</f>
        <v>425.19682799999998</v>
      </c>
      <c r="AY12" s="67"/>
      <c r="AZ12" s="68">
        <f>SUM(AZ4:AZ11)</f>
        <v>1.4999999999999999E-2</v>
      </c>
      <c r="BA12" s="69">
        <f>SUM(BA4:BA11)</f>
        <v>414.53437200000008</v>
      </c>
      <c r="BB12" s="67"/>
      <c r="BC12" s="68">
        <f>SUM(BC4:BC11)</f>
        <v>1.4999999999999999E-2</v>
      </c>
      <c r="BD12" s="69">
        <f>SUM(BD4:BD11)</f>
        <v>412.50493200000005</v>
      </c>
      <c r="BE12" s="67"/>
      <c r="BF12" s="68">
        <f>SUM(BF4:BF11)</f>
        <v>1.4999999999999999E-2</v>
      </c>
      <c r="BG12" s="69">
        <f>SUM(BG4:BG11)</f>
        <v>406.85517599999997</v>
      </c>
      <c r="BH12" s="67"/>
      <c r="BI12" s="68">
        <f>SUM(BI4:BI11)</f>
        <v>4.5000000000000005E-2</v>
      </c>
      <c r="BJ12" s="69">
        <f>SUM(BJ4:BJ11)</f>
        <v>1220.5655279999999</v>
      </c>
      <c r="BK12" s="67"/>
      <c r="BL12" s="68">
        <f>SUM(BL4:BL11)</f>
        <v>4.5000000000000005E-2</v>
      </c>
      <c r="BM12" s="69">
        <f>SUM(BM4:BM11)</f>
        <v>1220.5655279999999</v>
      </c>
      <c r="BN12" s="67"/>
      <c r="BO12" s="68">
        <f>SUM(BO4:BO11)</f>
        <v>4.5000000000000005E-2</v>
      </c>
      <c r="BP12" s="69">
        <f>SUM(BP4:BP11)</f>
        <v>1220.5655279999999</v>
      </c>
      <c r="BQ12" s="67"/>
      <c r="BR12" s="68">
        <f>SUM(BR4:BR11)</f>
        <v>6.5000000000000002E-2</v>
      </c>
      <c r="BS12" s="69">
        <f>SUM(BS4:BS11)</f>
        <v>1763.0390959999997</v>
      </c>
      <c r="BT12" s="67"/>
      <c r="BU12" s="68">
        <f>SUM(BU4:BU11)</f>
        <v>3.5000000000000003E-2</v>
      </c>
      <c r="BV12" s="69">
        <f>SUM(BV4:BV11)</f>
        <v>945.84464800000001</v>
      </c>
      <c r="BW12" s="67"/>
      <c r="BX12" s="68">
        <f>SUM(BX4:BX11)</f>
        <v>4.5000000000000005E-2</v>
      </c>
      <c r="BY12" s="69">
        <f>SUM(BY4:BY11)</f>
        <v>1216.0859760000001</v>
      </c>
      <c r="BZ12" s="67"/>
      <c r="CA12" s="68">
        <f>SUM(CA4:CA11)</f>
        <v>0.115</v>
      </c>
      <c r="CB12" s="69">
        <f>SUM(CB4:CB11)</f>
        <v>3107.7752720000003</v>
      </c>
      <c r="CC12" s="67"/>
      <c r="CD12" s="68">
        <f>SUM(CD4:CD11)</f>
        <v>0.105</v>
      </c>
      <c r="CE12" s="69">
        <f>SUM(CE4:CE11)</f>
        <v>2837.5339440000002</v>
      </c>
      <c r="CF12" s="67"/>
      <c r="CG12" s="68">
        <f>SUM(CG4:CG11)</f>
        <v>1.4999999999999999E-2</v>
      </c>
      <c r="CH12" s="69">
        <f>SUM(CH4:CH11)</f>
        <v>399.41773200000006</v>
      </c>
      <c r="CI12" s="67"/>
      <c r="CJ12" s="68">
        <f>SUM(CJ4:CJ11)</f>
        <v>2.5000000000000001E-2</v>
      </c>
      <c r="CK12" s="69">
        <f>SUM(CK4:CK11)</f>
        <v>675.14832000000001</v>
      </c>
      <c r="CL12" s="67"/>
      <c r="CM12" s="68">
        <f>SUM(CM4:CM11)</f>
        <v>4.5000000000000005E-2</v>
      </c>
      <c r="CN12" s="69">
        <f>SUM(CN4:CN11)</f>
        <v>1206.8913779999998</v>
      </c>
      <c r="CO12" s="67"/>
      <c r="CP12" s="68">
        <f>SUM(CP4:CP11)</f>
        <v>4.5000000000000005E-2</v>
      </c>
      <c r="CQ12" s="69">
        <f>SUM(CQ4:CQ11)</f>
        <v>1206.8908740000002</v>
      </c>
      <c r="CR12" s="67"/>
      <c r="CS12" s="68">
        <f>SUM(CS4:CS11)</f>
        <v>9.5000000000000001E-2</v>
      </c>
      <c r="CT12" s="69">
        <f>SUM(CT4:CT11)</f>
        <v>2645.7538380000001</v>
      </c>
      <c r="CU12" s="67"/>
      <c r="CV12" s="68">
        <f>SUM(CV4:CV11)</f>
        <v>9.5000000000000001E-2</v>
      </c>
      <c r="CW12" s="69" t="e">
        <f>SUM(CW4:CW11)</f>
        <v>#REF!</v>
      </c>
      <c r="CX12" s="67"/>
      <c r="CY12" s="68">
        <f>SUM(CY4:CY11)</f>
        <v>5.5000000000000007E-2</v>
      </c>
      <c r="CZ12" s="69" t="e">
        <f>SUM(CZ4:CZ11)</f>
        <v>#REF!</v>
      </c>
      <c r="DA12" s="67"/>
      <c r="DB12" s="68">
        <f>SUM(DB4:DB11)</f>
        <v>7.5000000000000011E-2</v>
      </c>
      <c r="DC12" s="69">
        <f>SUM(DC4:DC11)</f>
        <v>2173.4479200000001</v>
      </c>
      <c r="DD12" s="67"/>
      <c r="DE12" s="68">
        <f>SUM(DE4:DE11)</f>
        <v>9.5000000000000001E-2</v>
      </c>
      <c r="DF12" s="69">
        <f>SUM(DF4:DF11)</f>
        <v>2753.034032</v>
      </c>
      <c r="DG12" s="67"/>
      <c r="DH12" s="68">
        <f>SUM(DH4:DH11)</f>
        <v>9.5000000000000001E-2</v>
      </c>
      <c r="DI12" s="69">
        <f>SUM(DI4:DI11)</f>
        <v>2753.034032</v>
      </c>
      <c r="DJ12" s="67"/>
      <c r="DK12" s="68">
        <f>SUM(DK4:DK11)</f>
        <v>5.5000000000000007E-2</v>
      </c>
      <c r="DL12" s="69">
        <f>SUM(DL4:DL11)</f>
        <v>1530.5601080000004</v>
      </c>
      <c r="DM12" s="67"/>
      <c r="DN12" s="68">
        <f>SUM(DN4:DN11)</f>
        <v>3.5000000000000003E-2</v>
      </c>
      <c r="DO12" s="69">
        <f>SUM(DO4:DO11)</f>
        <v>1051.7069920000001</v>
      </c>
      <c r="DP12" s="67"/>
      <c r="DQ12" s="68">
        <f>SUM(DQ4:DQ11)</f>
        <v>3.5000000000000003E-2</v>
      </c>
      <c r="DR12" s="69">
        <f>SUM(DR4:DR11)</f>
        <v>1051.7069920000001</v>
      </c>
      <c r="DS12" s="67"/>
      <c r="DT12" s="68">
        <f>SUM(DT4:DT11)</f>
        <v>6.5000000000000002E-2</v>
      </c>
      <c r="DU12" s="69">
        <f>SUM(DU4:DU11)</f>
        <v>0</v>
      </c>
      <c r="DV12" s="67"/>
      <c r="DW12" s="68">
        <f>SUM(DW4:DW11)</f>
        <v>6.5000000000000002E-2</v>
      </c>
      <c r="DX12" s="69">
        <f>SUM(DX4:DX11)</f>
        <v>1952.9626479999999</v>
      </c>
      <c r="DY12" s="67"/>
      <c r="DZ12" s="68">
        <f>SUM(DZ4:DZ11)</f>
        <v>6.5000000000000002E-2</v>
      </c>
      <c r="EA12" s="69">
        <f>SUM(EA4:EA11)</f>
        <v>1943.9751240000001</v>
      </c>
      <c r="EB12" s="67"/>
      <c r="EC12" s="68">
        <f>SUM(EC4:EC11)</f>
        <v>9.5000000000000001E-2</v>
      </c>
      <c r="ED12" s="69">
        <f>SUM(ED4:ED11)</f>
        <v>2841.1944120000003</v>
      </c>
      <c r="EE12" s="67"/>
      <c r="EF12" s="68">
        <f>SUM(EF4:EF11)</f>
        <v>7.4999999999999997E-2</v>
      </c>
      <c r="EG12" s="69">
        <f>SUM(EG4:EG11)</f>
        <v>2243.0482200000001</v>
      </c>
      <c r="EH12" s="67"/>
      <c r="EI12" s="68">
        <f>SUM(EI4:EI11)</f>
        <v>3.5000000000000003E-2</v>
      </c>
      <c r="EJ12" s="69">
        <f>SUM(EJ4:EJ11)</f>
        <v>1046.8746120000001</v>
      </c>
      <c r="EK12" s="67"/>
      <c r="EL12" s="68">
        <f>SUM(EL4:EL11)</f>
        <v>0.05</v>
      </c>
      <c r="EM12" s="69">
        <f>SUM(EM4:EM11)</f>
        <v>1463.48468</v>
      </c>
      <c r="EN12" s="67"/>
      <c r="EO12" s="68">
        <f>SUM(EO4:EO11)</f>
        <v>7.4999999999999997E-2</v>
      </c>
      <c r="EP12" s="69">
        <f>SUM(EP4:EP11)</f>
        <v>2189.8989000000001</v>
      </c>
      <c r="EQ12" s="67"/>
      <c r="ER12" s="68">
        <f>SUM(ER4:ER11)</f>
        <v>3.5000000000000003E-2</v>
      </c>
      <c r="ES12" s="69">
        <f>SUM(ES4:ES11)</f>
        <v>1021.9528200000001</v>
      </c>
      <c r="ET12" s="67"/>
      <c r="EU12" s="68">
        <f>SUM(EU4:EU11)</f>
        <v>3.5000000000000003E-2</v>
      </c>
      <c r="EV12" s="69">
        <f>SUM(EV4:EV11)</f>
        <v>1021.9528200000001</v>
      </c>
      <c r="EW12" s="67"/>
      <c r="EX12" s="68">
        <f>SUM(EX4:EX11)</f>
        <v>7.4999999999999997E-2</v>
      </c>
      <c r="EY12" s="69">
        <f>SUM(EY4:EY11)</f>
        <v>2189.8989000000001</v>
      </c>
      <c r="EZ12" s="67"/>
      <c r="FA12" s="68">
        <f>SUM(FA4:FA11)</f>
        <v>3.5000000000000003E-2</v>
      </c>
      <c r="FB12" s="69">
        <f>SUM(FB4:FB11)</f>
        <v>1020.0764140000001</v>
      </c>
    </row>
    <row r="13" spans="3:158" ht="24" customHeight="1" thickBot="1" x14ac:dyDescent="0.35">
      <c r="C13" s="71"/>
      <c r="D13" s="72"/>
      <c r="E13" s="73"/>
      <c r="F13" s="74">
        <v>1</v>
      </c>
      <c r="G13" s="75">
        <f>$J$13</f>
        <v>0</v>
      </c>
      <c r="H13" s="76" t="s">
        <v>11</v>
      </c>
      <c r="I13" s="77">
        <v>1</v>
      </c>
      <c r="J13" s="78">
        <v>0</v>
      </c>
      <c r="K13" s="79">
        <f>J13*$E$74</f>
        <v>0</v>
      </c>
      <c r="L13" s="80"/>
      <c r="M13" s="81"/>
      <c r="N13" s="82"/>
      <c r="O13" s="80"/>
      <c r="P13" s="81"/>
      <c r="Q13" s="82"/>
      <c r="R13" s="80"/>
      <c r="S13" s="81"/>
      <c r="T13" s="82"/>
      <c r="U13" s="80"/>
      <c r="V13" s="81"/>
      <c r="W13" s="82"/>
      <c r="X13" s="80"/>
      <c r="Y13" s="81"/>
      <c r="Z13" s="82"/>
      <c r="AA13" s="80"/>
      <c r="AB13" s="81"/>
      <c r="AC13" s="82"/>
      <c r="AD13" s="83"/>
      <c r="AE13" s="81"/>
      <c r="AF13" s="84"/>
      <c r="AG13" s="85"/>
      <c r="AH13" s="81"/>
      <c r="AI13" s="84"/>
      <c r="AJ13" s="85"/>
      <c r="AK13" s="81"/>
      <c r="AL13" s="84"/>
      <c r="AM13" s="85"/>
      <c r="AN13" s="81"/>
      <c r="AO13" s="84"/>
      <c r="AP13" s="85"/>
      <c r="AQ13" s="81"/>
      <c r="AR13" s="84"/>
      <c r="AS13" s="85"/>
      <c r="AT13" s="81"/>
      <c r="AU13" s="84"/>
      <c r="AV13" s="85"/>
      <c r="AW13" s="81"/>
      <c r="AX13" s="84"/>
      <c r="AY13" s="85"/>
      <c r="AZ13" s="81"/>
      <c r="BA13" s="84"/>
      <c r="BB13" s="85"/>
      <c r="BC13" s="81"/>
      <c r="BD13" s="84"/>
      <c r="BE13" s="85"/>
      <c r="BF13" s="81"/>
      <c r="BG13" s="84"/>
      <c r="BH13" s="85"/>
      <c r="BI13" s="81"/>
      <c r="BJ13" s="84"/>
      <c r="BK13" s="85"/>
      <c r="BL13" s="81"/>
      <c r="BM13" s="84"/>
      <c r="BN13" s="85"/>
      <c r="BO13" s="81"/>
      <c r="BP13" s="84"/>
      <c r="BQ13" s="85"/>
      <c r="BR13" s="81"/>
      <c r="BS13" s="84"/>
      <c r="BT13" s="85"/>
      <c r="BU13" s="81"/>
      <c r="BV13" s="84"/>
      <c r="BW13" s="85"/>
      <c r="BX13" s="81"/>
      <c r="BY13" s="84"/>
      <c r="BZ13" s="85"/>
      <c r="CA13" s="81"/>
      <c r="CB13" s="84"/>
      <c r="CC13" s="85"/>
      <c r="CD13" s="81"/>
      <c r="CE13" s="84"/>
      <c r="CF13" s="85"/>
      <c r="CG13" s="81"/>
      <c r="CH13" s="84"/>
      <c r="CI13" s="85"/>
      <c r="CJ13" s="81"/>
      <c r="CK13" s="84"/>
      <c r="CL13" s="85"/>
      <c r="CM13" s="81"/>
      <c r="CN13" s="84"/>
      <c r="CO13" s="85"/>
      <c r="CP13" s="81"/>
      <c r="CQ13" s="84"/>
      <c r="CR13" s="85"/>
      <c r="CS13" s="81"/>
      <c r="CT13" s="84"/>
      <c r="CU13" s="85"/>
      <c r="CV13" s="81"/>
      <c r="CW13" s="84"/>
      <c r="CX13" s="85"/>
      <c r="CY13" s="81"/>
      <c r="CZ13" s="84"/>
      <c r="DA13" s="85"/>
      <c r="DB13" s="81"/>
      <c r="DC13" s="84"/>
      <c r="DD13" s="85"/>
      <c r="DE13" s="81"/>
      <c r="DF13" s="84"/>
      <c r="DG13" s="85"/>
      <c r="DH13" s="81"/>
      <c r="DI13" s="84"/>
      <c r="DJ13" s="85"/>
      <c r="DK13" s="81"/>
      <c r="DL13" s="84"/>
      <c r="DM13" s="85"/>
      <c r="DN13" s="81"/>
      <c r="DO13" s="84"/>
      <c r="DP13" s="85"/>
      <c r="DQ13" s="81"/>
      <c r="DR13" s="84"/>
      <c r="DS13" s="85"/>
      <c r="DT13" s="81"/>
      <c r="DU13" s="84"/>
      <c r="DV13" s="85"/>
      <c r="DW13" s="81"/>
      <c r="DX13" s="84"/>
      <c r="DY13" s="85"/>
      <c r="DZ13" s="81"/>
      <c r="EA13" s="84"/>
      <c r="EB13" s="85"/>
      <c r="EC13" s="81"/>
      <c r="ED13" s="84"/>
      <c r="EE13" s="85"/>
      <c r="EF13" s="81"/>
      <c r="EG13" s="84"/>
      <c r="EH13" s="85"/>
      <c r="EI13" s="81"/>
      <c r="EJ13" s="84"/>
      <c r="EK13" s="85"/>
      <c r="EL13" s="81"/>
      <c r="EM13" s="84"/>
      <c r="EN13" s="85"/>
      <c r="EO13" s="81"/>
      <c r="EP13" s="84"/>
      <c r="EQ13" s="85"/>
      <c r="ER13" s="81"/>
      <c r="ES13" s="84"/>
      <c r="ET13" s="85"/>
      <c r="EU13" s="81"/>
      <c r="EV13" s="84"/>
      <c r="EW13" s="85"/>
      <c r="EX13" s="81"/>
      <c r="EY13" s="84"/>
      <c r="EZ13" s="85"/>
      <c r="FA13" s="81"/>
      <c r="FB13" s="82"/>
    </row>
    <row r="14" spans="3:158" ht="24" customHeight="1" thickBot="1" x14ac:dyDescent="0.35">
      <c r="C14" s="86"/>
      <c r="D14" s="87"/>
      <c r="E14" s="88"/>
      <c r="F14" s="89">
        <v>1</v>
      </c>
      <c r="G14" s="90">
        <f>$J$14</f>
        <v>0</v>
      </c>
      <c r="H14" s="91" t="s">
        <v>11</v>
      </c>
      <c r="I14" s="92">
        <v>1</v>
      </c>
      <c r="J14" s="93">
        <v>0</v>
      </c>
      <c r="K14" s="79">
        <f>J14*$E$74</f>
        <v>0</v>
      </c>
      <c r="L14" s="94"/>
      <c r="M14" s="95"/>
      <c r="N14" s="96"/>
      <c r="O14" s="94"/>
      <c r="P14" s="95"/>
      <c r="Q14" s="96"/>
      <c r="R14" s="94"/>
      <c r="S14" s="95"/>
      <c r="T14" s="96"/>
      <c r="U14" s="94"/>
      <c r="V14" s="95"/>
      <c r="W14" s="96"/>
      <c r="X14" s="94"/>
      <c r="Y14" s="95"/>
      <c r="Z14" s="96"/>
      <c r="AA14" s="94"/>
      <c r="AB14" s="95"/>
      <c r="AC14" s="96"/>
      <c r="AD14" s="97"/>
      <c r="AE14" s="95"/>
      <c r="AF14" s="96"/>
      <c r="AG14" s="94"/>
      <c r="AH14" s="95"/>
      <c r="AI14" s="96"/>
      <c r="AJ14" s="94"/>
      <c r="AK14" s="95"/>
      <c r="AL14" s="96"/>
      <c r="AM14" s="94"/>
      <c r="AN14" s="95"/>
      <c r="AO14" s="96"/>
      <c r="AP14" s="94"/>
      <c r="AQ14" s="95"/>
      <c r="AR14" s="96"/>
      <c r="AS14" s="94"/>
      <c r="AT14" s="95"/>
      <c r="AU14" s="96"/>
      <c r="AV14" s="94"/>
      <c r="AW14" s="95"/>
      <c r="AX14" s="96"/>
      <c r="AY14" s="94"/>
      <c r="AZ14" s="95"/>
      <c r="BA14" s="96"/>
      <c r="BB14" s="94"/>
      <c r="BC14" s="95"/>
      <c r="BD14" s="96"/>
      <c r="BE14" s="94"/>
      <c r="BF14" s="95"/>
      <c r="BG14" s="96"/>
      <c r="BH14" s="94"/>
      <c r="BI14" s="95"/>
      <c r="BJ14" s="96"/>
      <c r="BK14" s="94"/>
      <c r="BL14" s="95"/>
      <c r="BM14" s="96"/>
      <c r="BN14" s="94"/>
      <c r="BO14" s="95"/>
      <c r="BP14" s="96"/>
      <c r="BQ14" s="94"/>
      <c r="BR14" s="95"/>
      <c r="BS14" s="96"/>
      <c r="BT14" s="94"/>
      <c r="BU14" s="95"/>
      <c r="BV14" s="96"/>
      <c r="BW14" s="94"/>
      <c r="BX14" s="95"/>
      <c r="BY14" s="96"/>
      <c r="BZ14" s="94"/>
      <c r="CA14" s="95"/>
      <c r="CB14" s="96"/>
      <c r="CC14" s="94"/>
      <c r="CD14" s="95"/>
      <c r="CE14" s="96"/>
      <c r="CF14" s="94"/>
      <c r="CG14" s="95"/>
      <c r="CH14" s="96"/>
      <c r="CI14" s="94"/>
      <c r="CJ14" s="95"/>
      <c r="CK14" s="96"/>
      <c r="CL14" s="94"/>
      <c r="CM14" s="95"/>
      <c r="CN14" s="96"/>
      <c r="CO14" s="94"/>
      <c r="CP14" s="95"/>
      <c r="CQ14" s="96"/>
      <c r="CR14" s="94"/>
      <c r="CS14" s="95"/>
      <c r="CT14" s="96"/>
      <c r="CU14" s="94"/>
      <c r="CV14" s="95"/>
      <c r="CW14" s="96"/>
      <c r="CX14" s="94"/>
      <c r="CY14" s="95"/>
      <c r="CZ14" s="96"/>
      <c r="DA14" s="94"/>
      <c r="DB14" s="95"/>
      <c r="DC14" s="96"/>
      <c r="DD14" s="94"/>
      <c r="DE14" s="95"/>
      <c r="DF14" s="96"/>
      <c r="DG14" s="94"/>
      <c r="DH14" s="95"/>
      <c r="DI14" s="96"/>
      <c r="DJ14" s="94"/>
      <c r="DK14" s="95"/>
      <c r="DL14" s="96"/>
      <c r="DM14" s="94"/>
      <c r="DN14" s="95"/>
      <c r="DO14" s="96"/>
      <c r="DP14" s="94"/>
      <c r="DQ14" s="95"/>
      <c r="DR14" s="96"/>
      <c r="DS14" s="94"/>
      <c r="DT14" s="95"/>
      <c r="DU14" s="96"/>
      <c r="DV14" s="94"/>
      <c r="DW14" s="95"/>
      <c r="DX14" s="96"/>
      <c r="DY14" s="94"/>
      <c r="DZ14" s="95"/>
      <c r="EA14" s="96"/>
      <c r="EB14" s="94"/>
      <c r="EC14" s="95"/>
      <c r="ED14" s="96"/>
      <c r="EE14" s="94"/>
      <c r="EF14" s="95"/>
      <c r="EG14" s="96"/>
      <c r="EH14" s="94"/>
      <c r="EI14" s="95"/>
      <c r="EJ14" s="96"/>
      <c r="EK14" s="94"/>
      <c r="EL14" s="95"/>
      <c r="EM14" s="96"/>
      <c r="EN14" s="94"/>
      <c r="EO14" s="95"/>
      <c r="EP14" s="96"/>
      <c r="EQ14" s="94"/>
      <c r="ER14" s="95"/>
      <c r="ES14" s="96"/>
      <c r="ET14" s="94"/>
      <c r="EU14" s="95"/>
      <c r="EV14" s="96"/>
      <c r="EW14" s="94"/>
      <c r="EX14" s="95"/>
      <c r="EY14" s="96"/>
      <c r="EZ14" s="94"/>
      <c r="FA14" s="95"/>
      <c r="FB14" s="96"/>
    </row>
    <row r="15" spans="3:158" ht="40.200000000000003" customHeight="1" thickBot="1" x14ac:dyDescent="0.35">
      <c r="C15" s="98" t="s">
        <v>26</v>
      </c>
      <c r="D15" s="99"/>
      <c r="E15" s="100"/>
      <c r="F15" s="101"/>
      <c r="G15" s="102">
        <v>0.2</v>
      </c>
      <c r="H15" s="103" t="s">
        <v>11</v>
      </c>
      <c r="I15" s="104"/>
      <c r="J15" s="105">
        <f>IF(MAX(J12:J14)&gt;0.2,0.2,MAX(J12:J14))</f>
        <v>0</v>
      </c>
      <c r="K15" s="106">
        <f>IF($J$15=0.2,$J$15*$E$74,VLOOKUP(J15,J12:K15,2,FALSE))</f>
        <v>0</v>
      </c>
      <c r="L15" s="107"/>
      <c r="M15" s="108">
        <f>SUM(M7:M14)</f>
        <v>0.1</v>
      </c>
      <c r="N15" s="109">
        <f>SUM(N7:N14)</f>
        <v>2.8000000000000004E-2</v>
      </c>
      <c r="O15" s="110"/>
      <c r="P15" s="108">
        <f>SUM(P7:P14)</f>
        <v>0.04</v>
      </c>
      <c r="Q15" s="109">
        <f>SUM(Q7:Q14)</f>
        <v>1.1200000000000002E-2</v>
      </c>
      <c r="R15" s="107"/>
      <c r="S15" s="108">
        <f>SUM(S7:S14)</f>
        <v>7.5000000000000011E-2</v>
      </c>
      <c r="T15" s="109">
        <f>SUM(T7:T14)</f>
        <v>2.1000000000000005E-2</v>
      </c>
      <c r="U15" s="107"/>
      <c r="V15" s="108">
        <f>SUM(V7:V14)</f>
        <v>3.5000000000000003E-2</v>
      </c>
      <c r="W15" s="109">
        <f>SUM(W7:W14)</f>
        <v>9.8000000000000014E-3</v>
      </c>
      <c r="X15" s="107"/>
      <c r="Y15" s="108">
        <f>SUM(Y7:Y14)</f>
        <v>7.0000000000000007E-2</v>
      </c>
      <c r="Z15" s="109">
        <f>SUM(Z7:Z14)</f>
        <v>1.9600000000000003E-2</v>
      </c>
      <c r="AA15" s="107"/>
      <c r="AB15" s="108">
        <f>SUM(AB7:AB14)</f>
        <v>7.5000000000000011E-2</v>
      </c>
      <c r="AC15" s="109">
        <f>SUM(AC7:AC14)</f>
        <v>2.1000000000000005E-2</v>
      </c>
      <c r="AD15" s="107"/>
      <c r="AE15" s="108">
        <f>SUM(AE7:AE14)</f>
        <v>0.16</v>
      </c>
      <c r="AF15" s="109">
        <f>SUM(AF7:AF14)</f>
        <v>4.4800000000000006E-2</v>
      </c>
      <c r="AG15" s="107"/>
      <c r="AH15" s="108">
        <f>SUM(AH7:AH14)</f>
        <v>0.13500000000000001</v>
      </c>
      <c r="AI15" s="109">
        <f>SUM(AI7:AI14)</f>
        <v>3.78E-2</v>
      </c>
      <c r="AJ15" s="107"/>
      <c r="AK15" s="108">
        <f>SUM(AK7:AK14)</f>
        <v>0.03</v>
      </c>
      <c r="AL15" s="109">
        <f>SUM(AL7:AL14)</f>
        <v>8.4000000000000012E-3</v>
      </c>
      <c r="AM15" s="107"/>
      <c r="AN15" s="108">
        <f>SUM(AN7:AN14)</f>
        <v>1.4999999999999999E-2</v>
      </c>
      <c r="AO15" s="109">
        <f>SUM(AO7:AO14)</f>
        <v>4.2000000000000006E-3</v>
      </c>
      <c r="AP15" s="107"/>
      <c r="AQ15" s="108">
        <f>SUM(AQ7:AQ14)</f>
        <v>1.4999999999999999E-2</v>
      </c>
      <c r="AR15" s="109">
        <f>SUM(AR7:AR14)</f>
        <v>4.2000000000000006E-3</v>
      </c>
      <c r="AS15" s="107"/>
      <c r="AT15" s="108">
        <f>SUM(AT7:AT14)</f>
        <v>3.5000000000000003E-2</v>
      </c>
      <c r="AU15" s="109">
        <f>SUM(AU7:AU14)</f>
        <v>9.8000000000000014E-3</v>
      </c>
      <c r="AV15" s="107"/>
      <c r="AW15" s="108">
        <f>SUM(AW7:AW14)</f>
        <v>1.4999999999999999E-2</v>
      </c>
      <c r="AX15" s="109">
        <f>SUM(AX7:AX14)</f>
        <v>425.19682799999998</v>
      </c>
      <c r="AY15" s="107"/>
      <c r="AZ15" s="108">
        <f>SUM(AZ7:AZ14)</f>
        <v>1.4999999999999999E-2</v>
      </c>
      <c r="BA15" s="109">
        <f>SUM(BA7:BA14)</f>
        <v>414.53437200000008</v>
      </c>
      <c r="BB15" s="107"/>
      <c r="BC15" s="108">
        <f>SUM(BC7:BC14)</f>
        <v>1.4999999999999999E-2</v>
      </c>
      <c r="BD15" s="109">
        <f>SUM(BD7:BD14)</f>
        <v>412.50493200000005</v>
      </c>
      <c r="BE15" s="107"/>
      <c r="BF15" s="108">
        <f>SUM(BF7:BF14)</f>
        <v>1.4999999999999999E-2</v>
      </c>
      <c r="BG15" s="109">
        <f>SUM(BG7:BG14)</f>
        <v>406.85517599999997</v>
      </c>
      <c r="BH15" s="107"/>
      <c r="BI15" s="108">
        <f>SUM(BI7:BI14)</f>
        <v>7.5000000000000011E-2</v>
      </c>
      <c r="BJ15" s="109">
        <f>SUM(BJ7:BJ14)</f>
        <v>2034.2758799999999</v>
      </c>
      <c r="BK15" s="107"/>
      <c r="BL15" s="108">
        <f>SUM(BL7:BL14)</f>
        <v>7.5000000000000011E-2</v>
      </c>
      <c r="BM15" s="109">
        <f>SUM(BM7:BM14)</f>
        <v>2034.2758799999999</v>
      </c>
      <c r="BN15" s="107"/>
      <c r="BO15" s="108">
        <f>SUM(BO7:BO14)</f>
        <v>7.5000000000000011E-2</v>
      </c>
      <c r="BP15" s="109">
        <f>SUM(BP7:BP14)</f>
        <v>2034.2758799999999</v>
      </c>
      <c r="BQ15" s="107"/>
      <c r="BR15" s="108">
        <f>SUM(BR7:BR14)</f>
        <v>0.115</v>
      </c>
      <c r="BS15" s="109">
        <f>SUM(BS7:BS14)</f>
        <v>3119.2230159999999</v>
      </c>
      <c r="BT15" s="107"/>
      <c r="BU15" s="108">
        <f>SUM(BU7:BU14)</f>
        <v>5.5000000000000007E-2</v>
      </c>
      <c r="BV15" s="109">
        <f>SUM(BV7:BV14)</f>
        <v>1486.3273039999999</v>
      </c>
      <c r="BW15" s="107"/>
      <c r="BX15" s="108">
        <f>SUM(BX7:BX14)</f>
        <v>7.5000000000000011E-2</v>
      </c>
      <c r="BY15" s="109">
        <f>SUM(BY7:BY14)</f>
        <v>2026.80996</v>
      </c>
      <c r="BZ15" s="107"/>
      <c r="CA15" s="108">
        <f>SUM(CA7:CA14)</f>
        <v>0.16500000000000001</v>
      </c>
      <c r="CB15" s="109">
        <f>SUM(CB7:CB14)</f>
        <v>4458.9819120000002</v>
      </c>
      <c r="CC15" s="107"/>
      <c r="CD15" s="108">
        <f>SUM(CD7:CD14)</f>
        <v>0.19500000000000001</v>
      </c>
      <c r="CE15" s="109">
        <f>SUM(CE7:CE14)</f>
        <v>5269.7058960000004</v>
      </c>
      <c r="CF15" s="107"/>
      <c r="CG15" s="108">
        <f>SUM(CG7:CG14)</f>
        <v>1.4999999999999999E-2</v>
      </c>
      <c r="CH15" s="109">
        <f>SUM(CH7:CH14)</f>
        <v>399.41773200000006</v>
      </c>
      <c r="CI15" s="107"/>
      <c r="CJ15" s="108">
        <f>SUM(CJ7:CJ14)</f>
        <v>3.5000000000000003E-2</v>
      </c>
      <c r="CK15" s="109">
        <f>SUM(CK7:CK14)</f>
        <v>945.20764800000006</v>
      </c>
      <c r="CL15" s="107"/>
      <c r="CM15" s="108">
        <f>SUM(CM7:CM14)</f>
        <v>7.5000000000000011E-2</v>
      </c>
      <c r="CN15" s="109">
        <f>SUM(CN7:CN14)</f>
        <v>2011.4856299999997</v>
      </c>
      <c r="CO15" s="107"/>
      <c r="CP15" s="108">
        <f>SUM(CP7:CP14)</f>
        <v>7.5000000000000011E-2</v>
      </c>
      <c r="CQ15" s="109">
        <f>SUM(CQ7:CQ14)</f>
        <v>2011.4847900000004</v>
      </c>
      <c r="CR15" s="107"/>
      <c r="CS15" s="108">
        <f>SUM(CS7:CS14)</f>
        <v>0.17499999999999999</v>
      </c>
      <c r="CT15" s="109">
        <f>SUM(CT7:CT14)</f>
        <v>4873.7570699999997</v>
      </c>
      <c r="CU15" s="107"/>
      <c r="CV15" s="108">
        <f>SUM(CV7:CV14)</f>
        <v>0.17499999999999999</v>
      </c>
      <c r="CW15" s="109" t="e">
        <f>SUM(CW7:CW14)</f>
        <v>#REF!</v>
      </c>
      <c r="CX15" s="107"/>
      <c r="CY15" s="108">
        <f>SUM(CY7:CY14)</f>
        <v>9.5000000000000001E-2</v>
      </c>
      <c r="CZ15" s="109" t="e">
        <f>SUM(CZ7:CZ14)</f>
        <v>#REF!</v>
      </c>
      <c r="DA15" s="107"/>
      <c r="DB15" s="108">
        <f>SUM(DB7:DB14)</f>
        <v>0.13500000000000001</v>
      </c>
      <c r="DC15" s="109">
        <f>SUM(DC7:DC14)</f>
        <v>3912.2062560000004</v>
      </c>
      <c r="DD15" s="107"/>
      <c r="DE15" s="108">
        <f>SUM(DE7:DE14)</f>
        <v>0.17499999999999999</v>
      </c>
      <c r="DF15" s="109">
        <f>SUM(DF7:DF14)</f>
        <v>5071.3784800000003</v>
      </c>
      <c r="DG15" s="107"/>
      <c r="DH15" s="108">
        <f>SUM(DH7:DH14)</f>
        <v>0.17499999999999999</v>
      </c>
      <c r="DI15" s="109">
        <f>SUM(DI7:DI14)</f>
        <v>5071.3784800000003</v>
      </c>
      <c r="DJ15" s="107"/>
      <c r="DK15" s="108">
        <f>SUM(DK7:DK14)</f>
        <v>9.5000000000000001E-2</v>
      </c>
      <c r="DL15" s="109">
        <f>SUM(DL7:DL14)</f>
        <v>2643.6947320000008</v>
      </c>
      <c r="DM15" s="107"/>
      <c r="DN15" s="108">
        <f>SUM(DN7:DN14)</f>
        <v>5.5000000000000007E-2</v>
      </c>
      <c r="DO15" s="109">
        <f>SUM(DO7:DO14)</f>
        <v>1652.6824160000001</v>
      </c>
      <c r="DP15" s="107"/>
      <c r="DQ15" s="108">
        <f>SUM(DQ7:DQ14)</f>
        <v>5.5000000000000007E-2</v>
      </c>
      <c r="DR15" s="109">
        <f>SUM(DR7:DR14)</f>
        <v>1652.6824160000001</v>
      </c>
      <c r="DS15" s="107"/>
      <c r="DT15" s="108">
        <f>SUM(DT7:DT14)</f>
        <v>0.115</v>
      </c>
      <c r="DU15" s="109">
        <f>SUM(DU7:DU14)</f>
        <v>0</v>
      </c>
      <c r="DV15" s="107"/>
      <c r="DW15" s="108">
        <f>SUM(DW7:DW14)</f>
        <v>0.115</v>
      </c>
      <c r="DX15" s="109">
        <f>SUM(DX7:DX14)</f>
        <v>3455.2416080000003</v>
      </c>
      <c r="DY15" s="107"/>
      <c r="DZ15" s="108">
        <f>SUM(DZ7:DZ14)</f>
        <v>0.115</v>
      </c>
      <c r="EA15" s="109">
        <f>SUM(EA7:EA14)</f>
        <v>3439.340604</v>
      </c>
      <c r="EB15" s="107"/>
      <c r="EC15" s="108">
        <f>SUM(EC7:EC14)</f>
        <v>0.17499999999999999</v>
      </c>
      <c r="ED15" s="109">
        <f>SUM(ED7:ED14)</f>
        <v>5233.7791800000005</v>
      </c>
      <c r="EE15" s="107"/>
      <c r="EF15" s="108">
        <f>SUM(EF7:EF14)</f>
        <v>0.13500000000000001</v>
      </c>
      <c r="EG15" s="109">
        <f>SUM(EG7:EG14)</f>
        <v>4037.4867960000001</v>
      </c>
      <c r="EH15" s="107"/>
      <c r="EI15" s="108">
        <f>SUM(EI7:EI14)</f>
        <v>5.5000000000000007E-2</v>
      </c>
      <c r="EJ15" s="109">
        <f>SUM(EJ7:EJ14)</f>
        <v>1645.0886760000003</v>
      </c>
      <c r="EK15" s="107"/>
      <c r="EL15" s="108">
        <f>SUM(EL7:EL14)</f>
        <v>7.0000000000000007E-2</v>
      </c>
      <c r="EM15" s="109">
        <f>SUM(EM7:EM14)</f>
        <v>2048.8785520000001</v>
      </c>
      <c r="EN15" s="107"/>
      <c r="EO15" s="108">
        <f>SUM(EO7:EO14)</f>
        <v>0.13500000000000001</v>
      </c>
      <c r="EP15" s="109">
        <f>SUM(EP7:EP14)</f>
        <v>3941.8180200000006</v>
      </c>
      <c r="EQ15" s="107"/>
      <c r="ER15" s="108">
        <f>SUM(ER7:ER14)</f>
        <v>5.5000000000000007E-2</v>
      </c>
      <c r="ES15" s="109">
        <f>SUM(ES7:ES14)</f>
        <v>1605.9258600000003</v>
      </c>
      <c r="ET15" s="107"/>
      <c r="EU15" s="108">
        <f>SUM(EU7:EU14)</f>
        <v>5.5000000000000007E-2</v>
      </c>
      <c r="EV15" s="109">
        <f>SUM(EV7:EV14)</f>
        <v>1605.9258600000003</v>
      </c>
      <c r="EW15" s="107"/>
      <c r="EX15" s="108">
        <f>SUM(EX7:EX14)</f>
        <v>0.13500000000000001</v>
      </c>
      <c r="EY15" s="109">
        <f>SUM(EY7:EY14)</f>
        <v>3941.8180200000006</v>
      </c>
      <c r="EZ15" s="107"/>
      <c r="FA15" s="108">
        <f>SUM(FA7:FA14)</f>
        <v>5.5000000000000007E-2</v>
      </c>
      <c r="FB15" s="109">
        <f>SUM(FB7:FB14)</f>
        <v>1602.9772220000002</v>
      </c>
    </row>
    <row r="16" spans="3:158" ht="9" customHeight="1" x14ac:dyDescent="0.3"/>
    <row r="17" spans="1:56" ht="69" customHeight="1" x14ac:dyDescent="0.3">
      <c r="B17" s="111" t="s">
        <v>21</v>
      </c>
      <c r="C17" s="112"/>
      <c r="D17" s="112"/>
      <c r="E17" s="112"/>
      <c r="F17" s="112"/>
      <c r="G17" s="112"/>
      <c r="H17" s="112"/>
      <c r="K17" s="113" t="s">
        <v>22</v>
      </c>
      <c r="N17" s="113" t="s">
        <v>22</v>
      </c>
      <c r="Q17" s="113" t="s">
        <v>22</v>
      </c>
      <c r="T17" s="114"/>
      <c r="W17" s="114"/>
      <c r="Z17" s="114"/>
      <c r="AC17" s="114"/>
      <c r="AF17" s="114"/>
      <c r="AI17" s="114"/>
      <c r="AL17" s="114"/>
      <c r="AO17" s="114"/>
      <c r="AR17" s="114"/>
      <c r="AU17" s="114"/>
      <c r="AX17" s="114"/>
      <c r="BA17" s="114"/>
      <c r="BD17" s="114"/>
    </row>
    <row r="18" spans="1:56" ht="27" hidden="1" customHeight="1" x14ac:dyDescent="0.3">
      <c r="B18" s="115">
        <v>43952</v>
      </c>
      <c r="C18" s="116">
        <v>566.21</v>
      </c>
      <c r="D18" s="116">
        <f t="shared" ref="D18:D36" si="47">C18*0.72</f>
        <v>407.6712</v>
      </c>
      <c r="E18" s="116">
        <f t="shared" ref="E18:E36" si="48">C18*0.28</f>
        <v>158.53880000000004</v>
      </c>
      <c r="F18" s="116">
        <f>E18</f>
        <v>158.53880000000004</v>
      </c>
      <c r="G18" s="117">
        <v>0</v>
      </c>
      <c r="H18" s="118">
        <f>E18*G18</f>
        <v>0</v>
      </c>
      <c r="K18" s="119"/>
      <c r="N18" s="119"/>
      <c r="Q18" s="119"/>
      <c r="T18" s="119"/>
      <c r="W18" s="119"/>
      <c r="Z18" s="119"/>
      <c r="AC18" s="119"/>
      <c r="AF18" s="119"/>
      <c r="AI18" s="119"/>
      <c r="AL18" s="119"/>
      <c r="AO18" s="119"/>
      <c r="AR18" s="119"/>
      <c r="AU18" s="119"/>
      <c r="AX18" s="119"/>
      <c r="BA18" s="119"/>
      <c r="BD18" s="119"/>
    </row>
    <row r="19" spans="1:56" ht="27" hidden="1" customHeight="1" x14ac:dyDescent="0.3">
      <c r="B19" s="115">
        <v>43983</v>
      </c>
      <c r="C19" s="116">
        <v>1132.42</v>
      </c>
      <c r="D19" s="116">
        <f t="shared" si="47"/>
        <v>815.3424</v>
      </c>
      <c r="E19" s="116">
        <f t="shared" si="48"/>
        <v>317.07760000000007</v>
      </c>
      <c r="F19" s="116">
        <f t="shared" ref="F19:F26" si="49">E19</f>
        <v>317.07760000000007</v>
      </c>
      <c r="G19" s="117">
        <v>0</v>
      </c>
      <c r="H19" s="118">
        <f>E19*G19</f>
        <v>0</v>
      </c>
      <c r="K19" s="119"/>
      <c r="N19" s="119"/>
      <c r="Q19" s="119"/>
      <c r="T19" s="119"/>
      <c r="W19" s="119"/>
      <c r="Z19" s="119"/>
      <c r="AC19" s="119"/>
      <c r="AF19" s="119"/>
      <c r="AI19" s="119"/>
      <c r="AL19" s="119"/>
      <c r="AO19" s="119"/>
      <c r="AR19" s="119"/>
      <c r="AU19" s="119"/>
      <c r="AX19" s="119"/>
      <c r="BA19" s="119"/>
      <c r="BD19" s="119"/>
    </row>
    <row r="20" spans="1:56" ht="27" hidden="1" customHeight="1" x14ac:dyDescent="0.3">
      <c r="A20" s="120"/>
      <c r="B20" s="115">
        <v>44013</v>
      </c>
      <c r="C20" s="116">
        <v>3406.74</v>
      </c>
      <c r="D20" s="116">
        <f t="shared" si="47"/>
        <v>2452.8527999999997</v>
      </c>
      <c r="E20" s="116">
        <f t="shared" si="48"/>
        <v>953.88720000000001</v>
      </c>
      <c r="F20" s="116">
        <f t="shared" si="49"/>
        <v>953.88720000000001</v>
      </c>
      <c r="G20" s="117">
        <v>0</v>
      </c>
      <c r="H20" s="118">
        <f>E20*G20</f>
        <v>0</v>
      </c>
      <c r="K20" s="119"/>
      <c r="N20" s="119"/>
      <c r="Q20" s="119"/>
      <c r="T20" s="119"/>
      <c r="W20" s="119"/>
      <c r="Z20" s="119"/>
      <c r="AC20" s="119"/>
      <c r="AF20" s="119"/>
      <c r="AI20" s="119"/>
      <c r="AL20" s="119"/>
      <c r="AO20" s="119"/>
      <c r="AR20" s="119"/>
      <c r="AU20" s="119"/>
      <c r="AX20" s="119"/>
      <c r="BA20" s="119"/>
      <c r="BD20" s="119"/>
    </row>
    <row r="21" spans="1:56" ht="27" hidden="1" customHeight="1" x14ac:dyDescent="0.3">
      <c r="A21" s="120"/>
      <c r="B21" s="115">
        <v>44044</v>
      </c>
      <c r="C21" s="116">
        <v>10220.219999999999</v>
      </c>
      <c r="D21" s="116">
        <f t="shared" si="47"/>
        <v>7358.558399999999</v>
      </c>
      <c r="E21" s="116">
        <f t="shared" si="48"/>
        <v>2861.6615999999999</v>
      </c>
      <c r="F21" s="116">
        <f t="shared" si="49"/>
        <v>2861.6615999999999</v>
      </c>
      <c r="G21" s="117">
        <v>0</v>
      </c>
      <c r="H21" s="118">
        <f>E21*G21</f>
        <v>0</v>
      </c>
      <c r="K21" s="119"/>
      <c r="N21" s="119"/>
      <c r="Q21" s="119"/>
      <c r="T21" s="119"/>
      <c r="W21" s="119"/>
      <c r="Z21" s="119"/>
      <c r="AC21" s="119"/>
      <c r="AF21" s="119"/>
      <c r="AI21" s="119"/>
      <c r="AL21" s="119"/>
      <c r="AO21" s="119"/>
      <c r="AR21" s="119"/>
      <c r="AU21" s="119"/>
      <c r="AX21" s="119"/>
      <c r="BA21" s="119"/>
      <c r="BD21" s="119"/>
    </row>
    <row r="22" spans="1:56" ht="27" hidden="1" customHeight="1" x14ac:dyDescent="0.3">
      <c r="A22" s="120"/>
      <c r="B22" s="121">
        <v>44075</v>
      </c>
      <c r="C22" s="122">
        <v>21585.9</v>
      </c>
      <c r="D22" s="122">
        <f t="shared" si="47"/>
        <v>15541.848</v>
      </c>
      <c r="E22" s="122">
        <f t="shared" si="48"/>
        <v>6044.0520000000006</v>
      </c>
      <c r="F22" s="122">
        <f t="shared" si="49"/>
        <v>6044.0520000000006</v>
      </c>
      <c r="G22" s="123">
        <v>0</v>
      </c>
      <c r="H22" s="124">
        <f t="shared" ref="H22:H26" si="50">E22*G22</f>
        <v>0</v>
      </c>
      <c r="K22" s="119"/>
      <c r="N22" s="119"/>
      <c r="Q22" s="119"/>
      <c r="T22" s="119"/>
      <c r="W22" s="119"/>
      <c r="Z22" s="119"/>
      <c r="AC22" s="119"/>
      <c r="AF22" s="119"/>
      <c r="AI22" s="119"/>
      <c r="AL22" s="119"/>
      <c r="AO22" s="119"/>
      <c r="AR22" s="119"/>
      <c r="AU22" s="119"/>
      <c r="AX22" s="119"/>
      <c r="BA22" s="119"/>
      <c r="BD22" s="119"/>
    </row>
    <row r="23" spans="1:56" ht="27" hidden="1" customHeight="1" x14ac:dyDescent="0.3">
      <c r="A23" s="120"/>
      <c r="B23" s="121">
        <v>44105</v>
      </c>
      <c r="C23" s="122">
        <v>43532.75</v>
      </c>
      <c r="D23" s="122">
        <f t="shared" si="47"/>
        <v>31343.579999999998</v>
      </c>
      <c r="E23" s="122">
        <f t="shared" si="48"/>
        <v>12189.170000000002</v>
      </c>
      <c r="F23" s="122">
        <f t="shared" si="49"/>
        <v>12189.170000000002</v>
      </c>
      <c r="G23" s="123">
        <v>0</v>
      </c>
      <c r="H23" s="124">
        <f t="shared" si="50"/>
        <v>0</v>
      </c>
      <c r="I23" s="125"/>
      <c r="K23" s="119"/>
      <c r="L23" s="125"/>
      <c r="N23" s="119"/>
      <c r="O23" s="125"/>
      <c r="Q23" s="119"/>
      <c r="R23" s="125"/>
      <c r="T23" s="119"/>
      <c r="U23" s="125"/>
      <c r="W23" s="119"/>
      <c r="X23" s="125"/>
      <c r="Z23" s="119"/>
      <c r="AA23" s="125"/>
      <c r="AC23" s="119"/>
      <c r="AD23" s="125"/>
      <c r="AF23" s="119"/>
      <c r="AG23" s="125"/>
      <c r="AI23" s="119"/>
      <c r="AJ23" s="125"/>
      <c r="AL23" s="119"/>
      <c r="AM23" s="125"/>
      <c r="AO23" s="119"/>
      <c r="AP23" s="125"/>
      <c r="AR23" s="119"/>
      <c r="AS23" s="125"/>
      <c r="AU23" s="119"/>
      <c r="AV23" s="125"/>
      <c r="AX23" s="119"/>
      <c r="AY23" s="125"/>
      <c r="BA23" s="119"/>
      <c r="BB23" s="125"/>
      <c r="BD23" s="119"/>
    </row>
    <row r="24" spans="1:56" ht="27" hidden="1" customHeight="1" x14ac:dyDescent="0.3">
      <c r="A24" s="120"/>
      <c r="B24" s="115">
        <v>44136</v>
      </c>
      <c r="C24" s="116">
        <v>77912.84</v>
      </c>
      <c r="D24" s="116">
        <f t="shared" si="47"/>
        <v>56097.244799999993</v>
      </c>
      <c r="E24" s="116">
        <f t="shared" si="48"/>
        <v>21815.5952</v>
      </c>
      <c r="F24" s="116">
        <f t="shared" si="49"/>
        <v>21815.5952</v>
      </c>
      <c r="G24" s="117">
        <v>0</v>
      </c>
      <c r="H24" s="118">
        <f t="shared" si="50"/>
        <v>0</v>
      </c>
      <c r="I24" s="125"/>
      <c r="K24" s="119"/>
      <c r="L24" s="125"/>
      <c r="N24" s="119"/>
      <c r="O24" s="125"/>
      <c r="Q24" s="119"/>
      <c r="R24" s="125"/>
      <c r="T24" s="119"/>
      <c r="U24" s="125"/>
      <c r="W24" s="119"/>
      <c r="X24" s="125"/>
      <c r="Z24" s="119"/>
      <c r="AA24" s="125"/>
      <c r="AC24" s="119"/>
      <c r="AD24" s="125"/>
      <c r="AF24" s="119"/>
      <c r="AG24" s="125"/>
      <c r="AI24" s="119"/>
      <c r="AJ24" s="125"/>
      <c r="AL24" s="119"/>
      <c r="AM24" s="125"/>
      <c r="AO24" s="119"/>
      <c r="AP24" s="125"/>
      <c r="AR24" s="119"/>
      <c r="AS24" s="125"/>
      <c r="AU24" s="119"/>
      <c r="AV24" s="125"/>
      <c r="AX24" s="119"/>
      <c r="AY24" s="125"/>
      <c r="BA24" s="119"/>
      <c r="BB24" s="125"/>
      <c r="BD24" s="119"/>
    </row>
    <row r="25" spans="1:56" ht="30.6" hidden="1" customHeight="1" x14ac:dyDescent="0.3">
      <c r="A25" s="120"/>
      <c r="B25" s="115">
        <v>44166</v>
      </c>
      <c r="C25" s="116">
        <v>104089.43</v>
      </c>
      <c r="D25" s="116">
        <f t="shared" si="47"/>
        <v>74944.389599999995</v>
      </c>
      <c r="E25" s="116">
        <f t="shared" si="48"/>
        <v>29145.040400000002</v>
      </c>
      <c r="F25" s="116">
        <f t="shared" si="49"/>
        <v>29145.040400000002</v>
      </c>
      <c r="G25" s="117">
        <v>0</v>
      </c>
      <c r="H25" s="118">
        <f t="shared" si="50"/>
        <v>0</v>
      </c>
      <c r="I25" s="125"/>
      <c r="K25" s="119"/>
      <c r="L25" s="125"/>
      <c r="N25" s="119"/>
      <c r="O25" s="125"/>
      <c r="Q25" s="119"/>
      <c r="R25" s="125"/>
      <c r="T25" s="119"/>
      <c r="U25" s="125"/>
      <c r="W25" s="119"/>
      <c r="X25" s="125"/>
      <c r="Z25" s="119"/>
      <c r="AA25" s="125"/>
      <c r="AC25" s="119"/>
      <c r="AD25" s="125"/>
      <c r="AF25" s="119"/>
      <c r="AG25" s="125"/>
      <c r="AI25" s="119"/>
      <c r="AJ25" s="125"/>
      <c r="AL25" s="119"/>
      <c r="AM25" s="125"/>
      <c r="AO25" s="119"/>
      <c r="AP25" s="125"/>
      <c r="AR25" s="119"/>
      <c r="AS25" s="125"/>
      <c r="AU25" s="119"/>
      <c r="AV25" s="125"/>
      <c r="AX25" s="119"/>
      <c r="AY25" s="125"/>
      <c r="BA25" s="119"/>
      <c r="BB25" s="125"/>
      <c r="BD25" s="119"/>
    </row>
    <row r="26" spans="1:56" ht="33.6" hidden="1" customHeight="1" x14ac:dyDescent="0.45">
      <c r="A26" s="120"/>
      <c r="B26" s="115">
        <v>44197</v>
      </c>
      <c r="C26" s="116">
        <v>104089.43</v>
      </c>
      <c r="D26" s="116">
        <f t="shared" si="47"/>
        <v>74944.389599999995</v>
      </c>
      <c r="E26" s="116">
        <f t="shared" si="48"/>
        <v>29145.040400000002</v>
      </c>
      <c r="F26" s="116">
        <f t="shared" si="49"/>
        <v>29145.040400000002</v>
      </c>
      <c r="G26" s="123">
        <f>FA12</f>
        <v>3.5000000000000003E-2</v>
      </c>
      <c r="H26" s="124">
        <f t="shared" si="50"/>
        <v>1020.0764140000001</v>
      </c>
      <c r="K26" s="119"/>
      <c r="N26" s="119"/>
      <c r="Q26" s="119"/>
      <c r="T26" s="119"/>
      <c r="W26" s="119"/>
      <c r="Z26" s="119"/>
      <c r="AC26" s="119"/>
      <c r="AF26" s="119"/>
      <c r="AI26" s="119"/>
      <c r="AK26" s="126"/>
      <c r="AL26" s="119"/>
      <c r="AO26" s="119"/>
      <c r="AR26" s="119"/>
      <c r="AU26" s="119"/>
      <c r="AX26" s="119"/>
      <c r="BA26" s="119"/>
      <c r="BD26" s="119"/>
    </row>
    <row r="27" spans="1:56" ht="27" hidden="1" customHeight="1" x14ac:dyDescent="0.3">
      <c r="A27" s="120"/>
      <c r="B27" s="115">
        <v>44228</v>
      </c>
      <c r="C27" s="116">
        <v>104280.9</v>
      </c>
      <c r="D27" s="116">
        <f t="shared" si="47"/>
        <v>75082.247999999992</v>
      </c>
      <c r="E27" s="116">
        <f t="shared" si="48"/>
        <v>29198.652000000002</v>
      </c>
      <c r="F27" s="116">
        <f>E27-H26</f>
        <v>28178.575586000003</v>
      </c>
      <c r="G27" s="117">
        <f>EX12</f>
        <v>7.4999999999999997E-2</v>
      </c>
      <c r="H27" s="118">
        <f>EY12</f>
        <v>2189.8989000000001</v>
      </c>
      <c r="K27" s="119"/>
      <c r="N27" s="119"/>
      <c r="Q27" s="119"/>
      <c r="T27" s="119"/>
      <c r="W27" s="119"/>
      <c r="Z27" s="119"/>
      <c r="AC27" s="119"/>
      <c r="AF27" s="119"/>
      <c r="AI27" s="119"/>
      <c r="AL27" s="119"/>
      <c r="AO27" s="119"/>
      <c r="AR27" s="119"/>
      <c r="AU27" s="119"/>
      <c r="AX27" s="119"/>
      <c r="BA27" s="119"/>
      <c r="BD27" s="119"/>
    </row>
    <row r="28" spans="1:56" ht="21" hidden="1" customHeight="1" x14ac:dyDescent="0.3">
      <c r="B28" s="127">
        <v>44256</v>
      </c>
      <c r="C28" s="116">
        <v>104280.9</v>
      </c>
      <c r="D28" s="116">
        <f t="shared" si="47"/>
        <v>75082.247999999992</v>
      </c>
      <c r="E28" s="116">
        <f t="shared" si="48"/>
        <v>29198.652000000002</v>
      </c>
      <c r="F28" s="116">
        <f>E28-H27</f>
        <v>27008.753100000002</v>
      </c>
      <c r="G28" s="117">
        <f>EU12</f>
        <v>3.5000000000000003E-2</v>
      </c>
      <c r="H28" s="118">
        <f>EV12</f>
        <v>1021.9528200000001</v>
      </c>
      <c r="K28" s="119"/>
      <c r="N28" s="119"/>
      <c r="Q28" s="119"/>
      <c r="T28" s="119"/>
      <c r="W28" s="119"/>
      <c r="Z28" s="119"/>
      <c r="AC28" s="119"/>
      <c r="AF28" s="119"/>
      <c r="AI28" s="119"/>
      <c r="AL28" s="119"/>
      <c r="AO28" s="119"/>
      <c r="AR28" s="119"/>
      <c r="AS28" s="128"/>
      <c r="AU28" s="119"/>
      <c r="AX28" s="119"/>
      <c r="BA28" s="119"/>
      <c r="BD28" s="119"/>
    </row>
    <row r="29" spans="1:56" ht="21" hidden="1" customHeight="1" x14ac:dyDescent="0.3">
      <c r="B29" s="127">
        <v>44287</v>
      </c>
      <c r="C29" s="116">
        <v>104280.9</v>
      </c>
      <c r="D29" s="116">
        <f t="shared" si="47"/>
        <v>75082.247999999992</v>
      </c>
      <c r="E29" s="116">
        <f t="shared" si="48"/>
        <v>29198.652000000002</v>
      </c>
      <c r="F29" s="116">
        <f>E29-H28</f>
        <v>28176.699180000003</v>
      </c>
      <c r="G29" s="117">
        <f>ER12</f>
        <v>3.5000000000000003E-2</v>
      </c>
      <c r="H29" s="118">
        <f>ES12</f>
        <v>1021.9528200000001</v>
      </c>
      <c r="K29" s="119"/>
      <c r="N29" s="119"/>
      <c r="Q29" s="119"/>
      <c r="T29" s="119"/>
      <c r="W29" s="119"/>
      <c r="Z29" s="119"/>
      <c r="AC29" s="119"/>
      <c r="AF29" s="119"/>
      <c r="AI29" s="119"/>
      <c r="AL29" s="119"/>
      <c r="AO29" s="119"/>
      <c r="AR29" s="119"/>
      <c r="AS29" s="128"/>
      <c r="AU29" s="119"/>
      <c r="AX29" s="119"/>
      <c r="BA29" s="119"/>
      <c r="BD29" s="119"/>
    </row>
    <row r="30" spans="1:56" ht="21" hidden="1" customHeight="1" x14ac:dyDescent="0.3">
      <c r="B30" s="127">
        <v>44317</v>
      </c>
      <c r="C30" s="116">
        <v>104280.9</v>
      </c>
      <c r="D30" s="116">
        <f t="shared" si="47"/>
        <v>75082.247999999992</v>
      </c>
      <c r="E30" s="116">
        <f t="shared" si="48"/>
        <v>29198.652000000002</v>
      </c>
      <c r="F30" s="116">
        <f t="shared" ref="F30:F43" si="51">E30-H29</f>
        <v>28176.699180000003</v>
      </c>
      <c r="G30" s="117">
        <f>EO12</f>
        <v>7.4999999999999997E-2</v>
      </c>
      <c r="H30" s="118">
        <f>EP12</f>
        <v>2189.8989000000001</v>
      </c>
      <c r="K30" s="119"/>
      <c r="N30" s="119"/>
      <c r="Q30" s="119"/>
      <c r="T30" s="119"/>
      <c r="W30" s="119"/>
      <c r="Z30" s="119"/>
      <c r="AC30" s="119"/>
      <c r="AF30" s="119"/>
      <c r="AI30" s="119"/>
      <c r="AL30" s="119"/>
      <c r="AO30" s="119"/>
      <c r="AR30" s="119"/>
      <c r="AU30" s="119"/>
      <c r="AX30" s="119"/>
      <c r="BA30" s="119"/>
      <c r="BD30" s="119"/>
    </row>
    <row r="31" spans="1:56" ht="21" hidden="1" customHeight="1" x14ac:dyDescent="0.3">
      <c r="B31" s="127">
        <v>44348</v>
      </c>
      <c r="C31" s="116">
        <f>102344.72+2189.9</f>
        <v>104534.62</v>
      </c>
      <c r="D31" s="116">
        <f t="shared" si="47"/>
        <v>75264.926399999997</v>
      </c>
      <c r="E31" s="116">
        <f t="shared" si="48"/>
        <v>29269.693600000002</v>
      </c>
      <c r="F31" s="116">
        <f t="shared" si="51"/>
        <v>27079.794700000002</v>
      </c>
      <c r="G31" s="117">
        <f>EL12</f>
        <v>0.05</v>
      </c>
      <c r="H31" s="124">
        <f>EM12</f>
        <v>1463.48468</v>
      </c>
      <c r="K31" s="119"/>
      <c r="N31" s="119"/>
      <c r="Q31" s="119"/>
      <c r="T31" s="119"/>
      <c r="W31" s="119"/>
      <c r="Z31" s="119"/>
      <c r="AC31" s="119"/>
      <c r="AF31" s="119"/>
      <c r="AI31" s="119"/>
      <c r="AL31" s="119"/>
      <c r="AO31" s="119"/>
      <c r="AR31" s="119"/>
      <c r="AU31" s="119"/>
      <c r="AX31" s="119"/>
      <c r="BA31" s="119"/>
      <c r="BD31" s="119"/>
    </row>
    <row r="32" spans="1:56" ht="21" hidden="1" customHeight="1" x14ac:dyDescent="0.3">
      <c r="B32" s="127">
        <v>44378</v>
      </c>
      <c r="C32" s="116">
        <f>105360.46+1463.48</f>
        <v>106823.94</v>
      </c>
      <c r="D32" s="116">
        <f t="shared" si="47"/>
        <v>76913.236799999999</v>
      </c>
      <c r="E32" s="116">
        <f t="shared" si="48"/>
        <v>29910.703200000004</v>
      </c>
      <c r="F32" s="116">
        <f t="shared" si="51"/>
        <v>28447.218520000002</v>
      </c>
      <c r="G32" s="117">
        <f>EI12</f>
        <v>3.5000000000000003E-2</v>
      </c>
      <c r="H32" s="124">
        <f>EJ12</f>
        <v>1046.8746120000001</v>
      </c>
      <c r="K32" s="119"/>
      <c r="N32" s="119"/>
      <c r="Q32" s="119"/>
      <c r="T32" s="119"/>
      <c r="W32" s="119"/>
      <c r="Z32" s="119"/>
      <c r="AC32" s="119"/>
      <c r="AF32" s="119"/>
      <c r="AI32" s="119"/>
      <c r="AL32" s="119"/>
      <c r="AO32" s="119"/>
      <c r="AR32" s="119"/>
      <c r="AU32" s="119"/>
      <c r="AX32" s="119"/>
      <c r="BA32" s="119"/>
      <c r="BD32" s="119"/>
    </row>
    <row r="33" spans="2:56" ht="21" hidden="1" customHeight="1" x14ac:dyDescent="0.3">
      <c r="B33" s="127">
        <v>44409</v>
      </c>
      <c r="C33" s="116">
        <f>105764.95+1046.87</f>
        <v>106811.81999999999</v>
      </c>
      <c r="D33" s="116">
        <f t="shared" si="47"/>
        <v>76904.510399999985</v>
      </c>
      <c r="E33" s="116">
        <f t="shared" si="48"/>
        <v>29907.309600000001</v>
      </c>
      <c r="F33" s="116">
        <f t="shared" si="51"/>
        <v>28860.434988000001</v>
      </c>
      <c r="G33" s="117">
        <f>EF12</f>
        <v>7.4999999999999997E-2</v>
      </c>
      <c r="H33" s="124">
        <f>EG12</f>
        <v>2243.0482200000001</v>
      </c>
      <c r="K33" s="119"/>
      <c r="N33" s="119"/>
      <c r="Q33" s="119"/>
      <c r="T33" s="119"/>
      <c r="W33" s="119"/>
      <c r="Z33" s="119"/>
      <c r="AC33" s="119"/>
      <c r="AF33" s="119"/>
      <c r="AI33" s="119"/>
      <c r="AL33" s="119"/>
      <c r="AO33" s="119"/>
      <c r="AR33" s="119"/>
      <c r="AU33" s="119"/>
      <c r="AX33" s="119"/>
      <c r="BA33" s="119"/>
      <c r="BD33" s="119"/>
    </row>
    <row r="34" spans="2:56" ht="21" hidden="1" customHeight="1" x14ac:dyDescent="0.3">
      <c r="B34" s="127">
        <v>44440</v>
      </c>
      <c r="C34" s="116">
        <f>105764.95+1046.87</f>
        <v>106811.81999999999</v>
      </c>
      <c r="D34" s="116">
        <f t="shared" si="47"/>
        <v>76904.510399999985</v>
      </c>
      <c r="E34" s="116">
        <f t="shared" si="48"/>
        <v>29907.309600000001</v>
      </c>
      <c r="F34" s="116">
        <f t="shared" si="51"/>
        <v>27664.26138</v>
      </c>
      <c r="G34" s="117">
        <f>EC12</f>
        <v>9.5000000000000001E-2</v>
      </c>
      <c r="H34" s="124">
        <f>ED12</f>
        <v>2841.1944120000003</v>
      </c>
      <c r="K34" s="119"/>
      <c r="N34" s="119"/>
      <c r="Q34" s="119"/>
      <c r="T34" s="119"/>
      <c r="W34" s="119"/>
      <c r="Z34" s="119"/>
      <c r="AC34" s="119"/>
      <c r="AF34" s="119"/>
      <c r="AI34" s="119"/>
      <c r="AL34" s="119"/>
      <c r="AO34" s="119"/>
      <c r="AR34" s="119"/>
      <c r="AU34" s="119"/>
      <c r="AX34" s="119"/>
      <c r="BA34" s="119"/>
      <c r="BD34" s="119"/>
    </row>
    <row r="35" spans="2:56" ht="21" hidden="1" customHeight="1" x14ac:dyDescent="0.3">
      <c r="B35" s="127">
        <v>44470</v>
      </c>
      <c r="C35" s="116">
        <f>103970.63+2841.19</f>
        <v>106811.82</v>
      </c>
      <c r="D35" s="116">
        <f t="shared" si="47"/>
        <v>76904.510399999999</v>
      </c>
      <c r="E35" s="116">
        <f t="shared" si="48"/>
        <v>29907.309600000004</v>
      </c>
      <c r="F35" s="116">
        <f t="shared" si="51"/>
        <v>27066.115188000003</v>
      </c>
      <c r="G35" s="117">
        <f>DZ12</f>
        <v>6.5000000000000002E-2</v>
      </c>
      <c r="H35" s="124">
        <f>EA12</f>
        <v>1943.9751240000001</v>
      </c>
      <c r="K35" s="119"/>
      <c r="N35" s="119"/>
      <c r="Q35" s="119"/>
      <c r="T35" s="119"/>
      <c r="W35" s="119"/>
      <c r="Z35" s="119"/>
      <c r="AC35" s="119"/>
      <c r="AF35" s="119"/>
      <c r="AI35" s="119"/>
      <c r="AL35" s="119"/>
      <c r="AO35" s="119"/>
      <c r="AR35" s="119"/>
      <c r="AU35" s="119"/>
      <c r="AX35" s="119"/>
      <c r="BA35" s="119"/>
      <c r="BD35" s="119"/>
    </row>
    <row r="36" spans="2:56" ht="21" hidden="1" customHeight="1" x14ac:dyDescent="0.3">
      <c r="B36" s="127">
        <v>44501</v>
      </c>
      <c r="C36" s="116">
        <v>107305.64</v>
      </c>
      <c r="D36" s="116">
        <f t="shared" si="47"/>
        <v>77260.060799999992</v>
      </c>
      <c r="E36" s="116">
        <f t="shared" si="48"/>
        <v>30045.579200000004</v>
      </c>
      <c r="F36" s="116">
        <f t="shared" si="51"/>
        <v>28101.604076000003</v>
      </c>
      <c r="G36" s="117">
        <f>DW12</f>
        <v>6.5000000000000002E-2</v>
      </c>
      <c r="H36" s="124">
        <f>DX12</f>
        <v>1952.9626479999999</v>
      </c>
      <c r="K36" s="119"/>
      <c r="N36" s="119"/>
      <c r="Q36" s="119"/>
      <c r="T36" s="119"/>
      <c r="W36" s="119"/>
      <c r="Z36" s="119"/>
      <c r="AC36" s="119"/>
      <c r="AF36" s="119"/>
      <c r="AI36" s="119"/>
      <c r="AL36" s="119"/>
      <c r="AO36" s="119"/>
      <c r="AR36" s="119"/>
      <c r="AU36" s="119"/>
      <c r="AX36" s="119"/>
      <c r="BA36" s="119"/>
      <c r="BD36" s="119"/>
    </row>
    <row r="37" spans="2:56" hidden="1" x14ac:dyDescent="0.3"/>
    <row r="38" spans="2:56" ht="16.2" hidden="1" customHeight="1" x14ac:dyDescent="0.3">
      <c r="B38" s="127">
        <v>44562</v>
      </c>
      <c r="C38" s="116">
        <v>107317.04</v>
      </c>
      <c r="D38" s="116">
        <f t="shared" ref="D38:D74" si="52">C38*0.72</f>
        <v>77268.268799999991</v>
      </c>
      <c r="E38" s="116">
        <f t="shared" ref="E38:E75" si="53">C38*0.28</f>
        <v>30048.771200000003</v>
      </c>
      <c r="F38" s="116">
        <f t="shared" si="51"/>
        <v>30048.771200000003</v>
      </c>
      <c r="G38" s="117">
        <f>DQ12</f>
        <v>3.5000000000000003E-2</v>
      </c>
      <c r="H38" s="124">
        <f>DR12</f>
        <v>1051.7069920000001</v>
      </c>
      <c r="K38" s="119"/>
      <c r="N38" s="119"/>
      <c r="Q38" s="119"/>
      <c r="T38" s="119"/>
      <c r="W38" s="119"/>
      <c r="Z38" s="119"/>
      <c r="AC38" s="119"/>
      <c r="AF38" s="119"/>
      <c r="AI38" s="119"/>
      <c r="AL38" s="119"/>
      <c r="AO38" s="119"/>
      <c r="AR38" s="119"/>
      <c r="AU38" s="119"/>
      <c r="AX38" s="119"/>
      <c r="BA38" s="119"/>
      <c r="BD38" s="119"/>
    </row>
    <row r="39" spans="2:56" ht="16.2" hidden="1" customHeight="1" x14ac:dyDescent="0.3">
      <c r="B39" s="127">
        <v>44593</v>
      </c>
      <c r="C39" s="116">
        <v>107317.04</v>
      </c>
      <c r="D39" s="116">
        <f t="shared" si="52"/>
        <v>77268.268799999991</v>
      </c>
      <c r="E39" s="116">
        <f t="shared" si="53"/>
        <v>30048.771200000003</v>
      </c>
      <c r="F39" s="116">
        <f t="shared" si="51"/>
        <v>28997.064208000003</v>
      </c>
      <c r="G39" s="117">
        <f>DN12</f>
        <v>3.5000000000000003E-2</v>
      </c>
      <c r="H39" s="124">
        <f>DO12</f>
        <v>1051.7069920000001</v>
      </c>
      <c r="K39" s="119"/>
      <c r="N39" s="119"/>
      <c r="Q39" s="119"/>
      <c r="T39" s="119"/>
      <c r="W39" s="119"/>
      <c r="Z39" s="119"/>
      <c r="AC39" s="119"/>
      <c r="AF39" s="119"/>
      <c r="AI39" s="119"/>
      <c r="AL39" s="119"/>
      <c r="AO39" s="119"/>
      <c r="AR39" s="119"/>
      <c r="AU39" s="119"/>
      <c r="AX39" s="119"/>
      <c r="BA39" s="119"/>
      <c r="BD39" s="119"/>
    </row>
    <row r="40" spans="2:56" ht="16.2" hidden="1" customHeight="1" x14ac:dyDescent="0.3">
      <c r="B40" s="127">
        <v>44621</v>
      </c>
      <c r="C40" s="116">
        <v>99387.02</v>
      </c>
      <c r="D40" s="116">
        <f t="shared" si="52"/>
        <v>71558.654399999999</v>
      </c>
      <c r="E40" s="116">
        <f t="shared" si="53"/>
        <v>27828.365600000005</v>
      </c>
      <c r="F40" s="116">
        <f t="shared" si="51"/>
        <v>26776.658608000005</v>
      </c>
      <c r="G40" s="117">
        <f>DK12</f>
        <v>5.5000000000000007E-2</v>
      </c>
      <c r="H40" s="124">
        <f>DL12</f>
        <v>1530.5601080000004</v>
      </c>
      <c r="K40" s="119"/>
      <c r="N40" s="119"/>
      <c r="Q40" s="119"/>
      <c r="T40" s="119"/>
      <c r="W40" s="119"/>
      <c r="Z40" s="119"/>
      <c r="AC40" s="119"/>
      <c r="AF40" s="119"/>
      <c r="AI40" s="119"/>
      <c r="AL40" s="119"/>
      <c r="AO40" s="119"/>
      <c r="AR40" s="119"/>
      <c r="AU40" s="119"/>
      <c r="AX40" s="119"/>
      <c r="BA40" s="119"/>
      <c r="BD40" s="119"/>
    </row>
    <row r="41" spans="2:56" ht="16.2" hidden="1" customHeight="1" x14ac:dyDescent="0.3">
      <c r="B41" s="127">
        <v>44653</v>
      </c>
      <c r="C41" s="116">
        <v>103497.52</v>
      </c>
      <c r="D41" s="116">
        <f t="shared" si="52"/>
        <v>74518.214399999997</v>
      </c>
      <c r="E41" s="116">
        <f t="shared" si="53"/>
        <v>28979.305600000003</v>
      </c>
      <c r="F41" s="116">
        <f t="shared" si="51"/>
        <v>27448.745492000002</v>
      </c>
      <c r="G41" s="117">
        <f>DH12</f>
        <v>9.5000000000000001E-2</v>
      </c>
      <c r="H41" s="124">
        <f>DI12</f>
        <v>2753.034032</v>
      </c>
      <c r="K41" s="119"/>
      <c r="N41" s="119"/>
      <c r="Q41" s="119"/>
      <c r="T41" s="119"/>
      <c r="W41" s="119"/>
      <c r="Z41" s="119"/>
      <c r="AC41" s="119"/>
      <c r="AF41" s="119"/>
      <c r="AI41" s="119"/>
      <c r="AL41" s="119"/>
      <c r="AO41" s="119"/>
      <c r="AR41" s="119"/>
      <c r="AU41" s="119"/>
      <c r="AX41" s="119"/>
      <c r="BA41" s="119"/>
      <c r="BD41" s="119"/>
    </row>
    <row r="42" spans="2:56" ht="16.2" hidden="1" customHeight="1" x14ac:dyDescent="0.3">
      <c r="B42" s="127">
        <v>44684</v>
      </c>
      <c r="C42" s="116">
        <v>103497.52</v>
      </c>
      <c r="D42" s="116">
        <f t="shared" si="52"/>
        <v>74518.214399999997</v>
      </c>
      <c r="E42" s="116">
        <f t="shared" si="53"/>
        <v>28979.305600000003</v>
      </c>
      <c r="F42" s="116">
        <f t="shared" si="51"/>
        <v>26226.271568000004</v>
      </c>
      <c r="G42" s="117">
        <f>DE12</f>
        <v>9.5000000000000001E-2</v>
      </c>
      <c r="H42" s="124">
        <f>DF12</f>
        <v>2753.034032</v>
      </c>
      <c r="K42" s="119"/>
      <c r="N42" s="119"/>
      <c r="Q42" s="119"/>
      <c r="T42" s="119"/>
      <c r="W42" s="119"/>
      <c r="Z42" s="119"/>
      <c r="AC42" s="119"/>
      <c r="AF42" s="119"/>
      <c r="AI42" s="119"/>
      <c r="AL42" s="119"/>
      <c r="AO42" s="119"/>
      <c r="AR42" s="119"/>
      <c r="AU42" s="119"/>
      <c r="AX42" s="119"/>
      <c r="BA42" s="119"/>
      <c r="BD42" s="119"/>
    </row>
    <row r="43" spans="2:56" ht="16.2" hidden="1" customHeight="1" x14ac:dyDescent="0.3">
      <c r="B43" s="127">
        <v>44716</v>
      </c>
      <c r="C43" s="116">
        <v>103497.52</v>
      </c>
      <c r="D43" s="116">
        <f t="shared" si="52"/>
        <v>74518.214399999997</v>
      </c>
      <c r="E43" s="116">
        <f t="shared" si="53"/>
        <v>28979.305600000003</v>
      </c>
      <c r="F43" s="116">
        <f t="shared" si="51"/>
        <v>26226.271568000004</v>
      </c>
      <c r="G43" s="117">
        <f>DB12</f>
        <v>7.5000000000000011E-2</v>
      </c>
      <c r="H43" s="124">
        <f>DC12</f>
        <v>2173.4479200000001</v>
      </c>
    </row>
    <row r="44" spans="2:56" ht="16.2" hidden="1" customHeight="1" x14ac:dyDescent="0.3">
      <c r="B44" s="127">
        <v>44779</v>
      </c>
      <c r="C44" s="116">
        <v>99248.43</v>
      </c>
      <c r="D44" s="116">
        <f t="shared" si="52"/>
        <v>71458.869599999991</v>
      </c>
      <c r="E44" s="116">
        <f t="shared" si="53"/>
        <v>27789.560400000002</v>
      </c>
      <c r="F44" s="116">
        <f>E44-H43</f>
        <v>25616.112480000003</v>
      </c>
      <c r="G44" s="117">
        <f>CV12</f>
        <v>9.5000000000000001E-2</v>
      </c>
      <c r="H44" s="124">
        <f t="shared" ref="H44" si="54">E44*G44</f>
        <v>2640.0082380000003</v>
      </c>
    </row>
    <row r="45" spans="2:56" ht="16.2" hidden="1" customHeight="1" x14ac:dyDescent="0.3">
      <c r="B45" s="127">
        <v>44811</v>
      </c>
      <c r="C45" s="116">
        <v>99464.43</v>
      </c>
      <c r="D45" s="116">
        <f t="shared" si="52"/>
        <v>71614.389599999995</v>
      </c>
      <c r="E45" s="116">
        <f t="shared" si="53"/>
        <v>27850.040400000002</v>
      </c>
      <c r="F45" s="116">
        <f t="shared" ref="F45:F75" si="55">E45-H44</f>
        <v>25210.032162000003</v>
      </c>
      <c r="G45" s="117">
        <f>CS12</f>
        <v>9.5000000000000001E-2</v>
      </c>
      <c r="H45" s="124">
        <f>CT12</f>
        <v>2645.7538380000001</v>
      </c>
    </row>
    <row r="46" spans="2:56" ht="16.2" hidden="1" customHeight="1" x14ac:dyDescent="0.3">
      <c r="B46" s="127">
        <v>44842</v>
      </c>
      <c r="C46" s="116">
        <v>95784.99</v>
      </c>
      <c r="D46" s="116">
        <f t="shared" si="52"/>
        <v>68965.192800000004</v>
      </c>
      <c r="E46" s="116">
        <f t="shared" si="53"/>
        <v>26819.797200000005</v>
      </c>
      <c r="F46" s="116">
        <f t="shared" si="55"/>
        <v>24174.043362000004</v>
      </c>
      <c r="G46" s="117">
        <f>CP12</f>
        <v>4.5000000000000005E-2</v>
      </c>
      <c r="H46" s="124">
        <f t="shared" ref="H46" si="56">E46*G46</f>
        <v>1206.8908740000004</v>
      </c>
    </row>
    <row r="47" spans="2:56" ht="16.2" hidden="1" customHeight="1" x14ac:dyDescent="0.3">
      <c r="B47" s="127">
        <v>44874</v>
      </c>
      <c r="C47" s="116">
        <v>95785.03</v>
      </c>
      <c r="D47" s="116">
        <f t="shared" si="52"/>
        <v>68965.22159999999</v>
      </c>
      <c r="E47" s="116">
        <f t="shared" si="53"/>
        <v>26819.808400000002</v>
      </c>
      <c r="F47" s="116">
        <f t="shared" si="55"/>
        <v>25612.917526000001</v>
      </c>
      <c r="G47" s="117">
        <f>CM12</f>
        <v>4.5000000000000005E-2</v>
      </c>
      <c r="H47" s="124">
        <f>CN12</f>
        <v>1206.8913779999998</v>
      </c>
    </row>
    <row r="48" spans="2:56" ht="16.2" hidden="1" customHeight="1" x14ac:dyDescent="0.3">
      <c r="B48" s="127">
        <v>44905</v>
      </c>
      <c r="C48" s="116">
        <v>96449.76</v>
      </c>
      <c r="D48" s="116">
        <f t="shared" si="52"/>
        <v>69443.8272</v>
      </c>
      <c r="E48" s="116">
        <f t="shared" si="53"/>
        <v>27005.932800000002</v>
      </c>
      <c r="F48" s="116">
        <f t="shared" si="55"/>
        <v>25799.041422000002</v>
      </c>
      <c r="G48" s="117">
        <f>CJ12</f>
        <v>2.5000000000000001E-2</v>
      </c>
      <c r="H48" s="124">
        <f>CK12</f>
        <v>675.14832000000001</v>
      </c>
      <c r="K48" s="2">
        <v>1</v>
      </c>
      <c r="N48" s="2">
        <v>1</v>
      </c>
    </row>
    <row r="49" spans="2:8" ht="16.2" hidden="1" customHeight="1" x14ac:dyDescent="0.3">
      <c r="B49" s="127">
        <v>44927</v>
      </c>
      <c r="C49" s="116">
        <v>95099.46</v>
      </c>
      <c r="D49" s="116">
        <f t="shared" si="52"/>
        <v>68471.611199999999</v>
      </c>
      <c r="E49" s="116">
        <f t="shared" si="53"/>
        <v>26627.848800000003</v>
      </c>
      <c r="F49" s="116">
        <f t="shared" si="55"/>
        <v>25952.700480000003</v>
      </c>
      <c r="G49" s="117">
        <f>CG12</f>
        <v>1.4999999999999999E-2</v>
      </c>
      <c r="H49" s="124">
        <f>CH12</f>
        <v>399.41773200000006</v>
      </c>
    </row>
    <row r="50" spans="2:8" ht="16.2" hidden="1" customHeight="1" x14ac:dyDescent="0.3">
      <c r="B50" s="127">
        <v>44959</v>
      </c>
      <c r="C50" s="116">
        <v>96514.76</v>
      </c>
      <c r="D50" s="116">
        <f t="shared" si="52"/>
        <v>69490.627199999988</v>
      </c>
      <c r="E50" s="116">
        <f t="shared" si="53"/>
        <v>27024.132799999999</v>
      </c>
      <c r="F50" s="116">
        <f t="shared" si="55"/>
        <v>26624.715067999998</v>
      </c>
      <c r="G50" s="117">
        <f>CD12</f>
        <v>0.105</v>
      </c>
      <c r="H50" s="124">
        <f>CE12</f>
        <v>2837.5339440000002</v>
      </c>
    </row>
    <row r="51" spans="2:8" ht="16.8" hidden="1" x14ac:dyDescent="0.3">
      <c r="B51" s="127">
        <v>44988</v>
      </c>
      <c r="C51" s="116">
        <v>96514.76</v>
      </c>
      <c r="D51" s="116">
        <f t="shared" si="52"/>
        <v>69490.627199999988</v>
      </c>
      <c r="E51" s="116">
        <f t="shared" si="53"/>
        <v>27024.132799999999</v>
      </c>
      <c r="F51" s="116">
        <f t="shared" si="55"/>
        <v>24186.598856000001</v>
      </c>
      <c r="G51" s="117">
        <f>CA12</f>
        <v>0.115</v>
      </c>
      <c r="H51" s="124">
        <f>CB12</f>
        <v>3107.7752720000003</v>
      </c>
    </row>
    <row r="52" spans="2:8" ht="16.8" hidden="1" x14ac:dyDescent="0.3">
      <c r="B52" s="127">
        <v>45020</v>
      </c>
      <c r="C52" s="116">
        <v>96514.76</v>
      </c>
      <c r="D52" s="116">
        <f t="shared" si="52"/>
        <v>69490.627199999988</v>
      </c>
      <c r="E52" s="116">
        <f t="shared" si="53"/>
        <v>27024.132799999999</v>
      </c>
      <c r="F52" s="116">
        <f t="shared" si="55"/>
        <v>23916.357528</v>
      </c>
      <c r="G52" s="117">
        <f>BX12</f>
        <v>4.5000000000000005E-2</v>
      </c>
      <c r="H52" s="124">
        <f>BY12</f>
        <v>1216.0859760000001</v>
      </c>
    </row>
    <row r="53" spans="2:8" ht="16.8" hidden="1" x14ac:dyDescent="0.3">
      <c r="B53" s="127">
        <v>45051</v>
      </c>
      <c r="C53" s="116">
        <v>96514.76</v>
      </c>
      <c r="D53" s="116">
        <f t="shared" si="52"/>
        <v>69490.627199999988</v>
      </c>
      <c r="E53" s="116">
        <f t="shared" si="53"/>
        <v>27024.132799999999</v>
      </c>
      <c r="F53" s="116">
        <f t="shared" si="55"/>
        <v>25808.046824000001</v>
      </c>
      <c r="G53" s="117">
        <f>BU12</f>
        <v>3.5000000000000003E-2</v>
      </c>
      <c r="H53" s="124">
        <f>BV12</f>
        <v>945.84464800000001</v>
      </c>
    </row>
    <row r="54" spans="2:8" ht="16.8" hidden="1" x14ac:dyDescent="0.3">
      <c r="B54" s="127">
        <v>45083</v>
      </c>
      <c r="C54" s="116">
        <v>96870.28</v>
      </c>
      <c r="D54" s="116">
        <f t="shared" si="52"/>
        <v>69746.601599999995</v>
      </c>
      <c r="E54" s="116">
        <f t="shared" si="53"/>
        <v>27123.678400000001</v>
      </c>
      <c r="F54" s="116">
        <f t="shared" si="55"/>
        <v>26177.833752000002</v>
      </c>
      <c r="G54" s="117">
        <f>BR12</f>
        <v>6.5000000000000002E-2</v>
      </c>
      <c r="H54" s="124">
        <f>BS12</f>
        <v>1763.0390959999997</v>
      </c>
    </row>
    <row r="55" spans="2:8" ht="16.8" hidden="1" x14ac:dyDescent="0.3">
      <c r="B55" s="127">
        <v>45114</v>
      </c>
      <c r="C55" s="116">
        <v>96870.28</v>
      </c>
      <c r="D55" s="116">
        <f t="shared" si="52"/>
        <v>69746.601599999995</v>
      </c>
      <c r="E55" s="116">
        <f t="shared" si="53"/>
        <v>27123.678400000001</v>
      </c>
      <c r="F55" s="116">
        <f t="shared" si="55"/>
        <v>25360.639304</v>
      </c>
      <c r="G55" s="117">
        <f>BO12</f>
        <v>4.5000000000000005E-2</v>
      </c>
      <c r="H55" s="124">
        <f>BP12</f>
        <v>1220.5655279999999</v>
      </c>
    </row>
    <row r="56" spans="2:8" ht="16.8" hidden="1" x14ac:dyDescent="0.3">
      <c r="B56" s="127">
        <v>45146</v>
      </c>
      <c r="C56" s="116">
        <v>96870.28</v>
      </c>
      <c r="D56" s="116">
        <f t="shared" si="52"/>
        <v>69746.601599999995</v>
      </c>
      <c r="E56" s="116">
        <f t="shared" si="53"/>
        <v>27123.678400000001</v>
      </c>
      <c r="F56" s="116">
        <f t="shared" si="55"/>
        <v>25903.112872000002</v>
      </c>
      <c r="G56" s="117">
        <f>BL12</f>
        <v>4.5000000000000005E-2</v>
      </c>
      <c r="H56" s="124">
        <f>BM12</f>
        <v>1220.5655279999999</v>
      </c>
    </row>
    <row r="57" spans="2:8" ht="16.8" hidden="1" x14ac:dyDescent="0.3">
      <c r="B57" s="127">
        <v>45178</v>
      </c>
      <c r="C57" s="116">
        <v>96870.28</v>
      </c>
      <c r="D57" s="116">
        <f t="shared" si="52"/>
        <v>69746.601599999995</v>
      </c>
      <c r="E57" s="116">
        <f t="shared" si="53"/>
        <v>27123.678400000001</v>
      </c>
      <c r="F57" s="116">
        <f t="shared" si="55"/>
        <v>25903.112872000002</v>
      </c>
      <c r="G57" s="117">
        <f>BI12</f>
        <v>4.5000000000000005E-2</v>
      </c>
      <c r="H57" s="124">
        <f>BJ12</f>
        <v>1220.5655279999999</v>
      </c>
    </row>
    <row r="58" spans="2:8" ht="16.8" hidden="1" x14ac:dyDescent="0.3">
      <c r="B58" s="127">
        <v>45209</v>
      </c>
      <c r="C58" s="116">
        <v>98215.46</v>
      </c>
      <c r="D58" s="116">
        <f t="shared" si="52"/>
        <v>70715.131200000003</v>
      </c>
      <c r="E58" s="116">
        <f t="shared" si="53"/>
        <v>27500.328800000003</v>
      </c>
      <c r="F58" s="116">
        <f t="shared" si="55"/>
        <v>26279.763272000004</v>
      </c>
      <c r="G58" s="117">
        <f>BF12</f>
        <v>1.4999999999999999E-2</v>
      </c>
      <c r="H58" s="124">
        <f>BG12</f>
        <v>406.85517599999997</v>
      </c>
    </row>
    <row r="59" spans="2:8" ht="16.8" hidden="1" x14ac:dyDescent="0.3">
      <c r="B59" s="127">
        <v>45241</v>
      </c>
      <c r="C59" s="116">
        <v>98291.8</v>
      </c>
      <c r="D59" s="116">
        <f t="shared" si="52"/>
        <v>70770.096000000005</v>
      </c>
      <c r="E59" s="116">
        <f t="shared" si="53"/>
        <v>27521.704000000005</v>
      </c>
      <c r="F59" s="116">
        <f t="shared" si="55"/>
        <v>27114.848824000004</v>
      </c>
      <c r="G59" s="117">
        <f>BC12</f>
        <v>1.4999999999999999E-2</v>
      </c>
      <c r="H59" s="124">
        <f>BD12</f>
        <v>412.50493200000005</v>
      </c>
    </row>
    <row r="60" spans="2:8" ht="16.8" hidden="1" x14ac:dyDescent="0.3">
      <c r="B60" s="127">
        <v>45272</v>
      </c>
      <c r="C60" s="116">
        <v>98698.66</v>
      </c>
      <c r="D60" s="116">
        <f t="shared" si="52"/>
        <v>71063.035199999998</v>
      </c>
      <c r="E60" s="116">
        <f t="shared" si="53"/>
        <v>27635.624800000005</v>
      </c>
      <c r="F60" s="116">
        <f t="shared" si="55"/>
        <v>27223.119868000005</v>
      </c>
      <c r="G60" s="117">
        <f>AZ12</f>
        <v>1.4999999999999999E-2</v>
      </c>
      <c r="H60" s="124">
        <f>BA12</f>
        <v>414.53437200000008</v>
      </c>
    </row>
    <row r="61" spans="2:8" ht="16.8" hidden="1" x14ac:dyDescent="0.3">
      <c r="B61" s="127">
        <v>45304</v>
      </c>
      <c r="C61" s="116">
        <v>101237.34</v>
      </c>
      <c r="D61" s="116">
        <f t="shared" si="52"/>
        <v>72890.8848</v>
      </c>
      <c r="E61" s="116">
        <f t="shared" si="53"/>
        <v>28346.4552</v>
      </c>
      <c r="F61" s="116">
        <f t="shared" si="55"/>
        <v>27931.920828000002</v>
      </c>
      <c r="G61" s="129">
        <f>AW12</f>
        <v>1.4999999999999999E-2</v>
      </c>
      <c r="H61" s="124">
        <f t="shared" ref="H61" si="57">E61*G61</f>
        <v>425.19682799999998</v>
      </c>
    </row>
    <row r="62" spans="2:8" ht="16.8" x14ac:dyDescent="0.3">
      <c r="B62" s="127">
        <v>45336</v>
      </c>
      <c r="C62" s="116">
        <v>1</v>
      </c>
      <c r="D62" s="116">
        <f t="shared" si="52"/>
        <v>0.72</v>
      </c>
      <c r="E62" s="116">
        <f t="shared" si="53"/>
        <v>0.28000000000000003</v>
      </c>
      <c r="F62" s="116">
        <f t="shared" si="55"/>
        <v>-424.91682800000001</v>
      </c>
      <c r="G62" s="129">
        <f>AT12</f>
        <v>2.5000000000000001E-2</v>
      </c>
      <c r="H62" s="124">
        <f>AU12</f>
        <v>7.000000000000001E-3</v>
      </c>
    </row>
    <row r="63" spans="2:8" ht="16.8" x14ac:dyDescent="0.3">
      <c r="B63" s="127">
        <v>45366</v>
      </c>
      <c r="C63" s="116">
        <v>1</v>
      </c>
      <c r="D63" s="116">
        <f t="shared" si="52"/>
        <v>0.72</v>
      </c>
      <c r="E63" s="116">
        <f t="shared" si="53"/>
        <v>0.28000000000000003</v>
      </c>
      <c r="F63" s="116">
        <f t="shared" si="55"/>
        <v>0.27300000000000002</v>
      </c>
      <c r="G63" s="129">
        <f>AQ12</f>
        <v>1.4999999999999999E-2</v>
      </c>
      <c r="H63" s="124">
        <f>AR12</f>
        <v>4.2000000000000006E-3</v>
      </c>
    </row>
    <row r="64" spans="2:8" ht="16.8" x14ac:dyDescent="0.3">
      <c r="B64" s="127">
        <v>45398</v>
      </c>
      <c r="C64" s="116">
        <v>1</v>
      </c>
      <c r="D64" s="116">
        <f t="shared" si="52"/>
        <v>0.72</v>
      </c>
      <c r="E64" s="116">
        <f t="shared" si="53"/>
        <v>0.28000000000000003</v>
      </c>
      <c r="F64" s="116">
        <f t="shared" si="55"/>
        <v>0.27580000000000005</v>
      </c>
      <c r="G64" s="129">
        <f>AN12</f>
        <v>1.4999999999999999E-2</v>
      </c>
      <c r="H64" s="124">
        <f>AO12</f>
        <v>4.2000000000000006E-3</v>
      </c>
    </row>
    <row r="65" spans="2:19" ht="16.8" x14ac:dyDescent="0.3">
      <c r="B65" s="127">
        <v>45429</v>
      </c>
      <c r="C65" s="116">
        <v>1</v>
      </c>
      <c r="D65" s="116">
        <f t="shared" si="52"/>
        <v>0.72</v>
      </c>
      <c r="E65" s="116">
        <f t="shared" si="53"/>
        <v>0.28000000000000003</v>
      </c>
      <c r="F65" s="116">
        <f t="shared" si="55"/>
        <v>0.27580000000000005</v>
      </c>
      <c r="G65" s="129">
        <f>AK12</f>
        <v>0.03</v>
      </c>
      <c r="H65" s="124">
        <f>AL12</f>
        <v>8.4000000000000012E-3</v>
      </c>
    </row>
    <row r="66" spans="2:19" ht="16.8" x14ac:dyDescent="0.3">
      <c r="B66" s="127">
        <v>45461</v>
      </c>
      <c r="C66" s="116">
        <v>1</v>
      </c>
      <c r="D66" s="116">
        <f t="shared" si="52"/>
        <v>0.72</v>
      </c>
      <c r="E66" s="116">
        <f t="shared" si="53"/>
        <v>0.28000000000000003</v>
      </c>
      <c r="F66" s="116">
        <f t="shared" si="55"/>
        <v>0.27160000000000001</v>
      </c>
      <c r="G66" s="129">
        <f>AH12</f>
        <v>7.4999999999999997E-2</v>
      </c>
      <c r="H66" s="124">
        <f>AI12</f>
        <v>2.1000000000000001E-2</v>
      </c>
      <c r="K66" s="2" t="e" cm="1">
        <f t="array" ref="K66">I</f>
        <v>#NAME?</v>
      </c>
    </row>
    <row r="67" spans="2:19" ht="16.8" x14ac:dyDescent="0.3">
      <c r="B67" s="127">
        <v>45492</v>
      </c>
      <c r="C67" s="116">
        <v>1</v>
      </c>
      <c r="D67" s="116">
        <f t="shared" si="52"/>
        <v>0.72</v>
      </c>
      <c r="E67" s="116">
        <f t="shared" si="53"/>
        <v>0.28000000000000003</v>
      </c>
      <c r="F67" s="116">
        <f t="shared" si="55"/>
        <v>0.25900000000000001</v>
      </c>
      <c r="G67" s="129">
        <f>AE12</f>
        <v>0.08</v>
      </c>
      <c r="H67" s="124">
        <f>AF12</f>
        <v>2.2400000000000003E-2</v>
      </c>
    </row>
    <row r="68" spans="2:19" ht="16.8" x14ac:dyDescent="0.3">
      <c r="B68" s="127">
        <v>45524</v>
      </c>
      <c r="C68" s="116">
        <v>1</v>
      </c>
      <c r="D68" s="116">
        <f t="shared" si="52"/>
        <v>0.72</v>
      </c>
      <c r="E68" s="116">
        <f t="shared" si="53"/>
        <v>0.28000000000000003</v>
      </c>
      <c r="F68" s="116">
        <f t="shared" si="55"/>
        <v>0.25760000000000005</v>
      </c>
      <c r="G68" s="129">
        <v>5.3999999999999999E-2</v>
      </c>
      <c r="H68" s="124">
        <v>1534.51</v>
      </c>
    </row>
    <row r="69" spans="2:19" ht="16.8" x14ac:dyDescent="0.3">
      <c r="B69" s="127">
        <v>45556</v>
      </c>
      <c r="C69" s="116">
        <v>1</v>
      </c>
      <c r="D69" s="116">
        <f t="shared" si="52"/>
        <v>0.72</v>
      </c>
      <c r="E69" s="116">
        <f t="shared" si="53"/>
        <v>0.28000000000000003</v>
      </c>
      <c r="F69" s="116">
        <f t="shared" si="55"/>
        <v>-1534.23</v>
      </c>
      <c r="G69" s="129">
        <f>Y12</f>
        <v>0.05</v>
      </c>
      <c r="H69" s="124">
        <f>Z12</f>
        <v>1.4000000000000002E-2</v>
      </c>
    </row>
    <row r="70" spans="2:19" ht="16.8" x14ac:dyDescent="0.3">
      <c r="B70" s="127">
        <v>45587</v>
      </c>
      <c r="C70" s="116">
        <v>1</v>
      </c>
      <c r="D70" s="116">
        <f t="shared" si="52"/>
        <v>0.72</v>
      </c>
      <c r="E70" s="116">
        <f t="shared" si="53"/>
        <v>0.28000000000000003</v>
      </c>
      <c r="F70" s="116">
        <f t="shared" si="55"/>
        <v>0.26600000000000001</v>
      </c>
      <c r="G70" s="129">
        <v>0.04</v>
      </c>
      <c r="H70" s="124">
        <v>1125.8800000000001</v>
      </c>
    </row>
    <row r="71" spans="2:19" ht="16.8" x14ac:dyDescent="0.3">
      <c r="B71" s="127">
        <v>45619</v>
      </c>
      <c r="C71" s="116">
        <v>1</v>
      </c>
      <c r="D71" s="116">
        <f t="shared" si="52"/>
        <v>0.72</v>
      </c>
      <c r="E71" s="116">
        <f t="shared" si="53"/>
        <v>0.28000000000000003</v>
      </c>
      <c r="F71" s="116">
        <f t="shared" si="55"/>
        <v>-1125.6000000000001</v>
      </c>
      <c r="G71" s="129">
        <f>S12</f>
        <v>4.5000000000000005E-2</v>
      </c>
      <c r="H71" s="124">
        <f>T12</f>
        <v>1.2600000000000002E-2</v>
      </c>
    </row>
    <row r="72" spans="2:19" ht="16.8" x14ac:dyDescent="0.3">
      <c r="B72" s="127">
        <v>45650</v>
      </c>
      <c r="C72" s="116">
        <v>1</v>
      </c>
      <c r="D72" s="116">
        <f t="shared" si="52"/>
        <v>0.72</v>
      </c>
      <c r="E72" s="116">
        <f t="shared" si="53"/>
        <v>0.28000000000000003</v>
      </c>
      <c r="F72" s="116">
        <f t="shared" si="55"/>
        <v>0.26740000000000003</v>
      </c>
      <c r="G72" s="129">
        <f>P12</f>
        <v>0.02</v>
      </c>
      <c r="H72" s="124">
        <f>Q12</f>
        <v>5.6000000000000008E-3</v>
      </c>
    </row>
    <row r="73" spans="2:19" ht="16.8" x14ac:dyDescent="0.3">
      <c r="B73" s="127">
        <v>45682</v>
      </c>
      <c r="C73" s="116">
        <v>1</v>
      </c>
      <c r="D73" s="116">
        <f t="shared" si="52"/>
        <v>0.72</v>
      </c>
      <c r="E73" s="116">
        <f t="shared" si="53"/>
        <v>0.28000000000000003</v>
      </c>
      <c r="F73" s="116">
        <f t="shared" si="55"/>
        <v>0.27440000000000003</v>
      </c>
      <c r="G73" s="129">
        <f>M12</f>
        <v>0.05</v>
      </c>
      <c r="H73" s="124">
        <f>N12</f>
        <v>1.4000000000000002E-2</v>
      </c>
    </row>
    <row r="74" spans="2:19" ht="17.399999999999999" thickBot="1" x14ac:dyDescent="0.35">
      <c r="B74" s="127">
        <v>45714</v>
      </c>
      <c r="C74" s="116">
        <v>1</v>
      </c>
      <c r="D74" s="116">
        <f t="shared" si="52"/>
        <v>0.72</v>
      </c>
      <c r="E74" s="116">
        <f t="shared" si="53"/>
        <v>0.28000000000000003</v>
      </c>
      <c r="F74" s="116">
        <f t="shared" si="55"/>
        <v>0.26600000000000001</v>
      </c>
      <c r="G74" s="129">
        <f>J15</f>
        <v>0</v>
      </c>
      <c r="H74" s="124">
        <f>K15</f>
        <v>0</v>
      </c>
    </row>
    <row r="75" spans="2:19" ht="17.399999999999999" thickBot="1" x14ac:dyDescent="0.35">
      <c r="B75" s="127">
        <v>45717</v>
      </c>
      <c r="C75" s="116">
        <v>0</v>
      </c>
      <c r="D75" s="116">
        <v>0</v>
      </c>
      <c r="E75" s="116">
        <f t="shared" si="53"/>
        <v>0</v>
      </c>
      <c r="F75" s="116">
        <f t="shared" si="55"/>
        <v>0</v>
      </c>
      <c r="G75" s="129"/>
      <c r="H75" s="124">
        <f t="shared" ref="H75" si="58">E75*G75</f>
        <v>0</v>
      </c>
      <c r="K75" s="130" t="s">
        <v>19</v>
      </c>
      <c r="L75" s="131"/>
      <c r="M75" s="131"/>
      <c r="N75" s="132" t="s">
        <v>23</v>
      </c>
      <c r="O75" s="133"/>
      <c r="P75" s="133"/>
      <c r="Q75" s="133"/>
      <c r="R75" s="133"/>
      <c r="S75" s="134"/>
    </row>
    <row r="76" spans="2:19" ht="17.399999999999999" thickBot="1" x14ac:dyDescent="0.35">
      <c r="K76" s="135" t="s">
        <v>20</v>
      </c>
      <c r="L76" s="136"/>
      <c r="M76" s="136"/>
      <c r="N76" s="132" t="s">
        <v>23</v>
      </c>
      <c r="O76" s="133"/>
      <c r="P76" s="133"/>
      <c r="Q76" s="133"/>
      <c r="R76" s="133"/>
      <c r="S76" s="134"/>
    </row>
    <row r="78" spans="2:19" ht="14.4" thickBot="1" x14ac:dyDescent="0.35">
      <c r="K78" s="137" t="s">
        <v>24</v>
      </c>
      <c r="L78"/>
      <c r="M78"/>
      <c r="N78"/>
      <c r="O78"/>
      <c r="P78"/>
      <c r="Q78"/>
      <c r="R78"/>
    </row>
    <row r="79" spans="2:19" ht="16.8" x14ac:dyDescent="0.3">
      <c r="E79" s="138"/>
      <c r="K79" s="139" t="s">
        <v>25</v>
      </c>
      <c r="L79" s="140"/>
      <c r="M79" s="140"/>
      <c r="N79" s="140"/>
      <c r="O79" s="140"/>
      <c r="P79" s="140"/>
      <c r="Q79" s="140"/>
      <c r="R79" s="141"/>
    </row>
    <row r="80" spans="2:19" ht="16.8" x14ac:dyDescent="0.3">
      <c r="E80" s="138"/>
      <c r="K80" s="142"/>
      <c r="L80" s="143"/>
      <c r="M80" s="143"/>
      <c r="N80" s="143"/>
      <c r="O80" s="143"/>
      <c r="P80" s="143"/>
      <c r="Q80" s="143"/>
      <c r="R80" s="144"/>
    </row>
    <row r="81" spans="5:18" ht="16.8" x14ac:dyDescent="0.3">
      <c r="E81" s="138"/>
      <c r="K81" s="142"/>
      <c r="L81" s="143"/>
      <c r="M81" s="143"/>
      <c r="N81" s="143"/>
      <c r="O81" s="143"/>
      <c r="P81" s="143"/>
      <c r="Q81" s="143"/>
      <c r="R81" s="144"/>
    </row>
    <row r="82" spans="5:18" ht="16.8" x14ac:dyDescent="0.3">
      <c r="E82" s="138"/>
      <c r="K82" s="142"/>
      <c r="L82" s="143"/>
      <c r="M82" s="143"/>
      <c r="N82" s="143"/>
      <c r="O82" s="143"/>
      <c r="P82" s="143"/>
      <c r="Q82" s="143"/>
      <c r="R82" s="144"/>
    </row>
    <row r="83" spans="5:18" ht="16.8" x14ac:dyDescent="0.3">
      <c r="E83" s="138"/>
      <c r="K83" s="142"/>
      <c r="L83" s="143"/>
      <c r="M83" s="143"/>
      <c r="N83" s="143"/>
      <c r="O83" s="143"/>
      <c r="P83" s="143"/>
      <c r="Q83" s="143"/>
      <c r="R83" s="144"/>
    </row>
    <row r="84" spans="5:18" ht="16.8" x14ac:dyDescent="0.3">
      <c r="E84" s="138"/>
      <c r="K84" s="142"/>
      <c r="L84" s="143"/>
      <c r="M84" s="143"/>
      <c r="N84" s="143"/>
      <c r="O84" s="143"/>
      <c r="P84" s="143"/>
      <c r="Q84" s="143"/>
      <c r="R84" s="144"/>
    </row>
    <row r="85" spans="5:18" ht="17.399999999999999" thickBot="1" x14ac:dyDescent="0.35">
      <c r="E85" s="138"/>
      <c r="K85" s="145"/>
      <c r="L85" s="146"/>
      <c r="M85" s="146"/>
      <c r="N85" s="146"/>
      <c r="O85" s="146"/>
      <c r="P85" s="146"/>
      <c r="Q85" s="146"/>
      <c r="R85" s="147"/>
    </row>
    <row r="86" spans="5:18" ht="16.8" x14ac:dyDescent="0.3">
      <c r="E86" s="138"/>
    </row>
    <row r="87" spans="5:18" ht="16.8" x14ac:dyDescent="0.3">
      <c r="E87" s="138"/>
    </row>
    <row r="88" spans="5:18" ht="16.8" x14ac:dyDescent="0.3">
      <c r="E88" s="138"/>
    </row>
    <row r="89" spans="5:18" ht="16.8" x14ac:dyDescent="0.3">
      <c r="E89" s="138"/>
    </row>
    <row r="90" spans="5:18" ht="16.8" x14ac:dyDescent="0.3">
      <c r="E90" s="138"/>
    </row>
  </sheetData>
  <mergeCells count="60">
    <mergeCell ref="C15:E15"/>
    <mergeCell ref="K75:M75"/>
    <mergeCell ref="N75:S75"/>
    <mergeCell ref="K76:M76"/>
    <mergeCell ref="N76:S76"/>
    <mergeCell ref="K79:R85"/>
    <mergeCell ref="ET2:EV2"/>
    <mergeCell ref="EW2:EY2"/>
    <mergeCell ref="EZ2:FB2"/>
    <mergeCell ref="C12:E12"/>
    <mergeCell ref="C13:E13"/>
    <mergeCell ref="C14:E14"/>
    <mergeCell ref="EB2:ED2"/>
    <mergeCell ref="EE2:EG2"/>
    <mergeCell ref="EH2:EJ2"/>
    <mergeCell ref="EK2:EM2"/>
    <mergeCell ref="EN2:EP2"/>
    <mergeCell ref="EQ2:ES2"/>
    <mergeCell ref="DJ2:DL2"/>
    <mergeCell ref="DM2:DO2"/>
    <mergeCell ref="DP2:DR2"/>
    <mergeCell ref="DS2:DU2"/>
    <mergeCell ref="DV2:DX2"/>
    <mergeCell ref="DY2:EA2"/>
    <mergeCell ref="CR2:CT2"/>
    <mergeCell ref="CU2:CW2"/>
    <mergeCell ref="CX2:CZ2"/>
    <mergeCell ref="DA2:DC2"/>
    <mergeCell ref="DD2:DF2"/>
    <mergeCell ref="DG2:DI2"/>
    <mergeCell ref="BZ2:CB2"/>
    <mergeCell ref="CC2:CE2"/>
    <mergeCell ref="CF2:CH2"/>
    <mergeCell ref="CI2:CK2"/>
    <mergeCell ref="CL2:CN2"/>
    <mergeCell ref="CO2:CQ2"/>
    <mergeCell ref="BH2:BJ2"/>
    <mergeCell ref="BK2:BM2"/>
    <mergeCell ref="BN2:BP2"/>
    <mergeCell ref="BQ2:BS2"/>
    <mergeCell ref="BT2:BV2"/>
    <mergeCell ref="BW2:BY2"/>
    <mergeCell ref="AP2:AR2"/>
    <mergeCell ref="AS2:AU2"/>
    <mergeCell ref="AV2:AX2"/>
    <mergeCell ref="AY2:BA2"/>
    <mergeCell ref="BB2:BD2"/>
    <mergeCell ref="BE2:BG2"/>
    <mergeCell ref="X2:Z2"/>
    <mergeCell ref="AA2:AC2"/>
    <mergeCell ref="AD2:AF2"/>
    <mergeCell ref="AG2:AI2"/>
    <mergeCell ref="AJ2:AL2"/>
    <mergeCell ref="AM2:AO2"/>
    <mergeCell ref="C2:H2"/>
    <mergeCell ref="I2:K2"/>
    <mergeCell ref="L2:N2"/>
    <mergeCell ref="O2:Q2"/>
    <mergeCell ref="R2:T2"/>
    <mergeCell ref="U2:W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Beispiel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Strijbos.Bjoern</dc:creator>
  <cp:lastModifiedBy>Strijbos.Bjoern</cp:lastModifiedBy>
  <dcterms:created xsi:type="dcterms:W3CDTF">2025-02-28T07:55:54Z</dcterms:created>
  <dcterms:modified xsi:type="dcterms:W3CDTF">2025-02-28T11:08:14Z</dcterms:modified>
</cp:coreProperties>
</file>