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etsad\Desktop\"/>
    </mc:Choice>
  </mc:AlternateContent>
  <xr:revisionPtr revIDLastSave="0" documentId="8_{7CCB1993-77CB-4FD7-B983-3154F48958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alkulation" sheetId="1" r:id="rId1"/>
    <sheet name="Tabelle1" sheetId="3" r:id="rId2"/>
    <sheet name="Tabelle2" sheetId="4" state="hidden" r:id="rId3"/>
    <sheet name="Tabelle3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A18" i="1"/>
  <c r="A17" i="1"/>
  <c r="A16" i="1"/>
  <c r="A15" i="1"/>
  <c r="A14" i="1"/>
  <c r="A13" i="1"/>
  <c r="A12" i="1"/>
  <c r="A11" i="1"/>
  <c r="A10" i="1"/>
  <c r="A9" i="1"/>
  <c r="A5" i="1"/>
  <c r="A6" i="1"/>
  <c r="A7" i="1"/>
  <c r="A8" i="1"/>
  <c r="W5" i="1" l="1"/>
  <c r="W9" i="1"/>
  <c r="W10" i="1"/>
  <c r="W11" i="1"/>
  <c r="W12" i="1"/>
  <c r="W13" i="1"/>
  <c r="W14" i="1"/>
  <c r="W15" i="1"/>
  <c r="W16" i="1"/>
  <c r="W17" i="1"/>
  <c r="W18" i="1"/>
  <c r="P6" i="1"/>
  <c r="W6" i="1" s="1"/>
  <c r="P7" i="1"/>
  <c r="W7" i="1" s="1"/>
  <c r="P8" i="1"/>
  <c r="W8" i="1" s="1"/>
  <c r="P9" i="1"/>
  <c r="P10" i="1"/>
  <c r="P11" i="1"/>
  <c r="P12" i="1"/>
  <c r="P13" i="1"/>
  <c r="P14" i="1"/>
  <c r="P15" i="1"/>
  <c r="P16" i="1"/>
  <c r="P17" i="1"/>
  <c r="P18" i="1"/>
  <c r="O3" i="3"/>
  <c r="O4" i="3"/>
  <c r="O5" i="3"/>
  <c r="O6" i="3"/>
  <c r="O7" i="3"/>
  <c r="O8" i="3"/>
  <c r="O9" i="3"/>
  <c r="O10" i="3"/>
  <c r="O12" i="3"/>
  <c r="O13" i="3"/>
  <c r="O14" i="3"/>
  <c r="O15" i="3"/>
  <c r="O18" i="3"/>
  <c r="O19" i="3"/>
  <c r="O20" i="3"/>
  <c r="O21" i="3"/>
  <c r="O22" i="3"/>
  <c r="O23" i="3"/>
  <c r="O25" i="3"/>
  <c r="O26" i="3"/>
  <c r="O27" i="3"/>
  <c r="O28" i="3"/>
  <c r="O29" i="3"/>
  <c r="O30" i="3"/>
  <c r="O31" i="3"/>
  <c r="O32" i="3"/>
  <c r="O33" i="3"/>
  <c r="N3" i="3"/>
  <c r="N4" i="3"/>
  <c r="N5" i="3"/>
  <c r="N6" i="3"/>
  <c r="N7" i="3"/>
  <c r="N8" i="3"/>
  <c r="N9" i="3"/>
  <c r="N10" i="3"/>
  <c r="N12" i="3"/>
  <c r="N13" i="3"/>
  <c r="N14" i="3"/>
  <c r="N15" i="3"/>
  <c r="N18" i="3"/>
  <c r="N19" i="3"/>
  <c r="N20" i="3"/>
  <c r="N21" i="3"/>
  <c r="N22" i="3"/>
  <c r="N23" i="3"/>
  <c r="N25" i="3"/>
  <c r="N26" i="3"/>
  <c r="N27" i="3"/>
  <c r="N28" i="3"/>
  <c r="N29" i="3"/>
  <c r="N30" i="3"/>
  <c r="N31" i="3"/>
  <c r="N32" i="3"/>
  <c r="N33" i="3"/>
  <c r="O2" i="3"/>
  <c r="N2" i="3"/>
  <c r="G3" i="3"/>
  <c r="G4" i="3"/>
  <c r="G5" i="3"/>
  <c r="G6" i="3"/>
  <c r="G7" i="3"/>
  <c r="G8" i="3"/>
  <c r="G9" i="3"/>
  <c r="G10" i="3"/>
  <c r="G12" i="3"/>
  <c r="G13" i="3"/>
  <c r="G14" i="3"/>
  <c r="G15" i="3"/>
  <c r="G18" i="3"/>
  <c r="G19" i="3"/>
  <c r="G20" i="3"/>
  <c r="G21" i="3"/>
  <c r="G22" i="3"/>
  <c r="G23" i="3"/>
  <c r="G25" i="3"/>
  <c r="G26" i="3"/>
  <c r="G27" i="3"/>
  <c r="G28" i="3"/>
  <c r="G29" i="3"/>
  <c r="G30" i="3"/>
  <c r="G31" i="3"/>
  <c r="G32" i="3"/>
  <c r="G33" i="3"/>
  <c r="G2" i="3"/>
  <c r="K3" i="3"/>
  <c r="M3" i="3" s="1"/>
  <c r="K4" i="3"/>
  <c r="M4" i="3" s="1"/>
  <c r="K5" i="3"/>
  <c r="M5" i="3" s="1"/>
  <c r="K6" i="3"/>
  <c r="M6" i="3" s="1"/>
  <c r="K7" i="3"/>
  <c r="M7" i="3" s="1"/>
  <c r="K8" i="3"/>
  <c r="M8" i="3" s="1"/>
  <c r="K9" i="3"/>
  <c r="M9" i="3" s="1"/>
  <c r="K10" i="3"/>
  <c r="M10" i="3" s="1"/>
  <c r="K12" i="3"/>
  <c r="M12" i="3" s="1"/>
  <c r="K13" i="3"/>
  <c r="M13" i="3" s="1"/>
  <c r="K14" i="3"/>
  <c r="M14" i="3" s="1"/>
  <c r="K15" i="3"/>
  <c r="M15" i="3" s="1"/>
  <c r="K18" i="3"/>
  <c r="M18" i="3" s="1"/>
  <c r="K19" i="3"/>
  <c r="M19" i="3" s="1"/>
  <c r="K20" i="3"/>
  <c r="M20" i="3" s="1"/>
  <c r="K21" i="3"/>
  <c r="M21" i="3" s="1"/>
  <c r="K22" i="3"/>
  <c r="M22" i="3" s="1"/>
  <c r="K23" i="3"/>
  <c r="M23" i="3" s="1"/>
  <c r="K25" i="3"/>
  <c r="M25" i="3" s="1"/>
  <c r="K26" i="3"/>
  <c r="M26" i="3" s="1"/>
  <c r="K27" i="3"/>
  <c r="M27" i="3" s="1"/>
  <c r="K28" i="3"/>
  <c r="M28" i="3" s="1"/>
  <c r="K29" i="3"/>
  <c r="M29" i="3" s="1"/>
  <c r="K30" i="3"/>
  <c r="M30" i="3" s="1"/>
  <c r="K31" i="3"/>
  <c r="M31" i="3" s="1"/>
  <c r="K32" i="3"/>
  <c r="M32" i="3" s="1"/>
  <c r="K33" i="3"/>
  <c r="M33" i="3" s="1"/>
  <c r="K2" i="3"/>
  <c r="M2" i="3" s="1"/>
  <c r="W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Gastro-check24</author>
  </authors>
  <commentList>
    <comment ref="A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Gastro-check24:</t>
        </r>
        <r>
          <rPr>
            <sz val="9"/>
            <color indexed="81"/>
            <rFont val="Tahoma"/>
            <family val="2"/>
          </rPr>
          <t xml:space="preserve">
was benötigen Sie zum kochen des Gerichtes.
Vergessen Sie nicht Hilfsmittel wie z.B. Öl und Gewürze (kann man pauschal eingeben)</t>
        </r>
      </text>
    </comment>
    <comment ref="I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Gastro-check24:</t>
        </r>
        <r>
          <rPr>
            <sz val="9"/>
            <color indexed="81"/>
            <rFont val="Tahoma"/>
            <family val="2"/>
          </rPr>
          <t xml:space="preserve">
Oft aus dem Rezept ablesbar. Achten Sie auf die Einheit.</t>
        </r>
      </text>
    </comment>
    <comment ref="M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Gastro-check24:</t>
        </r>
        <r>
          <rPr>
            <sz val="9"/>
            <color indexed="81"/>
            <rFont val="Tahoma"/>
            <family val="2"/>
          </rPr>
          <t xml:space="preserve">
Einheit für die benötigte Menge und Einheit für den Einkaufspreis müssen gleich sein (sonst umrechnen)</t>
        </r>
      </text>
    </comment>
    <comment ref="P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Gastro-check24:</t>
        </r>
        <r>
          <rPr>
            <sz val="9"/>
            <color indexed="81"/>
            <rFont val="Tahoma"/>
            <family val="2"/>
          </rPr>
          <t xml:space="preserve">
abzulesen vom Lieferschein, der im Normalfall netto angegeben ist.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Goletsas, Dimitrios</author>
  </authors>
  <commentList>
    <comment ref="A41" authorId="0" shapeId="0" xr:uid="{770B3377-9189-44D8-8B5F-DBAD90E961E8}">
      <text>
        <r>
          <rPr>
            <b/>
            <sz val="9"/>
            <color indexed="81"/>
            <rFont val="Segoe UI"/>
            <charset val="1"/>
          </rPr>
          <t>Goletsas, Dimitrios:</t>
        </r>
        <r>
          <rPr>
            <sz val="9"/>
            <color indexed="81"/>
            <rFont val="Segoe UI"/>
            <charset val="1"/>
          </rPr>
          <t xml:space="preserve">
Pfannengeüse eisbergsalat Balsamico</t>
        </r>
      </text>
    </comment>
    <comment ref="A46" authorId="0" shapeId="0" xr:uid="{F4A5153C-FF4F-455E-8C3A-F566B6860E9A}">
      <text>
        <r>
          <rPr>
            <b/>
            <sz val="9"/>
            <color indexed="81"/>
            <rFont val="Segoe UI"/>
            <charset val="1"/>
          </rPr>
          <t>Goletsas, Dimitrios:</t>
        </r>
        <r>
          <rPr>
            <sz val="9"/>
            <color indexed="81"/>
            <rFont val="Segoe UI"/>
            <charset val="1"/>
          </rPr>
          <t xml:space="preserve">
Kopfsalat,Ruccola, Gurken </t>
        </r>
      </text>
    </comment>
  </commentList>
</comments>
</file>

<file path=xl/sharedStrings.xml><?xml version="1.0" encoding="utf-8"?>
<sst xmlns="http://schemas.openxmlformats.org/spreadsheetml/2006/main" count="222" uniqueCount="110">
  <si>
    <r>
      <t xml:space="preserve">Summe </t>
    </r>
    <r>
      <rPr>
        <sz val="14"/>
        <color theme="1"/>
        <rFont val="Calibri"/>
        <family val="2"/>
        <scheme val="minor"/>
      </rPr>
      <t>(Einkaufspreis netto aller Zutaten)</t>
    </r>
  </si>
  <si>
    <t>Preise</t>
  </si>
  <si>
    <t>Tomatensoße</t>
  </si>
  <si>
    <t>Linguini</t>
  </si>
  <si>
    <t xml:space="preserve">Mehl </t>
  </si>
  <si>
    <t>Fussili</t>
  </si>
  <si>
    <t xml:space="preserve">Rigatoni </t>
  </si>
  <si>
    <t>Totelini Fleisch</t>
  </si>
  <si>
    <t>Salami</t>
  </si>
  <si>
    <t>Schinken</t>
  </si>
  <si>
    <t>Parmaschinken</t>
  </si>
  <si>
    <t>Sucuk</t>
  </si>
  <si>
    <t>Hänchen</t>
  </si>
  <si>
    <r>
      <t xml:space="preserve">Preis       </t>
    </r>
    <r>
      <rPr>
        <sz val="9"/>
        <color theme="1"/>
        <rFont val="Calibri"/>
        <family val="2"/>
        <scheme val="minor"/>
      </rPr>
      <t>letzter Einkauf</t>
    </r>
  </si>
  <si>
    <t>Menge g ml st     letzter Einkauf</t>
  </si>
  <si>
    <t>Preis/einheit     letzter Einkauf</t>
  </si>
  <si>
    <r>
      <t>Preis             neuer</t>
    </r>
    <r>
      <rPr>
        <sz val="9"/>
        <color theme="1"/>
        <rFont val="Calibri"/>
        <family val="2"/>
        <scheme val="minor"/>
      </rPr>
      <t xml:space="preserve"> Einkauf</t>
    </r>
  </si>
  <si>
    <t>Menge g ml st     neuer Einkauf</t>
  </si>
  <si>
    <t>Preis/einheit     neuer Einkauf</t>
  </si>
  <si>
    <t>Differenz</t>
  </si>
  <si>
    <t>Thunfich</t>
  </si>
  <si>
    <t>Frutti di Mare</t>
  </si>
  <si>
    <t>Zucchini</t>
  </si>
  <si>
    <t>Broccoli</t>
  </si>
  <si>
    <t xml:space="preserve">Tomaten </t>
  </si>
  <si>
    <t>Champignons</t>
  </si>
  <si>
    <t>Eisbergsalat</t>
  </si>
  <si>
    <t>Ruccola</t>
  </si>
  <si>
    <t>Spinat</t>
  </si>
  <si>
    <t xml:space="preserve">Paprika </t>
  </si>
  <si>
    <t>Zwiebel</t>
  </si>
  <si>
    <t>Ananas</t>
  </si>
  <si>
    <t>Cocktailtomaten</t>
  </si>
  <si>
    <t>Gorgonzola</t>
  </si>
  <si>
    <t>Parmesan</t>
  </si>
  <si>
    <t>Büffelmozarella</t>
  </si>
  <si>
    <t>Mozarella</t>
  </si>
  <si>
    <t>Differenz Preis in %</t>
  </si>
  <si>
    <t>Differenz Preis/Einheit in %</t>
  </si>
  <si>
    <t>Preis                (1er Einkauf)</t>
  </si>
  <si>
    <t>Menge g ml st  (1er Einkauf)</t>
  </si>
  <si>
    <t>Preis/einheit  (1er Einkauf)</t>
  </si>
  <si>
    <t>Eingekauft bei</t>
  </si>
  <si>
    <t xml:space="preserve">Eingekauft bei </t>
  </si>
  <si>
    <t>Φαγητο</t>
  </si>
  <si>
    <t>ΥΛΙΚΟ</t>
  </si>
  <si>
    <t>Ποσοτητα</t>
  </si>
  <si>
    <t>Μοναδα Μετρησης</t>
  </si>
  <si>
    <t>Κοστοσ ανα μοναδα μετρησης</t>
  </si>
  <si>
    <t>Κοστος Υλικου</t>
  </si>
  <si>
    <t>Pizza Salami</t>
  </si>
  <si>
    <t>Tomaten- soße</t>
  </si>
  <si>
    <t>Gorgon- zola</t>
  </si>
  <si>
    <t>Parme- san</t>
  </si>
  <si>
    <t>Büffel- mozarella</t>
  </si>
  <si>
    <t>Pizza Margharita</t>
  </si>
  <si>
    <t>Pizza Prosciuto</t>
  </si>
  <si>
    <t>Parma- schinken</t>
  </si>
  <si>
    <t>Pizza Funhgi</t>
  </si>
  <si>
    <t>Pizza Hawai</t>
  </si>
  <si>
    <t>Pizza Diavolo</t>
  </si>
  <si>
    <t>Pizza Napoli</t>
  </si>
  <si>
    <t>Pizza Anatolia</t>
  </si>
  <si>
    <t>Pizza Parma</t>
  </si>
  <si>
    <t>Pizza Frutti di Mare</t>
  </si>
  <si>
    <t>Pizza Bufala</t>
  </si>
  <si>
    <t>Pizza DA MICHELE</t>
  </si>
  <si>
    <t>Pizza Quattro Formaggi</t>
  </si>
  <si>
    <t>Pizza Vegetaria</t>
  </si>
  <si>
    <t>PASTA</t>
  </si>
  <si>
    <t>Aglio e oglio</t>
  </si>
  <si>
    <t>Bolognese</t>
  </si>
  <si>
    <t>alla Panna</t>
  </si>
  <si>
    <t>Carbonara</t>
  </si>
  <si>
    <t>Quattro Formaggi</t>
  </si>
  <si>
    <t>Al Forno</t>
  </si>
  <si>
    <t>al Salmone</t>
  </si>
  <si>
    <t>Greco</t>
  </si>
  <si>
    <t>Spinaci e Feta</t>
  </si>
  <si>
    <t>al Pesto</t>
  </si>
  <si>
    <t>inSALATA</t>
  </si>
  <si>
    <t>con Tonno</t>
  </si>
  <si>
    <t>di Grecia</t>
  </si>
  <si>
    <t>Caprese</t>
  </si>
  <si>
    <t>Mista</t>
  </si>
  <si>
    <t>dello Chef</t>
  </si>
  <si>
    <t>Ceasar</t>
  </si>
  <si>
    <t>Bruschetta</t>
  </si>
  <si>
    <t>bocconcini di pollo</t>
  </si>
  <si>
    <t>gamberetti impanati</t>
  </si>
  <si>
    <t>PIZZA</t>
  </si>
  <si>
    <t>Tomatens0ße</t>
  </si>
  <si>
    <t>al Pesto Genovese</t>
  </si>
  <si>
    <t>Grüner Salat</t>
  </si>
  <si>
    <t>Pizza Bruschetta</t>
  </si>
  <si>
    <t>Pittp Tonno</t>
  </si>
  <si>
    <t>Pizza Bolognese</t>
  </si>
  <si>
    <t>Pizza Caprese</t>
  </si>
  <si>
    <t>Pizza Feta Spinaci</t>
  </si>
  <si>
    <t>Pizza Grecia</t>
  </si>
  <si>
    <t>Pizzabrot agio e oglio</t>
  </si>
  <si>
    <t>Salat Garden</t>
  </si>
  <si>
    <t>Tiramisu</t>
  </si>
  <si>
    <t>Milchreis Zimt</t>
  </si>
  <si>
    <t>Crame Caramele</t>
  </si>
  <si>
    <t>Peperroni Scharf</t>
  </si>
  <si>
    <t>Sardellen</t>
  </si>
  <si>
    <t>Kapern</t>
  </si>
  <si>
    <t>κιλο</t>
  </si>
  <si>
    <t>Mehl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</si>
</sst>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&quot;€&quot;"/>
    <numFmt numFmtId="165" formatCode="#,##0.000"/>
    <numFmt numFmtId="168" formatCode="_-* #,##0.00000\ &quot;€&quot;_-;\-* #,##0.00000\ &quot;€&quot;_-;_-* &quot;-&quot;?????\ &quot;€&quot;_-;_-@_-"/>
    <numFmt numFmtId="169" formatCode="_-* #,##0.0000\ _€_-;\-* #,##0.0000\ _€_-;_-* &quot;-&quot;????\ _€_-;_-@_-"/>
    <numFmt numFmtId="170" formatCode="[&gt;0]\+0%;\-0%"/>
    <numFmt numFmtId="171" formatCode="_-* #,##0.0000\ &quot;€&quot;_-;\-* #,##0.0000\ &quot;€&quot;_-;_-* &quot;-&quot;????\ &quot;€&quot;_-;_-@_-"/>
    <numFmt numFmtId="172" formatCode="#,##0.0000\ _€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2">
    <fill>
      <patternFill patternType="none"/>
    </fill>
    <fill>
      <patternFill patternType="gray125"/>
    </fill>
    <fill>
      <patternFill patternType="gray0625">
        <bgColor theme="2" tint="-9.9948118533890809E-2"/>
      </patternFill>
    </fill>
    <fill>
      <patternFill patternType="solid">
        <fgColor theme="2"/>
        <bgColor indexed="64"/>
      </patternFill>
    </fill>
    <fill>
      <patternFill patternType="solid">
        <fgColor rgb="FFC8FC8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rgb="FFFF66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6600"/>
      </left>
      <right/>
      <top/>
      <bottom style="thin">
        <color rgb="FFFF6600"/>
      </bottom>
      <diagonal/>
    </border>
    <border>
      <left/>
      <right/>
      <top/>
      <bottom style="thin">
        <color rgb="FFFF66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rgb="FFFF66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Alignment="1">
      <alignment vertical="center"/>
    </xf>
    <xf numFmtId="0" fontId="0" fillId="0" borderId="3" xfId="0" applyBorder="1"/>
    <xf numFmtId="0" fontId="0" fillId="0" borderId="4" xfId="0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5" xfId="0" applyBorder="1"/>
    <xf numFmtId="44" fontId="0" fillId="0" borderId="0" xfId="1" applyFont="1"/>
    <xf numFmtId="0" fontId="0" fillId="5" borderId="0" xfId="0" applyFill="1"/>
    <xf numFmtId="0" fontId="0" fillId="6" borderId="0" xfId="0" applyFill="1"/>
    <xf numFmtId="44" fontId="0" fillId="0" borderId="0" xfId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7" borderId="0" xfId="0" applyFill="1"/>
    <xf numFmtId="0" fontId="0" fillId="8" borderId="0" xfId="0" applyFill="1"/>
    <xf numFmtId="0" fontId="0" fillId="9" borderId="0" xfId="0" applyFill="1"/>
    <xf numFmtId="169" fontId="0" fillId="0" borderId="0" xfId="1" applyNumberFormat="1" applyFont="1" applyAlignment="1">
      <alignment horizontal="left" vertical="top" wrapText="1"/>
    </xf>
    <xf numFmtId="169" fontId="0" fillId="0" borderId="0" xfId="1" applyNumberFormat="1" applyFont="1"/>
    <xf numFmtId="0" fontId="0" fillId="0" borderId="0" xfId="0" applyAlignment="1">
      <alignment horizontal="center" vertical="center" wrapText="1"/>
    </xf>
    <xf numFmtId="0" fontId="0" fillId="10" borderId="2" xfId="0" applyFill="1" applyBorder="1"/>
    <xf numFmtId="44" fontId="0" fillId="0" borderId="0" xfId="1" applyFont="1" applyAlignment="1">
      <alignment horizontal="center" vertical="center" wrapText="1"/>
    </xf>
    <xf numFmtId="44" fontId="0" fillId="10" borderId="2" xfId="1" applyFont="1" applyFill="1" applyBorder="1"/>
    <xf numFmtId="171" fontId="0" fillId="0" borderId="0" xfId="1" applyNumberFormat="1" applyFont="1" applyAlignment="1">
      <alignment horizontal="center" vertical="center" wrapText="1"/>
    </xf>
    <xf numFmtId="171" fontId="0" fillId="0" borderId="0" xfId="1" applyNumberFormat="1" applyFont="1"/>
    <xf numFmtId="0" fontId="0" fillId="0" borderId="0" xfId="0" applyFont="1" applyAlignment="1">
      <alignment horizontal="center" vertical="center" wrapText="1"/>
    </xf>
    <xf numFmtId="170" fontId="0" fillId="0" borderId="2" xfId="2" applyNumberFormat="1" applyFont="1" applyBorder="1"/>
    <xf numFmtId="168" fontId="0" fillId="0" borderId="2" xfId="0" applyNumberFormat="1" applyBorder="1"/>
    <xf numFmtId="0" fontId="12" fillId="6" borderId="0" xfId="0" applyFont="1" applyFill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8" borderId="0" xfId="0" applyFont="1" applyFill="1" applyAlignment="1">
      <alignment vertical="center" wrapText="1"/>
    </xf>
    <xf numFmtId="0" fontId="12" fillId="9" borderId="0" xfId="0" applyFont="1" applyFill="1" applyAlignment="1">
      <alignment vertical="center" wrapText="1"/>
    </xf>
    <xf numFmtId="169" fontId="0" fillId="3" borderId="0" xfId="1" applyNumberFormat="1" applyFont="1" applyFill="1" applyAlignment="1">
      <alignment horizontal="center" vertical="top" wrapText="1"/>
    </xf>
    <xf numFmtId="171" fontId="0" fillId="3" borderId="0" xfId="1" applyNumberFormat="1" applyFont="1" applyFill="1"/>
    <xf numFmtId="171" fontId="0" fillId="10" borderId="5" xfId="1" applyNumberFormat="1" applyFont="1" applyFill="1" applyBorder="1"/>
    <xf numFmtId="44" fontId="0" fillId="0" borderId="18" xfId="1" applyFont="1" applyBorder="1"/>
    <xf numFmtId="0" fontId="0" fillId="0" borderId="10" xfId="0" applyBorder="1"/>
    <xf numFmtId="171" fontId="0" fillId="0" borderId="11" xfId="1" applyNumberFormat="1" applyFont="1" applyBorder="1"/>
    <xf numFmtId="44" fontId="0" fillId="0" borderId="19" xfId="1" applyFont="1" applyBorder="1"/>
    <xf numFmtId="171" fontId="0" fillId="0" borderId="12" xfId="1" applyNumberFormat="1" applyFont="1" applyBorder="1"/>
    <xf numFmtId="44" fontId="0" fillId="0" borderId="20" xfId="1" applyFont="1" applyBorder="1"/>
    <xf numFmtId="0" fontId="0" fillId="0" borderId="13" xfId="0" applyBorder="1"/>
    <xf numFmtId="171" fontId="0" fillId="0" borderId="14" xfId="1" applyNumberFormat="1" applyFont="1" applyBorder="1"/>
    <xf numFmtId="169" fontId="0" fillId="0" borderId="12" xfId="1" applyNumberFormat="1" applyFont="1" applyBorder="1"/>
    <xf numFmtId="169" fontId="0" fillId="0" borderId="14" xfId="1" applyNumberFormat="1" applyFont="1" applyBorder="1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 applyProtection="1">
      <alignment vertical="center"/>
      <protection locked="0"/>
    </xf>
    <xf numFmtId="0" fontId="5" fillId="4" borderId="6" xfId="0" applyFont="1" applyFill="1" applyBorder="1" applyAlignment="1" applyProtection="1">
      <alignment vertical="center"/>
      <protection locked="0"/>
    </xf>
    <xf numFmtId="0" fontId="5" fillId="4" borderId="7" xfId="0" applyFont="1" applyFill="1" applyBorder="1" applyAlignment="1" applyProtection="1">
      <alignment vertical="center"/>
      <protection locked="0"/>
    </xf>
    <xf numFmtId="1" fontId="6" fillId="4" borderId="2" xfId="0" applyNumberFormat="1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172" fontId="6" fillId="4" borderId="2" xfId="0" applyNumberFormat="1" applyFont="1" applyFill="1" applyBorder="1" applyAlignment="1" applyProtection="1">
      <alignment vertical="center"/>
      <protection locked="0"/>
    </xf>
    <xf numFmtId="165" fontId="6" fillId="3" borderId="2" xfId="0" applyNumberFormat="1" applyFont="1" applyFill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9" fillId="0" borderId="8" xfId="0" applyNumberFormat="1" applyFont="1" applyFill="1" applyBorder="1"/>
    <xf numFmtId="0" fontId="9" fillId="0" borderId="8" xfId="0" applyFont="1" applyFill="1" applyBorder="1"/>
    <xf numFmtId="0" fontId="7" fillId="3" borderId="5" xfId="0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172" fontId="6" fillId="11" borderId="2" xfId="0" applyNumberFormat="1" applyFont="1" applyFill="1" applyBorder="1" applyAlignment="1" applyProtection="1">
      <alignment vertical="center"/>
      <protection locked="0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99"/>
      <color rgb="FFFF6600"/>
      <color rgb="FFC8FC88"/>
      <color rgb="FF6541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"/>
  <sheetViews>
    <sheetView showGridLines="0" tabSelected="1" showRuler="0" showWhiteSpace="0" zoomScaleNormal="100" zoomScalePageLayoutView="125" workbookViewId="0">
      <selection activeCell="P6" sqref="P6:S6"/>
    </sheetView>
  </sheetViews>
  <sheetFormatPr baseColWidth="10" defaultRowHeight="15" x14ac:dyDescent="0.25"/>
  <cols>
    <col min="1" max="6" width="3.7109375" customWidth="1"/>
    <col min="7" max="7" width="3.140625" customWidth="1"/>
    <col min="8" max="8" width="5.85546875" customWidth="1"/>
    <col min="9" max="14" width="3.7109375" customWidth="1"/>
    <col min="15" max="15" width="1.5703125" customWidth="1"/>
    <col min="16" max="19" width="3.7109375" customWidth="1"/>
    <col min="20" max="20" width="1.7109375" customWidth="1"/>
    <col min="21" max="21" width="3.7109375" hidden="1" customWidth="1"/>
    <col min="22" max="22" width="0.5703125" customWidth="1"/>
    <col min="23" max="24" width="3.7109375" customWidth="1"/>
    <col min="25" max="25" width="13.7109375" customWidth="1"/>
  </cols>
  <sheetData>
    <row r="1" spans="1:25" ht="15.75" customHeight="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 ht="27.75" customHeight="1" x14ac:dyDescent="0.25">
      <c r="A2" s="67" t="s">
        <v>44</v>
      </c>
      <c r="B2" s="68"/>
      <c r="C2" s="68"/>
      <c r="D2" s="68"/>
      <c r="E2" s="68"/>
      <c r="F2" s="68"/>
      <c r="G2" s="69"/>
      <c r="H2" s="70" t="s">
        <v>55</v>
      </c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2"/>
    </row>
    <row r="3" spans="1:25" ht="5.2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9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s="2" customFormat="1" ht="36.75" customHeight="1" x14ac:dyDescent="0.2">
      <c r="A4" s="59" t="s">
        <v>45</v>
      </c>
      <c r="B4" s="59"/>
      <c r="C4" s="59"/>
      <c r="D4" s="59"/>
      <c r="E4" s="59"/>
      <c r="F4" s="59"/>
      <c r="G4" s="59"/>
      <c r="H4" s="59"/>
      <c r="I4" s="60" t="s">
        <v>46</v>
      </c>
      <c r="J4" s="60"/>
      <c r="K4" s="60"/>
      <c r="L4" s="60"/>
      <c r="M4" s="61" t="s">
        <v>47</v>
      </c>
      <c r="N4" s="49"/>
      <c r="O4" s="49"/>
      <c r="P4" s="49" t="s">
        <v>48</v>
      </c>
      <c r="Q4" s="49"/>
      <c r="R4" s="49"/>
      <c r="S4" s="49"/>
      <c r="T4" s="49"/>
      <c r="U4" s="49"/>
      <c r="V4" s="49"/>
      <c r="W4" s="50" t="s">
        <v>49</v>
      </c>
      <c r="X4" s="50"/>
      <c r="Y4" s="50"/>
    </row>
    <row r="5" spans="1:25" ht="27.75" customHeight="1" x14ac:dyDescent="0.25">
      <c r="A5" s="51" t="str">
        <f>IF(VLOOKUP(H2,Tabelle3!A2:O55,2,FALSE)=0,"",VLOOKUP(H2,Tabelle3!A2:O55,2,FALSE))</f>
        <v xml:space="preserve">Mehl </v>
      </c>
      <c r="B5" s="52"/>
      <c r="C5" s="52"/>
      <c r="D5" s="52"/>
      <c r="E5" s="52"/>
      <c r="F5" s="52"/>
      <c r="G5" s="52"/>
      <c r="H5" s="53"/>
      <c r="I5" s="54">
        <v>1</v>
      </c>
      <c r="J5" s="54"/>
      <c r="K5" s="54"/>
      <c r="L5" s="54"/>
      <c r="M5" s="55" t="s">
        <v>108</v>
      </c>
      <c r="N5" s="55"/>
      <c r="O5" s="55"/>
      <c r="P5" s="73" t="e">
        <f>VLOOKUP(A5,Tabelle1!A2:O50,11,FALSE)</f>
        <v>#N/A</v>
      </c>
      <c r="Q5" s="73"/>
      <c r="R5" s="73"/>
      <c r="S5" s="73"/>
      <c r="T5" s="57"/>
      <c r="U5" s="57"/>
      <c r="V5" s="57"/>
      <c r="W5" s="58" t="e">
        <f>IF(A5="","",(+I5*P5))</f>
        <v>#N/A</v>
      </c>
      <c r="X5" s="58"/>
      <c r="Y5" s="58"/>
    </row>
    <row r="6" spans="1:25" ht="27.75" customHeight="1" x14ac:dyDescent="0.25">
      <c r="A6" s="51" t="str">
        <f>IF(VLOOKUP(H2,Tabelle3!A2:O55,3,FALSE)=0,"",VLOOKUP(H2,Tabelle3!A2:O55,3,FALSE))</f>
        <v>Mozarella</v>
      </c>
      <c r="B6" s="52"/>
      <c r="C6" s="52"/>
      <c r="D6" s="52"/>
      <c r="E6" s="52"/>
      <c r="F6" s="52"/>
      <c r="G6" s="52"/>
      <c r="H6" s="53"/>
      <c r="I6" s="54"/>
      <c r="J6" s="54"/>
      <c r="K6" s="54"/>
      <c r="L6" s="54"/>
      <c r="M6" s="55"/>
      <c r="N6" s="55"/>
      <c r="O6" s="55"/>
      <c r="P6" s="56" t="str">
        <f>IFERROR(VLOOKUP(A6,Tabelle1!A3:K34,11,FALSE),"")</f>
        <v/>
      </c>
      <c r="Q6" s="56"/>
      <c r="R6" s="56"/>
      <c r="S6" s="56"/>
      <c r="T6" s="57"/>
      <c r="U6" s="57"/>
      <c r="V6" s="57"/>
      <c r="W6" s="58" t="e">
        <f>IF(A6="","",(+I6*P6))</f>
        <v>#VALUE!</v>
      </c>
      <c r="X6" s="58"/>
      <c r="Y6" s="58"/>
    </row>
    <row r="7" spans="1:25" ht="27.75" customHeight="1" x14ac:dyDescent="0.25">
      <c r="A7" s="51" t="str">
        <f>IF(VLOOKUP(H2,Tabelle3!A2:O55,4,FALSE)=0,"",VLOOKUP(H2,Tabelle3!A2:O55,4,FALSE))</f>
        <v>Tomatens0ße</v>
      </c>
      <c r="B7" s="52"/>
      <c r="C7" s="52"/>
      <c r="D7" s="52"/>
      <c r="E7" s="52"/>
      <c r="F7" s="52"/>
      <c r="G7" s="52"/>
      <c r="H7" s="53"/>
      <c r="I7" s="54"/>
      <c r="J7" s="54"/>
      <c r="K7" s="54"/>
      <c r="L7" s="54"/>
      <c r="M7" s="55"/>
      <c r="N7" s="55"/>
      <c r="O7" s="55"/>
      <c r="P7" s="56" t="str">
        <f>IFERROR(VLOOKUP(A7,Tabelle1!A4:K35,11,FALSE),"")</f>
        <v/>
      </c>
      <c r="Q7" s="56"/>
      <c r="R7" s="56"/>
      <c r="S7" s="56"/>
      <c r="T7" s="57"/>
      <c r="U7" s="57"/>
      <c r="V7" s="57"/>
      <c r="W7" s="58" t="e">
        <f t="shared" ref="W6:W18" si="0">IF(A7="","",(+I7*P7))</f>
        <v>#VALUE!</v>
      </c>
      <c r="X7" s="58"/>
      <c r="Y7" s="58"/>
    </row>
    <row r="8" spans="1:25" ht="27.75" customHeight="1" x14ac:dyDescent="0.25">
      <c r="A8" s="51" t="str">
        <f>IF(VLOOKUP(H2,Tabelle3!A2:O55,5,FALSE)=0,"",VLOOKUP(H2,Tabelle3!A2:O55,5,FALSE))</f>
        <v/>
      </c>
      <c r="B8" s="52"/>
      <c r="C8" s="52"/>
      <c r="D8" s="52"/>
      <c r="E8" s="52"/>
      <c r="F8" s="52"/>
      <c r="G8" s="52"/>
      <c r="H8" s="53"/>
      <c r="I8" s="54"/>
      <c r="J8" s="54"/>
      <c r="K8" s="54"/>
      <c r="L8" s="54"/>
      <c r="M8" s="55"/>
      <c r="N8" s="55"/>
      <c r="O8" s="55"/>
      <c r="P8" s="56" t="str">
        <f>IFERROR(VLOOKUP(A8,Tabelle1!A5:K36,11,FALSE),"")</f>
        <v/>
      </c>
      <c r="Q8" s="56"/>
      <c r="R8" s="56"/>
      <c r="S8" s="56"/>
      <c r="T8" s="57"/>
      <c r="U8" s="57"/>
      <c r="V8" s="57"/>
      <c r="W8" s="58" t="str">
        <f t="shared" si="0"/>
        <v/>
      </c>
      <c r="X8" s="58"/>
      <c r="Y8" s="58"/>
    </row>
    <row r="9" spans="1:25" ht="27.75" customHeight="1" x14ac:dyDescent="0.25">
      <c r="A9" s="51" t="str">
        <f>IF(VLOOKUP(H2,Tabelle3!A2:O55,6,FALSE)=0,"",VLOOKUP(H2,Tabelle3!A2:O55,6,FALSE))</f>
        <v/>
      </c>
      <c r="B9" s="52"/>
      <c r="C9" s="52"/>
      <c r="D9" s="52"/>
      <c r="E9" s="52"/>
      <c r="F9" s="52"/>
      <c r="G9" s="52"/>
      <c r="H9" s="53"/>
      <c r="I9" s="54"/>
      <c r="J9" s="54"/>
      <c r="K9" s="54"/>
      <c r="L9" s="54"/>
      <c r="M9" s="55"/>
      <c r="N9" s="55"/>
      <c r="O9" s="55"/>
      <c r="P9" s="56" t="str">
        <f>IFERROR(VLOOKUP(A9,Tabelle1!A6:K37,11,FALSE),"")</f>
        <v/>
      </c>
      <c r="Q9" s="56"/>
      <c r="R9" s="56"/>
      <c r="S9" s="56"/>
      <c r="T9" s="57"/>
      <c r="U9" s="57"/>
      <c r="V9" s="57"/>
      <c r="W9" s="58" t="str">
        <f t="shared" si="0"/>
        <v/>
      </c>
      <c r="X9" s="58"/>
      <c r="Y9" s="58"/>
    </row>
    <row r="10" spans="1:25" ht="27.75" customHeight="1" x14ac:dyDescent="0.25">
      <c r="A10" s="51" t="str">
        <f>IF(VLOOKUP(H2,Tabelle3!A2:O55,7,FALSE)=0,"",VLOOKUP(H2,Tabelle3!A2:O55,7,FALSE))</f>
        <v/>
      </c>
      <c r="B10" s="52"/>
      <c r="C10" s="52"/>
      <c r="D10" s="52"/>
      <c r="E10" s="52"/>
      <c r="F10" s="52"/>
      <c r="G10" s="52"/>
      <c r="H10" s="53"/>
      <c r="I10" s="54"/>
      <c r="J10" s="54"/>
      <c r="K10" s="54"/>
      <c r="L10" s="54"/>
      <c r="M10" s="55"/>
      <c r="N10" s="55"/>
      <c r="O10" s="55"/>
      <c r="P10" s="56" t="str">
        <f>IFERROR(VLOOKUP(A10,Tabelle1!A7:K38,11,FALSE),"")</f>
        <v/>
      </c>
      <c r="Q10" s="56"/>
      <c r="R10" s="56"/>
      <c r="S10" s="56"/>
      <c r="T10" s="57"/>
      <c r="U10" s="57"/>
      <c r="V10" s="57"/>
      <c r="W10" s="58" t="str">
        <f t="shared" si="0"/>
        <v/>
      </c>
      <c r="X10" s="58"/>
      <c r="Y10" s="58"/>
    </row>
    <row r="11" spans="1:25" ht="27.75" customHeight="1" x14ac:dyDescent="0.25">
      <c r="A11" s="51" t="str">
        <f>IF(VLOOKUP(H2,Tabelle3!A2:O55,8,FALSE)=0,"",VLOOKUP(H2,Tabelle3!A2:O55,8,FALSE))</f>
        <v/>
      </c>
      <c r="B11" s="52"/>
      <c r="C11" s="52"/>
      <c r="D11" s="52"/>
      <c r="E11" s="52"/>
      <c r="F11" s="52"/>
      <c r="G11" s="52"/>
      <c r="H11" s="53"/>
      <c r="I11" s="54"/>
      <c r="J11" s="54"/>
      <c r="K11" s="54"/>
      <c r="L11" s="54"/>
      <c r="M11" s="55"/>
      <c r="N11" s="55"/>
      <c r="O11" s="55"/>
      <c r="P11" s="56" t="str">
        <f>IFERROR(VLOOKUP(A11,Tabelle1!A8:K39,11,FALSE),"")</f>
        <v/>
      </c>
      <c r="Q11" s="56"/>
      <c r="R11" s="56"/>
      <c r="S11" s="56"/>
      <c r="T11" s="57"/>
      <c r="U11" s="57"/>
      <c r="V11" s="57"/>
      <c r="W11" s="58" t="str">
        <f t="shared" si="0"/>
        <v/>
      </c>
      <c r="X11" s="58"/>
      <c r="Y11" s="58"/>
    </row>
    <row r="12" spans="1:25" ht="27.75" customHeight="1" x14ac:dyDescent="0.25">
      <c r="A12" s="51" t="str">
        <f>IF(VLOOKUP(H2,Tabelle3!A2:O55,9,FALSE)=0,"",VLOOKUP(H2,Tabelle3!A2:O55,9,FALSE))</f>
        <v/>
      </c>
      <c r="B12" s="52"/>
      <c r="C12" s="52"/>
      <c r="D12" s="52"/>
      <c r="E12" s="52"/>
      <c r="F12" s="52"/>
      <c r="G12" s="52"/>
      <c r="H12" s="53"/>
      <c r="I12" s="54"/>
      <c r="J12" s="54"/>
      <c r="K12" s="54"/>
      <c r="L12" s="54"/>
      <c r="M12" s="55"/>
      <c r="N12" s="55"/>
      <c r="O12" s="55"/>
      <c r="P12" s="56" t="str">
        <f>IFERROR(VLOOKUP(A12,Tabelle1!A9:K40,11,FALSE),"")</f>
        <v/>
      </c>
      <c r="Q12" s="56"/>
      <c r="R12" s="56"/>
      <c r="S12" s="56"/>
      <c r="T12" s="57"/>
      <c r="U12" s="57"/>
      <c r="V12" s="57"/>
      <c r="W12" s="58" t="str">
        <f t="shared" si="0"/>
        <v/>
      </c>
      <c r="X12" s="58"/>
      <c r="Y12" s="58"/>
    </row>
    <row r="13" spans="1:25" ht="27.75" customHeight="1" x14ac:dyDescent="0.25">
      <c r="A13" s="51" t="str">
        <f>IF(VLOOKUP(H2,Tabelle3!A2:O55,10,FALSE)=0,"",VLOOKUP(H2,Tabelle3!A2:O55,10,FALSE))</f>
        <v/>
      </c>
      <c r="B13" s="52"/>
      <c r="C13" s="52"/>
      <c r="D13" s="52"/>
      <c r="E13" s="52"/>
      <c r="F13" s="52"/>
      <c r="G13" s="52"/>
      <c r="H13" s="53"/>
      <c r="I13" s="54"/>
      <c r="J13" s="54"/>
      <c r="K13" s="54"/>
      <c r="L13" s="54"/>
      <c r="M13" s="55"/>
      <c r="N13" s="55"/>
      <c r="O13" s="55"/>
      <c r="P13" s="56" t="str">
        <f>IFERROR(VLOOKUP(A13,Tabelle1!A10:K41,11,FALSE),"")</f>
        <v/>
      </c>
      <c r="Q13" s="56"/>
      <c r="R13" s="56"/>
      <c r="S13" s="56"/>
      <c r="T13" s="57"/>
      <c r="U13" s="57"/>
      <c r="V13" s="57"/>
      <c r="W13" s="58" t="str">
        <f t="shared" si="0"/>
        <v/>
      </c>
      <c r="X13" s="58"/>
      <c r="Y13" s="58"/>
    </row>
    <row r="14" spans="1:25" ht="27.75" customHeight="1" x14ac:dyDescent="0.25">
      <c r="A14" s="51" t="str">
        <f>IF(VLOOKUP(H2,Tabelle3!A2:O55,11,FALSE)=0,"",VLOOKUP(H2,Tabelle3!A2:O55,11,FALSE))</f>
        <v/>
      </c>
      <c r="B14" s="52"/>
      <c r="C14" s="52"/>
      <c r="D14" s="52"/>
      <c r="E14" s="52"/>
      <c r="F14" s="52"/>
      <c r="G14" s="52"/>
      <c r="H14" s="53"/>
      <c r="I14" s="54"/>
      <c r="J14" s="54"/>
      <c r="K14" s="54"/>
      <c r="L14" s="54"/>
      <c r="M14" s="55"/>
      <c r="N14" s="55"/>
      <c r="O14" s="55"/>
      <c r="P14" s="56" t="str">
        <f>IFERROR(VLOOKUP(A14,Tabelle1!A12:K42,11,FALSE),"")</f>
        <v/>
      </c>
      <c r="Q14" s="56"/>
      <c r="R14" s="56"/>
      <c r="S14" s="56"/>
      <c r="T14" s="57"/>
      <c r="U14" s="57"/>
      <c r="V14" s="57"/>
      <c r="W14" s="58" t="str">
        <f t="shared" si="0"/>
        <v/>
      </c>
      <c r="X14" s="58"/>
      <c r="Y14" s="58"/>
    </row>
    <row r="15" spans="1:25" ht="27.75" customHeight="1" x14ac:dyDescent="0.25">
      <c r="A15" s="51" t="str">
        <f>IF(VLOOKUP(H2,Tabelle3!A2:O55,12,FALSE)=0,"",VLOOKUP(H2,Tabelle3!A2:O55,12,FALSE))</f>
        <v/>
      </c>
      <c r="B15" s="52"/>
      <c r="C15" s="52"/>
      <c r="D15" s="52"/>
      <c r="E15" s="52"/>
      <c r="F15" s="52"/>
      <c r="G15" s="52"/>
      <c r="H15" s="53"/>
      <c r="I15" s="54"/>
      <c r="J15" s="54"/>
      <c r="K15" s="54"/>
      <c r="L15" s="54"/>
      <c r="M15" s="55"/>
      <c r="N15" s="55"/>
      <c r="O15" s="55"/>
      <c r="P15" s="56" t="str">
        <f>IFERROR(VLOOKUP(A15,Tabelle1!A13:K43,11,FALSE),"")</f>
        <v/>
      </c>
      <c r="Q15" s="56"/>
      <c r="R15" s="56"/>
      <c r="S15" s="56"/>
      <c r="T15" s="57"/>
      <c r="U15" s="57"/>
      <c r="V15" s="57"/>
      <c r="W15" s="58" t="str">
        <f>IF(A15="","",(+I15*P15))</f>
        <v/>
      </c>
      <c r="X15" s="58"/>
      <c r="Y15" s="58"/>
    </row>
    <row r="16" spans="1:25" ht="27.75" customHeight="1" x14ac:dyDescent="0.25">
      <c r="A16" s="51" t="str">
        <f>IF(VLOOKUP(H2,Tabelle3!A2:O55,13,FALSE)=0,"",VLOOKUP(H2,Tabelle3!A2:O55,13,FALSE))</f>
        <v/>
      </c>
      <c r="B16" s="52"/>
      <c r="C16" s="52"/>
      <c r="D16" s="52"/>
      <c r="E16" s="52"/>
      <c r="F16" s="52"/>
      <c r="G16" s="52"/>
      <c r="H16" s="53"/>
      <c r="I16" s="54"/>
      <c r="J16" s="54"/>
      <c r="K16" s="54"/>
      <c r="L16" s="54"/>
      <c r="M16" s="55"/>
      <c r="N16" s="55"/>
      <c r="O16" s="55"/>
      <c r="P16" s="56" t="str">
        <f>IFERROR(VLOOKUP(A16,Tabelle1!A14:K44,11,FALSE),"")</f>
        <v/>
      </c>
      <c r="Q16" s="56"/>
      <c r="R16" s="56"/>
      <c r="S16" s="56"/>
      <c r="T16" s="57"/>
      <c r="U16" s="57"/>
      <c r="V16" s="57"/>
      <c r="W16" s="58" t="str">
        <f>IF(A16="","",(+I16*P16))</f>
        <v/>
      </c>
      <c r="X16" s="58"/>
      <c r="Y16" s="58"/>
    </row>
    <row r="17" spans="1:25" ht="27.75" customHeight="1" x14ac:dyDescent="0.25">
      <c r="A17" s="51" t="str">
        <f>IF(VLOOKUP(H2,Tabelle3!A2:O55,14,FALSE)=0,"",VLOOKUP(H2,Tabelle3!A2:O55,14,FALSE))</f>
        <v/>
      </c>
      <c r="B17" s="52"/>
      <c r="C17" s="52"/>
      <c r="D17" s="52"/>
      <c r="E17" s="52"/>
      <c r="F17" s="52"/>
      <c r="G17" s="52"/>
      <c r="H17" s="53"/>
      <c r="I17" s="54"/>
      <c r="J17" s="54"/>
      <c r="K17" s="54"/>
      <c r="L17" s="54"/>
      <c r="M17" s="55"/>
      <c r="N17" s="55"/>
      <c r="O17" s="55"/>
      <c r="P17" s="56" t="str">
        <f>IFERROR(VLOOKUP(A17,Tabelle1!A15:K45,11,FALSE),"")</f>
        <v/>
      </c>
      <c r="Q17" s="56"/>
      <c r="R17" s="56"/>
      <c r="S17" s="56"/>
      <c r="T17" s="57"/>
      <c r="U17" s="57"/>
      <c r="V17" s="57"/>
      <c r="W17" s="58" t="str">
        <f t="shared" si="0"/>
        <v/>
      </c>
      <c r="X17" s="58"/>
      <c r="Y17" s="58"/>
    </row>
    <row r="18" spans="1:25" ht="27.75" customHeight="1" x14ac:dyDescent="0.25">
      <c r="A18" s="51" t="str">
        <f>IF(VLOOKUP(H2,Tabelle3!A2:O55,15,FALSE)=0,"",VLOOKUP(H2,Tabelle3!A2:O55,15,FALSE))</f>
        <v/>
      </c>
      <c r="B18" s="52"/>
      <c r="C18" s="52"/>
      <c r="D18" s="52"/>
      <c r="E18" s="52"/>
      <c r="F18" s="52"/>
      <c r="G18" s="52"/>
      <c r="H18" s="53"/>
      <c r="I18" s="54"/>
      <c r="J18" s="54"/>
      <c r="K18" s="54"/>
      <c r="L18" s="54"/>
      <c r="M18" s="55"/>
      <c r="N18" s="55"/>
      <c r="O18" s="55"/>
      <c r="P18" s="56" t="str">
        <f>IFERROR(VLOOKUP(A18,Tabelle1!A18:K46,11,FALSE),"")</f>
        <v/>
      </c>
      <c r="Q18" s="56"/>
      <c r="R18" s="56"/>
      <c r="S18" s="56"/>
      <c r="T18" s="57"/>
      <c r="U18" s="57"/>
      <c r="V18" s="57"/>
      <c r="W18" s="58" t="str">
        <f t="shared" si="0"/>
        <v/>
      </c>
      <c r="X18" s="58"/>
      <c r="Y18" s="58"/>
    </row>
    <row r="19" spans="1:25" ht="27.75" customHeight="1" thickBot="1" x14ac:dyDescent="0.5">
      <c r="A19" s="64" t="s">
        <v>0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6"/>
      <c r="W19" s="62" t="e">
        <f>+SUM(W5:Y18)</f>
        <v>#N/A</v>
      </c>
      <c r="X19" s="63"/>
      <c r="Y19" s="63"/>
    </row>
    <row r="20" spans="1:25" ht="15.75" thickTop="1" x14ac:dyDescent="0.25"/>
  </sheetData>
  <sheetProtection selectLockedCells="1"/>
  <mergeCells count="94">
    <mergeCell ref="A2:G2"/>
    <mergeCell ref="H2:Y2"/>
    <mergeCell ref="W19:Y19"/>
    <mergeCell ref="A19:V19"/>
    <mergeCell ref="W18:Y18"/>
    <mergeCell ref="A18:H18"/>
    <mergeCell ref="I18:L18"/>
    <mergeCell ref="M18:O18"/>
    <mergeCell ref="P18:S18"/>
    <mergeCell ref="T18:V18"/>
    <mergeCell ref="W16:Y16"/>
    <mergeCell ref="A17:H17"/>
    <mergeCell ref="I17:L17"/>
    <mergeCell ref="M17:O17"/>
    <mergeCell ref="P17:S17"/>
    <mergeCell ref="T17:V17"/>
    <mergeCell ref="W17:Y17"/>
    <mergeCell ref="A16:H16"/>
    <mergeCell ref="I16:L16"/>
    <mergeCell ref="M16:O16"/>
    <mergeCell ref="P16:S16"/>
    <mergeCell ref="T16:V16"/>
    <mergeCell ref="W14:Y14"/>
    <mergeCell ref="A15:H15"/>
    <mergeCell ref="I15:L15"/>
    <mergeCell ref="M15:O15"/>
    <mergeCell ref="P15:S15"/>
    <mergeCell ref="T15:V15"/>
    <mergeCell ref="W15:Y15"/>
    <mergeCell ref="A14:H14"/>
    <mergeCell ref="I14:L14"/>
    <mergeCell ref="M14:O14"/>
    <mergeCell ref="P14:S14"/>
    <mergeCell ref="T14:V14"/>
    <mergeCell ref="W12:Y12"/>
    <mergeCell ref="A13:H13"/>
    <mergeCell ref="I13:L13"/>
    <mergeCell ref="M13:O13"/>
    <mergeCell ref="P13:S13"/>
    <mergeCell ref="T13:V13"/>
    <mergeCell ref="W13:Y13"/>
    <mergeCell ref="A12:H12"/>
    <mergeCell ref="I12:L12"/>
    <mergeCell ref="M12:O12"/>
    <mergeCell ref="P12:S12"/>
    <mergeCell ref="T12:V12"/>
    <mergeCell ref="W10:Y10"/>
    <mergeCell ref="A11:H11"/>
    <mergeCell ref="I11:L11"/>
    <mergeCell ref="M11:O11"/>
    <mergeCell ref="P11:S11"/>
    <mergeCell ref="T11:V11"/>
    <mergeCell ref="W11:Y11"/>
    <mergeCell ref="A10:H10"/>
    <mergeCell ref="I10:L10"/>
    <mergeCell ref="M10:O10"/>
    <mergeCell ref="P10:S10"/>
    <mergeCell ref="T10:V10"/>
    <mergeCell ref="I6:L6"/>
    <mergeCell ref="M6:O6"/>
    <mergeCell ref="P6:S6"/>
    <mergeCell ref="W8:Y8"/>
    <mergeCell ref="A9:H9"/>
    <mergeCell ref="I9:L9"/>
    <mergeCell ref="M9:O9"/>
    <mergeCell ref="P9:S9"/>
    <mergeCell ref="T9:V9"/>
    <mergeCell ref="W9:Y9"/>
    <mergeCell ref="A8:H8"/>
    <mergeCell ref="I8:L8"/>
    <mergeCell ref="M8:O8"/>
    <mergeCell ref="P8:S8"/>
    <mergeCell ref="T8:V8"/>
    <mergeCell ref="T6:V6"/>
    <mergeCell ref="W6:Y6"/>
    <mergeCell ref="A7:H7"/>
    <mergeCell ref="I7:L7"/>
    <mergeCell ref="M7:O7"/>
    <mergeCell ref="P7:S7"/>
    <mergeCell ref="T7:V7"/>
    <mergeCell ref="W7:Y7"/>
    <mergeCell ref="A6:H6"/>
    <mergeCell ref="T4:V4"/>
    <mergeCell ref="W4:Y4"/>
    <mergeCell ref="P4:S4"/>
    <mergeCell ref="A5:H5"/>
    <mergeCell ref="I5:L5"/>
    <mergeCell ref="M5:O5"/>
    <mergeCell ref="P5:S5"/>
    <mergeCell ref="T5:V5"/>
    <mergeCell ref="W5:Y5"/>
    <mergeCell ref="A4:H4"/>
    <mergeCell ref="I4:L4"/>
    <mergeCell ref="M4:O4"/>
  </mergeCells>
  <dataValidations count="1">
    <dataValidation type="list" allowBlank="1" showInputMessage="1" showErrorMessage="1" sqref="M5:O18" xr:uid="{DC5696C1-01EE-48B4-A568-D60A005E796D}">
      <formula1>" ,γρ,κιλο,λιτρο,τμχ"</formula1>
    </dataValidation>
  </dataValidations>
  <pageMargins left="0.7" right="0.17708333333333334" top="0.25" bottom="0.78740157499999996" header="0.3" footer="0.3"/>
  <pageSetup paperSize="9" orientation="portrait" horizontalDpi="300" r:id="rId1"/>
  <headerFooter>
    <oddFooter>&amp;Lcopyright by gastro-check24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E04672-EDAC-4AA8-B825-2B94E6036972}">
          <x14:formula1>
            <xm:f>Tabelle2!$A$2:$A$49</xm:f>
          </x14:formula1>
          <xm:sqref>H2:Y2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B6E12-1821-47E3-8DE9-2CB167D316DF}">
  <dimension ref="A1:O34"/>
  <sheetViews>
    <sheetView workbookViewId="0">
      <selection activeCell="A3" sqref="A3"/>
    </sheetView>
  </sheetViews>
  <sheetFormatPr baseColWidth="10" defaultRowHeight="15" x14ac:dyDescent="0.25"/>
  <cols>
    <col min="1" max="1" width="17.7109375" customWidth="1"/>
    <col min="2" max="2" width="14.85546875" style="10" customWidth="1"/>
    <col min="3" max="3" width="14.85546875" customWidth="1"/>
    <col min="4" max="4" width="14.85546875" style="26" customWidth="1"/>
    <col min="5" max="5" width="14.28515625" style="10" customWidth="1"/>
    <col min="6" max="6" width="13.5703125" customWidth="1"/>
    <col min="7" max="8" width="13.7109375" style="20" customWidth="1"/>
    <col min="9" max="9" width="14.28515625" style="10" customWidth="1"/>
    <col min="10" max="10" width="14.28515625" customWidth="1"/>
    <col min="11" max="11" width="14.28515625" style="20" customWidth="1"/>
    <col min="12" max="12" width="13.7109375" style="20" customWidth="1"/>
    <col min="14" max="15" width="18.42578125" customWidth="1"/>
  </cols>
  <sheetData>
    <row r="1" spans="1:15" ht="30.75" customHeight="1" thickBot="1" x14ac:dyDescent="0.3">
      <c r="A1" s="15" t="s">
        <v>1</v>
      </c>
      <c r="B1" s="23" t="s">
        <v>39</v>
      </c>
      <c r="C1" s="21" t="s">
        <v>40</v>
      </c>
      <c r="D1" s="25" t="s">
        <v>41</v>
      </c>
      <c r="E1" s="13" t="s">
        <v>13</v>
      </c>
      <c r="F1" s="14" t="s">
        <v>14</v>
      </c>
      <c r="G1" s="19" t="s">
        <v>15</v>
      </c>
      <c r="H1" s="35" t="s">
        <v>42</v>
      </c>
      <c r="I1" s="13" t="s">
        <v>16</v>
      </c>
      <c r="J1" s="14" t="s">
        <v>17</v>
      </c>
      <c r="K1" s="19" t="s">
        <v>18</v>
      </c>
      <c r="L1" s="35" t="s">
        <v>43</v>
      </c>
      <c r="M1" s="15" t="s">
        <v>19</v>
      </c>
      <c r="N1" s="21" t="s">
        <v>37</v>
      </c>
      <c r="O1" s="27" t="s">
        <v>38</v>
      </c>
    </row>
    <row r="2" spans="1:15" x14ac:dyDescent="0.25">
      <c r="A2" s="12" t="s">
        <v>109</v>
      </c>
      <c r="B2" s="24">
        <v>5</v>
      </c>
      <c r="C2" s="22"/>
      <c r="D2" s="37"/>
      <c r="E2" s="38">
        <v>8.99</v>
      </c>
      <c r="F2" s="39">
        <v>10000</v>
      </c>
      <c r="G2" s="40">
        <f>IF(E2="","",E2/F2)</f>
        <v>8.9900000000000006E-4</v>
      </c>
      <c r="H2" s="36"/>
      <c r="I2" s="38">
        <v>9.99</v>
      </c>
      <c r="J2" s="39">
        <v>10000</v>
      </c>
      <c r="K2" s="40">
        <f>IF(I2="","",I2/J2)</f>
        <v>9.990000000000001E-4</v>
      </c>
      <c r="L2" s="36"/>
      <c r="M2" s="29">
        <f>IF(K2="","",K2-D2)</f>
        <v>9.990000000000001E-4</v>
      </c>
      <c r="N2" s="28">
        <f>IF(B2="","",I2/B2-1)</f>
        <v>0.998</v>
      </c>
      <c r="O2" s="28" t="str">
        <f>IF(D2="","",K2/D2-1)</f>
        <v/>
      </c>
    </row>
    <row r="3" spans="1:15" x14ac:dyDescent="0.25">
      <c r="A3" s="12" t="s">
        <v>2</v>
      </c>
      <c r="B3" s="24"/>
      <c r="C3" s="22"/>
      <c r="D3" s="37"/>
      <c r="E3" s="41"/>
      <c r="F3" s="1"/>
      <c r="G3" s="42" t="str">
        <f t="shared" ref="G3:G31" si="0">IF(E3="","",E3/F3)</f>
        <v/>
      </c>
      <c r="H3" s="36"/>
      <c r="I3" s="41"/>
      <c r="J3" s="1"/>
      <c r="K3" s="46" t="str">
        <f t="shared" ref="K3:K33" si="1">IF(I3="","",I3/J3)</f>
        <v/>
      </c>
      <c r="L3" s="36"/>
      <c r="M3" s="29" t="str">
        <f t="shared" ref="M3:M33" si="2">IF(K3="","",K3-D3)</f>
        <v/>
      </c>
      <c r="N3" s="28" t="str">
        <f t="shared" ref="N3:N33" si="3">IF(B3="","",I3/B3-1)</f>
        <v/>
      </c>
      <c r="O3" s="28" t="str">
        <f t="shared" ref="O3:O33" si="4">IF(D3="","",K3/D3-1)</f>
        <v/>
      </c>
    </row>
    <row r="4" spans="1:15" x14ac:dyDescent="0.25">
      <c r="A4" s="12" t="s">
        <v>36</v>
      </c>
      <c r="B4" s="24"/>
      <c r="C4" s="22"/>
      <c r="D4" s="37"/>
      <c r="E4" s="41"/>
      <c r="F4" s="1"/>
      <c r="G4" s="42" t="str">
        <f t="shared" si="0"/>
        <v/>
      </c>
      <c r="H4" s="36"/>
      <c r="I4" s="41"/>
      <c r="J4" s="1"/>
      <c r="K4" s="46" t="str">
        <f t="shared" si="1"/>
        <v/>
      </c>
      <c r="L4" s="36"/>
      <c r="M4" s="29" t="str">
        <f t="shared" si="2"/>
        <v/>
      </c>
      <c r="N4" s="28" t="str">
        <f t="shared" si="3"/>
        <v/>
      </c>
      <c r="O4" s="28" t="str">
        <f t="shared" si="4"/>
        <v/>
      </c>
    </row>
    <row r="5" spans="1:15" x14ac:dyDescent="0.25">
      <c r="A5" s="12" t="s">
        <v>5</v>
      </c>
      <c r="B5" s="24"/>
      <c r="C5" s="22"/>
      <c r="D5" s="37"/>
      <c r="E5" s="41"/>
      <c r="F5" s="1"/>
      <c r="G5" s="42" t="str">
        <f t="shared" si="0"/>
        <v/>
      </c>
      <c r="H5" s="36"/>
      <c r="I5" s="41"/>
      <c r="J5" s="1"/>
      <c r="K5" s="46" t="str">
        <f t="shared" si="1"/>
        <v/>
      </c>
      <c r="L5" s="36"/>
      <c r="M5" s="29" t="str">
        <f t="shared" si="2"/>
        <v/>
      </c>
      <c r="N5" s="28" t="str">
        <f t="shared" si="3"/>
        <v/>
      </c>
      <c r="O5" s="28" t="str">
        <f t="shared" si="4"/>
        <v/>
      </c>
    </row>
    <row r="6" spans="1:15" x14ac:dyDescent="0.25">
      <c r="A6" s="12" t="s">
        <v>3</v>
      </c>
      <c r="B6" s="24"/>
      <c r="C6" s="22"/>
      <c r="D6" s="37"/>
      <c r="E6" s="41"/>
      <c r="F6" s="1"/>
      <c r="G6" s="42" t="str">
        <f t="shared" si="0"/>
        <v/>
      </c>
      <c r="H6" s="36"/>
      <c r="I6" s="41"/>
      <c r="J6" s="1"/>
      <c r="K6" s="46" t="str">
        <f t="shared" si="1"/>
        <v/>
      </c>
      <c r="L6" s="36"/>
      <c r="M6" s="29" t="str">
        <f t="shared" si="2"/>
        <v/>
      </c>
      <c r="N6" s="28" t="str">
        <f t="shared" si="3"/>
        <v/>
      </c>
      <c r="O6" s="28" t="str">
        <f t="shared" si="4"/>
        <v/>
      </c>
    </row>
    <row r="7" spans="1:15" x14ac:dyDescent="0.25">
      <c r="A7" s="12" t="s">
        <v>6</v>
      </c>
      <c r="B7" s="24"/>
      <c r="C7" s="22"/>
      <c r="D7" s="37"/>
      <c r="E7" s="41"/>
      <c r="F7" s="1"/>
      <c r="G7" s="42" t="str">
        <f t="shared" si="0"/>
        <v/>
      </c>
      <c r="H7" s="36"/>
      <c r="I7" s="41"/>
      <c r="J7" s="1"/>
      <c r="K7" s="46" t="str">
        <f t="shared" si="1"/>
        <v/>
      </c>
      <c r="L7" s="36"/>
      <c r="M7" s="29" t="str">
        <f t="shared" si="2"/>
        <v/>
      </c>
      <c r="N7" s="28" t="str">
        <f t="shared" si="3"/>
        <v/>
      </c>
      <c r="O7" s="28" t="str">
        <f t="shared" si="4"/>
        <v/>
      </c>
    </row>
    <row r="8" spans="1:15" x14ac:dyDescent="0.25">
      <c r="A8" s="12" t="s">
        <v>7</v>
      </c>
      <c r="B8" s="24"/>
      <c r="C8" s="22"/>
      <c r="D8" s="37"/>
      <c r="E8" s="41"/>
      <c r="F8" s="1"/>
      <c r="G8" s="42" t="str">
        <f t="shared" si="0"/>
        <v/>
      </c>
      <c r="H8" s="36"/>
      <c r="I8" s="41"/>
      <c r="J8" s="1"/>
      <c r="K8" s="46" t="str">
        <f t="shared" si="1"/>
        <v/>
      </c>
      <c r="L8" s="36"/>
      <c r="M8" s="29" t="str">
        <f t="shared" si="2"/>
        <v/>
      </c>
      <c r="N8" s="28" t="str">
        <f t="shared" si="3"/>
        <v/>
      </c>
      <c r="O8" s="28" t="str">
        <f t="shared" si="4"/>
        <v/>
      </c>
    </row>
    <row r="9" spans="1:15" x14ac:dyDescent="0.25">
      <c r="A9" s="11" t="s">
        <v>8</v>
      </c>
      <c r="B9" s="24"/>
      <c r="C9" s="22"/>
      <c r="D9" s="37"/>
      <c r="E9" s="41"/>
      <c r="F9" s="1"/>
      <c r="G9" s="42" t="str">
        <f t="shared" si="0"/>
        <v/>
      </c>
      <c r="H9" s="36"/>
      <c r="I9" s="41"/>
      <c r="J9" s="1"/>
      <c r="K9" s="46" t="str">
        <f t="shared" si="1"/>
        <v/>
      </c>
      <c r="L9" s="36"/>
      <c r="M9" s="29" t="str">
        <f t="shared" si="2"/>
        <v/>
      </c>
      <c r="N9" s="28" t="str">
        <f t="shared" si="3"/>
        <v/>
      </c>
      <c r="O9" s="28" t="str">
        <f t="shared" si="4"/>
        <v/>
      </c>
    </row>
    <row r="10" spans="1:15" x14ac:dyDescent="0.25">
      <c r="A10" s="11" t="s">
        <v>9</v>
      </c>
      <c r="B10" s="24"/>
      <c r="C10" s="22"/>
      <c r="D10" s="37"/>
      <c r="E10" s="41"/>
      <c r="F10" s="1"/>
      <c r="G10" s="42" t="str">
        <f t="shared" si="0"/>
        <v/>
      </c>
      <c r="H10" s="36"/>
      <c r="I10" s="41"/>
      <c r="J10" s="1"/>
      <c r="K10" s="46" t="str">
        <f t="shared" si="1"/>
        <v/>
      </c>
      <c r="L10" s="36"/>
      <c r="M10" s="29" t="str">
        <f t="shared" si="2"/>
        <v/>
      </c>
      <c r="N10" s="28" t="str">
        <f t="shared" si="3"/>
        <v/>
      </c>
      <c r="O10" s="28" t="str">
        <f t="shared" si="4"/>
        <v/>
      </c>
    </row>
    <row r="11" spans="1:15" x14ac:dyDescent="0.25">
      <c r="A11" s="11" t="s">
        <v>105</v>
      </c>
      <c r="B11" s="24"/>
      <c r="C11" s="22"/>
      <c r="D11" s="37"/>
      <c r="E11" s="41"/>
      <c r="F11" s="1"/>
      <c r="G11" s="42"/>
      <c r="H11" s="36"/>
      <c r="I11" s="41"/>
      <c r="J11" s="1"/>
      <c r="K11" s="46"/>
      <c r="L11" s="36"/>
      <c r="M11" s="29"/>
      <c r="N11" s="28"/>
      <c r="O11" s="28"/>
    </row>
    <row r="12" spans="1:15" x14ac:dyDescent="0.25">
      <c r="A12" s="11" t="s">
        <v>10</v>
      </c>
      <c r="B12" s="24"/>
      <c r="C12" s="22"/>
      <c r="D12" s="37"/>
      <c r="E12" s="41"/>
      <c r="F12" s="1"/>
      <c r="G12" s="42" t="str">
        <f t="shared" si="0"/>
        <v/>
      </c>
      <c r="H12" s="36"/>
      <c r="I12" s="41"/>
      <c r="J12" s="1"/>
      <c r="K12" s="46" t="str">
        <f t="shared" si="1"/>
        <v/>
      </c>
      <c r="L12" s="36"/>
      <c r="M12" s="29" t="str">
        <f t="shared" si="2"/>
        <v/>
      </c>
      <c r="N12" s="28" t="str">
        <f t="shared" si="3"/>
        <v/>
      </c>
      <c r="O12" s="28" t="str">
        <f t="shared" si="4"/>
        <v/>
      </c>
    </row>
    <row r="13" spans="1:15" x14ac:dyDescent="0.25">
      <c r="A13" s="11" t="s">
        <v>11</v>
      </c>
      <c r="B13" s="24"/>
      <c r="C13" s="22"/>
      <c r="D13" s="37"/>
      <c r="E13" s="41"/>
      <c r="F13" s="1"/>
      <c r="G13" s="42" t="str">
        <f t="shared" si="0"/>
        <v/>
      </c>
      <c r="H13" s="36"/>
      <c r="I13" s="41"/>
      <c r="J13" s="1"/>
      <c r="K13" s="46" t="str">
        <f t="shared" si="1"/>
        <v/>
      </c>
      <c r="L13" s="36"/>
      <c r="M13" s="29" t="str">
        <f t="shared" si="2"/>
        <v/>
      </c>
      <c r="N13" s="28" t="str">
        <f t="shared" si="3"/>
        <v/>
      </c>
      <c r="O13" s="28" t="str">
        <f t="shared" si="4"/>
        <v/>
      </c>
    </row>
    <row r="14" spans="1:15" x14ac:dyDescent="0.25">
      <c r="A14" s="11" t="s">
        <v>12</v>
      </c>
      <c r="B14" s="24"/>
      <c r="C14" s="22"/>
      <c r="D14" s="37"/>
      <c r="E14" s="41"/>
      <c r="F14" s="1"/>
      <c r="G14" s="42" t="str">
        <f t="shared" si="0"/>
        <v/>
      </c>
      <c r="H14" s="36"/>
      <c r="I14" s="41"/>
      <c r="J14" s="1"/>
      <c r="K14" s="46" t="str">
        <f t="shared" si="1"/>
        <v/>
      </c>
      <c r="L14" s="36"/>
      <c r="M14" s="29" t="str">
        <f t="shared" si="2"/>
        <v/>
      </c>
      <c r="N14" s="28" t="str">
        <f t="shared" si="3"/>
        <v/>
      </c>
      <c r="O14" s="28" t="str">
        <f t="shared" si="4"/>
        <v/>
      </c>
    </row>
    <row r="15" spans="1:15" x14ac:dyDescent="0.25">
      <c r="A15" s="16" t="s">
        <v>20</v>
      </c>
      <c r="B15" s="24"/>
      <c r="C15" s="22"/>
      <c r="D15" s="37"/>
      <c r="E15" s="41"/>
      <c r="F15" s="1"/>
      <c r="G15" s="42" t="str">
        <f t="shared" si="0"/>
        <v/>
      </c>
      <c r="H15" s="36"/>
      <c r="I15" s="41"/>
      <c r="J15" s="1"/>
      <c r="K15" s="46" t="str">
        <f t="shared" si="1"/>
        <v/>
      </c>
      <c r="L15" s="36"/>
      <c r="M15" s="29" t="str">
        <f t="shared" si="2"/>
        <v/>
      </c>
      <c r="N15" s="28" t="str">
        <f t="shared" si="3"/>
        <v/>
      </c>
      <c r="O15" s="28" t="str">
        <f t="shared" si="4"/>
        <v/>
      </c>
    </row>
    <row r="16" spans="1:15" x14ac:dyDescent="0.25">
      <c r="A16" s="16" t="s">
        <v>106</v>
      </c>
      <c r="B16" s="24"/>
      <c r="C16" s="22"/>
      <c r="D16" s="37"/>
      <c r="E16" s="41"/>
      <c r="F16" s="1"/>
      <c r="G16" s="42"/>
      <c r="H16" s="36"/>
      <c r="I16" s="41"/>
      <c r="J16" s="1"/>
      <c r="K16" s="46"/>
      <c r="L16" s="36"/>
      <c r="M16" s="29"/>
      <c r="N16" s="28"/>
      <c r="O16" s="28"/>
    </row>
    <row r="17" spans="1:15" x14ac:dyDescent="0.25">
      <c r="A17" s="16" t="s">
        <v>107</v>
      </c>
      <c r="B17" s="24"/>
      <c r="C17" s="22"/>
      <c r="D17" s="37"/>
      <c r="E17" s="41"/>
      <c r="F17" s="1"/>
      <c r="G17" s="42"/>
      <c r="H17" s="36"/>
      <c r="I17" s="41"/>
      <c r="J17" s="1"/>
      <c r="K17" s="46"/>
      <c r="L17" s="36"/>
      <c r="M17" s="29"/>
      <c r="N17" s="28"/>
      <c r="O17" s="28"/>
    </row>
    <row r="18" spans="1:15" x14ac:dyDescent="0.25">
      <c r="A18" s="16" t="s">
        <v>21</v>
      </c>
      <c r="B18" s="24"/>
      <c r="C18" s="22"/>
      <c r="D18" s="37"/>
      <c r="E18" s="41"/>
      <c r="F18" s="1"/>
      <c r="G18" s="42" t="str">
        <f t="shared" si="0"/>
        <v/>
      </c>
      <c r="H18" s="36"/>
      <c r="I18" s="41"/>
      <c r="J18" s="1"/>
      <c r="K18" s="46" t="str">
        <f t="shared" si="1"/>
        <v/>
      </c>
      <c r="L18" s="36"/>
      <c r="M18" s="29" t="str">
        <f t="shared" si="2"/>
        <v/>
      </c>
      <c r="N18" s="28" t="str">
        <f t="shared" si="3"/>
        <v/>
      </c>
      <c r="O18" s="28" t="str">
        <f t="shared" si="4"/>
        <v/>
      </c>
    </row>
    <row r="19" spans="1:15" x14ac:dyDescent="0.25">
      <c r="A19" s="17" t="s">
        <v>31</v>
      </c>
      <c r="B19" s="24"/>
      <c r="C19" s="22"/>
      <c r="D19" s="37"/>
      <c r="E19" s="41"/>
      <c r="F19" s="1"/>
      <c r="G19" s="42" t="str">
        <f>IF(E19="","",E19/F19)</f>
        <v/>
      </c>
      <c r="H19" s="36"/>
      <c r="I19" s="41"/>
      <c r="J19" s="1"/>
      <c r="K19" s="46" t="str">
        <f t="shared" si="1"/>
        <v/>
      </c>
      <c r="L19" s="36"/>
      <c r="M19" s="29" t="str">
        <f t="shared" si="2"/>
        <v/>
      </c>
      <c r="N19" s="28" t="str">
        <f t="shared" si="3"/>
        <v/>
      </c>
      <c r="O19" s="28" t="str">
        <f t="shared" si="4"/>
        <v/>
      </c>
    </row>
    <row r="20" spans="1:15" x14ac:dyDescent="0.25">
      <c r="A20" s="17" t="s">
        <v>23</v>
      </c>
      <c r="B20" s="24"/>
      <c r="C20" s="22"/>
      <c r="D20" s="37"/>
      <c r="E20" s="41"/>
      <c r="F20" s="1"/>
      <c r="G20" s="42" t="str">
        <f t="shared" si="0"/>
        <v/>
      </c>
      <c r="H20" s="36"/>
      <c r="I20" s="41"/>
      <c r="J20" s="1"/>
      <c r="K20" s="46" t="str">
        <f t="shared" si="1"/>
        <v/>
      </c>
      <c r="L20" s="36"/>
      <c r="M20" s="29" t="str">
        <f t="shared" si="2"/>
        <v/>
      </c>
      <c r="N20" s="28" t="str">
        <f t="shared" si="3"/>
        <v/>
      </c>
      <c r="O20" s="28" t="str">
        <f t="shared" si="4"/>
        <v/>
      </c>
    </row>
    <row r="21" spans="1:15" x14ac:dyDescent="0.25">
      <c r="A21" s="17" t="s">
        <v>25</v>
      </c>
      <c r="B21" s="24"/>
      <c r="C21" s="22"/>
      <c r="D21" s="37"/>
      <c r="E21" s="41"/>
      <c r="F21" s="1"/>
      <c r="G21" s="42" t="str">
        <f t="shared" si="0"/>
        <v/>
      </c>
      <c r="H21" s="36"/>
      <c r="I21" s="41"/>
      <c r="J21" s="1"/>
      <c r="K21" s="46" t="str">
        <f t="shared" si="1"/>
        <v/>
      </c>
      <c r="L21" s="36"/>
      <c r="M21" s="29" t="str">
        <f t="shared" si="2"/>
        <v/>
      </c>
      <c r="N21" s="28" t="str">
        <f t="shared" si="3"/>
        <v/>
      </c>
      <c r="O21" s="28" t="str">
        <f t="shared" si="4"/>
        <v/>
      </c>
    </row>
    <row r="22" spans="1:15" x14ac:dyDescent="0.25">
      <c r="A22" s="17" t="s">
        <v>32</v>
      </c>
      <c r="B22" s="24"/>
      <c r="C22" s="22"/>
      <c r="D22" s="37"/>
      <c r="E22" s="41"/>
      <c r="F22" s="1"/>
      <c r="G22" s="42" t="str">
        <f t="shared" si="0"/>
        <v/>
      </c>
      <c r="H22" s="36"/>
      <c r="I22" s="41"/>
      <c r="J22" s="1"/>
      <c r="K22" s="46" t="str">
        <f t="shared" si="1"/>
        <v/>
      </c>
      <c r="L22" s="36"/>
      <c r="M22" s="29" t="str">
        <f t="shared" si="2"/>
        <v/>
      </c>
      <c r="N22" s="28" t="str">
        <f t="shared" si="3"/>
        <v/>
      </c>
      <c r="O22" s="28" t="str">
        <f t="shared" si="4"/>
        <v/>
      </c>
    </row>
    <row r="23" spans="1:15" x14ac:dyDescent="0.25">
      <c r="A23" s="17" t="s">
        <v>26</v>
      </c>
      <c r="B23" s="24"/>
      <c r="C23" s="22"/>
      <c r="D23" s="37"/>
      <c r="E23" s="41"/>
      <c r="F23" s="1"/>
      <c r="G23" s="42" t="str">
        <f t="shared" si="0"/>
        <v/>
      </c>
      <c r="H23" s="36"/>
      <c r="I23" s="41"/>
      <c r="J23" s="1"/>
      <c r="K23" s="46" t="str">
        <f t="shared" si="1"/>
        <v/>
      </c>
      <c r="L23" s="36"/>
      <c r="M23" s="29" t="str">
        <f t="shared" si="2"/>
        <v/>
      </c>
      <c r="N23" s="28" t="str">
        <f t="shared" si="3"/>
        <v/>
      </c>
      <c r="O23" s="28" t="str">
        <f t="shared" si="4"/>
        <v/>
      </c>
    </row>
    <row r="24" spans="1:15" x14ac:dyDescent="0.25">
      <c r="A24" s="17" t="s">
        <v>30</v>
      </c>
      <c r="B24" s="24"/>
      <c r="C24" s="22"/>
      <c r="D24" s="37"/>
      <c r="E24" s="41"/>
      <c r="F24" s="1"/>
      <c r="G24" s="42"/>
      <c r="H24" s="36"/>
      <c r="I24" s="41"/>
      <c r="J24" s="1"/>
      <c r="K24" s="46"/>
      <c r="L24" s="36"/>
      <c r="M24" s="29"/>
      <c r="N24" s="28"/>
      <c r="O24" s="28"/>
    </row>
    <row r="25" spans="1:15" x14ac:dyDescent="0.25">
      <c r="A25" s="17" t="s">
        <v>29</v>
      </c>
      <c r="B25" s="24"/>
      <c r="C25" s="22"/>
      <c r="D25" s="37"/>
      <c r="E25" s="41"/>
      <c r="F25" s="1"/>
      <c r="G25" s="42" t="str">
        <f t="shared" si="0"/>
        <v/>
      </c>
      <c r="H25" s="36"/>
      <c r="I25" s="41"/>
      <c r="J25" s="1"/>
      <c r="K25" s="46" t="str">
        <f t="shared" si="1"/>
        <v/>
      </c>
      <c r="L25" s="36"/>
      <c r="M25" s="29" t="str">
        <f t="shared" si="2"/>
        <v/>
      </c>
      <c r="N25" s="28" t="str">
        <f t="shared" si="3"/>
        <v/>
      </c>
      <c r="O25" s="28" t="str">
        <f t="shared" si="4"/>
        <v/>
      </c>
    </row>
    <row r="26" spans="1:15" x14ac:dyDescent="0.25">
      <c r="A26" s="17" t="s">
        <v>27</v>
      </c>
      <c r="B26" s="24"/>
      <c r="C26" s="22"/>
      <c r="D26" s="37"/>
      <c r="E26" s="41"/>
      <c r="F26" s="1"/>
      <c r="G26" s="42" t="str">
        <f t="shared" si="0"/>
        <v/>
      </c>
      <c r="H26" s="36"/>
      <c r="I26" s="41"/>
      <c r="J26" s="1"/>
      <c r="K26" s="46" t="str">
        <f t="shared" si="1"/>
        <v/>
      </c>
      <c r="L26" s="36"/>
      <c r="M26" s="29" t="str">
        <f t="shared" si="2"/>
        <v/>
      </c>
      <c r="N26" s="28" t="str">
        <f t="shared" si="3"/>
        <v/>
      </c>
      <c r="O26" s="28" t="str">
        <f t="shared" si="4"/>
        <v/>
      </c>
    </row>
    <row r="27" spans="1:15" x14ac:dyDescent="0.25">
      <c r="A27" s="17" t="s">
        <v>28</v>
      </c>
      <c r="B27" s="24"/>
      <c r="C27" s="22"/>
      <c r="D27" s="37"/>
      <c r="E27" s="41"/>
      <c r="F27" s="1"/>
      <c r="G27" s="42" t="str">
        <f t="shared" si="0"/>
        <v/>
      </c>
      <c r="H27" s="36"/>
      <c r="I27" s="41"/>
      <c r="J27" s="1"/>
      <c r="K27" s="46" t="str">
        <f t="shared" si="1"/>
        <v/>
      </c>
      <c r="L27" s="36"/>
      <c r="M27" s="29" t="str">
        <f t="shared" si="2"/>
        <v/>
      </c>
      <c r="N27" s="28" t="str">
        <f t="shared" si="3"/>
        <v/>
      </c>
      <c r="O27" s="28" t="str">
        <f t="shared" si="4"/>
        <v/>
      </c>
    </row>
    <row r="28" spans="1:15" x14ac:dyDescent="0.25">
      <c r="A28" s="17" t="s">
        <v>24</v>
      </c>
      <c r="B28" s="24"/>
      <c r="C28" s="22"/>
      <c r="D28" s="37"/>
      <c r="E28" s="41"/>
      <c r="F28" s="1"/>
      <c r="G28" s="42" t="str">
        <f t="shared" si="0"/>
        <v/>
      </c>
      <c r="H28" s="36"/>
      <c r="I28" s="41"/>
      <c r="J28" s="1"/>
      <c r="K28" s="46" t="str">
        <f t="shared" si="1"/>
        <v/>
      </c>
      <c r="L28" s="36"/>
      <c r="M28" s="29" t="str">
        <f t="shared" si="2"/>
        <v/>
      </c>
      <c r="N28" s="28" t="str">
        <f t="shared" si="3"/>
        <v/>
      </c>
      <c r="O28" s="28" t="str">
        <f t="shared" si="4"/>
        <v/>
      </c>
    </row>
    <row r="29" spans="1:15" x14ac:dyDescent="0.25">
      <c r="A29" s="17" t="s">
        <v>22</v>
      </c>
      <c r="B29" s="24"/>
      <c r="C29" s="22"/>
      <c r="D29" s="37"/>
      <c r="E29" s="41"/>
      <c r="F29" s="1"/>
      <c r="G29" s="42" t="str">
        <f t="shared" si="0"/>
        <v/>
      </c>
      <c r="H29" s="36"/>
      <c r="I29" s="41"/>
      <c r="J29" s="1"/>
      <c r="K29" s="46" t="str">
        <f t="shared" si="1"/>
        <v/>
      </c>
      <c r="L29" s="36"/>
      <c r="M29" s="29" t="str">
        <f t="shared" si="2"/>
        <v/>
      </c>
      <c r="N29" s="28" t="str">
        <f t="shared" si="3"/>
        <v/>
      </c>
      <c r="O29" s="28" t="str">
        <f t="shared" si="4"/>
        <v/>
      </c>
    </row>
    <row r="30" spans="1:15" x14ac:dyDescent="0.25">
      <c r="A30" s="17" t="s">
        <v>30</v>
      </c>
      <c r="B30" s="24"/>
      <c r="C30" s="22"/>
      <c r="D30" s="37"/>
      <c r="E30" s="41"/>
      <c r="F30" s="1"/>
      <c r="G30" s="42" t="str">
        <f t="shared" si="0"/>
        <v/>
      </c>
      <c r="H30" s="36"/>
      <c r="I30" s="41"/>
      <c r="J30" s="1"/>
      <c r="K30" s="46" t="str">
        <f t="shared" si="1"/>
        <v/>
      </c>
      <c r="L30" s="36"/>
      <c r="M30" s="29" t="str">
        <f t="shared" si="2"/>
        <v/>
      </c>
      <c r="N30" s="28" t="str">
        <f t="shared" si="3"/>
        <v/>
      </c>
      <c r="O30" s="28" t="str">
        <f t="shared" si="4"/>
        <v/>
      </c>
    </row>
    <row r="31" spans="1:15" x14ac:dyDescent="0.25">
      <c r="A31" s="18" t="s">
        <v>33</v>
      </c>
      <c r="B31" s="24"/>
      <c r="C31" s="22"/>
      <c r="D31" s="37"/>
      <c r="E31" s="41"/>
      <c r="F31" s="1"/>
      <c r="G31" s="42" t="str">
        <f t="shared" si="0"/>
        <v/>
      </c>
      <c r="H31" s="36"/>
      <c r="I31" s="41"/>
      <c r="J31" s="1"/>
      <c r="K31" s="46" t="str">
        <f t="shared" si="1"/>
        <v/>
      </c>
      <c r="L31" s="36"/>
      <c r="M31" s="29" t="str">
        <f t="shared" si="2"/>
        <v/>
      </c>
      <c r="N31" s="28" t="str">
        <f t="shared" si="3"/>
        <v/>
      </c>
      <c r="O31" s="28" t="str">
        <f t="shared" si="4"/>
        <v/>
      </c>
    </row>
    <row r="32" spans="1:15" x14ac:dyDescent="0.25">
      <c r="A32" s="18" t="s">
        <v>34</v>
      </c>
      <c r="B32" s="24"/>
      <c r="C32" s="22"/>
      <c r="D32" s="37"/>
      <c r="E32" s="41"/>
      <c r="F32" s="1"/>
      <c r="G32" s="42" t="str">
        <f>IF(E32="","",E32/F32)</f>
        <v/>
      </c>
      <c r="H32" s="36"/>
      <c r="I32" s="41"/>
      <c r="J32" s="1"/>
      <c r="K32" s="46" t="str">
        <f t="shared" si="1"/>
        <v/>
      </c>
      <c r="L32" s="36"/>
      <c r="M32" s="29" t="str">
        <f t="shared" si="2"/>
        <v/>
      </c>
      <c r="N32" s="28" t="str">
        <f t="shared" si="3"/>
        <v/>
      </c>
      <c r="O32" s="28" t="str">
        <f t="shared" si="4"/>
        <v/>
      </c>
    </row>
    <row r="33" spans="1:15" ht="15.75" thickBot="1" x14ac:dyDescent="0.3">
      <c r="A33" s="18" t="s">
        <v>35</v>
      </c>
      <c r="B33" s="24"/>
      <c r="C33" s="22"/>
      <c r="D33" s="37"/>
      <c r="E33" s="43"/>
      <c r="F33" s="44"/>
      <c r="G33" s="45" t="str">
        <f>IF(E33="","",E33/F33)</f>
        <v/>
      </c>
      <c r="H33" s="36"/>
      <c r="I33" s="43"/>
      <c r="J33" s="44"/>
      <c r="K33" s="47" t="str">
        <f t="shared" si="1"/>
        <v/>
      </c>
      <c r="L33" s="36"/>
      <c r="M33" s="29" t="str">
        <f t="shared" si="2"/>
        <v/>
      </c>
      <c r="N33" s="28" t="str">
        <f t="shared" si="3"/>
        <v/>
      </c>
      <c r="O33" s="28" t="str">
        <f t="shared" si="4"/>
        <v/>
      </c>
    </row>
    <row r="34" spans="1:15" x14ac:dyDescent="0.25">
      <c r="N34" s="1"/>
      <c r="O34" s="1"/>
    </row>
  </sheetData>
  <sortState xmlns:xlrd2="http://schemas.microsoft.com/office/spreadsheetml/2017/richdata2" ref="A19:A30">
    <sortCondition ref="A19:A30"/>
  </sortState>
  <dataValidations count="1">
    <dataValidation type="list" allowBlank="1" showInputMessage="1" showErrorMessage="1" sqref="H2:H33 L2:L33" xr:uid="{E42D057D-3FC5-4AAE-ACF0-18420AF06611}">
      <formula1>"Selgros,Metro,LIDL,REWE,ALDI,Link"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E65C-9C52-4CE5-8BC9-E351F85D5583}">
  <dimension ref="A1:AC44"/>
  <sheetViews>
    <sheetView topLeftCell="A14" workbookViewId="0">
      <selection activeCell="A2" sqref="A2:A44"/>
    </sheetView>
  </sheetViews>
  <sheetFormatPr baseColWidth="10" defaultRowHeight="15" x14ac:dyDescent="0.25"/>
  <cols>
    <col min="1" max="1" width="23.140625" customWidth="1"/>
    <col min="2" max="29" width="7.42578125" customWidth="1"/>
  </cols>
  <sheetData>
    <row r="1" spans="1:29" ht="42.75" customHeight="1" x14ac:dyDescent="0.25">
      <c r="B1" s="30" t="s">
        <v>4</v>
      </c>
      <c r="C1" s="30" t="s">
        <v>51</v>
      </c>
      <c r="D1" s="30" t="s">
        <v>36</v>
      </c>
      <c r="E1" s="30" t="s">
        <v>5</v>
      </c>
      <c r="F1" s="30" t="s">
        <v>3</v>
      </c>
      <c r="G1" s="30" t="s">
        <v>6</v>
      </c>
      <c r="H1" s="30" t="s">
        <v>7</v>
      </c>
      <c r="I1" s="31" t="s">
        <v>8</v>
      </c>
      <c r="J1" s="31" t="s">
        <v>9</v>
      </c>
      <c r="K1" s="31" t="s">
        <v>57</v>
      </c>
      <c r="L1" s="31" t="s">
        <v>11</v>
      </c>
      <c r="M1" s="31" t="s">
        <v>12</v>
      </c>
      <c r="N1" s="32" t="s">
        <v>20</v>
      </c>
      <c r="O1" s="32" t="s">
        <v>21</v>
      </c>
      <c r="P1" s="33" t="s">
        <v>31</v>
      </c>
      <c r="Q1" s="33" t="s">
        <v>23</v>
      </c>
      <c r="R1" s="33" t="s">
        <v>25</v>
      </c>
      <c r="S1" s="33" t="s">
        <v>32</v>
      </c>
      <c r="T1" s="33" t="s">
        <v>26</v>
      </c>
      <c r="U1" s="33" t="s">
        <v>29</v>
      </c>
      <c r="V1" s="33" t="s">
        <v>27</v>
      </c>
      <c r="W1" s="33" t="s">
        <v>28</v>
      </c>
      <c r="X1" s="33" t="s">
        <v>24</v>
      </c>
      <c r="Y1" s="33" t="s">
        <v>22</v>
      </c>
      <c r="Z1" s="33" t="s">
        <v>30</v>
      </c>
      <c r="AA1" s="34" t="s">
        <v>52</v>
      </c>
      <c r="AB1" s="34" t="s">
        <v>53</v>
      </c>
      <c r="AC1" s="34" t="s">
        <v>54</v>
      </c>
    </row>
    <row r="2" spans="1:29" x14ac:dyDescent="0.25">
      <c r="A2" t="s">
        <v>55</v>
      </c>
      <c r="B2" s="48">
        <v>1</v>
      </c>
      <c r="C2" s="48">
        <v>1</v>
      </c>
      <c r="D2" s="48">
        <v>1</v>
      </c>
      <c r="E2" s="48">
        <v>0</v>
      </c>
      <c r="F2" s="48">
        <v>0</v>
      </c>
      <c r="G2" s="48">
        <v>0</v>
      </c>
      <c r="H2" s="48">
        <v>0</v>
      </c>
      <c r="I2" s="48">
        <v>0</v>
      </c>
      <c r="J2" s="48">
        <v>0</v>
      </c>
      <c r="K2" s="48">
        <v>0</v>
      </c>
      <c r="L2" s="48">
        <v>0</v>
      </c>
      <c r="M2" s="48">
        <v>0</v>
      </c>
      <c r="N2" s="48">
        <v>0</v>
      </c>
      <c r="O2" s="48">
        <v>0</v>
      </c>
      <c r="P2" s="48">
        <v>0</v>
      </c>
      <c r="Q2" s="48">
        <v>0</v>
      </c>
      <c r="R2" s="48">
        <v>0</v>
      </c>
      <c r="S2" s="48">
        <v>0</v>
      </c>
      <c r="T2" s="48">
        <v>0</v>
      </c>
      <c r="U2" s="48">
        <v>0</v>
      </c>
      <c r="V2" s="48">
        <v>0</v>
      </c>
      <c r="W2" s="48">
        <v>0</v>
      </c>
      <c r="X2" s="48">
        <v>0</v>
      </c>
      <c r="Y2" s="48">
        <v>0</v>
      </c>
      <c r="Z2" s="48">
        <v>0</v>
      </c>
      <c r="AA2" s="48">
        <v>0</v>
      </c>
      <c r="AB2" s="48">
        <v>0</v>
      </c>
      <c r="AC2" s="48">
        <v>0</v>
      </c>
    </row>
    <row r="3" spans="1:29" x14ac:dyDescent="0.25">
      <c r="A3" t="s">
        <v>50</v>
      </c>
      <c r="B3" s="48">
        <v>1</v>
      </c>
      <c r="C3" s="48">
        <v>1</v>
      </c>
      <c r="D3" s="48">
        <v>1</v>
      </c>
      <c r="E3" s="48">
        <v>0</v>
      </c>
      <c r="F3" s="48">
        <v>0</v>
      </c>
      <c r="G3" s="48">
        <v>0</v>
      </c>
      <c r="H3" s="48">
        <v>0</v>
      </c>
      <c r="I3" s="48">
        <v>1</v>
      </c>
      <c r="J3" s="48">
        <v>0</v>
      </c>
      <c r="K3" s="48">
        <v>0</v>
      </c>
      <c r="L3" s="48">
        <v>0</v>
      </c>
      <c r="M3" s="48">
        <v>0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0</v>
      </c>
      <c r="Y3" s="48">
        <v>0</v>
      </c>
      <c r="Z3" s="48">
        <v>0</v>
      </c>
      <c r="AA3" s="48">
        <v>0</v>
      </c>
      <c r="AB3" s="48">
        <v>0</v>
      </c>
      <c r="AC3" s="48">
        <v>0</v>
      </c>
    </row>
    <row r="4" spans="1:29" x14ac:dyDescent="0.25">
      <c r="A4" t="s">
        <v>56</v>
      </c>
      <c r="B4" s="48">
        <v>1</v>
      </c>
      <c r="C4" s="48">
        <v>1</v>
      </c>
      <c r="D4" s="48">
        <v>1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1</v>
      </c>
      <c r="K4" s="48">
        <v>0</v>
      </c>
      <c r="L4" s="48">
        <v>0</v>
      </c>
      <c r="M4" s="48">
        <v>0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8">
        <v>0</v>
      </c>
      <c r="Z4" s="48">
        <v>0</v>
      </c>
      <c r="AA4" s="48">
        <v>0</v>
      </c>
      <c r="AB4" s="48">
        <v>0</v>
      </c>
      <c r="AC4" s="48">
        <v>0</v>
      </c>
    </row>
    <row r="5" spans="1:29" x14ac:dyDescent="0.25">
      <c r="A5" t="s">
        <v>58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8">
        <v>0</v>
      </c>
      <c r="Z5" s="48">
        <v>0</v>
      </c>
      <c r="AA5" s="48">
        <v>0</v>
      </c>
      <c r="AB5" s="48">
        <v>0</v>
      </c>
      <c r="AC5" s="48">
        <v>0</v>
      </c>
    </row>
    <row r="6" spans="1:29" x14ac:dyDescent="0.25">
      <c r="A6" t="s">
        <v>59</v>
      </c>
      <c r="B6" s="48">
        <v>0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</row>
    <row r="7" spans="1:29" x14ac:dyDescent="0.25">
      <c r="A7" t="s">
        <v>60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</row>
    <row r="8" spans="1:29" x14ac:dyDescent="0.25">
      <c r="A8" t="s">
        <v>61</v>
      </c>
      <c r="B8" s="48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</row>
    <row r="9" spans="1:29" x14ac:dyDescent="0.25">
      <c r="A9" t="s">
        <v>62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</row>
    <row r="10" spans="1:29" x14ac:dyDescent="0.25">
      <c r="A10" t="s">
        <v>67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</row>
    <row r="11" spans="1:29" x14ac:dyDescent="0.25">
      <c r="A11" t="s">
        <v>68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</row>
    <row r="12" spans="1:29" x14ac:dyDescent="0.25">
      <c r="A12" t="s">
        <v>63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</row>
    <row r="13" spans="1:29" x14ac:dyDescent="0.25">
      <c r="A13" t="s">
        <v>64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</row>
    <row r="14" spans="1:29" x14ac:dyDescent="0.25">
      <c r="A14" t="s">
        <v>65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</row>
    <row r="15" spans="1:29" x14ac:dyDescent="0.25">
      <c r="A15" t="s">
        <v>66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</row>
    <row r="16" spans="1:29" x14ac:dyDescent="0.25"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</row>
    <row r="17" spans="1:29" x14ac:dyDescent="0.25"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</row>
    <row r="18" spans="1:29" x14ac:dyDescent="0.25"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</row>
    <row r="19" spans="1:29" x14ac:dyDescent="0.25">
      <c r="A19" t="s">
        <v>69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</row>
    <row r="20" spans="1:29" x14ac:dyDescent="0.25">
      <c r="A20" t="s">
        <v>70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</row>
    <row r="21" spans="1:29" x14ac:dyDescent="0.25">
      <c r="A21" t="s">
        <v>71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</row>
    <row r="22" spans="1:29" x14ac:dyDescent="0.25">
      <c r="A22" t="s">
        <v>72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</row>
    <row r="23" spans="1:29" x14ac:dyDescent="0.25">
      <c r="A23" t="s">
        <v>78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</row>
    <row r="24" spans="1:29" x14ac:dyDescent="0.25">
      <c r="A24" t="s">
        <v>73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</row>
    <row r="25" spans="1:29" x14ac:dyDescent="0.25">
      <c r="A25" t="s">
        <v>74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</row>
    <row r="26" spans="1:29" x14ac:dyDescent="0.25">
      <c r="A26" t="s">
        <v>21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</row>
    <row r="27" spans="1:29" x14ac:dyDescent="0.25">
      <c r="A27" t="s">
        <v>75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</row>
    <row r="28" spans="1:29" x14ac:dyDescent="0.25">
      <c r="A28" t="s">
        <v>76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</row>
    <row r="29" spans="1:29" x14ac:dyDescent="0.25">
      <c r="A29" t="s">
        <v>77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</row>
    <row r="30" spans="1:29" x14ac:dyDescent="0.25">
      <c r="A30" t="s">
        <v>79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</row>
    <row r="31" spans="1:29" x14ac:dyDescent="0.25"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</row>
    <row r="32" spans="1:29" x14ac:dyDescent="0.25"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</row>
    <row r="33" spans="1:29" x14ac:dyDescent="0.25">
      <c r="A33" t="s">
        <v>80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</row>
    <row r="34" spans="1:29" x14ac:dyDescent="0.25"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</row>
    <row r="35" spans="1:29" x14ac:dyDescent="0.25">
      <c r="A35" t="s">
        <v>81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</row>
    <row r="36" spans="1:29" x14ac:dyDescent="0.25">
      <c r="A36" t="s">
        <v>82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</row>
    <row r="37" spans="1:29" x14ac:dyDescent="0.25">
      <c r="A37" t="s">
        <v>86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</row>
    <row r="38" spans="1:29" x14ac:dyDescent="0.25">
      <c r="A38" t="s">
        <v>83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</row>
    <row r="39" spans="1:29" x14ac:dyDescent="0.25">
      <c r="A39" t="s">
        <v>84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</row>
    <row r="40" spans="1:29" x14ac:dyDescent="0.25">
      <c r="A40" t="s">
        <v>85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</row>
    <row r="41" spans="1:29" x14ac:dyDescent="0.25"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</row>
    <row r="42" spans="1:29" x14ac:dyDescent="0.25">
      <c r="A42" t="s">
        <v>87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</row>
    <row r="43" spans="1:29" x14ac:dyDescent="0.25">
      <c r="A43" t="s">
        <v>88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</row>
    <row r="44" spans="1:29" x14ac:dyDescent="0.25">
      <c r="A44" t="s">
        <v>89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D983-BD08-43BF-BE51-9B77EDCC2F23}">
  <dimension ref="A2:G55"/>
  <sheetViews>
    <sheetView workbookViewId="0">
      <selection activeCell="F10" sqref="F10"/>
    </sheetView>
  </sheetViews>
  <sheetFormatPr baseColWidth="10" defaultRowHeight="15" x14ac:dyDescent="0.25"/>
  <cols>
    <col min="1" max="1" width="34.42578125" customWidth="1"/>
    <col min="2" max="12" width="15.140625" customWidth="1"/>
  </cols>
  <sheetData>
    <row r="2" spans="1:7" x14ac:dyDescent="0.25">
      <c r="A2" t="s">
        <v>90</v>
      </c>
    </row>
    <row r="3" spans="1:7" x14ac:dyDescent="0.25">
      <c r="A3" t="s">
        <v>55</v>
      </c>
      <c r="B3" t="s">
        <v>4</v>
      </c>
      <c r="C3" t="s">
        <v>36</v>
      </c>
      <c r="D3" t="s">
        <v>91</v>
      </c>
    </row>
    <row r="4" spans="1:7" x14ac:dyDescent="0.25">
      <c r="A4" t="s">
        <v>50</v>
      </c>
      <c r="B4" t="s">
        <v>4</v>
      </c>
      <c r="C4" t="s">
        <v>36</v>
      </c>
      <c r="D4" t="s">
        <v>91</v>
      </c>
      <c r="E4" t="s">
        <v>8</v>
      </c>
    </row>
    <row r="5" spans="1:7" x14ac:dyDescent="0.25">
      <c r="A5" t="s">
        <v>56</v>
      </c>
      <c r="B5" t="s">
        <v>4</v>
      </c>
      <c r="C5" t="s">
        <v>36</v>
      </c>
      <c r="D5" t="s">
        <v>91</v>
      </c>
      <c r="E5" t="s">
        <v>9</v>
      </c>
    </row>
    <row r="6" spans="1:7" x14ac:dyDescent="0.25">
      <c r="A6" t="s">
        <v>58</v>
      </c>
      <c r="B6" t="s">
        <v>4</v>
      </c>
      <c r="C6" t="s">
        <v>36</v>
      </c>
      <c r="D6" t="s">
        <v>91</v>
      </c>
      <c r="E6" t="s">
        <v>25</v>
      </c>
    </row>
    <row r="7" spans="1:7" x14ac:dyDescent="0.25">
      <c r="A7" t="s">
        <v>59</v>
      </c>
      <c r="B7" t="s">
        <v>4</v>
      </c>
      <c r="C7" t="s">
        <v>36</v>
      </c>
      <c r="D7" t="s">
        <v>91</v>
      </c>
      <c r="E7" t="s">
        <v>9</v>
      </c>
      <c r="F7" t="s">
        <v>31</v>
      </c>
    </row>
    <row r="8" spans="1:7" x14ac:dyDescent="0.25">
      <c r="A8" t="s">
        <v>95</v>
      </c>
      <c r="B8" t="s">
        <v>4</v>
      </c>
      <c r="C8" t="s">
        <v>36</v>
      </c>
      <c r="D8" t="s">
        <v>2</v>
      </c>
      <c r="E8" t="s">
        <v>20</v>
      </c>
      <c r="F8" t="s">
        <v>30</v>
      </c>
    </row>
    <row r="9" spans="1:7" x14ac:dyDescent="0.25">
      <c r="A9" t="s">
        <v>60</v>
      </c>
      <c r="B9" t="s">
        <v>4</v>
      </c>
      <c r="C9" t="s">
        <v>36</v>
      </c>
      <c r="D9" t="s">
        <v>91</v>
      </c>
      <c r="E9" t="s">
        <v>8</v>
      </c>
      <c r="F9" t="s">
        <v>25</v>
      </c>
      <c r="G9" t="s">
        <v>105</v>
      </c>
    </row>
    <row r="10" spans="1:7" x14ac:dyDescent="0.25">
      <c r="A10" t="s">
        <v>61</v>
      </c>
      <c r="B10" t="s">
        <v>4</v>
      </c>
      <c r="C10" t="s">
        <v>36</v>
      </c>
      <c r="D10" t="s">
        <v>91</v>
      </c>
      <c r="E10" t="s">
        <v>106</v>
      </c>
      <c r="F10" t="s">
        <v>107</v>
      </c>
    </row>
    <row r="11" spans="1:7" x14ac:dyDescent="0.25">
      <c r="A11" t="s">
        <v>62</v>
      </c>
      <c r="B11" t="s">
        <v>4</v>
      </c>
      <c r="C11" t="s">
        <v>36</v>
      </c>
      <c r="D11" t="s">
        <v>91</v>
      </c>
    </row>
    <row r="12" spans="1:7" x14ac:dyDescent="0.25">
      <c r="A12" t="s">
        <v>67</v>
      </c>
      <c r="B12" t="s">
        <v>4</v>
      </c>
      <c r="C12" t="s">
        <v>36</v>
      </c>
      <c r="D12" t="s">
        <v>91</v>
      </c>
    </row>
    <row r="13" spans="1:7" x14ac:dyDescent="0.25">
      <c r="A13" t="s">
        <v>68</v>
      </c>
      <c r="B13" t="s">
        <v>4</v>
      </c>
      <c r="C13" t="s">
        <v>91</v>
      </c>
    </row>
    <row r="14" spans="1:7" x14ac:dyDescent="0.25">
      <c r="A14" t="s">
        <v>63</v>
      </c>
      <c r="B14" t="s">
        <v>4</v>
      </c>
      <c r="C14" t="s">
        <v>91</v>
      </c>
    </row>
    <row r="15" spans="1:7" x14ac:dyDescent="0.25">
      <c r="A15" t="s">
        <v>64</v>
      </c>
      <c r="B15" t="s">
        <v>4</v>
      </c>
    </row>
    <row r="16" spans="1:7" x14ac:dyDescent="0.25">
      <c r="A16" t="s">
        <v>65</v>
      </c>
      <c r="B16" t="s">
        <v>4</v>
      </c>
    </row>
    <row r="17" spans="1:2" x14ac:dyDescent="0.25">
      <c r="A17" t="s">
        <v>98</v>
      </c>
      <c r="B17" t="s">
        <v>4</v>
      </c>
    </row>
    <row r="18" spans="1:2" x14ac:dyDescent="0.25">
      <c r="A18" t="s">
        <v>96</v>
      </c>
      <c r="B18" t="s">
        <v>4</v>
      </c>
    </row>
    <row r="19" spans="1:2" x14ac:dyDescent="0.25">
      <c r="A19" t="s">
        <v>97</v>
      </c>
      <c r="B19" t="s">
        <v>4</v>
      </c>
    </row>
    <row r="20" spans="1:2" x14ac:dyDescent="0.25">
      <c r="A20" t="s">
        <v>99</v>
      </c>
      <c r="B20" t="s">
        <v>4</v>
      </c>
    </row>
    <row r="21" spans="1:2" x14ac:dyDescent="0.25">
      <c r="A21" t="s">
        <v>94</v>
      </c>
      <c r="B21" t="s">
        <v>4</v>
      </c>
    </row>
    <row r="22" spans="1:2" x14ac:dyDescent="0.25">
      <c r="A22" t="s">
        <v>66</v>
      </c>
      <c r="B22" t="s">
        <v>4</v>
      </c>
    </row>
    <row r="23" spans="1:2" x14ac:dyDescent="0.25">
      <c r="A23" t="s">
        <v>100</v>
      </c>
      <c r="B23" t="s">
        <v>4</v>
      </c>
    </row>
    <row r="26" spans="1:2" x14ac:dyDescent="0.25">
      <c r="A26" t="s">
        <v>69</v>
      </c>
    </row>
    <row r="27" spans="1:2" x14ac:dyDescent="0.25">
      <c r="A27" t="s">
        <v>70</v>
      </c>
    </row>
    <row r="28" spans="1:2" x14ac:dyDescent="0.25">
      <c r="A28" t="s">
        <v>71</v>
      </c>
    </row>
    <row r="29" spans="1:2" x14ac:dyDescent="0.25">
      <c r="A29" t="s">
        <v>72</v>
      </c>
    </row>
    <row r="30" spans="1:2" x14ac:dyDescent="0.25">
      <c r="A30" t="s">
        <v>78</v>
      </c>
    </row>
    <row r="31" spans="1:2" x14ac:dyDescent="0.25">
      <c r="A31" t="s">
        <v>73</v>
      </c>
    </row>
    <row r="32" spans="1:2" x14ac:dyDescent="0.25">
      <c r="A32" t="s">
        <v>74</v>
      </c>
    </row>
    <row r="33" spans="1:1" x14ac:dyDescent="0.25">
      <c r="A33" t="s">
        <v>21</v>
      </c>
    </row>
    <row r="34" spans="1:1" x14ac:dyDescent="0.25">
      <c r="A34" t="s">
        <v>77</v>
      </c>
    </row>
    <row r="35" spans="1:1" x14ac:dyDescent="0.25">
      <c r="A35" t="s">
        <v>92</v>
      </c>
    </row>
    <row r="38" spans="1:1" x14ac:dyDescent="0.25">
      <c r="A38" t="s">
        <v>80</v>
      </c>
    </row>
    <row r="40" spans="1:1" x14ac:dyDescent="0.25">
      <c r="A40" t="s">
        <v>81</v>
      </c>
    </row>
    <row r="41" spans="1:1" x14ac:dyDescent="0.25">
      <c r="A41" t="s">
        <v>101</v>
      </c>
    </row>
    <row r="42" spans="1:1" x14ac:dyDescent="0.25">
      <c r="A42" t="s">
        <v>82</v>
      </c>
    </row>
    <row r="43" spans="1:1" x14ac:dyDescent="0.25">
      <c r="A43" t="s">
        <v>86</v>
      </c>
    </row>
    <row r="44" spans="1:1" x14ac:dyDescent="0.25">
      <c r="A44" t="s">
        <v>83</v>
      </c>
    </row>
    <row r="45" spans="1:1" x14ac:dyDescent="0.25">
      <c r="A45" t="s">
        <v>84</v>
      </c>
    </row>
    <row r="46" spans="1:1" x14ac:dyDescent="0.25">
      <c r="A46" t="s">
        <v>93</v>
      </c>
    </row>
    <row r="47" spans="1:1" x14ac:dyDescent="0.25">
      <c r="A47" t="s">
        <v>85</v>
      </c>
    </row>
    <row r="49" spans="1:1" x14ac:dyDescent="0.25">
      <c r="A49" t="s">
        <v>87</v>
      </c>
    </row>
    <row r="50" spans="1:1" x14ac:dyDescent="0.25">
      <c r="A50" t="s">
        <v>88</v>
      </c>
    </row>
    <row r="51" spans="1:1" x14ac:dyDescent="0.25">
      <c r="A51" t="s">
        <v>89</v>
      </c>
    </row>
    <row r="53" spans="1:1" x14ac:dyDescent="0.25">
      <c r="A53" t="s">
        <v>103</v>
      </c>
    </row>
    <row r="54" spans="1:1" x14ac:dyDescent="0.25">
      <c r="A54" t="s">
        <v>102</v>
      </c>
    </row>
    <row r="55" spans="1:1" x14ac:dyDescent="0.25">
      <c r="A55" t="s">
        <v>104</v>
      </c>
    </row>
  </sheetData>
  <pageMargins left="0.7" right="0.7" top="0.78740157499999996" bottom="0.78740157499999996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BBD676-C581-4BEC-93AC-10E1BC0D385B}">
          <x14:formula1>
            <xm:f>Tabelle1!$A:$A</xm:f>
          </x14:formula1>
          <xm:sqref>B3:M51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Kalkulation</vt:lpstr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Gastro-check24</dc:creator>
  <cp:lastModifiedBy>Goletsas, Dimitrios</cp:lastModifiedBy>
  <dcterms:created xsi:type="dcterms:W3CDTF">2011-10-27T11:16:32Z</dcterms:created>
  <dcterms:modified xsi:type="dcterms:W3CDTF">2025-03-11T12:47:28Z</dcterms:modified>
</cp:coreProperties>
</file>