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ProfilesNic7\Desktop$\c.kunze\Desktop\Dokumente\"/>
    </mc:Choice>
  </mc:AlternateContent>
  <xr:revisionPtr revIDLastSave="0" documentId="8_{00E3B90F-CFDE-499C-98C8-814D1A982844}" xr6:coauthVersionLast="47" xr6:coauthVersionMax="47" xr10:uidLastSave="{00000000-0000-0000-0000-000000000000}"/>
  <bookViews>
    <workbookView xWindow="0" yWindow="0" windowWidth="25800" windowHeight="21000" activeTab="1" xr2:uid="{B32F61AB-1714-4223-B9BD-16FD52282582}"/>
  </bookViews>
  <sheets>
    <sheet name="Einstellungen" sheetId="6" r:id="rId1"/>
    <sheet name="Auswertung" sheetId="5" r:id="rId2"/>
    <sheet name="Start" sheetId="12" r:id="rId3"/>
    <sheet name="Blatt 1" sheetId="7" r:id="rId4"/>
    <sheet name="Blatt 2" sheetId="13" r:id="rId5"/>
    <sheet name="Blatt 3" sheetId="14" r:id="rId6"/>
    <sheet name="Ende" sheetId="11" r:id="rId7"/>
  </sheets>
  <definedNames>
    <definedName name="Kriterien">Tabelle_Kriterien_Gewichtung_1[Kriterien]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C12" i="7"/>
  <c r="I12" i="14"/>
  <c r="H12" i="14"/>
  <c r="G12" i="14"/>
  <c r="F12" i="14"/>
  <c r="E12" i="14"/>
  <c r="D12" i="14"/>
  <c r="C12" i="14"/>
  <c r="I12" i="13"/>
  <c r="H12" i="13"/>
  <c r="G12" i="13"/>
  <c r="F12" i="13"/>
  <c r="E12" i="13"/>
  <c r="D12" i="13"/>
  <c r="D12" i="7"/>
  <c r="C12" i="13"/>
  <c r="I12" i="7"/>
  <c r="H12" i="7"/>
  <c r="G12" i="7"/>
  <c r="F12" i="7"/>
  <c r="E12" i="7"/>
  <c r="F7" i="5" l="1"/>
  <c r="H7" i="5"/>
  <c r="I7" i="5"/>
  <c r="J7" i="5"/>
  <c r="E7" i="5"/>
  <c r="G7" i="5"/>
</calcChain>
</file>

<file path=xl/sharedStrings.xml><?xml version="1.0" encoding="utf-8"?>
<sst xmlns="http://schemas.openxmlformats.org/spreadsheetml/2006/main" count="82" uniqueCount="33">
  <si>
    <t>Kriterien</t>
  </si>
  <si>
    <t>Nachhaltigkeit</t>
  </si>
  <si>
    <t>Bewertung Kriterien</t>
  </si>
  <si>
    <t>sehr gut</t>
  </si>
  <si>
    <t>mangelhaft</t>
  </si>
  <si>
    <t>2019</t>
  </si>
  <si>
    <t>2020</t>
  </si>
  <si>
    <t>2021</t>
  </si>
  <si>
    <t>2022</t>
  </si>
  <si>
    <t>2023</t>
  </si>
  <si>
    <t>2024</t>
  </si>
  <si>
    <t>2025</t>
  </si>
  <si>
    <t>Gewichtung</t>
  </si>
  <si>
    <t xml:space="preserve">Gesamtzufriedenheit pro Jahr im Ø </t>
  </si>
  <si>
    <r>
      <rPr>
        <b/>
        <sz val="16"/>
        <color theme="1"/>
        <rFont val="Arial"/>
        <family val="2"/>
      </rPr>
      <t xml:space="preserve">Kundenzufriedenheit: </t>
    </r>
    <r>
      <rPr>
        <b/>
        <sz val="20"/>
        <color theme="1"/>
        <rFont val="Arial"/>
        <family val="2"/>
      </rPr>
      <t>Blatt 3</t>
    </r>
  </si>
  <si>
    <t>Reserve</t>
  </si>
  <si>
    <t>Blätter</t>
  </si>
  <si>
    <t>Einstellungen</t>
  </si>
  <si>
    <t>Blatt 1</t>
  </si>
  <si>
    <t>Blatt 2</t>
  </si>
  <si>
    <t>Blatt 3</t>
  </si>
  <si>
    <t>Blatt 4</t>
  </si>
  <si>
    <t xml:space="preserve"> </t>
  </si>
  <si>
    <t>best möglicher wert</t>
  </si>
  <si>
    <t>schlecht möglichste Wert</t>
  </si>
  <si>
    <t>Ansehen</t>
  </si>
  <si>
    <t>Auftreten</t>
  </si>
  <si>
    <t>Termin</t>
  </si>
  <si>
    <t>Qualität</t>
  </si>
  <si>
    <t>Flexibilität</t>
  </si>
  <si>
    <r>
      <rPr>
        <b/>
        <sz val="16"/>
        <color theme="1"/>
        <rFont val="Arial"/>
        <family val="2"/>
      </rPr>
      <t>Zufriedenheit:</t>
    </r>
    <r>
      <rPr>
        <b/>
        <sz val="10"/>
        <color theme="1"/>
        <rFont val="Arial"/>
        <family val="2"/>
      </rPr>
      <t xml:space="preserve"> </t>
    </r>
    <r>
      <rPr>
        <b/>
        <sz val="20"/>
        <color theme="1"/>
        <rFont val="Arial"/>
        <family val="2"/>
      </rPr>
      <t>Blatt 1</t>
    </r>
  </si>
  <si>
    <t>Durchschnitt  ohne Gewichtung</t>
  </si>
  <si>
    <t>Durchschnitt mit Gewichtung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</si>
</sst>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0"/>
      <color rgb="FF33332E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572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3F3F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5" tint="0.39997558519241921"/>
      </top>
      <bottom/>
      <diagonal/>
    </border>
    <border>
      <left/>
      <right/>
      <top/>
      <bottom style="thick">
        <color rgb="FFE57200"/>
      </bottom>
      <diagonal/>
    </border>
    <border>
      <left/>
      <right/>
      <top style="thick">
        <color rgb="FFE57200"/>
      </top>
      <bottom/>
      <diagonal/>
    </border>
    <border>
      <left/>
      <right/>
      <top/>
      <bottom style="thin">
        <color theme="5" tint="0.59996337778862885"/>
      </bottom>
      <diagonal/>
    </border>
    <border>
      <left/>
      <right/>
      <top/>
      <bottom style="thin">
        <color theme="5" tint="0.3999450666829432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0" fillId="6" borderId="2" xfId="0" applyFill="1" applyBorder="1" applyAlignment="1">
      <alignment horizontal="center" vertical="center"/>
    </xf>
    <xf numFmtId="49" fontId="0" fillId="0" borderId="0" xfId="0" applyNumberFormat="1"/>
    <xf numFmtId="164" fontId="0" fillId="0" borderId="0" xfId="0" applyNumberFormat="1"/>
    <xf numFmtId="49" fontId="1" fillId="4" borderId="0" xfId="0" applyNumberFormat="1" applyFont="1" applyFill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2" fillId="0" borderId="0" xfId="0" applyFont="1" applyAlignment="1">
      <alignment vertical="center"/>
    </xf>
    <xf numFmtId="2" fontId="0" fillId="3" borderId="3" xfId="0" applyNumberForma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Fill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Standard" xfId="0" builtinId="0"/>
  </cellStyles>
  <dxfs count="57">
    <dxf>
      <numFmt numFmtId="30" formatCode="@"/>
      <fill>
        <patternFill patternType="none">
          <fgColor indexed="64"/>
          <bgColor auto="1"/>
        </patternFill>
      </fill>
    </dxf>
    <dxf>
      <numFmt numFmtId="164" formatCode="0.0"/>
      <fill>
        <patternFill patternType="none">
          <fgColor indexed="64"/>
          <bgColor auto="1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59996337778862885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59996337778862885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59996337778862885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59996337778862885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59996337778862885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59996337778862885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59996337778862885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39994506668294322"/>
        </bottom>
        <vertical/>
        <horizontal/>
      </border>
    </dxf>
    <dxf>
      <border>
        <bottom style="thick">
          <color rgb="FFE57200"/>
        </bottom>
      </border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59996337778862885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5" tint="0.39994506668294322"/>
        </bottom>
        <vertical/>
        <horizontal/>
      </border>
    </dxf>
    <dxf>
      <border>
        <bottom style="thick">
          <color rgb="FFE57200"/>
        </bottom>
      </border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border>
        <bottom style="thick">
          <color rgb="FFE57200"/>
        </bottom>
      </border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border outline="0"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</border>
    </dxf>
    <dxf>
      <fill>
        <patternFill patternType="none">
          <fgColor indexed="64"/>
          <bgColor auto="1"/>
        </patternFill>
      </fill>
    </dxf>
    <dxf>
      <numFmt numFmtId="30" formatCode="@"/>
    </dxf>
  </dxfs>
  <tableStyles count="0" defaultTableStyle="TableStyleMedium2" defaultPivotStyle="PivotStyleLight16"/>
  <colors>
    <mruColors>
      <color rgb="FFF2F2F2"/>
      <color rgb="FFE57200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307641D-C394-47F6-B1DB-527335F66A2C}" name="Tabelle_Kriterien_Gewichtung_1" displayName="Tabelle_Kriterien_Gewichtung_1" ref="E4:F11" totalsRowShown="0" headerRowDxfId="56" dataDxfId="55" tableBorderDxfId="54">
  <autoFilter ref="E4:F11" xr:uid="{5307641D-C394-47F6-B1DB-527335F66A2C}"/>
  <tableColumns count="2">
    <tableColumn id="1" xr3:uid="{216DD2CF-F620-493E-89FF-7FA7E66135B8}" name="Kriterien" dataDxfId="0"/>
    <tableColumn id="2" xr3:uid="{426EB63E-BD82-4EDD-B7F4-657194AF52CE}" name="Gewichtung" dataDxfId="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B5FC4EF-A196-4228-8A3C-6CD50EFA4481}" name="Tabelle_Bewertung_Kriterien" displayName="Tabelle_Bewertung_Kriterien" ref="B4:B14" totalsRowShown="0" headerRowDxfId="53" dataDxfId="52" tableBorderDxfId="51">
  <autoFilter ref="B4:B14" xr:uid="{4B5FC4EF-A196-4228-8A3C-6CD50EFA4481}"/>
  <tableColumns count="1">
    <tableColumn id="1" xr3:uid="{A5124705-FC90-4299-B365-5EA1DD0E5E0F}" name="Bewertung Kriterien" dataDxfId="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2609E7-2073-4BF8-A3C4-37D45DB2D104}" name="Tabelle_Blätter_Gewichtung" displayName="Tabelle_Blätter_Gewichtung" ref="B19:C23" totalsRowShown="0" headerRowDxfId="14" dataDxfId="13">
  <autoFilter ref="B19:C23" xr:uid="{082609E7-2073-4BF8-A3C4-37D45DB2D104}"/>
  <tableColumns count="2">
    <tableColumn id="1" xr3:uid="{F9E2A878-DB7C-459C-A228-4673CC81B153}" name="Blätter" dataDxfId="12"/>
    <tableColumn id="2" xr3:uid="{CB8B83EB-25F7-436B-B41F-24D74CA25040}" name="Gewichtung" dataDxfId="11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C321DF1-22DA-475E-8279-D6C3AF2AACB0}" name="Tabelle_Auswertung" displayName="Tabelle_Auswertung" ref="C6:J10" totalsRowShown="0" headerRowDxfId="10" dataDxfId="9">
  <autoFilter ref="C6:J10" xr:uid="{2C321DF1-22DA-475E-8279-D6C3AF2AACB0}"/>
  <tableColumns count="8">
    <tableColumn id="1" xr3:uid="{435F2E8F-C758-408D-9239-E1E8051A573D}" name=" " dataDxfId="8"/>
    <tableColumn id="2" xr3:uid="{DA3CB597-88E9-42A1-AE5A-A8E218A434F1}" name="2019"/>
    <tableColumn id="3" xr3:uid="{02D7EE0F-7A35-4F39-8B27-A3182CE0BB1A}" name="2020" dataDxfId="7"/>
    <tableColumn id="4" xr3:uid="{CC4FECDA-C3F4-4185-B79E-B6242F3D4F3C}" name="2021" dataDxfId="6"/>
    <tableColumn id="5" xr3:uid="{8E84B73C-C8D7-4A4A-AC86-A36FDD59DC8E}" name="2022" dataDxfId="5"/>
    <tableColumn id="6" xr3:uid="{DAE278FB-21B7-473B-AA0C-BF8AE603FB1F}" name="2023" dataDxfId="4"/>
    <tableColumn id="7" xr3:uid="{CAAA8B96-A248-4F88-87DD-C923E4C2E7A9}" name="2024"/>
    <tableColumn id="8" xr3:uid="{0CEAC89F-92CE-492B-9AD5-B7FA4BE482B0}" name="2025" dataDxfId="3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76DBAF-1239-446E-87DF-D5D5FBD9C7CE}" name="Tabelle_Blatt_1" displayName="Tabelle_Blatt_1" ref="B4:I11" totalsRowShown="0" headerRowDxfId="49" dataDxfId="48" totalsRowDxfId="47" headerRowBorderDxfId="46">
  <autoFilter ref="B4:I11" xr:uid="{6976DBAF-1239-446E-87DF-D5D5FBD9C7CE}"/>
  <tableColumns count="8">
    <tableColumn id="1" xr3:uid="{DC72E7BB-A133-462D-92F8-190505782A67}" name="Kriterien" dataDxfId="45"/>
    <tableColumn id="3" xr3:uid="{553A2CFE-33CC-4121-911C-AC8173289A2A}" name="2019" dataDxfId="2"/>
    <tableColumn id="4" xr3:uid="{7C656D9F-1C11-4BC5-8EC1-7B5397861011}" name="2020" dataDxfId="44"/>
    <tableColumn id="5" xr3:uid="{BDC59F13-945B-422D-B3F0-D0558310935B}" name="2021" dataDxfId="43"/>
    <tableColumn id="6" xr3:uid="{9D9F6531-352C-490C-9106-E01CD38E5FF1}" name="2022" dataDxfId="42"/>
    <tableColumn id="7" xr3:uid="{35B97998-9A99-408C-82A9-C9EB20AEAAAB}" name="2023" dataDxfId="41"/>
    <tableColumn id="8" xr3:uid="{49CCBBC6-6288-41A2-9D66-B35455A102EF}" name="2024" dataDxfId="40"/>
    <tableColumn id="9" xr3:uid="{8ABE9B27-7E93-4C6C-BE58-C9879A110508}" name="2025" dataDxfId="3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807311-86C3-4732-BCBD-92B78EA90B4B}" name="Tabelle_Blatt_2" displayName="Tabelle_Blatt_2" ref="B4:I11" totalsRowShown="0" headerRowDxfId="38" dataDxfId="37" totalsRowDxfId="36" headerRowBorderDxfId="35">
  <autoFilter ref="B4:I11" xr:uid="{81807311-86C3-4732-BCBD-92B78EA90B4B}"/>
  <tableColumns count="8">
    <tableColumn id="1" xr3:uid="{92E01487-7614-44F2-8D78-C408FB1252F4}" name="Kriterien" dataDxfId="34"/>
    <tableColumn id="3" xr3:uid="{8880D04D-7001-44F2-BCC9-747F526CDD80}" name="2019" dataDxfId="33"/>
    <tableColumn id="4" xr3:uid="{76A55AF7-B56B-420A-8AFB-D05DCDE5AD6D}" name="2020" dataDxfId="32"/>
    <tableColumn id="5" xr3:uid="{BBF018F2-9BB0-469E-95D2-C3BB47A6A8C6}" name="2021" dataDxfId="31"/>
    <tableColumn id="6" xr3:uid="{17810DDC-766E-4B87-92BB-A310FA89FEEF}" name="2022" dataDxfId="30"/>
    <tableColumn id="7" xr3:uid="{68849CD4-1E19-46EB-B617-6C08A62D2D72}" name="2023" dataDxfId="29"/>
    <tableColumn id="8" xr3:uid="{00E18057-53B7-4087-A918-877916E18F76}" name="2024" dataDxfId="28"/>
    <tableColumn id="9" xr3:uid="{707BD514-DCAF-4271-B030-CF507B68D3BE}" name="2025" dataDxfId="2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DB234A-AF8A-45F8-9FB2-849D15CC7206}" name="Tabelle_Blatt_3" displayName="Tabelle_Blatt_3" ref="B4:I11" totalsRowShown="0" headerRowDxfId="26" dataDxfId="25" totalsRowDxfId="24" headerRowBorderDxfId="23">
  <autoFilter ref="B4:I11" xr:uid="{B5DB234A-AF8A-45F8-9FB2-849D15CC7206}"/>
  <tableColumns count="8">
    <tableColumn id="1" xr3:uid="{FC895BED-2E32-4F7A-A506-B2BF93CF6780}" name="Kriterien" dataDxfId="22"/>
    <tableColumn id="3" xr3:uid="{ED99540F-1190-4003-8380-9CE21D75AE20}" name="2019" dataDxfId="21"/>
    <tableColumn id="4" xr3:uid="{CF3E4082-8F86-453F-A77D-76DC2EC9E801}" name="2020" dataDxfId="20"/>
    <tableColumn id="5" xr3:uid="{A593B81E-8E4A-4D74-AD31-7EEC364C8B40}" name="2021" dataDxfId="19"/>
    <tableColumn id="6" xr3:uid="{B31517AE-06EA-4176-9E08-8523DDCBE75E}" name="2022" dataDxfId="18"/>
    <tableColumn id="7" xr3:uid="{9D593569-966C-4442-9FE6-4AEF165E6B55}" name="2023" dataDxfId="17"/>
    <tableColumn id="8" xr3:uid="{343BD0DE-72E0-43CA-BADE-F786055FCC7B}" name="2024" dataDxfId="16"/>
    <tableColumn id="9" xr3:uid="{B851DB64-37FC-454A-8FEB-036419D15201}" name="2025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5B51-066F-44B0-A09D-BD6715BDCCF0}">
  <sheetPr codeName="Tabelle1"/>
  <dimension ref="B2:G26"/>
  <sheetViews>
    <sheetView zoomScale="120" zoomScaleNormal="120" workbookViewId="0">
      <selection activeCell="E32" sqref="E32"/>
    </sheetView>
  </sheetViews>
  <sheetFormatPr baseColWidth="10" defaultRowHeight="12.75" x14ac:dyDescent="0.2"/>
  <cols>
    <col min="1" max="1" width="9.42578125" customWidth="1"/>
    <col min="2" max="2" width="29.28515625" style="1" customWidth="1"/>
    <col min="3" max="3" width="25.28515625" customWidth="1"/>
    <col min="5" max="5" width="34" customWidth="1"/>
    <col min="6" max="6" width="13.85546875" customWidth="1"/>
  </cols>
  <sheetData>
    <row r="2" spans="2:6" ht="23.25" customHeight="1" x14ac:dyDescent="0.2">
      <c r="B2" s="15" t="s">
        <v>17</v>
      </c>
      <c r="C2" s="16"/>
      <c r="D2" s="16"/>
      <c r="E2" s="16"/>
      <c r="F2" s="16"/>
    </row>
    <row r="4" spans="2:6" ht="27" customHeight="1" x14ac:dyDescent="0.2">
      <c r="B4" s="9" t="s">
        <v>2</v>
      </c>
      <c r="E4" s="6" t="s">
        <v>0</v>
      </c>
      <c r="F4" s="6" t="s">
        <v>12</v>
      </c>
    </row>
    <row r="5" spans="2:6" x14ac:dyDescent="0.2">
      <c r="B5" s="7"/>
      <c r="E5" s="12" t="s">
        <v>25</v>
      </c>
      <c r="F5" s="8">
        <v>1</v>
      </c>
    </row>
    <row r="6" spans="2:6" x14ac:dyDescent="0.2">
      <c r="B6" s="8">
        <v>1</v>
      </c>
      <c r="C6" t="s">
        <v>3</v>
      </c>
      <c r="E6" s="12" t="s">
        <v>26</v>
      </c>
      <c r="F6" s="8">
        <v>0.8</v>
      </c>
    </row>
    <row r="7" spans="2:6" x14ac:dyDescent="0.2">
      <c r="B7" s="7">
        <v>1.5</v>
      </c>
      <c r="E7" s="12" t="s">
        <v>27</v>
      </c>
      <c r="F7" s="8">
        <v>0.9</v>
      </c>
    </row>
    <row r="8" spans="2:6" x14ac:dyDescent="0.2">
      <c r="B8" s="8">
        <v>2</v>
      </c>
      <c r="E8" s="12" t="s">
        <v>28</v>
      </c>
      <c r="F8" s="8">
        <v>1</v>
      </c>
    </row>
    <row r="9" spans="2:6" x14ac:dyDescent="0.2">
      <c r="B9" s="7">
        <v>2.5</v>
      </c>
      <c r="E9" s="12" t="s">
        <v>29</v>
      </c>
      <c r="F9" s="8">
        <v>0.9</v>
      </c>
    </row>
    <row r="10" spans="2:6" x14ac:dyDescent="0.2">
      <c r="B10" s="8">
        <v>3</v>
      </c>
      <c r="E10" s="12" t="s">
        <v>1</v>
      </c>
      <c r="F10" s="8">
        <v>0.7</v>
      </c>
    </row>
    <row r="11" spans="2:6" x14ac:dyDescent="0.2">
      <c r="B11" s="7">
        <v>3.5</v>
      </c>
      <c r="E11" s="32" t="s">
        <v>15</v>
      </c>
      <c r="F11" s="31"/>
    </row>
    <row r="12" spans="2:6" x14ac:dyDescent="0.2">
      <c r="B12" s="8">
        <v>4</v>
      </c>
    </row>
    <row r="13" spans="2:6" x14ac:dyDescent="0.2">
      <c r="B13" s="7">
        <v>4.5</v>
      </c>
    </row>
    <row r="14" spans="2:6" x14ac:dyDescent="0.2">
      <c r="B14" s="8">
        <v>5</v>
      </c>
      <c r="C14" t="s">
        <v>4</v>
      </c>
      <c r="E14" s="4"/>
    </row>
    <row r="15" spans="2:6" x14ac:dyDescent="0.2">
      <c r="E15" s="4"/>
    </row>
    <row r="19" spans="2:7" x14ac:dyDescent="0.2">
      <c r="B19" s="1" t="s">
        <v>16</v>
      </c>
      <c r="C19" s="1" t="s">
        <v>12</v>
      </c>
    </row>
    <row r="20" spans="2:7" x14ac:dyDescent="0.2">
      <c r="B20" s="10" t="s">
        <v>18</v>
      </c>
      <c r="C20" s="25">
        <v>10</v>
      </c>
    </row>
    <row r="21" spans="2:7" x14ac:dyDescent="0.2">
      <c r="B21" s="1" t="s">
        <v>19</v>
      </c>
      <c r="C21" s="25">
        <v>2</v>
      </c>
    </row>
    <row r="22" spans="2:7" x14ac:dyDescent="0.2">
      <c r="B22" s="10" t="s">
        <v>20</v>
      </c>
      <c r="C22" s="25">
        <v>7</v>
      </c>
    </row>
    <row r="23" spans="2:7" x14ac:dyDescent="0.2">
      <c r="B23" s="26" t="s">
        <v>21</v>
      </c>
      <c r="C23" s="25">
        <v>10</v>
      </c>
      <c r="G23" s="2"/>
    </row>
    <row r="24" spans="2:7" x14ac:dyDescent="0.2">
      <c r="C24" s="25"/>
      <c r="E24" s="5"/>
    </row>
    <row r="25" spans="2:7" x14ac:dyDescent="0.2">
      <c r="B25" s="25"/>
      <c r="C25" s="25"/>
      <c r="E25" s="5"/>
    </row>
    <row r="26" spans="2:7" x14ac:dyDescent="0.2">
      <c r="B26" s="25"/>
      <c r="C26" s="25"/>
      <c r="E26" s="5"/>
    </row>
  </sheetData>
  <mergeCells count="1">
    <mergeCell ref="B2:F2"/>
  </mergeCells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2297-2E5D-4565-BB63-F9CCC6D6F4B1}">
  <sheetPr codeName="Tabelle2"/>
  <dimension ref="C6:J10"/>
  <sheetViews>
    <sheetView tabSelected="1" zoomScale="165" zoomScaleNormal="165" workbookViewId="0">
      <selection activeCell="F15" sqref="F15"/>
    </sheetView>
  </sheetViews>
  <sheetFormatPr baseColWidth="10" defaultRowHeight="12.75" x14ac:dyDescent="0.2"/>
  <sheetData>
    <row r="6" spans="3:10" x14ac:dyDescent="0.2">
      <c r="C6" s="1" t="s">
        <v>22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</row>
    <row r="7" spans="3:10" ht="38.25" x14ac:dyDescent="0.2">
      <c r="C7" s="26" t="s">
        <v>31</v>
      </c>
      <c r="D7" s="27">
        <f>AVERAGE(Start:Ende!C12)</f>
        <v>2.2487373737373737</v>
      </c>
      <c r="E7" s="27">
        <f>AVERAGE(Start:Ende!D12)</f>
        <v>1.5899550224887555</v>
      </c>
      <c r="F7" s="27">
        <f>AVERAGE(Start:Ende!E12)</f>
        <v>2.0122469338356677</v>
      </c>
      <c r="G7" s="27">
        <f>AVERAGE(Start:Ende!F12)</f>
        <v>2.0535958435876398</v>
      </c>
      <c r="H7" s="27">
        <f>AVERAGE(Start:Ende!G12)</f>
        <v>1.353705222860268</v>
      </c>
      <c r="I7" s="27">
        <f>AVERAGE(Start:Ende!H12)</f>
        <v>1.8840342900445204</v>
      </c>
      <c r="J7" s="27">
        <f>AVERAGE(Start:Ende!I12)</f>
        <v>2.53125</v>
      </c>
    </row>
    <row r="8" spans="3:10" ht="38.25" x14ac:dyDescent="0.2">
      <c r="C8" s="26" t="s">
        <v>23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</row>
    <row r="9" spans="3:10" ht="38.25" x14ac:dyDescent="0.2">
      <c r="C9" s="26" t="s">
        <v>24</v>
      </c>
      <c r="D9" s="27">
        <v>5</v>
      </c>
      <c r="E9" s="27">
        <v>5</v>
      </c>
      <c r="F9" s="27">
        <v>5</v>
      </c>
      <c r="G9" s="27">
        <v>5</v>
      </c>
      <c r="H9" s="27">
        <v>5</v>
      </c>
      <c r="I9" s="27">
        <v>5</v>
      </c>
      <c r="J9" s="27">
        <v>5</v>
      </c>
    </row>
    <row r="10" spans="3:10" ht="38.25" x14ac:dyDescent="0.2">
      <c r="C10" s="26" t="s">
        <v>32</v>
      </c>
      <c r="D10" s="26"/>
      <c r="E10" s="1"/>
      <c r="F10" s="1"/>
      <c r="G10" s="1"/>
      <c r="H10" s="1"/>
      <c r="I10" s="28"/>
      <c r="J10" s="1"/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3B4-2603-4308-A877-524AD0816F18}">
  <sheetPr codeName="Tabelle3"/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26AA-F64A-453E-8F4F-0FC934EB8EF5}">
  <sheetPr codeName="Tabelle4"/>
  <dimension ref="A1:J23"/>
  <sheetViews>
    <sheetView showGridLines="0" zoomScale="140" zoomScaleNormal="140" workbookViewId="0">
      <selection activeCell="B13" sqref="B13"/>
    </sheetView>
  </sheetViews>
  <sheetFormatPr baseColWidth="10" defaultRowHeight="12.75" x14ac:dyDescent="0.2"/>
  <cols>
    <col min="1" max="1" width="6.28515625" style="1" customWidth="1"/>
    <col min="2" max="2" width="36.85546875" style="1" customWidth="1"/>
    <col min="3" max="3" width="11.42578125" style="1" customWidth="1"/>
    <col min="4" max="10" width="11.42578125" style="1"/>
    <col min="11" max="11" width="33.85546875" style="1" customWidth="1"/>
    <col min="12" max="16384" width="11.42578125" style="1"/>
  </cols>
  <sheetData>
    <row r="1" spans="1:10" ht="99" customHeight="1" x14ac:dyDescent="0.2">
      <c r="A1" s="13"/>
      <c r="B1" s="17" t="s">
        <v>30</v>
      </c>
      <c r="C1" s="18"/>
      <c r="D1" s="18"/>
      <c r="E1" s="18"/>
      <c r="F1" s="18"/>
      <c r="G1" s="18"/>
      <c r="H1" s="18"/>
      <c r="I1" s="18"/>
    </row>
    <row r="2" spans="1:10" ht="4.5" customHeight="1" x14ac:dyDescent="0.2"/>
    <row r="3" spans="1:10" ht="6" customHeight="1" x14ac:dyDescent="0.2"/>
    <row r="4" spans="1:10" ht="20.100000000000001" customHeight="1" thickBot="1" x14ac:dyDescent="0.25">
      <c r="B4" s="20" t="s">
        <v>0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3"/>
    </row>
    <row r="5" spans="1:10" ht="20.100000000000001" customHeight="1" thickTop="1" x14ac:dyDescent="0.2">
      <c r="B5" s="22" t="s">
        <v>25</v>
      </c>
      <c r="C5" s="29">
        <v>1.5</v>
      </c>
      <c r="D5" s="22">
        <v>1.5</v>
      </c>
      <c r="E5" s="22"/>
      <c r="F5" s="22">
        <v>1</v>
      </c>
      <c r="G5" s="22">
        <v>1</v>
      </c>
      <c r="H5" s="22"/>
      <c r="I5" s="22"/>
      <c r="J5" s="11"/>
    </row>
    <row r="6" spans="1:10" ht="20.100000000000001" customHeight="1" x14ac:dyDescent="0.2">
      <c r="B6" s="23" t="s">
        <v>26</v>
      </c>
      <c r="C6" s="29">
        <v>2</v>
      </c>
      <c r="D6" s="22">
        <v>2</v>
      </c>
      <c r="E6" s="22">
        <v>4</v>
      </c>
      <c r="F6" s="22">
        <v>1</v>
      </c>
      <c r="G6" s="22">
        <v>1</v>
      </c>
      <c r="H6" s="22">
        <v>4</v>
      </c>
      <c r="I6" s="22"/>
      <c r="J6" s="11"/>
    </row>
    <row r="7" spans="1:10" ht="20.100000000000001" customHeight="1" x14ac:dyDescent="0.2">
      <c r="B7" s="23" t="s">
        <v>27</v>
      </c>
      <c r="C7" s="29">
        <v>2</v>
      </c>
      <c r="D7" s="22">
        <v>2</v>
      </c>
      <c r="E7" s="22"/>
      <c r="F7" s="22">
        <v>1</v>
      </c>
      <c r="G7" s="22">
        <v>1</v>
      </c>
      <c r="H7" s="22">
        <v>3</v>
      </c>
      <c r="I7" s="22"/>
      <c r="J7" s="11"/>
    </row>
    <row r="8" spans="1:10" ht="20.100000000000001" customHeight="1" x14ac:dyDescent="0.2">
      <c r="B8" s="23" t="s">
        <v>28</v>
      </c>
      <c r="C8" s="29">
        <v>1</v>
      </c>
      <c r="D8" s="22">
        <v>1</v>
      </c>
      <c r="E8" s="22">
        <v>2</v>
      </c>
      <c r="F8" s="22">
        <v>1</v>
      </c>
      <c r="G8" s="22">
        <v>1</v>
      </c>
      <c r="H8" s="22">
        <v>1</v>
      </c>
      <c r="I8" s="22"/>
      <c r="J8" s="11"/>
    </row>
    <row r="9" spans="1:10" ht="20.100000000000001" customHeight="1" x14ac:dyDescent="0.2">
      <c r="B9" s="23" t="s">
        <v>29</v>
      </c>
      <c r="C9" s="29"/>
      <c r="D9" s="22">
        <v>3</v>
      </c>
      <c r="E9" s="22">
        <v>1</v>
      </c>
      <c r="F9" s="22">
        <v>2</v>
      </c>
      <c r="G9" s="22">
        <v>1</v>
      </c>
      <c r="H9" s="22"/>
      <c r="I9" s="22"/>
      <c r="J9" s="11"/>
    </row>
    <row r="10" spans="1:10" ht="20.100000000000001" customHeight="1" x14ac:dyDescent="0.2">
      <c r="B10" s="23" t="s">
        <v>1</v>
      </c>
      <c r="C10" s="29">
        <v>5</v>
      </c>
      <c r="D10" s="22"/>
      <c r="E10" s="22"/>
      <c r="F10" s="22">
        <v>5</v>
      </c>
      <c r="G10" s="22"/>
      <c r="H10" s="22"/>
      <c r="I10" s="22"/>
      <c r="J10" s="11"/>
    </row>
    <row r="11" spans="1:10" ht="20.100000000000001" customHeight="1" thickBot="1" x14ac:dyDescent="0.25">
      <c r="B11" s="10" t="s">
        <v>15</v>
      </c>
      <c r="C11" s="30"/>
    </row>
    <row r="12" spans="1:10" ht="20.100000000000001" customHeight="1" thickTop="1" x14ac:dyDescent="0.2">
      <c r="B12" s="24" t="s">
        <v>13</v>
      </c>
      <c r="C12" s="14">
        <f>IF(ISERROR(
SUMPRODUCT((Tabelle_Blatt_1[2019]&lt;&gt;0)*Tabelle_Blatt_1[2019]*Tabelle_Kriterien_Gewichtung_1[Gewichtung])/
SUMPRODUCT((Tabelle_Blatt_1[2019]&lt;&gt;0)*Tabelle_Kriterien_Gewichtung_1[Gewichtung])
),"0",
SUMPRODUCT((Tabelle_Blatt_1[2019]&lt;&gt;0)*Tabelle_Blatt_1[2019]*Tabelle_Kriterien_Gewichtung_1[Gewichtung])/
SUMPRODUCT((Tabelle_Blatt_1[2019]&lt;&gt;0)*Tabelle_Kriterien_Gewichtung_1[Gewichtung]))</f>
        <v>2.1363636363636362</v>
      </c>
      <c r="D12" s="14">
        <f>IF(ISERROR(
    SUMPRODUCT((Tabelle_Blatt_1[2020]&lt;&gt;0) * Tabelle_Blatt_1[2020] *  Tabelle_Kriterien_Gewichtung_1[Gewichtung]) /
    SUMPRODUCT((Tabelle_Blatt_1[2020]&lt;&gt;0) *  Tabelle_Kriterien_Gewichtung_1[Gewichtung])
), "0",
    SUMPRODUCT((Tabelle_Blatt_1[2020]&lt;&gt;0) * Tabelle_Blatt_1[2020] *  Tabelle_Kriterien_Gewichtung_1[Gewichtung]) /
    SUMPRODUCT((Tabelle_Blatt_1[2020]&lt;&gt;0) *  Tabelle_Kriterien_Gewichtung_1[Gewichtung])
)</f>
        <v>1.8695652173913044</v>
      </c>
      <c r="E12" s="14">
        <f>IF(ISERROR(
    SUMPRODUCT((Tabelle_Blatt_1[2021]&lt;&gt;0) * Tabelle_Blatt_1[2021] *  Tabelle_Kriterien_Gewichtung_1[Gewichtung]) /
    SUMPRODUCT((Tabelle_Blatt_1[2021]&lt;&gt;0) *  Tabelle_Kriterien_Gewichtung_1[Gewichtung])
), "0",
    SUMPRODUCT((Tabelle_Blatt_1[2021]&lt;&gt;0) * Tabelle_Blatt_1[2021] *  Tabelle_Kriterien_Gewichtung_1[Gewichtung]) /
    SUMPRODUCT((Tabelle_Blatt_1[2021]&lt;&gt;0) *  Tabelle_Kriterien_Gewichtung_1[Gewichtung])
)</f>
        <v>2.2592592592592595</v>
      </c>
      <c r="F12" s="14">
        <f>IF(ISERROR(
    SUMPRODUCT((Tabelle_Blatt_1[2022]&lt;&gt;0) * Tabelle_Blatt_1[2022] *  Tabelle_Kriterien_Gewichtung_1[Gewichtung]) /
    SUMPRODUCT((Tabelle_Blatt_1[2022]&lt;&gt;0) *  Tabelle_Kriterien_Gewichtung_1[Gewichtung])
), "0",
    SUMPRODUCT((Tabelle_Blatt_1[2022]&lt;&gt;0) * Tabelle_Blatt_1[2022] *  Tabelle_Kriterien_Gewichtung_1[Gewichtung]) /
    SUMPRODUCT((Tabelle_Blatt_1[2022]&lt;&gt;0) *  Tabelle_Kriterien_Gewichtung_1[Gewichtung])
)</f>
        <v>1.6981132075471697</v>
      </c>
      <c r="G12" s="14">
        <f>IF(ISERROR(
    SUMPRODUCT((Tabelle_Blatt_1[2023]&lt;&gt;0) * Tabelle_Blatt_1[2023] *  Tabelle_Kriterien_Gewichtung_1[Gewichtung]) /
    SUMPRODUCT((Tabelle_Blatt_1[2023]&lt;&gt;0) *  Tabelle_Kriterien_Gewichtung_1[Gewichtung])
), "0",
    SUMPRODUCT((Tabelle_Blatt_1[2023]&lt;&gt;0) * Tabelle_Blatt_1[2023] *  Tabelle_Kriterien_Gewichtung_1[Gewichtung]) /
    SUMPRODUCT((Tabelle_Blatt_1[2023]&lt;&gt;0) *  Tabelle_Kriterien_Gewichtung_1[Gewichtung])
)</f>
        <v>1</v>
      </c>
      <c r="H12" s="14">
        <f>IF(ISERROR(
    SUMPRODUCT((Tabelle_Blatt_1[2024]&lt;&gt;0) * Tabelle_Blatt_1[2024] *  Tabelle_Kriterien_Gewichtung_1[Gewichtung]) /
    SUMPRODUCT((Tabelle_Blatt_1[2024]&lt;&gt;0) *  Tabelle_Kriterien_Gewichtung_1[Gewichtung])
), "0",
    SUMPRODUCT((Tabelle_Blatt_1[2024]&lt;&gt;0) * Tabelle_Blatt_1[2024] *  Tabelle_Kriterien_Gewichtung_1[Gewichtung]) /
    SUMPRODUCT((Tabelle_Blatt_1[2024]&lt;&gt;0) *  Tabelle_Kriterien_Gewichtung_1[Gewichtung])
)</f>
        <v>2.5555555555555554</v>
      </c>
      <c r="I12" s="14" t="str">
        <f>IF(ISERROR(
    SUMPRODUCT((Tabelle_Blatt_1[2025]&lt;&gt;0) * Tabelle_Blatt_1[2025] *  Tabelle_Kriterien_Gewichtung_1[Gewichtung]) /
    SUMPRODUCT((Tabelle_Blatt_1[2025]&lt;&gt;0) *  Tabelle_Kriterien_Gewichtung_1[Gewichtung])
), "0",
    SUMPRODUCT((Tabelle_Blatt_1[2025]&lt;&gt;0) * Tabelle_Blatt_1[2025] *  Tabelle_Kriterien_Gewichtung_1[Gewichtung]) /
    SUMPRODUCT((Tabelle_Blatt_1[2025]&lt;&gt;0) *  Tabelle_Kriterien_Gewichtung_1[Gewichtung])
)</f>
        <v>0</v>
      </c>
      <c r="J12" s="14"/>
    </row>
    <row r="13" spans="1:10" ht="20.100000000000001" customHeight="1" x14ac:dyDescent="0.2"/>
    <row r="14" spans="1:10" ht="20.100000000000001" customHeight="1" x14ac:dyDescent="0.2"/>
    <row r="16" spans="1:10" x14ac:dyDescent="0.2">
      <c r="C16" s="25"/>
    </row>
    <row r="18" spans="2:2" x14ac:dyDescent="0.2">
      <c r="B18" s="10"/>
    </row>
    <row r="23" spans="2:2" x14ac:dyDescent="0.2">
      <c r="B23" s="10"/>
    </row>
  </sheetData>
  <mergeCells count="1">
    <mergeCell ref="B1:I1"/>
  </mergeCells>
  <phoneticPr fontId="6" type="noConversion"/>
  <dataValidations count="1">
    <dataValidation type="list" allowBlank="1" showInputMessage="1" showErrorMessage="1" sqref="B6:B11 B5" xr:uid="{10EC5F73-B5BD-4F52-84DD-F286C81632D5}">
      <formula1>Kriterien</formula1>
    </dataValidation>
  </dataValidations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1DD685-262A-4217-B2A0-482553FBC0E0}">
          <x14:formula1>
            <xm:f>Einstellungen!$B$5:$B$14</xm:f>
          </x14:formula1>
          <xm:sqref>J5:J10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1707-7DE6-4453-A441-2E5139AD85AB}">
  <sheetPr codeName="Tabelle5"/>
  <dimension ref="A1:J14"/>
  <sheetViews>
    <sheetView showGridLines="0" zoomScale="140" zoomScaleNormal="140" workbookViewId="0">
      <selection activeCell="B11" sqref="B11"/>
    </sheetView>
  </sheetViews>
  <sheetFormatPr baseColWidth="10" defaultRowHeight="12.75" x14ac:dyDescent="0.2"/>
  <cols>
    <col min="1" max="1" width="6.28515625" style="1" customWidth="1"/>
    <col min="2" max="2" width="36.85546875" style="1" customWidth="1"/>
    <col min="3" max="3" width="11.42578125" style="1" customWidth="1"/>
    <col min="4" max="10" width="11.42578125" style="1"/>
    <col min="11" max="11" width="33.85546875" style="1" customWidth="1"/>
    <col min="12" max="16384" width="11.42578125" style="1"/>
  </cols>
  <sheetData>
    <row r="1" spans="1:10" ht="99" customHeight="1" x14ac:dyDescent="0.2">
      <c r="A1" s="13"/>
      <c r="B1" s="33" t="s">
        <v>19</v>
      </c>
      <c r="C1" s="18"/>
      <c r="D1" s="18"/>
      <c r="E1" s="18"/>
      <c r="F1" s="18"/>
      <c r="G1" s="18"/>
      <c r="H1" s="18"/>
      <c r="I1" s="18"/>
    </row>
    <row r="2" spans="1:10" ht="4.5" customHeight="1" x14ac:dyDescent="0.2"/>
    <row r="3" spans="1:10" ht="6" customHeight="1" x14ac:dyDescent="0.2"/>
    <row r="4" spans="1:10" ht="20.100000000000001" customHeight="1" thickBot="1" x14ac:dyDescent="0.25">
      <c r="B4" s="20" t="s">
        <v>0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3"/>
    </row>
    <row r="5" spans="1:10" ht="20.100000000000001" customHeight="1" thickTop="1" x14ac:dyDescent="0.2">
      <c r="B5" s="22" t="s">
        <v>25</v>
      </c>
      <c r="C5" s="11">
        <v>2</v>
      </c>
      <c r="D5" s="11">
        <v>1</v>
      </c>
      <c r="E5" s="11">
        <v>2.5</v>
      </c>
      <c r="F5" s="11">
        <v>1</v>
      </c>
      <c r="G5" s="11">
        <v>1</v>
      </c>
      <c r="H5" s="11"/>
      <c r="I5" s="11"/>
      <c r="J5" s="11"/>
    </row>
    <row r="6" spans="1:10" ht="20.100000000000001" customHeight="1" x14ac:dyDescent="0.2">
      <c r="B6" s="23" t="s">
        <v>26</v>
      </c>
      <c r="C6" s="11"/>
      <c r="D6" s="11"/>
      <c r="E6" s="11">
        <v>2</v>
      </c>
      <c r="F6" s="11">
        <v>2</v>
      </c>
      <c r="G6" s="11">
        <v>1</v>
      </c>
      <c r="H6" s="11"/>
      <c r="I6" s="11"/>
      <c r="J6" s="11"/>
    </row>
    <row r="7" spans="1:10" ht="20.100000000000001" customHeight="1" x14ac:dyDescent="0.2">
      <c r="B7" s="23" t="s">
        <v>27</v>
      </c>
      <c r="C7" s="11">
        <v>3</v>
      </c>
      <c r="D7" s="11">
        <v>2</v>
      </c>
      <c r="E7" s="11">
        <v>1.5</v>
      </c>
      <c r="F7" s="11">
        <v>1</v>
      </c>
      <c r="G7" s="11">
        <v>3</v>
      </c>
      <c r="H7" s="11"/>
      <c r="I7" s="11">
        <v>3</v>
      </c>
      <c r="J7" s="11"/>
    </row>
    <row r="8" spans="1:10" ht="20.100000000000001" customHeight="1" x14ac:dyDescent="0.2">
      <c r="B8" s="23" t="s">
        <v>28</v>
      </c>
      <c r="C8" s="11">
        <v>1</v>
      </c>
      <c r="D8" s="11">
        <v>1</v>
      </c>
      <c r="E8" s="11">
        <v>2</v>
      </c>
      <c r="F8" s="11">
        <v>4</v>
      </c>
      <c r="G8" s="11">
        <v>1</v>
      </c>
      <c r="H8" s="11">
        <v>1</v>
      </c>
      <c r="I8" s="11"/>
      <c r="J8" s="11"/>
    </row>
    <row r="9" spans="1:10" ht="20.100000000000001" customHeight="1" x14ac:dyDescent="0.2">
      <c r="B9" s="23" t="s">
        <v>29</v>
      </c>
      <c r="C9" s="11"/>
      <c r="D9" s="11"/>
      <c r="E9" s="11">
        <v>1</v>
      </c>
      <c r="F9" s="11">
        <v>1</v>
      </c>
      <c r="G9" s="11">
        <v>1</v>
      </c>
      <c r="H9" s="11"/>
      <c r="I9" s="11">
        <v>2</v>
      </c>
      <c r="J9" s="11"/>
    </row>
    <row r="10" spans="1:10" ht="20.100000000000001" customHeight="1" x14ac:dyDescent="0.2">
      <c r="B10" s="23" t="s">
        <v>1</v>
      </c>
      <c r="C10" s="11">
        <v>4</v>
      </c>
      <c r="D10" s="11"/>
      <c r="E10" s="11"/>
      <c r="F10" s="11">
        <v>5</v>
      </c>
      <c r="G10" s="11"/>
      <c r="H10" s="11">
        <v>2</v>
      </c>
      <c r="I10" s="11"/>
      <c r="J10" s="11"/>
    </row>
    <row r="11" spans="1:10" ht="20.100000000000001" customHeight="1" thickBot="1" x14ac:dyDescent="0.25">
      <c r="B11" s="10" t="s">
        <v>15</v>
      </c>
    </row>
    <row r="12" spans="1:10" ht="20.100000000000001" customHeight="1" thickTop="1" x14ac:dyDescent="0.2">
      <c r="B12" s="24" t="s">
        <v>13</v>
      </c>
      <c r="C12" s="14">
        <f>IF(ISERROR(
    SUMPRODUCT((Tabelle_Blatt_2[2019]&lt;&gt;0) * Tabelle_Blatt_2[2019] * Tabelle_Kriterien_Gewichtung_1[Gewichtung]) /
    SUMPRODUCT((Tabelle_Blatt_2[2019]&lt;&gt;0) * Tabelle_Kriterien_Gewichtung_1[Gewichtung])
), "0",
    SUMPRODUCT((Tabelle_Blatt_2[2019]&lt;&gt;0) * Tabelle_Blatt_2[2019] * Tabelle_Kriterien_Gewichtung_1[Gewichtung]) /
    SUMPRODUCT((Tabelle_Blatt_2[2019]&lt;&gt;0) * Tabelle_Kriterien_Gewichtung_1[Gewichtung])
)</f>
        <v>2.3611111111111112</v>
      </c>
      <c r="D12" s="14">
        <f>IF(ISERROR(
    SUMPRODUCT((Tabelle_Blatt_2[2020]&lt;&gt;0) * Tabelle_Blatt_2[2020] * Tabelle_Kriterien_Gewichtung_1[Gewichtung]) /
    SUMPRODUCT((Tabelle_Blatt_2[2020]&lt;&gt;0) * Tabelle_Kriterien_Gewichtung_1[Gewichtung])
), "0",
    SUMPRODUCT((Tabelle_Blatt_2[2020]&lt;&gt;0) * Tabelle_Blatt_2[2020] * Tabelle_Kriterien_Gewichtung_1[Gewichtung]) /
    SUMPRODUCT((Tabelle_Blatt_2[2020]&lt;&gt;0) * Tabelle_Kriterien_Gewichtung_1[Gewichtung])
)</f>
        <v>1.3103448275862069</v>
      </c>
      <c r="E12" s="14">
        <f>IF(ISERROR(
    SUMPRODUCT((Tabelle_Blatt_2[2021]&lt;&gt;0) * Tabelle_Blatt_2[2021] * Tabelle_Kriterien_Gewichtung_1[Gewichtung]) /
    SUMPRODUCT((Tabelle_Blatt_2[2021]&lt;&gt;0) * Tabelle_Kriterien_Gewichtung_1[Gewichtung])
), "0",
    SUMPRODUCT((Tabelle_Blatt_2[2021]&lt;&gt;0) * Tabelle_Blatt_2[2021] * Tabelle_Kriterien_Gewichtung_1[Gewichtung]) /
    SUMPRODUCT((Tabelle_Blatt_2[2021]&lt;&gt;0) * Tabelle_Kriterien_Gewichtung_1[Gewichtung])
)</f>
        <v>1.8152173913043474</v>
      </c>
      <c r="F12" s="14">
        <f>IF(ISERROR(
    SUMPRODUCT((Tabelle_Blatt_2[2022]&lt;&gt;0) * Tabelle_Blatt_2[2022] * Tabelle_Kriterien_Gewichtung_1[Gewichtung]) /
    SUMPRODUCT((Tabelle_Blatt_2[2022]&lt;&gt;0) * Tabelle_Kriterien_Gewichtung_1[Gewichtung])
), "0",
    SUMPRODUCT((Tabelle_Blatt_2[2022]&lt;&gt;0) * Tabelle_Blatt_2[2022] * Tabelle_Kriterien_Gewichtung_1[Gewichtung]) /
    SUMPRODUCT((Tabelle_Blatt_2[2022]&lt;&gt;0) * Tabelle_Kriterien_Gewichtung_1[Gewichtung])
)</f>
        <v>2.2452830188679243</v>
      </c>
      <c r="G12" s="14">
        <f>IF(ISERROR(
    SUMPRODUCT((Tabelle_Blatt_2[2023]&lt;&gt;0) * Tabelle_Blatt_2[2023] * Tabelle_Kriterien_Gewichtung_1[Gewichtung]) /
    SUMPRODUCT((Tabelle_Blatt_2[2023]&lt;&gt;0) * Tabelle_Kriterien_Gewichtung_1[Gewichtung])
), "0",
    SUMPRODUCT((Tabelle_Blatt_2[2023]&lt;&gt;0) * Tabelle_Blatt_2[2023] * Tabelle_Kriterien_Gewichtung_1[Gewichtung]) /
    SUMPRODUCT((Tabelle_Blatt_2[2023]&lt;&gt;0) * Tabelle_Kriterien_Gewichtung_1[Gewichtung])
)</f>
        <v>1.3913043478260869</v>
      </c>
      <c r="H12" s="14">
        <f>IF(ISERROR(
    SUMPRODUCT((Tabelle_Blatt_2[2024]&lt;&gt;0) * Tabelle_Blatt_2[2024] * Tabelle_Kriterien_Gewichtung_1[Gewichtung]) /
    SUMPRODUCT((Tabelle_Blatt_2[2024]&lt;&gt;0) * Tabelle_Kriterien_Gewichtung_1[Gewichtung])
), "0",
    SUMPRODUCT((Tabelle_Blatt_2[2024]&lt;&gt;0) * Tabelle_Blatt_2[2024] * Tabelle_Kriterien_Gewichtung_1[Gewichtung]) /
    SUMPRODUCT((Tabelle_Blatt_2[2024]&lt;&gt;0) * Tabelle_Kriterien_Gewichtung_1[Gewichtung])
)</f>
        <v>1.411764705882353</v>
      </c>
      <c r="I12" s="14">
        <f>IF(ISERROR(
    SUMPRODUCT((Tabelle_Blatt_2[2025]&lt;&gt;0) * Tabelle_Blatt_2[2025] * Tabelle_Kriterien_Gewichtung_1[Gewichtung]) /
    SUMPRODUCT((Tabelle_Blatt_2[2025]&lt;&gt;0) * Tabelle_Kriterien_Gewichtung_1[Gewichtung])
), "0",
    SUMPRODUCT((Tabelle_Blatt_2[2025]&lt;&gt;0) * Tabelle_Blatt_2[2025] * Tabelle_Kriterien_Gewichtung_1[Gewichtung]) /
    SUMPRODUCT((Tabelle_Blatt_2[2025]&lt;&gt;0) * Tabelle_Kriterien_Gewichtung_1[Gewichtung])
)</f>
        <v>2.5</v>
      </c>
      <c r="J12" s="14"/>
    </row>
    <row r="13" spans="1:10" ht="20.100000000000001" customHeight="1" x14ac:dyDescent="0.2"/>
    <row r="14" spans="1:10" ht="20.100000000000001" customHeight="1" x14ac:dyDescent="0.2"/>
  </sheetData>
  <mergeCells count="1">
    <mergeCell ref="B1:I1"/>
  </mergeCells>
  <dataValidations count="1">
    <dataValidation type="list" allowBlank="1" showInputMessage="1" showErrorMessage="1" sqref="B6:B11 B5" xr:uid="{16DEEB8D-BCC1-4740-BE28-7F26A01AB00D}">
      <formula1>Kriterien</formula1>
    </dataValidation>
  </dataValidations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854E7C-C13B-4437-B1B0-95D0831DC469}">
          <x14:formula1>
            <xm:f>Einstellungen!$B$5:$B$14</xm:f>
          </x14:formula1>
          <xm:sqref>J5:J10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8F62-22A0-4FF1-BBEA-B22F35E40A6E}">
  <sheetPr codeName="Tabelle6"/>
  <dimension ref="A1:K19"/>
  <sheetViews>
    <sheetView showGridLines="0" zoomScale="140" zoomScaleNormal="140" workbookViewId="0">
      <selection activeCell="C22" sqref="C22"/>
    </sheetView>
  </sheetViews>
  <sheetFormatPr baseColWidth="10" defaultRowHeight="12.75" x14ac:dyDescent="0.2"/>
  <cols>
    <col min="1" max="1" width="6.28515625" style="1" customWidth="1"/>
    <col min="2" max="2" width="36.85546875" style="1" customWidth="1"/>
    <col min="3" max="3" width="11.42578125" style="1" customWidth="1"/>
    <col min="4" max="10" width="11.42578125" style="1"/>
    <col min="11" max="11" width="33.85546875" style="1" customWidth="1"/>
    <col min="12" max="16384" width="11.42578125" style="1"/>
  </cols>
  <sheetData>
    <row r="1" spans="1:11" ht="99" customHeight="1" x14ac:dyDescent="0.2">
      <c r="A1" s="13"/>
      <c r="B1" s="17" t="s">
        <v>14</v>
      </c>
      <c r="C1" s="18"/>
      <c r="D1" s="18"/>
      <c r="E1" s="18"/>
      <c r="F1" s="18"/>
      <c r="G1" s="18"/>
      <c r="H1" s="18"/>
      <c r="I1" s="18"/>
    </row>
    <row r="2" spans="1:11" ht="4.5" customHeight="1" x14ac:dyDescent="0.2"/>
    <row r="3" spans="1:11" ht="6" customHeight="1" x14ac:dyDescent="0.2"/>
    <row r="4" spans="1:11" ht="20.100000000000001" customHeight="1" thickBot="1" x14ac:dyDescent="0.25">
      <c r="B4" s="20" t="s">
        <v>0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3"/>
    </row>
    <row r="5" spans="1:11" ht="20.100000000000001" customHeight="1" thickTop="1" x14ac:dyDescent="0.2">
      <c r="B5" s="22" t="s">
        <v>25</v>
      </c>
      <c r="C5" s="11"/>
      <c r="D5" s="11"/>
      <c r="E5" s="11">
        <v>1</v>
      </c>
      <c r="F5" s="11">
        <v>3</v>
      </c>
      <c r="G5" s="11">
        <v>1</v>
      </c>
      <c r="H5" s="11">
        <v>1</v>
      </c>
      <c r="I5" s="11"/>
      <c r="J5" s="11"/>
    </row>
    <row r="6" spans="1:11" ht="20.100000000000001" customHeight="1" x14ac:dyDescent="0.2">
      <c r="B6" s="23" t="s">
        <v>26</v>
      </c>
      <c r="C6" s="11"/>
      <c r="D6" s="11"/>
      <c r="E6" s="11">
        <v>4</v>
      </c>
      <c r="F6" s="11">
        <v>1</v>
      </c>
      <c r="G6" s="11">
        <v>4</v>
      </c>
      <c r="H6" s="11">
        <v>1</v>
      </c>
      <c r="I6" s="11"/>
      <c r="J6" s="11"/>
    </row>
    <row r="7" spans="1:11" ht="20.100000000000001" customHeight="1" x14ac:dyDescent="0.2">
      <c r="B7" s="23" t="s">
        <v>27</v>
      </c>
      <c r="C7" s="11"/>
      <c r="D7" s="11"/>
      <c r="E7" s="11">
        <v>2</v>
      </c>
      <c r="F7" s="11">
        <v>2</v>
      </c>
      <c r="G7" s="11">
        <v>1.5</v>
      </c>
      <c r="H7" s="11">
        <v>1.5</v>
      </c>
      <c r="I7" s="11">
        <v>3</v>
      </c>
      <c r="J7" s="11"/>
    </row>
    <row r="8" spans="1:11" ht="20.100000000000001" customHeight="1" x14ac:dyDescent="0.2">
      <c r="B8" s="23" t="s">
        <v>28</v>
      </c>
      <c r="C8" s="11"/>
      <c r="D8" s="11"/>
      <c r="E8" s="11">
        <v>1</v>
      </c>
      <c r="F8" s="11">
        <v>1</v>
      </c>
      <c r="G8" s="11">
        <v>1</v>
      </c>
      <c r="H8" s="11">
        <v>1</v>
      </c>
      <c r="I8" s="11"/>
      <c r="J8" s="11"/>
    </row>
    <row r="9" spans="1:11" ht="20.100000000000001" customHeight="1" x14ac:dyDescent="0.2">
      <c r="B9" s="23" t="s">
        <v>29</v>
      </c>
      <c r="C9" s="11"/>
      <c r="D9" s="11"/>
      <c r="E9" s="11">
        <v>3</v>
      </c>
      <c r="F9" s="11">
        <v>4</v>
      </c>
      <c r="G9" s="11">
        <v>1</v>
      </c>
      <c r="H9" s="11">
        <v>4</v>
      </c>
      <c r="I9" s="11"/>
      <c r="J9" s="11"/>
    </row>
    <row r="10" spans="1:11" ht="20.100000000000001" customHeight="1" x14ac:dyDescent="0.2">
      <c r="B10" s="23" t="s">
        <v>1</v>
      </c>
      <c r="C10" s="11"/>
      <c r="D10" s="11"/>
      <c r="E10" s="11">
        <v>1</v>
      </c>
      <c r="F10" s="11"/>
      <c r="G10" s="11">
        <v>2</v>
      </c>
      <c r="H10" s="11"/>
      <c r="I10" s="11">
        <v>2</v>
      </c>
      <c r="J10" s="11"/>
    </row>
    <row r="11" spans="1:11" ht="20.100000000000001" customHeight="1" thickBot="1" x14ac:dyDescent="0.25">
      <c r="B11" s="10" t="s">
        <v>15</v>
      </c>
    </row>
    <row r="12" spans="1:11" ht="20.100000000000001" customHeight="1" thickTop="1" x14ac:dyDescent="0.2">
      <c r="B12" s="24" t="s">
        <v>13</v>
      </c>
      <c r="C12" s="14" t="str">
        <f>IF(ISERROR(
    SUMPRODUCT((Tabelle_Blatt_3[2019]&lt;&gt;0) * Tabelle_Blatt_3[2019] * Tabelle_Kriterien_Gewichtung_1[Gewichtung]) /
    SUMPRODUCT((Tabelle_Blatt_3[2019]&lt;&gt;0) * Tabelle_Kriterien_Gewichtung_1[Gewichtung])
), "0",
    SUMPRODUCT((Tabelle_Blatt_3[2019]&lt;&gt;0) * Tabelle_Blatt_3[2019] * Tabelle_Kriterien_Gewichtung_1[Gewichtung]) /
    SUMPRODUCT((Tabelle_Blatt_3[2019]&lt;&gt;0) * Tabelle_Kriterien_Gewichtung_1[Gewichtung])
)</f>
        <v>0</v>
      </c>
      <c r="D12" s="14" t="str">
        <f>IF(ISERROR(
    SUMPRODUCT((Tabelle_Blatt_3[2020]&lt;&gt;0) * Tabelle_Blatt_3[2020] * Tabelle_Kriterien_Gewichtung_1[Gewichtung]) /
    SUMPRODUCT((Tabelle_Blatt_3[2020]&lt;&gt;0) * Tabelle_Kriterien_Gewichtung_1[Gewichtung])
), "0",
    SUMPRODUCT((Tabelle_Blatt_3[2020]&lt;&gt;0) * Tabelle_Blatt_3[2020] * Tabelle_Kriterien_Gewichtung_1[Gewichtung]) /
    SUMPRODUCT((Tabelle_Blatt_3[2020]&lt;&gt;0) * Tabelle_Kriterien_Gewichtung_1[Gewichtung])
)</f>
        <v>0</v>
      </c>
      <c r="E12" s="14">
        <f>IF(ISERROR(
    SUMPRODUCT((Tabelle_Blatt_3[2021]&lt;&gt;0) * Tabelle_Blatt_3[2021] * Tabelle_Kriterien_Gewichtung_1[Gewichtung]) /
    SUMPRODUCT((Tabelle_Blatt_3[2021]&lt;&gt;0) * Tabelle_Kriterien_Gewichtung_1[Gewichtung])
), "0",
    SUMPRODUCT((Tabelle_Blatt_3[2021]&lt;&gt;0) * Tabelle_Blatt_3[2021] * Tabelle_Kriterien_Gewichtung_1[Gewichtung]) /
    SUMPRODUCT((Tabelle_Blatt_3[2021]&lt;&gt;0) * Tabelle_Kriterien_Gewichtung_1[Gewichtung])
)</f>
        <v>1.9622641509433958</v>
      </c>
      <c r="F12" s="14">
        <f>IF(ISERROR(
    SUMPRODUCT((Tabelle_Blatt_3[2022]&lt;&gt;0) * Tabelle_Blatt_3[2022] * Tabelle_Kriterien_Gewichtung_1[Gewichtung]) /
    SUMPRODUCT((Tabelle_Blatt_3[2022]&lt;&gt;0) * Tabelle_Kriterien_Gewichtung_1[Gewichtung])
), "0",
    SUMPRODUCT((Tabelle_Blatt_3[2022]&lt;&gt;0) * Tabelle_Blatt_3[2022] * Tabelle_Kriterien_Gewichtung_1[Gewichtung]) /
    SUMPRODUCT((Tabelle_Blatt_3[2022]&lt;&gt;0) * Tabelle_Kriterien_Gewichtung_1[Gewichtung])
)</f>
        <v>2.2173913043478257</v>
      </c>
      <c r="G12" s="14">
        <f>IF(ISERROR(
    SUMPRODUCT((Tabelle_Blatt_3[2023]&lt;&gt;0) * Tabelle_Blatt_3[2023] * Tabelle_Kriterien_Gewichtung_1[Gewichtung]) /
    SUMPRODUCT((Tabelle_Blatt_3[2023]&lt;&gt;0) * Tabelle_Kriterien_Gewichtung_1[Gewichtung])
), "0",
    SUMPRODUCT((Tabelle_Blatt_3[2023]&lt;&gt;0) * Tabelle_Blatt_3[2023] * Tabelle_Kriterien_Gewichtung_1[Gewichtung]) /
    SUMPRODUCT((Tabelle_Blatt_3[2023]&lt;&gt;0) * Tabelle_Kriterien_Gewichtung_1[Gewichtung])
)</f>
        <v>1.6698113207547169</v>
      </c>
      <c r="H12" s="14">
        <f>IF(ISERROR(
    SUMPRODUCT((Tabelle_Blatt_3[2024]&lt;&gt;0) * Tabelle_Blatt_3[2024] * Tabelle_Kriterien_Gewichtung_1[Gewichtung]) /
    SUMPRODUCT((Tabelle_Blatt_3[2024]&lt;&gt;0) * Tabelle_Kriterien_Gewichtung_1[Gewichtung])
), "0",
    SUMPRODUCT((Tabelle_Blatt_3[2024]&lt;&gt;0) * Tabelle_Blatt_3[2024] * Tabelle_Kriterien_Gewichtung_1[Gewichtung]) /
    SUMPRODUCT((Tabelle_Blatt_3[2024]&lt;&gt;0) * Tabelle_Kriterien_Gewichtung_1[Gewichtung])
)</f>
        <v>1.6847826086956519</v>
      </c>
      <c r="I12" s="14">
        <f>IF(ISERROR(
    SUMPRODUCT((Tabelle_Blatt_3[2025]&lt;&gt;0) * Tabelle_Blatt_3[2025] * Tabelle_Kriterien_Gewichtung_1[Gewichtung]) /
    SUMPRODUCT((Tabelle_Blatt_3[2025]&lt;&gt;0) * Tabelle_Kriterien_Gewichtung_1[Gewichtung])
), "0",
    SUMPRODUCT((Tabelle_Blatt_3[2025]&lt;&gt;0) * Tabelle_Blatt_3[2025] * Tabelle_Kriterien_Gewichtung_1[Gewichtung]) /
    SUMPRODUCT((Tabelle_Blatt_3[2025]&lt;&gt;0) * Tabelle_Kriterien_Gewichtung_1[Gewichtung])
)</f>
        <v>2.5624999999999996</v>
      </c>
      <c r="J12" s="14"/>
    </row>
    <row r="13" spans="1:11" ht="20.100000000000001" customHeight="1" x14ac:dyDescent="0.2"/>
    <row r="14" spans="1:11" ht="20.100000000000001" customHeight="1" x14ac:dyDescent="0.2">
      <c r="G14" s="19"/>
      <c r="H14" s="19"/>
      <c r="I14" s="19"/>
      <c r="J14" s="19"/>
      <c r="K14" s="19"/>
    </row>
    <row r="19" spans="8:8" x14ac:dyDescent="0.2">
      <c r="H19" s="10"/>
    </row>
  </sheetData>
  <mergeCells count="1">
    <mergeCell ref="B1:I1"/>
  </mergeCells>
  <dataValidations count="1">
    <dataValidation type="list" allowBlank="1" showInputMessage="1" showErrorMessage="1" sqref="B6:B11 B5" xr:uid="{D0F364C8-1A19-478D-AE7E-D483416D4172}">
      <formula1>Kriterien</formula1>
    </dataValidation>
  </dataValidations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948C02-8870-4CC3-89A0-61F001D76FB8}">
          <x14:formula1>
            <xm:f>Einstellungen!$B$5:$B$14</xm:f>
          </x14:formula1>
          <xm:sqref>J5:J10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FB72-418E-4692-A0DB-72DB91D11605}">
  <sheetPr codeName="Tabelle7"/>
  <dimension ref="A1"/>
  <sheetViews>
    <sheetView workbookViewId="0">
      <selection activeCell="D20" sqref="D20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Einstellungen</vt:lpstr>
      <vt:lpstr>Auswertung</vt:lpstr>
      <vt:lpstr>Start</vt:lpstr>
      <vt:lpstr>Blatt 1</vt:lpstr>
      <vt:lpstr>Blatt 2</vt:lpstr>
      <vt:lpstr>Blatt 3</vt:lpstr>
      <vt:lpstr>Ende</vt:lpstr>
      <vt:lpstr>Kriterien</vt:lpstr>
    </vt:vector>
  </TitlesOfParts>
  <Company>Kreutzpointner Unternehmensgruppe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Kunze Carolin</dc:creator>
  <cp:lastModifiedBy>Kunze Carolin</cp:lastModifiedBy>
  <dcterms:created xsi:type="dcterms:W3CDTF">2025-03-18T10:28:36Z</dcterms:created>
  <dcterms:modified xsi:type="dcterms:W3CDTF">2025-03-21T07:50:10Z</dcterms:modified>
</cp:coreProperties>
</file>