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61B51828-6D3E-42B5-B350-4D61C3B983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definedNames>
    <definedName name="_xlnm.Print_Area" localSheetId="0">Tabelle1!$A$1:$J$52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L12" i="1"/>
  <c r="K13" i="1"/>
  <c r="L13" i="1"/>
  <c r="K14" i="1"/>
  <c r="L14" i="1"/>
  <c r="K15" i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8" i="1"/>
  <c r="L38" i="1"/>
  <c r="K39" i="1"/>
  <c r="L39" i="1"/>
  <c r="K40" i="1"/>
  <c r="L40" i="1"/>
  <c r="F16" i="1"/>
  <c r="G16" i="1"/>
  <c r="H16" i="1"/>
  <c r="F17" i="1"/>
  <c r="G17" i="1"/>
  <c r="H17" i="1"/>
  <c r="F18" i="1"/>
  <c r="G18" i="1"/>
  <c r="H18" i="1"/>
  <c r="F19" i="1"/>
  <c r="G19" i="1"/>
  <c r="H19" i="1"/>
  <c r="F20" i="1"/>
  <c r="G20" i="1"/>
  <c r="H20" i="1"/>
  <c r="F21" i="1"/>
  <c r="G21" i="1"/>
  <c r="H21" i="1"/>
  <c r="F22" i="1"/>
  <c r="G22" i="1"/>
  <c r="H22" i="1"/>
  <c r="F23" i="1"/>
  <c r="G23" i="1"/>
  <c r="H23" i="1"/>
  <c r="F24" i="1"/>
  <c r="G24" i="1"/>
  <c r="H24" i="1"/>
  <c r="F25" i="1"/>
  <c r="G25" i="1"/>
  <c r="H25" i="1"/>
  <c r="F26" i="1"/>
  <c r="G26" i="1"/>
  <c r="H26" i="1"/>
  <c r="F27" i="1"/>
  <c r="G27" i="1"/>
  <c r="H27" i="1"/>
  <c r="F28" i="1"/>
  <c r="G28" i="1"/>
  <c r="H28" i="1"/>
  <c r="F29" i="1"/>
  <c r="G29" i="1"/>
  <c r="H29" i="1"/>
  <c r="F30" i="1"/>
  <c r="G30" i="1"/>
  <c r="H30" i="1"/>
  <c r="F31" i="1"/>
  <c r="G31" i="1"/>
  <c r="H31" i="1"/>
  <c r="F32" i="1"/>
  <c r="G32" i="1"/>
  <c r="H32" i="1"/>
  <c r="F33" i="1"/>
  <c r="G33" i="1"/>
  <c r="H33" i="1"/>
  <c r="F34" i="1"/>
  <c r="G34" i="1"/>
  <c r="H34" i="1"/>
  <c r="F35" i="1"/>
  <c r="G35" i="1"/>
  <c r="H35" i="1"/>
  <c r="F36" i="1"/>
  <c r="G36" i="1"/>
  <c r="H36" i="1"/>
  <c r="F37" i="1"/>
  <c r="G37" i="1"/>
  <c r="H37" i="1"/>
  <c r="F38" i="1"/>
  <c r="G38" i="1"/>
  <c r="H38" i="1"/>
  <c r="F39" i="1"/>
  <c r="G39" i="1"/>
  <c r="H39" i="1"/>
  <c r="F40" i="1"/>
  <c r="G40" i="1"/>
  <c r="H40" i="1"/>
  <c r="F15" i="1"/>
  <c r="G15" i="1"/>
  <c r="H15" i="1"/>
  <c r="F14" i="1"/>
  <c r="G14" i="1"/>
  <c r="H14" i="1"/>
  <c r="F13" i="1"/>
  <c r="G13" i="1"/>
  <c r="H13" i="1"/>
  <c r="G12" i="1"/>
  <c r="H12" i="1"/>
  <c r="F12" i="1"/>
  <c r="K11" i="1"/>
  <c r="K10" i="1"/>
  <c r="G11" i="1"/>
  <c r="H11" i="1"/>
  <c r="F11" i="1"/>
  <c r="G10" i="1"/>
  <c r="L10" i="1" s="1"/>
  <c r="H10" i="1"/>
  <c r="F10" i="1"/>
  <c r="L11" i="1" l="1"/>
  <c r="G41" i="1"/>
  <c r="G42" i="1" s="1"/>
  <c r="H41" i="1"/>
  <c r="H42" i="1" s="1"/>
  <c r="F41" i="1"/>
  <c r="F42" i="1" s="1"/>
  <c r="A10" i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E4" i="1"/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C44" i="1" l="1"/>
</calcChain>
</file>

<file path=xl/sharedStrings.xml><?xml version="1.0" encoding="utf-8"?>
<sst xmlns="http://schemas.openxmlformats.org/spreadsheetml/2006/main" count="20" uniqueCount="19">
  <si>
    <t>GESAMT</t>
  </si>
  <si>
    <t>PLZ</t>
  </si>
  <si>
    <t>Projektnummer</t>
  </si>
  <si>
    <t>Ende 2</t>
  </si>
  <si>
    <t>Beginn 2</t>
  </si>
  <si>
    <t>Ende 1</t>
  </si>
  <si>
    <t>Beginn 1</t>
  </si>
  <si>
    <t>Datum</t>
  </si>
  <si>
    <t>Personalnr.:</t>
  </si>
  <si>
    <t>Name:</t>
  </si>
  <si>
    <t>Monat:</t>
  </si>
  <si>
    <t>BEREITSCHAFT NACHTSTUNDEN</t>
  </si>
  <si>
    <t>Datum, Unterschrift:</t>
  </si>
  <si>
    <t>Normalstunden</t>
  </si>
  <si>
    <t>Nachtstunden 50%</t>
  </si>
  <si>
    <t>Nachtstunden 100%</t>
  </si>
  <si>
    <t xml:space="preserve">Summe in dezimal: </t>
  </si>
  <si>
    <t>Probe</t>
  </si>
  <si>
    <t xml:space="preserve">Summe in (xls)  hh:mm: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</si>
</sst>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h:mm;@"/>
    <numFmt numFmtId="165" formatCode="mmmm\ yyyy"/>
    <numFmt numFmtId="166" formatCode="0.00&quot;h&quot;"/>
    <numFmt numFmtId="167" formatCode="dd\.mm\.yy;@"/>
    <numFmt numFmtId="168" formatCode="[hh]:mm"/>
  </numFmts>
  <fonts count="15">
    <font>
      <sz val="11"/>
      <color theme="1"/>
      <name val="ITC Conduit LT CE"/>
      <family val="2"/>
    </font>
    <font>
      <sz val="12"/>
      <color theme="1"/>
      <name val="ITC Conduit LT CE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ITC Conduit LT CE"/>
      <family val="2"/>
    </font>
    <font>
      <sz val="13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ITC Conduit LT CE"/>
      <family val="2"/>
    </font>
    <font>
      <b/>
      <sz val="10"/>
      <color theme="1"/>
      <name val="Arial"/>
      <family val="2"/>
    </font>
    <font>
      <b/>
      <sz val="11"/>
      <color rgb="FF0000FF"/>
      <name val="Arial"/>
      <family val="2"/>
    </font>
    <font>
      <sz val="13"/>
      <color rgb="FF0000FF"/>
      <name val="Arial"/>
      <family val="2"/>
    </font>
    <font>
      <sz val="12"/>
      <color rgb="FFFF0000"/>
      <name val="Arial"/>
      <family val="2"/>
    </font>
    <font>
      <sz val="12"/>
      <color rgb="FFFF0000"/>
      <name val="ITC Conduit LT CE"/>
      <family val="2"/>
    </font>
    <font>
      <i/>
      <sz val="12"/>
      <color theme="1"/>
      <name val="ITC Conduit LT CE"/>
    </font>
    <font>
      <b/>
      <sz val="13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 applyProtection="1">
      <alignment horizontal="right" vertical="center"/>
      <protection hidden="1"/>
    </xf>
    <xf numFmtId="14" fontId="5" fillId="0" borderId="0" xfId="0" applyNumberFormat="1" applyFont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14" fontId="4" fillId="0" borderId="0" xfId="0" applyNumberFormat="1" applyFont="1" applyAlignment="1" applyProtection="1">
      <alignment horizontal="center" vertical="center"/>
      <protection hidden="1"/>
    </xf>
    <xf numFmtId="14" fontId="3" fillId="0" borderId="0" xfId="0" applyNumberFormat="1" applyFont="1" applyAlignment="1" applyProtection="1">
      <alignment horizontal="right" vertical="center"/>
      <protection hidden="1"/>
    </xf>
    <xf numFmtId="167" fontId="5" fillId="0" borderId="0" xfId="0" applyNumberFormat="1" applyFont="1" applyAlignment="1" applyProtection="1">
      <alignment horizontal="center" vertical="center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165" fontId="3" fillId="0" borderId="3" xfId="0" applyNumberFormat="1" applyFont="1" applyBorder="1" applyAlignment="1" applyProtection="1">
      <alignment horizontal="left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20" fontId="9" fillId="3" borderId="0" xfId="0" applyNumberFormat="1" applyFont="1" applyFill="1" applyAlignment="1" applyProtection="1">
      <alignment horizontal="center" vertical="center" wrapText="1"/>
      <protection hidden="1"/>
    </xf>
    <xf numFmtId="14" fontId="3" fillId="0" borderId="0" xfId="0" applyNumberFormat="1" applyFont="1" applyAlignment="1" applyProtection="1">
      <alignment horizontal="center" vertical="center"/>
      <protection hidden="1"/>
    </xf>
    <xf numFmtId="166" fontId="3" fillId="0" borderId="0" xfId="0" applyNumberFormat="1" applyFont="1" applyAlignment="1" applyProtection="1">
      <alignment horizontal="center" vertical="center"/>
      <protection hidden="1"/>
    </xf>
    <xf numFmtId="164" fontId="5" fillId="0" borderId="0" xfId="0" applyNumberFormat="1" applyFont="1" applyAlignment="1" applyProtection="1">
      <alignment horizontal="right" vertical="center"/>
      <protection hidden="1"/>
    </xf>
    <xf numFmtId="20" fontId="12" fillId="0" borderId="0" xfId="0" applyNumberFormat="1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68" fontId="14" fillId="0" borderId="0" xfId="0" applyNumberFormat="1" applyFont="1" applyAlignment="1" applyProtection="1">
      <alignment horizontal="center" vertical="center"/>
      <protection hidden="1"/>
    </xf>
    <xf numFmtId="14" fontId="3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locked="0"/>
    </xf>
    <xf numFmtId="20" fontId="11" fillId="0" borderId="0" xfId="0" applyNumberFormat="1" applyFont="1" applyAlignment="1">
      <alignment horizont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/>
      <protection hidden="1"/>
    </xf>
    <xf numFmtId="14" fontId="6" fillId="0" borderId="6" xfId="0" applyNumberFormat="1" applyFont="1" applyBorder="1" applyAlignment="1" applyProtection="1">
      <alignment horizontal="left" vertical="center"/>
      <protection hidden="1"/>
    </xf>
    <xf numFmtId="0" fontId="7" fillId="0" borderId="7" xfId="0" applyFont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vertical="center"/>
      <protection hidden="1"/>
    </xf>
    <xf numFmtId="0" fontId="7" fillId="0" borderId="9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104774</xdr:colOff>
      <xdr:row>0</xdr:row>
      <xdr:rowOff>104774</xdr:rowOff>
    </xdr:from>
    <xdr:to>
      <xdr:col>9</xdr:col>
      <xdr:colOff>1121847</xdr:colOff>
      <xdr:row>1</xdr:row>
      <xdr:rowOff>257174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8649" y="104774"/>
          <a:ext cx="1017073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L48"/>
  <sheetViews>
    <sheetView tabSelected="1" zoomScale="90" zoomScaleNormal="90" workbookViewId="0">
      <selection activeCell="L1" sqref="L1"/>
    </sheetView>
  </sheetViews>
  <sheetFormatPr baseColWidth="10" defaultColWidth="12.8984375" defaultRowHeight="15"/>
  <cols>
    <col min="1" max="1" width="14" style="2" bestFit="1" customWidth="1"/>
    <col min="2" max="2" width="10.5" style="3" customWidth="1"/>
    <col min="3" max="3" width="9.8984375" style="3" customWidth="1"/>
    <col min="4" max="4" width="10.5" style="3" customWidth="1"/>
    <col min="5" max="5" width="9.8984375" style="3" customWidth="1"/>
    <col min="6" max="8" width="17.69921875" style="1" customWidth="1"/>
    <col min="9" max="9" width="8.5" style="1" bestFit="1" customWidth="1"/>
    <col min="10" max="10" width="17" style="1" bestFit="1" customWidth="1"/>
    <col min="11" max="16384" width="12.8984375" style="1"/>
  </cols>
  <sheetData>
    <row r="1" spans="1:12" ht="28.35" customHeight="1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7"/>
    </row>
    <row r="2" spans="1:12" ht="28.35" customHeight="1" thickBot="1">
      <c r="A2" s="38"/>
      <c r="B2" s="39"/>
      <c r="C2" s="39"/>
      <c r="D2" s="39"/>
      <c r="E2" s="39"/>
      <c r="F2" s="39"/>
      <c r="G2" s="39"/>
      <c r="H2" s="39"/>
      <c r="I2" s="39"/>
      <c r="J2" s="40"/>
    </row>
    <row r="3" spans="1:12" ht="3.9" customHeight="1" thickBot="1">
      <c r="A3" s="31"/>
      <c r="B3" s="32"/>
      <c r="C3" s="32"/>
      <c r="D3" s="32"/>
      <c r="E3" s="32"/>
      <c r="F3" s="32"/>
      <c r="G3" s="32"/>
      <c r="H3" s="32"/>
      <c r="I3" s="32"/>
      <c r="J3" s="32"/>
    </row>
    <row r="4" spans="1:12" ht="28.35" customHeight="1" thickBot="1">
      <c r="A4" s="4" t="s">
        <v>9</v>
      </c>
      <c r="B4" s="28"/>
      <c r="C4" s="29"/>
      <c r="D4" s="30"/>
      <c r="E4" s="41" t="str">
        <f>IF(ISBLANK($J4),"",(IF(ISBLANK($F5),"",TEXT(DATE($J4,1,7*$F5-3-WEEKDAY(DATE($J4,,),3)),"TT.MM.JJ")&amp;" - "&amp;TEXT(DATE($J4,1,7*$F5-3-WEEKDAY(DATE($J4,,),3))+6,"TT.MM.JJ"))))</f>
        <v/>
      </c>
      <c r="F4" s="34"/>
      <c r="G4" s="34"/>
      <c r="H4" s="34"/>
      <c r="I4" s="4" t="s">
        <v>10</v>
      </c>
      <c r="J4" s="13">
        <v>45658</v>
      </c>
    </row>
    <row r="5" spans="1:12" ht="28.35" customHeight="1" thickBot="1">
      <c r="A5" s="4" t="s">
        <v>8</v>
      </c>
      <c r="B5" s="28"/>
      <c r="C5" s="29"/>
      <c r="D5" s="30"/>
      <c r="E5" s="34"/>
      <c r="F5" s="34"/>
      <c r="G5" s="34"/>
      <c r="H5" s="34"/>
      <c r="I5" s="42"/>
      <c r="J5" s="34"/>
    </row>
    <row r="6" spans="1:12" ht="8.4" customHeight="1">
      <c r="A6" s="33"/>
      <c r="B6" s="34"/>
      <c r="C6" s="34"/>
      <c r="D6" s="34"/>
      <c r="E6" s="34"/>
      <c r="F6" s="34"/>
      <c r="G6" s="34"/>
      <c r="H6" s="34"/>
      <c r="I6" s="34"/>
      <c r="J6" s="34"/>
    </row>
    <row r="7" spans="1:12" ht="21" customHeight="1">
      <c r="A7" s="22"/>
      <c r="B7" s="14"/>
      <c r="C7" s="14"/>
      <c r="D7" s="14"/>
      <c r="E7" s="14"/>
      <c r="F7" s="23" t="s">
        <v>13</v>
      </c>
      <c r="G7" s="23" t="s">
        <v>14</v>
      </c>
      <c r="H7" s="23" t="s">
        <v>15</v>
      </c>
      <c r="I7" s="24"/>
      <c r="J7" s="24"/>
    </row>
    <row r="8" spans="1:12" ht="21" customHeight="1">
      <c r="A8" s="22"/>
      <c r="B8" s="14"/>
      <c r="C8" s="14"/>
      <c r="D8" s="14"/>
      <c r="E8" s="14"/>
      <c r="F8" s="15">
        <v>0.29166666666666669</v>
      </c>
      <c r="G8" s="15">
        <v>0.70833333333333337</v>
      </c>
      <c r="H8" s="15">
        <v>0.83333333333333337</v>
      </c>
      <c r="I8" s="24"/>
      <c r="J8" s="24"/>
    </row>
    <row r="9" spans="1:12" ht="21" customHeight="1">
      <c r="A9" s="22" t="s">
        <v>7</v>
      </c>
      <c r="B9" s="14" t="s">
        <v>6</v>
      </c>
      <c r="C9" s="14" t="s">
        <v>5</v>
      </c>
      <c r="D9" s="14" t="s">
        <v>4</v>
      </c>
      <c r="E9" s="14" t="s">
        <v>3</v>
      </c>
      <c r="F9" s="15">
        <v>0.70833333333333337</v>
      </c>
      <c r="G9" s="15">
        <v>0.83333333333333337</v>
      </c>
      <c r="H9" s="15">
        <v>0.29166666666666669</v>
      </c>
      <c r="I9" s="24" t="s">
        <v>1</v>
      </c>
      <c r="J9" s="24" t="s">
        <v>2</v>
      </c>
      <c r="K9" s="20" t="s">
        <v>17</v>
      </c>
      <c r="L9" s="20" t="s">
        <v>17</v>
      </c>
    </row>
    <row r="10" spans="1:12" ht="28.35" customHeight="1">
      <c r="A10" s="16">
        <f>IF(J4&lt;&gt;"",J4,"")</f>
        <v>45658</v>
      </c>
      <c r="B10" s="25">
        <v>0.20833333333333334</v>
      </c>
      <c r="C10" s="25">
        <v>0.39583333333333331</v>
      </c>
      <c r="D10" s="25">
        <v>0.625</v>
      </c>
      <c r="E10" s="25">
        <v>0.97916666666666663</v>
      </c>
      <c r="F10" s="26">
        <f t="shared" ref="F10:F15" si="0" xml:space="preserve"> IF( AND( $B10&lt;&gt;"", $C10&lt;&gt;"", F$8&lt;&gt;"", F$9&lt;&gt;""), (MAX(0,MIN(F$9+(F$8&gt;F$9),$C10+($B10&gt;$C10))-MAX(F$8,$B10))+MAX(0,(MIN(F$9,$C10+($B10&gt;$C10))-$B10)*(F$8&gt;F$9))+MAX(0,MIN(F$9+(F$8&gt;F$9),$C10+0)-F$8)*($B10&gt;$C10)), 0 )  +  IF( AND( $D10&lt;&gt;"", $E10&lt;&gt;"", F$8&lt;&gt;"", F$9&lt;&gt;""), (MAX(0,MIN(F$9+(F$8&gt;F$9),$E10+($D10&gt;$E10))-MAX(F$8,$D10))+MAX(0,(MIN(F$9,$E10+($D10&gt;$E10))-$D10)*(F$8&gt;F$9))+MAX(0,MIN(F$9+(F$8&gt;F$9),$E10+0)-F$8)*($D10&gt;$E10)), 0 )</f>
        <v>0.1875</v>
      </c>
      <c r="G10" s="26">
        <f t="shared" ref="G10:H25" si="1" xml:space="preserve"> IF( AND( $B10&lt;&gt;"", $C10&lt;&gt;"", G$8&lt;&gt;"", G$9&lt;&gt;""), (MAX(0,MIN(G$9+(G$8&gt;G$9),$C10+($B10&gt;$C10))-MAX(G$8,$B10))+MAX(0,(MIN(G$9,$C10+($B10&gt;$C10))-$B10)*(G$8&gt;G$9))+MAX(0,MIN(G$9+(G$8&gt;G$9),$C10+0)-G$8)*($B10&gt;$C10)), 0 )  +  IF( AND( $D10&lt;&gt;"", $E10&lt;&gt;"", G$8&lt;&gt;"", G$9&lt;&gt;""), (MAX(0,MIN(G$9+(G$8&gt;G$9),$E10+($D10&gt;$E10))-MAX(G$8,$D10))+MAX(0,(MIN(G$9,$E10+($D10&gt;$E10))-$D10)*(G$8&gt;G$9))+MAX(0,MIN(G$9+(G$8&gt;G$9),$E10+0)-G$8)*($D10&gt;$E10)), 0 )</f>
        <v>0.125</v>
      </c>
      <c r="H10" s="26">
        <f t="shared" si="1"/>
        <v>0.2291666666666666</v>
      </c>
      <c r="I10" s="27"/>
      <c r="J10" s="27"/>
      <c r="K10" s="3">
        <f>MOD(C10-B10,1)+MOD(E10-D10,1)</f>
        <v>0.54166666666666663</v>
      </c>
      <c r="L10" s="19">
        <f>SUM(F10:H10)</f>
        <v>0.54166666666666663</v>
      </c>
    </row>
    <row r="11" spans="1:12" ht="28.35" customHeight="1">
      <c r="A11" s="16">
        <f>IF($A$10="","",$A10+1)</f>
        <v>45659</v>
      </c>
      <c r="B11" s="25">
        <v>0.31388888888888888</v>
      </c>
      <c r="C11" s="25">
        <v>0.4548611111111111</v>
      </c>
      <c r="D11" s="25">
        <v>0.59930555555555554</v>
      </c>
      <c r="E11" s="25">
        <v>0.9458333333333333</v>
      </c>
      <c r="F11" s="26">
        <f t="shared" si="0"/>
        <v>0.25000000000000006</v>
      </c>
      <c r="G11" s="26">
        <f t="shared" si="1"/>
        <v>0.125</v>
      </c>
      <c r="H11" s="26">
        <f t="shared" si="1"/>
        <v>0.11249999999999993</v>
      </c>
      <c r="I11" s="27"/>
      <c r="J11" s="27"/>
      <c r="K11" s="3">
        <f t="shared" ref="K11" si="2">MOD(C11-B11,1)+MOD(E11-D11,1)</f>
        <v>0.48749999999999999</v>
      </c>
      <c r="L11" s="19">
        <f t="shared" ref="L11" si="3">SUM(F11:H11)</f>
        <v>0.48749999999999999</v>
      </c>
    </row>
    <row r="12" spans="1:12" ht="28.35" customHeight="1">
      <c r="A12" s="16">
        <f t="shared" ref="A12:A37" si="4">IF($A$10="","",$A11+1)</f>
        <v>45660</v>
      </c>
      <c r="B12" s="25">
        <v>0.47222222222222221</v>
      </c>
      <c r="C12" s="25">
        <v>0.66180555555555554</v>
      </c>
      <c r="D12" s="25">
        <v>0.79027777777777775</v>
      </c>
      <c r="E12" s="25">
        <v>0.15069444444444444</v>
      </c>
      <c r="F12" s="26">
        <f t="shared" si="0"/>
        <v>0.18958333333333333</v>
      </c>
      <c r="G12" s="26">
        <f t="shared" si="1"/>
        <v>4.3055555555555625E-2</v>
      </c>
      <c r="H12" s="26">
        <f t="shared" si="1"/>
        <v>0.31736111111111109</v>
      </c>
      <c r="I12" s="27"/>
      <c r="J12" s="27"/>
      <c r="K12" s="3">
        <f t="shared" ref="K12:K40" si="5">MOD(C12-B12,1)+MOD(E12-D12,1)</f>
        <v>0.55000000000000004</v>
      </c>
      <c r="L12" s="19">
        <f t="shared" ref="L12:L40" si="6">SUM(F12:H12)</f>
        <v>0.55000000000000004</v>
      </c>
    </row>
    <row r="13" spans="1:12" ht="28.35" customHeight="1">
      <c r="A13" s="16">
        <f t="shared" si="4"/>
        <v>45661</v>
      </c>
      <c r="B13" s="25">
        <v>0.43541666666666667</v>
      </c>
      <c r="C13" s="25">
        <v>0.66319444444444442</v>
      </c>
      <c r="D13" s="25">
        <v>0.97430555555555554</v>
      </c>
      <c r="E13" s="25">
        <v>0.22013888888888888</v>
      </c>
      <c r="F13" s="26">
        <f t="shared" si="0"/>
        <v>0.22777777777777775</v>
      </c>
      <c r="G13" s="26">
        <f t="shared" si="1"/>
        <v>0</v>
      </c>
      <c r="H13" s="26">
        <f t="shared" si="1"/>
        <v>0.24583333333333335</v>
      </c>
      <c r="I13" s="27"/>
      <c r="J13" s="27"/>
      <c r="K13" s="3">
        <f t="shared" si="5"/>
        <v>0.47361111111111109</v>
      </c>
      <c r="L13" s="19">
        <f t="shared" si="6"/>
        <v>0.47361111111111109</v>
      </c>
    </row>
    <row r="14" spans="1:12" ht="28.35" customHeight="1">
      <c r="A14" s="16">
        <f t="shared" si="4"/>
        <v>45662</v>
      </c>
      <c r="B14" s="25">
        <v>0.18124999999999999</v>
      </c>
      <c r="C14" s="25">
        <v>0.34027777777777779</v>
      </c>
      <c r="D14" s="25">
        <v>0.51597222222222228</v>
      </c>
      <c r="E14" s="25">
        <v>0.65902777777777777</v>
      </c>
      <c r="F14" s="26">
        <f t="shared" si="0"/>
        <v>0.1916666666666666</v>
      </c>
      <c r="G14" s="26">
        <f t="shared" si="1"/>
        <v>0</v>
      </c>
      <c r="H14" s="26">
        <f t="shared" si="1"/>
        <v>0.11041666666666669</v>
      </c>
      <c r="I14" s="27"/>
      <c r="J14" s="27"/>
      <c r="K14" s="3">
        <f t="shared" si="5"/>
        <v>0.30208333333333326</v>
      </c>
      <c r="L14" s="19">
        <f t="shared" si="6"/>
        <v>0.30208333333333326</v>
      </c>
    </row>
    <row r="15" spans="1:12" ht="28.35" customHeight="1">
      <c r="A15" s="16">
        <f t="shared" si="4"/>
        <v>45663</v>
      </c>
      <c r="B15" s="25">
        <v>0.3298611111111111</v>
      </c>
      <c r="C15" s="25">
        <v>0.59027777777777779</v>
      </c>
      <c r="D15" s="25">
        <v>0.62847222222222221</v>
      </c>
      <c r="E15" s="25">
        <v>0.69166666666666665</v>
      </c>
      <c r="F15" s="26">
        <f t="shared" si="0"/>
        <v>0.32361111111111113</v>
      </c>
      <c r="G15" s="26">
        <f t="shared" si="1"/>
        <v>0</v>
      </c>
      <c r="H15" s="26">
        <f t="shared" si="1"/>
        <v>0</v>
      </c>
      <c r="I15" s="27"/>
      <c r="J15" s="27"/>
      <c r="K15" s="3">
        <f t="shared" si="5"/>
        <v>0.32361111111111113</v>
      </c>
      <c r="L15" s="19">
        <f t="shared" si="6"/>
        <v>0.32361111111111113</v>
      </c>
    </row>
    <row r="16" spans="1:12" ht="28.35" customHeight="1">
      <c r="A16" s="16">
        <f t="shared" si="4"/>
        <v>45664</v>
      </c>
      <c r="B16" s="25">
        <v>0.47222222222222221</v>
      </c>
      <c r="C16" s="25">
        <v>0.66180555555555554</v>
      </c>
      <c r="D16" s="25">
        <v>0.79027777777777775</v>
      </c>
      <c r="E16" s="25">
        <v>0.15069444444444444</v>
      </c>
      <c r="F16" s="26">
        <f t="shared" ref="F16:H40" si="7" xml:space="preserve"> IF( AND( $B16&lt;&gt;"", $C16&lt;&gt;"", F$8&lt;&gt;"", F$9&lt;&gt;""), (MAX(0,MIN(F$9+(F$8&gt;F$9),$C16+($B16&gt;$C16))-MAX(F$8,$B16))+MAX(0,(MIN(F$9,$C16+($B16&gt;$C16))-$B16)*(F$8&gt;F$9))+MAX(0,MIN(F$9+(F$8&gt;F$9),$C16+0)-F$8)*($B16&gt;$C16)), 0 )  +  IF( AND( $D16&lt;&gt;"", $E16&lt;&gt;"", F$8&lt;&gt;"", F$9&lt;&gt;""), (MAX(0,MIN(F$9+(F$8&gt;F$9),$E16+($D16&gt;$E16))-MAX(F$8,$D16))+MAX(0,(MIN(F$9,$E16+($D16&gt;$E16))-$D16)*(F$8&gt;F$9))+MAX(0,MIN(F$9+(F$8&gt;F$9),$E16+0)-F$8)*($D16&gt;$E16)), 0 )</f>
        <v>0.18958333333333333</v>
      </c>
      <c r="G16" s="26">
        <f t="shared" si="1"/>
        <v>4.3055555555555625E-2</v>
      </c>
      <c r="H16" s="26">
        <f t="shared" si="1"/>
        <v>0.31736111111111109</v>
      </c>
      <c r="I16" s="27"/>
      <c r="J16" s="27"/>
      <c r="K16" s="3">
        <f t="shared" si="5"/>
        <v>0.55000000000000004</v>
      </c>
      <c r="L16" s="19">
        <f t="shared" si="6"/>
        <v>0.55000000000000004</v>
      </c>
    </row>
    <row r="17" spans="1:12" ht="28.35" customHeight="1">
      <c r="A17" s="16">
        <f t="shared" si="4"/>
        <v>45665</v>
      </c>
      <c r="B17" s="25">
        <v>0.43541666666666667</v>
      </c>
      <c r="C17" s="25">
        <v>0.66319444444444442</v>
      </c>
      <c r="D17" s="25">
        <v>0.97430555555555554</v>
      </c>
      <c r="E17" s="25">
        <v>0.22013888888888888</v>
      </c>
      <c r="F17" s="26">
        <f t="shared" si="7"/>
        <v>0.22777777777777775</v>
      </c>
      <c r="G17" s="26">
        <f t="shared" si="1"/>
        <v>0</v>
      </c>
      <c r="H17" s="26">
        <f t="shared" si="1"/>
        <v>0.24583333333333335</v>
      </c>
      <c r="I17" s="27"/>
      <c r="J17" s="27"/>
      <c r="K17" s="3">
        <f t="shared" si="5"/>
        <v>0.47361111111111109</v>
      </c>
      <c r="L17" s="19">
        <f t="shared" si="6"/>
        <v>0.47361111111111109</v>
      </c>
    </row>
    <row r="18" spans="1:12" ht="28.35" customHeight="1">
      <c r="A18" s="16">
        <f t="shared" si="4"/>
        <v>45666</v>
      </c>
      <c r="B18" s="25">
        <v>0.18124999999999999</v>
      </c>
      <c r="C18" s="25">
        <v>0.34027777777777779</v>
      </c>
      <c r="D18" s="25">
        <v>0.51597222222222228</v>
      </c>
      <c r="E18" s="25">
        <v>0.65902777777777777</v>
      </c>
      <c r="F18" s="26">
        <f t="shared" si="7"/>
        <v>0.1916666666666666</v>
      </c>
      <c r="G18" s="26">
        <f t="shared" si="1"/>
        <v>0</v>
      </c>
      <c r="H18" s="26">
        <f t="shared" si="1"/>
        <v>0.11041666666666669</v>
      </c>
      <c r="I18" s="27"/>
      <c r="J18" s="27"/>
      <c r="K18" s="3">
        <f t="shared" si="5"/>
        <v>0.30208333333333326</v>
      </c>
      <c r="L18" s="19">
        <f t="shared" si="6"/>
        <v>0.30208333333333326</v>
      </c>
    </row>
    <row r="19" spans="1:12" ht="28.35" customHeight="1">
      <c r="A19" s="16">
        <f t="shared" si="4"/>
        <v>45667</v>
      </c>
      <c r="B19" s="25">
        <v>0.3298611111111111</v>
      </c>
      <c r="C19" s="25">
        <v>0.59027777777777779</v>
      </c>
      <c r="D19" s="25">
        <v>0.62847222222222221</v>
      </c>
      <c r="E19" s="25">
        <v>0.69166666666666665</v>
      </c>
      <c r="F19" s="26">
        <f t="shared" si="7"/>
        <v>0.32361111111111113</v>
      </c>
      <c r="G19" s="26">
        <f t="shared" si="1"/>
        <v>0</v>
      </c>
      <c r="H19" s="26">
        <f t="shared" si="1"/>
        <v>0</v>
      </c>
      <c r="I19" s="27"/>
      <c r="J19" s="27"/>
      <c r="K19" s="3">
        <f t="shared" si="5"/>
        <v>0.32361111111111113</v>
      </c>
      <c r="L19" s="19">
        <f t="shared" si="6"/>
        <v>0.32361111111111113</v>
      </c>
    </row>
    <row r="20" spans="1:12" ht="28.35" customHeight="1">
      <c r="A20" s="16">
        <f t="shared" si="4"/>
        <v>45668</v>
      </c>
      <c r="B20" s="25">
        <v>0.20833333333333334</v>
      </c>
      <c r="C20" s="25">
        <v>0.39583333333333331</v>
      </c>
      <c r="D20" s="25">
        <v>0.625</v>
      </c>
      <c r="E20" s="25">
        <v>0.97916666666666663</v>
      </c>
      <c r="F20" s="26">
        <f t="shared" si="7"/>
        <v>0.1875</v>
      </c>
      <c r="G20" s="26">
        <f t="shared" si="1"/>
        <v>0.125</v>
      </c>
      <c r="H20" s="26">
        <f t="shared" si="1"/>
        <v>0.2291666666666666</v>
      </c>
      <c r="I20" s="27"/>
      <c r="J20" s="27"/>
      <c r="K20" s="3">
        <f t="shared" si="5"/>
        <v>0.54166666666666663</v>
      </c>
      <c r="L20" s="19">
        <f t="shared" si="6"/>
        <v>0.54166666666666663</v>
      </c>
    </row>
    <row r="21" spans="1:12" ht="28.35" customHeight="1">
      <c r="A21" s="16">
        <f t="shared" si="4"/>
        <v>45669</v>
      </c>
      <c r="B21" s="25">
        <v>0.31388888888888888</v>
      </c>
      <c r="C21" s="25">
        <v>0.4548611111111111</v>
      </c>
      <c r="D21" s="25">
        <v>0.59930555555555554</v>
      </c>
      <c r="E21" s="25">
        <v>0.9458333333333333</v>
      </c>
      <c r="F21" s="26">
        <f t="shared" si="7"/>
        <v>0.25000000000000006</v>
      </c>
      <c r="G21" s="26">
        <f t="shared" si="1"/>
        <v>0.125</v>
      </c>
      <c r="H21" s="26">
        <f t="shared" si="1"/>
        <v>0.11249999999999993</v>
      </c>
      <c r="I21" s="27"/>
      <c r="J21" s="27"/>
      <c r="K21" s="3">
        <f t="shared" si="5"/>
        <v>0.48749999999999999</v>
      </c>
      <c r="L21" s="19">
        <f t="shared" si="6"/>
        <v>0.48749999999999999</v>
      </c>
    </row>
    <row r="22" spans="1:12" ht="28.35" customHeight="1">
      <c r="A22" s="16">
        <f t="shared" si="4"/>
        <v>45670</v>
      </c>
      <c r="B22" s="25">
        <v>0.47222222222222221</v>
      </c>
      <c r="C22" s="25">
        <v>0.66180555555555554</v>
      </c>
      <c r="D22" s="25">
        <v>0.79027777777777775</v>
      </c>
      <c r="E22" s="25">
        <v>0.15069444444444444</v>
      </c>
      <c r="F22" s="26">
        <f t="shared" si="7"/>
        <v>0.18958333333333333</v>
      </c>
      <c r="G22" s="26">
        <f t="shared" si="1"/>
        <v>4.3055555555555625E-2</v>
      </c>
      <c r="H22" s="26">
        <f t="shared" si="1"/>
        <v>0.31736111111111109</v>
      </c>
      <c r="I22" s="27"/>
      <c r="J22" s="27"/>
      <c r="K22" s="3">
        <f t="shared" si="5"/>
        <v>0.55000000000000004</v>
      </c>
      <c r="L22" s="19">
        <f t="shared" si="6"/>
        <v>0.55000000000000004</v>
      </c>
    </row>
    <row r="23" spans="1:12" ht="28.35" customHeight="1">
      <c r="A23" s="16">
        <f t="shared" si="4"/>
        <v>45671</v>
      </c>
      <c r="B23" s="25">
        <v>0.43541666666666667</v>
      </c>
      <c r="C23" s="25">
        <v>0.66319444444444442</v>
      </c>
      <c r="D23" s="25">
        <v>0.97430555555555554</v>
      </c>
      <c r="E23" s="25">
        <v>0.22013888888888888</v>
      </c>
      <c r="F23" s="26">
        <f t="shared" si="7"/>
        <v>0.22777777777777775</v>
      </c>
      <c r="G23" s="26">
        <f t="shared" si="1"/>
        <v>0</v>
      </c>
      <c r="H23" s="26">
        <f t="shared" si="1"/>
        <v>0.24583333333333335</v>
      </c>
      <c r="I23" s="27"/>
      <c r="J23" s="27"/>
      <c r="K23" s="3">
        <f t="shared" si="5"/>
        <v>0.47361111111111109</v>
      </c>
      <c r="L23" s="19">
        <f t="shared" si="6"/>
        <v>0.47361111111111109</v>
      </c>
    </row>
    <row r="24" spans="1:12" ht="28.35" customHeight="1">
      <c r="A24" s="16">
        <f t="shared" si="4"/>
        <v>45672</v>
      </c>
      <c r="B24" s="25">
        <v>0.47222222222222221</v>
      </c>
      <c r="C24" s="25">
        <v>0.66180555555555554</v>
      </c>
      <c r="D24" s="25">
        <v>0.79027777777777775</v>
      </c>
      <c r="E24" s="25">
        <v>0.15069444444444444</v>
      </c>
      <c r="F24" s="26">
        <f t="shared" si="7"/>
        <v>0.18958333333333333</v>
      </c>
      <c r="G24" s="26">
        <f t="shared" si="1"/>
        <v>4.3055555555555625E-2</v>
      </c>
      <c r="H24" s="26">
        <f t="shared" si="1"/>
        <v>0.31736111111111109</v>
      </c>
      <c r="I24" s="27"/>
      <c r="J24" s="27"/>
      <c r="K24" s="3">
        <f t="shared" si="5"/>
        <v>0.55000000000000004</v>
      </c>
      <c r="L24" s="19">
        <f t="shared" si="6"/>
        <v>0.55000000000000004</v>
      </c>
    </row>
    <row r="25" spans="1:12" ht="28.35" customHeight="1">
      <c r="A25" s="16">
        <f t="shared" si="4"/>
        <v>45673</v>
      </c>
      <c r="B25" s="25">
        <v>0.43541666666666667</v>
      </c>
      <c r="C25" s="25">
        <v>0.66319444444444442</v>
      </c>
      <c r="D25" s="25">
        <v>0.97430555555555554</v>
      </c>
      <c r="E25" s="25">
        <v>0.22013888888888888</v>
      </c>
      <c r="F25" s="26">
        <f t="shared" si="7"/>
        <v>0.22777777777777775</v>
      </c>
      <c r="G25" s="26">
        <f t="shared" si="1"/>
        <v>0</v>
      </c>
      <c r="H25" s="26">
        <f t="shared" si="1"/>
        <v>0.24583333333333335</v>
      </c>
      <c r="I25" s="27"/>
      <c r="J25" s="27"/>
      <c r="K25" s="3">
        <f t="shared" si="5"/>
        <v>0.47361111111111109</v>
      </c>
      <c r="L25" s="19">
        <f t="shared" si="6"/>
        <v>0.47361111111111109</v>
      </c>
    </row>
    <row r="26" spans="1:12" ht="28.35" customHeight="1">
      <c r="A26" s="16">
        <f t="shared" si="4"/>
        <v>45674</v>
      </c>
      <c r="B26" s="25">
        <v>0.18124999999999999</v>
      </c>
      <c r="C26" s="25">
        <v>0.34027777777777779</v>
      </c>
      <c r="D26" s="25">
        <v>0.51597222222222228</v>
      </c>
      <c r="E26" s="25">
        <v>0.65902777777777777</v>
      </c>
      <c r="F26" s="26">
        <f t="shared" si="7"/>
        <v>0.1916666666666666</v>
      </c>
      <c r="G26" s="26">
        <f t="shared" si="7"/>
        <v>0</v>
      </c>
      <c r="H26" s="26">
        <f t="shared" si="7"/>
        <v>0.11041666666666669</v>
      </c>
      <c r="I26" s="27"/>
      <c r="J26" s="27"/>
      <c r="K26" s="3">
        <f t="shared" si="5"/>
        <v>0.30208333333333326</v>
      </c>
      <c r="L26" s="19">
        <f t="shared" si="6"/>
        <v>0.30208333333333326</v>
      </c>
    </row>
    <row r="27" spans="1:12" ht="28.35" customHeight="1">
      <c r="A27" s="16">
        <f t="shared" si="4"/>
        <v>45675</v>
      </c>
      <c r="B27" s="25">
        <v>0.3298611111111111</v>
      </c>
      <c r="C27" s="25">
        <v>0.59027777777777779</v>
      </c>
      <c r="D27" s="25">
        <v>0.62847222222222221</v>
      </c>
      <c r="E27" s="25">
        <v>0.69166666666666665</v>
      </c>
      <c r="F27" s="26">
        <f t="shared" si="7"/>
        <v>0.32361111111111113</v>
      </c>
      <c r="G27" s="26">
        <f t="shared" si="7"/>
        <v>0</v>
      </c>
      <c r="H27" s="26">
        <f t="shared" si="7"/>
        <v>0</v>
      </c>
      <c r="I27" s="27"/>
      <c r="J27" s="27"/>
      <c r="K27" s="3">
        <f t="shared" si="5"/>
        <v>0.32361111111111113</v>
      </c>
      <c r="L27" s="19">
        <f t="shared" si="6"/>
        <v>0.32361111111111113</v>
      </c>
    </row>
    <row r="28" spans="1:12" ht="28.35" customHeight="1">
      <c r="A28" s="16">
        <f t="shared" si="4"/>
        <v>45676</v>
      </c>
      <c r="B28" s="25">
        <v>0.20833333333333334</v>
      </c>
      <c r="C28" s="25">
        <v>0.39583333333333331</v>
      </c>
      <c r="D28" s="25">
        <v>0.625</v>
      </c>
      <c r="E28" s="25">
        <v>0.97916666666666663</v>
      </c>
      <c r="F28" s="26">
        <f t="shared" si="7"/>
        <v>0.1875</v>
      </c>
      <c r="G28" s="26">
        <f t="shared" si="7"/>
        <v>0.125</v>
      </c>
      <c r="H28" s="26">
        <f t="shared" si="7"/>
        <v>0.2291666666666666</v>
      </c>
      <c r="I28" s="27"/>
      <c r="J28" s="27"/>
      <c r="K28" s="3">
        <f t="shared" si="5"/>
        <v>0.54166666666666663</v>
      </c>
      <c r="L28" s="19">
        <f t="shared" si="6"/>
        <v>0.54166666666666663</v>
      </c>
    </row>
    <row r="29" spans="1:12" ht="28.35" customHeight="1">
      <c r="A29" s="16">
        <f t="shared" si="4"/>
        <v>45677</v>
      </c>
      <c r="B29" s="25">
        <v>0.31388888888888888</v>
      </c>
      <c r="C29" s="25">
        <v>0.4548611111111111</v>
      </c>
      <c r="D29" s="25">
        <v>0.59930555555555554</v>
      </c>
      <c r="E29" s="25">
        <v>0.9458333333333333</v>
      </c>
      <c r="F29" s="26">
        <f t="shared" si="7"/>
        <v>0.25000000000000006</v>
      </c>
      <c r="G29" s="26">
        <f t="shared" si="7"/>
        <v>0.125</v>
      </c>
      <c r="H29" s="26">
        <f t="shared" si="7"/>
        <v>0.11249999999999993</v>
      </c>
      <c r="I29" s="27"/>
      <c r="J29" s="27"/>
      <c r="K29" s="3">
        <f t="shared" si="5"/>
        <v>0.48749999999999999</v>
      </c>
      <c r="L29" s="19">
        <f t="shared" si="6"/>
        <v>0.48749999999999999</v>
      </c>
    </row>
    <row r="30" spans="1:12" ht="28.35" customHeight="1">
      <c r="A30" s="16">
        <f t="shared" si="4"/>
        <v>45678</v>
      </c>
      <c r="B30" s="25">
        <v>0.47222222222222221</v>
      </c>
      <c r="C30" s="25">
        <v>0.66180555555555554</v>
      </c>
      <c r="D30" s="25">
        <v>0.79027777777777775</v>
      </c>
      <c r="E30" s="25">
        <v>0.15069444444444444</v>
      </c>
      <c r="F30" s="26">
        <f t="shared" si="7"/>
        <v>0.18958333333333333</v>
      </c>
      <c r="G30" s="26">
        <f t="shared" si="7"/>
        <v>4.3055555555555625E-2</v>
      </c>
      <c r="H30" s="26">
        <f t="shared" si="7"/>
        <v>0.31736111111111109</v>
      </c>
      <c r="I30" s="27"/>
      <c r="J30" s="27"/>
      <c r="K30" s="3">
        <f t="shared" si="5"/>
        <v>0.55000000000000004</v>
      </c>
      <c r="L30" s="19">
        <f t="shared" si="6"/>
        <v>0.55000000000000004</v>
      </c>
    </row>
    <row r="31" spans="1:12" ht="28.35" customHeight="1">
      <c r="A31" s="16">
        <f t="shared" si="4"/>
        <v>45679</v>
      </c>
      <c r="B31" s="25">
        <v>0.47222222222222221</v>
      </c>
      <c r="C31" s="25">
        <v>0.66180555555555554</v>
      </c>
      <c r="D31" s="25">
        <v>0.79027777777777775</v>
      </c>
      <c r="E31" s="25">
        <v>0.15069444444444444</v>
      </c>
      <c r="F31" s="26">
        <f t="shared" si="7"/>
        <v>0.18958333333333333</v>
      </c>
      <c r="G31" s="26">
        <f t="shared" si="7"/>
        <v>4.3055555555555625E-2</v>
      </c>
      <c r="H31" s="26">
        <f t="shared" si="7"/>
        <v>0.31736111111111109</v>
      </c>
      <c r="I31" s="27"/>
      <c r="J31" s="27"/>
      <c r="K31" s="3">
        <f t="shared" si="5"/>
        <v>0.55000000000000004</v>
      </c>
      <c r="L31" s="19">
        <f t="shared" si="6"/>
        <v>0.55000000000000004</v>
      </c>
    </row>
    <row r="32" spans="1:12" ht="28.35" customHeight="1">
      <c r="A32" s="16">
        <f t="shared" si="4"/>
        <v>45680</v>
      </c>
      <c r="B32" s="25">
        <v>0.43541666666666667</v>
      </c>
      <c r="C32" s="25">
        <v>0.66319444444444442</v>
      </c>
      <c r="D32" s="25">
        <v>0.97430555555555554</v>
      </c>
      <c r="E32" s="25">
        <v>0.22013888888888888</v>
      </c>
      <c r="F32" s="26">
        <f t="shared" si="7"/>
        <v>0.22777777777777775</v>
      </c>
      <c r="G32" s="26">
        <f t="shared" si="7"/>
        <v>0</v>
      </c>
      <c r="H32" s="26">
        <f t="shared" si="7"/>
        <v>0.24583333333333335</v>
      </c>
      <c r="I32" s="27"/>
      <c r="J32" s="27"/>
      <c r="K32" s="3">
        <f t="shared" si="5"/>
        <v>0.47361111111111109</v>
      </c>
      <c r="L32" s="19">
        <f t="shared" si="6"/>
        <v>0.47361111111111109</v>
      </c>
    </row>
    <row r="33" spans="1:12" ht="28.35" customHeight="1">
      <c r="A33" s="16">
        <f>IF($A$10="","",$A32+1)</f>
        <v>45681</v>
      </c>
      <c r="B33" s="25">
        <v>0.18124999999999999</v>
      </c>
      <c r="C33" s="25">
        <v>0.34027777777777779</v>
      </c>
      <c r="D33" s="25">
        <v>0.51597222222222228</v>
      </c>
      <c r="E33" s="25">
        <v>0.65902777777777777</v>
      </c>
      <c r="F33" s="26">
        <f t="shared" si="7"/>
        <v>0.1916666666666666</v>
      </c>
      <c r="G33" s="26">
        <f t="shared" si="7"/>
        <v>0</v>
      </c>
      <c r="H33" s="26">
        <f t="shared" si="7"/>
        <v>0.11041666666666669</v>
      </c>
      <c r="I33" s="27"/>
      <c r="J33" s="27"/>
      <c r="K33" s="3">
        <f t="shared" si="5"/>
        <v>0.30208333333333326</v>
      </c>
      <c r="L33" s="19">
        <f t="shared" si="6"/>
        <v>0.30208333333333326</v>
      </c>
    </row>
    <row r="34" spans="1:12" ht="28.35" customHeight="1">
      <c r="A34" s="16">
        <f t="shared" si="4"/>
        <v>45682</v>
      </c>
      <c r="B34" s="25">
        <v>0.3298611111111111</v>
      </c>
      <c r="C34" s="25">
        <v>0.59027777777777779</v>
      </c>
      <c r="D34" s="25">
        <v>0.62847222222222221</v>
      </c>
      <c r="E34" s="25">
        <v>0.69166666666666665</v>
      </c>
      <c r="F34" s="26">
        <f t="shared" si="7"/>
        <v>0.32361111111111113</v>
      </c>
      <c r="G34" s="26">
        <f t="shared" si="7"/>
        <v>0</v>
      </c>
      <c r="H34" s="26">
        <f t="shared" si="7"/>
        <v>0</v>
      </c>
      <c r="I34" s="27"/>
      <c r="J34" s="27"/>
      <c r="K34" s="3">
        <f t="shared" si="5"/>
        <v>0.32361111111111113</v>
      </c>
      <c r="L34" s="19">
        <f t="shared" si="6"/>
        <v>0.32361111111111113</v>
      </c>
    </row>
    <row r="35" spans="1:12" ht="28.35" customHeight="1">
      <c r="A35" s="16">
        <f t="shared" si="4"/>
        <v>45683</v>
      </c>
      <c r="B35" s="25">
        <v>0.20833333333333334</v>
      </c>
      <c r="C35" s="25">
        <v>0.39583333333333331</v>
      </c>
      <c r="D35" s="25">
        <v>0.625</v>
      </c>
      <c r="E35" s="25">
        <v>0.97916666666666663</v>
      </c>
      <c r="F35" s="26">
        <f t="shared" si="7"/>
        <v>0.1875</v>
      </c>
      <c r="G35" s="26">
        <f t="shared" si="7"/>
        <v>0.125</v>
      </c>
      <c r="H35" s="26">
        <f t="shared" si="7"/>
        <v>0.2291666666666666</v>
      </c>
      <c r="I35" s="27"/>
      <c r="J35" s="27"/>
      <c r="K35" s="3">
        <f t="shared" si="5"/>
        <v>0.54166666666666663</v>
      </c>
      <c r="L35" s="19">
        <f t="shared" si="6"/>
        <v>0.54166666666666663</v>
      </c>
    </row>
    <row r="36" spans="1:12" ht="28.35" customHeight="1">
      <c r="A36" s="16">
        <f t="shared" si="4"/>
        <v>45684</v>
      </c>
      <c r="B36" s="25">
        <v>0.31388888888888888</v>
      </c>
      <c r="C36" s="25">
        <v>0.4548611111111111</v>
      </c>
      <c r="D36" s="25">
        <v>0.59930555555555554</v>
      </c>
      <c r="E36" s="25">
        <v>0.9458333333333333</v>
      </c>
      <c r="F36" s="26">
        <f t="shared" si="7"/>
        <v>0.25000000000000006</v>
      </c>
      <c r="G36" s="26">
        <f t="shared" si="7"/>
        <v>0.125</v>
      </c>
      <c r="H36" s="26">
        <f t="shared" si="7"/>
        <v>0.11249999999999993</v>
      </c>
      <c r="I36" s="27"/>
      <c r="J36" s="27"/>
      <c r="K36" s="3">
        <f t="shared" si="5"/>
        <v>0.48749999999999999</v>
      </c>
      <c r="L36" s="19">
        <f t="shared" si="6"/>
        <v>0.48749999999999999</v>
      </c>
    </row>
    <row r="37" spans="1:12" ht="28.35" customHeight="1">
      <c r="A37" s="16">
        <f t="shared" si="4"/>
        <v>45685</v>
      </c>
      <c r="B37" s="25">
        <v>0.47222222222222221</v>
      </c>
      <c r="C37" s="25">
        <v>0.66180555555555554</v>
      </c>
      <c r="D37" s="25">
        <v>0.79027777777777775</v>
      </c>
      <c r="E37" s="25">
        <v>0.15069444444444444</v>
      </c>
      <c r="F37" s="26">
        <f t="shared" si="7"/>
        <v>0.18958333333333333</v>
      </c>
      <c r="G37" s="26">
        <f t="shared" si="7"/>
        <v>4.3055555555555625E-2</v>
      </c>
      <c r="H37" s="26">
        <f t="shared" si="7"/>
        <v>0.31736111111111109</v>
      </c>
      <c r="I37" s="27"/>
      <c r="J37" s="27"/>
      <c r="K37" s="3">
        <f t="shared" si="5"/>
        <v>0.55000000000000004</v>
      </c>
      <c r="L37" s="19">
        <f t="shared" si="6"/>
        <v>0.55000000000000004</v>
      </c>
    </row>
    <row r="38" spans="1:12" ht="28.35" customHeight="1">
      <c r="A38" s="16">
        <f>IF(J4="","",IF((MONTH(A37)&lt;&gt;MONTH(A37+1)),"",A37+1))</f>
        <v>45686</v>
      </c>
      <c r="B38" s="25">
        <v>0.3298611111111111</v>
      </c>
      <c r="C38" s="25">
        <v>0.59027777777777779</v>
      </c>
      <c r="D38" s="25">
        <v>0.62847222222222221</v>
      </c>
      <c r="E38" s="25">
        <v>0.69166666666666665</v>
      </c>
      <c r="F38" s="26">
        <f t="shared" si="7"/>
        <v>0.32361111111111113</v>
      </c>
      <c r="G38" s="26">
        <f t="shared" si="7"/>
        <v>0</v>
      </c>
      <c r="H38" s="26">
        <f t="shared" si="7"/>
        <v>0</v>
      </c>
      <c r="I38" s="27"/>
      <c r="J38" s="27"/>
      <c r="K38" s="3">
        <f t="shared" si="5"/>
        <v>0.32361111111111113</v>
      </c>
      <c r="L38" s="19">
        <f t="shared" si="6"/>
        <v>0.32361111111111113</v>
      </c>
    </row>
    <row r="39" spans="1:12" ht="28.35" customHeight="1">
      <c r="A39" s="16">
        <f>IF(A38="","",(IF(MONTH(A37)&lt;&gt;MONTH(A38+1),"",A38+1)))</f>
        <v>45687</v>
      </c>
      <c r="B39" s="25">
        <v>0.20833333333333334</v>
      </c>
      <c r="C39" s="25">
        <v>0.39583333333333331</v>
      </c>
      <c r="D39" s="25">
        <v>0.625</v>
      </c>
      <c r="E39" s="25">
        <v>0.97916666666666663</v>
      </c>
      <c r="F39" s="26">
        <f t="shared" si="7"/>
        <v>0.1875</v>
      </c>
      <c r="G39" s="26">
        <f t="shared" si="7"/>
        <v>0.125</v>
      </c>
      <c r="H39" s="26">
        <f t="shared" si="7"/>
        <v>0.2291666666666666</v>
      </c>
      <c r="I39" s="25"/>
      <c r="J39" s="27"/>
      <c r="K39" s="3">
        <f t="shared" si="5"/>
        <v>0.54166666666666663</v>
      </c>
      <c r="L39" s="19">
        <f t="shared" si="6"/>
        <v>0.54166666666666663</v>
      </c>
    </row>
    <row r="40" spans="1:12" ht="28.35" customHeight="1">
      <c r="A40" s="16">
        <f>IF(A39="","",(IF(MONTH(A37)&lt;&gt;MONTH(A39+1),"",A39+1)))</f>
        <v>45688</v>
      </c>
      <c r="B40" s="25">
        <v>0.41666666666666669</v>
      </c>
      <c r="C40" s="25">
        <v>0.5</v>
      </c>
      <c r="D40" s="25">
        <v>0.625</v>
      </c>
      <c r="E40" s="25">
        <v>0.70833333333333337</v>
      </c>
      <c r="F40" s="26">
        <f t="shared" si="7"/>
        <v>0.16666666666666669</v>
      </c>
      <c r="G40" s="26">
        <f t="shared" si="7"/>
        <v>0</v>
      </c>
      <c r="H40" s="26">
        <f t="shared" si="7"/>
        <v>0</v>
      </c>
      <c r="I40" s="25"/>
      <c r="J40" s="27"/>
      <c r="K40" s="3">
        <f t="shared" si="5"/>
        <v>0.16666666666666669</v>
      </c>
      <c r="L40" s="19">
        <f t="shared" si="6"/>
        <v>0.16666666666666669</v>
      </c>
    </row>
    <row r="41" spans="1:12" ht="28.35" customHeight="1">
      <c r="A41" s="5"/>
      <c r="B41" s="6"/>
      <c r="C41" s="6"/>
      <c r="D41" s="18"/>
      <c r="E41" s="18" t="s">
        <v>18</v>
      </c>
      <c r="F41" s="21">
        <f>SUM(F10:F40)</f>
        <v>6.9548611111111107</v>
      </c>
      <c r="G41" s="21">
        <f t="shared" ref="G41:H41" si="8">SUM(G10:G40)</f>
        <v>1.4263888888888894</v>
      </c>
      <c r="H41" s="21">
        <f t="shared" si="8"/>
        <v>5.4881944444444448</v>
      </c>
      <c r="I41" s="6"/>
      <c r="J41" s="7"/>
    </row>
    <row r="42" spans="1:12" ht="28.35" customHeight="1">
      <c r="A42" s="16" t="s">
        <v>0</v>
      </c>
      <c r="B42" s="6"/>
      <c r="C42" s="6"/>
      <c r="D42" s="18"/>
      <c r="E42" s="18" t="s">
        <v>16</v>
      </c>
      <c r="F42" s="17">
        <f>ROUND(F41*24,2)</f>
        <v>166.92</v>
      </c>
      <c r="G42" s="17">
        <f t="shared" ref="G42:H42" si="9">ROUND(G41*24,2)</f>
        <v>34.229999999999997</v>
      </c>
      <c r="H42" s="17">
        <f t="shared" si="9"/>
        <v>131.72</v>
      </c>
      <c r="I42" s="7"/>
      <c r="J42" s="7"/>
    </row>
    <row r="43" spans="1:12" ht="16.8">
      <c r="A43" s="5"/>
      <c r="B43" s="6"/>
      <c r="C43" s="6"/>
      <c r="D43" s="6"/>
      <c r="E43" s="6"/>
      <c r="F43" s="7"/>
      <c r="G43" s="7"/>
      <c r="H43" s="7"/>
      <c r="I43" s="7"/>
      <c r="J43" s="7"/>
    </row>
    <row r="44" spans="1:12" ht="16.8">
      <c r="A44" s="5"/>
      <c r="B44" s="9" t="s">
        <v>12</v>
      </c>
      <c r="C44" s="10">
        <f>LOOKUP(9^99,A10:A40)</f>
        <v>45688</v>
      </c>
      <c r="D44" s="6"/>
      <c r="E44" s="6"/>
      <c r="F44" s="7"/>
      <c r="G44" s="7"/>
      <c r="H44" s="7"/>
      <c r="I44" s="7"/>
      <c r="J44" s="7"/>
    </row>
    <row r="45" spans="1:12" ht="16.8">
      <c r="A45" s="5"/>
      <c r="B45" s="6"/>
      <c r="C45" s="6"/>
      <c r="D45" s="6"/>
      <c r="E45" s="6"/>
      <c r="F45" s="7"/>
      <c r="G45" s="7"/>
      <c r="H45" s="7"/>
      <c r="I45" s="7"/>
      <c r="J45" s="7"/>
    </row>
    <row r="46" spans="1:12" ht="16.8">
      <c r="A46" s="5"/>
      <c r="B46" s="6"/>
      <c r="C46" s="6"/>
      <c r="D46" s="6"/>
      <c r="E46" s="6"/>
      <c r="F46" s="7"/>
      <c r="G46" s="7"/>
      <c r="H46" s="7"/>
      <c r="I46" s="7"/>
      <c r="J46" s="7"/>
    </row>
    <row r="47" spans="1:12" ht="16.8">
      <c r="A47" s="5"/>
      <c r="B47" s="6"/>
      <c r="C47" s="6"/>
      <c r="D47" s="6"/>
      <c r="E47" s="6"/>
      <c r="F47" s="7"/>
      <c r="G47" s="7"/>
      <c r="H47" s="7"/>
      <c r="I47" s="7"/>
      <c r="J47" s="7"/>
    </row>
    <row r="48" spans="1:12" ht="16.8">
      <c r="A48" s="8"/>
      <c r="B48" s="11"/>
      <c r="C48" s="11"/>
      <c r="D48" s="11"/>
      <c r="E48" s="11"/>
      <c r="F48" s="12"/>
      <c r="G48" s="12"/>
      <c r="H48" s="12"/>
      <c r="I48" s="12"/>
      <c r="J48" s="12"/>
    </row>
  </sheetData>
  <sheetProtection selectLockedCells="1"/>
  <mergeCells count="7">
    <mergeCell ref="B4:D4"/>
    <mergeCell ref="B5:D5"/>
    <mergeCell ref="A3:J3"/>
    <mergeCell ref="A6:J6"/>
    <mergeCell ref="A1:J2"/>
    <mergeCell ref="E4:H5"/>
    <mergeCell ref="I5:J5"/>
  </mergeCells>
  <pageMargins left="0.59055118110236227" right="0.23622047244094491" top="0.39370078740157483" bottom="0.39370078740157483" header="0" footer="0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Peneder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b.haider@fix-fm.com</dc:creator>
  <cp:lastModifiedBy>Newbie</cp:lastModifiedBy>
  <cp:lastPrinted>2022-11-30T22:34:22Z</cp:lastPrinted>
  <dcterms:created xsi:type="dcterms:W3CDTF">2017-05-24T07:06:26Z</dcterms:created>
  <dcterms:modified xsi:type="dcterms:W3CDTF">2025-05-01T09:03:46Z</dcterms:modified>
</cp:coreProperties>
</file>