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ingoberndt/Desktop/"/>
    </mc:Choice>
  </mc:AlternateContent>
  <xr:revisionPtr revIDLastSave="0" documentId="8_{91E062EE-6B70-B942-A35A-DE038817E373}" xr6:coauthVersionLast="47" xr6:coauthVersionMax="47" xr10:uidLastSave="{00000000-0000-0000-0000-000000000000}"/>
  <bookViews>
    <workbookView xWindow="5880" yWindow="2900" windowWidth="27440" windowHeight="16240" xr2:uid="{C5C95E0D-32DD-C744-9355-9AEDF01F57D8}"/>
  </bookViews>
  <sheets>
    <sheet name="Woche 22" sheetId="1" r:id="rId1"/>
    <sheet name="Mai" sheetId="2" r:id="rId2"/>
  </sheets>
  <externalReferences>
    <externalReference r:id="rId3"/>
  </externalReferences>
  <definedNames>
    <definedName name="_xlnm.Print_Area" localSheetId="1">Mai!$A$1:$AI$111</definedName>
    <definedName name="_xlnm.Print_Area" localSheetId="0">'Woche 22'!$A$1:$K$111</definedName>
    <definedName name="Events">'[1]Legende und Wegleitung'!$G$6:$G$55</definedName>
    <definedName name="FT">'[1]Legende und Wegleitung'!$E$6:$E$55</definedName>
    <definedName name="Land">[1]Ferienkontrolle!$AP$26:$AP$27</definedName>
    <definedName name="Mitarbeiter">[1]Start!$A$1:$A$80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09" i="2" l="1"/>
  <c r="AG109" i="2"/>
  <c r="AD109" i="2"/>
  <c r="AC109" i="2"/>
  <c r="X109" i="2"/>
  <c r="W109" i="2"/>
  <c r="Q109" i="2"/>
  <c r="P109" i="2"/>
  <c r="K109" i="2"/>
  <c r="J109" i="2"/>
  <c r="E109" i="2"/>
  <c r="D109" i="2"/>
  <c r="AH108" i="2"/>
  <c r="AG108" i="2"/>
  <c r="AD108" i="2"/>
  <c r="AC108" i="2"/>
  <c r="X108" i="2"/>
  <c r="W108" i="2"/>
  <c r="Q108" i="2"/>
  <c r="P108" i="2"/>
  <c r="K108" i="2"/>
  <c r="J108" i="2"/>
  <c r="E108" i="2"/>
  <c r="D108" i="2"/>
  <c r="AH107" i="2"/>
  <c r="AG107" i="2"/>
  <c r="AD107" i="2"/>
  <c r="AC107" i="2"/>
  <c r="X107" i="2"/>
  <c r="W107" i="2"/>
  <c r="Q107" i="2"/>
  <c r="P107" i="2"/>
  <c r="K107" i="2"/>
  <c r="J107" i="2"/>
  <c r="E107" i="2"/>
  <c r="D107" i="2"/>
  <c r="AH106" i="2"/>
  <c r="AG106" i="2"/>
  <c r="AD106" i="2"/>
  <c r="AC106" i="2"/>
  <c r="X106" i="2"/>
  <c r="W106" i="2"/>
  <c r="Q106" i="2"/>
  <c r="P106" i="2"/>
  <c r="K106" i="2"/>
  <c r="J106" i="2"/>
  <c r="E106" i="2"/>
  <c r="D106" i="2"/>
  <c r="AH105" i="2"/>
  <c r="AG105" i="2"/>
  <c r="AD105" i="2"/>
  <c r="AC105" i="2"/>
  <c r="X105" i="2"/>
  <c r="W105" i="2"/>
  <c r="Q105" i="2"/>
  <c r="P105" i="2"/>
  <c r="K105" i="2"/>
  <c r="J105" i="2"/>
  <c r="E105" i="2"/>
  <c r="D105" i="2"/>
  <c r="AH104" i="2"/>
  <c r="AG104" i="2"/>
  <c r="AD104" i="2"/>
  <c r="AC104" i="2"/>
  <c r="X104" i="2"/>
  <c r="W104" i="2"/>
  <c r="Q104" i="2"/>
  <c r="P104" i="2"/>
  <c r="K104" i="2"/>
  <c r="J104" i="2"/>
  <c r="E104" i="2"/>
  <c r="D104" i="2"/>
  <c r="AH103" i="2"/>
  <c r="AG103" i="2"/>
  <c r="AD103" i="2"/>
  <c r="AC103" i="2"/>
  <c r="X103" i="2"/>
  <c r="W103" i="2"/>
  <c r="Q103" i="2"/>
  <c r="P103" i="2"/>
  <c r="K103" i="2"/>
  <c r="J103" i="2"/>
  <c r="E103" i="2"/>
  <c r="D103" i="2"/>
  <c r="AH102" i="2"/>
  <c r="AG102" i="2"/>
  <c r="AD102" i="2"/>
  <c r="AC102" i="2"/>
  <c r="X102" i="2"/>
  <c r="W102" i="2"/>
  <c r="Q102" i="2"/>
  <c r="P102" i="2"/>
  <c r="K102" i="2"/>
  <c r="J102" i="2"/>
  <c r="E102" i="2"/>
  <c r="D102" i="2"/>
  <c r="AH101" i="2"/>
  <c r="AG101" i="2"/>
  <c r="AD101" i="2"/>
  <c r="AC101" i="2"/>
  <c r="X101" i="2"/>
  <c r="W101" i="2"/>
  <c r="Q101" i="2"/>
  <c r="P101" i="2"/>
  <c r="K101" i="2"/>
  <c r="J101" i="2"/>
  <c r="E101" i="2"/>
  <c r="D101" i="2"/>
  <c r="AH100" i="2"/>
  <c r="AG100" i="2"/>
  <c r="AD100" i="2"/>
  <c r="AC100" i="2"/>
  <c r="X100" i="2"/>
  <c r="W100" i="2"/>
  <c r="Q100" i="2"/>
  <c r="P100" i="2"/>
  <c r="K100" i="2"/>
  <c r="J100" i="2"/>
  <c r="E100" i="2"/>
  <c r="D100" i="2"/>
  <c r="AH99" i="2"/>
  <c r="AG99" i="2"/>
  <c r="AD99" i="2"/>
  <c r="AC99" i="2"/>
  <c r="X99" i="2"/>
  <c r="W99" i="2"/>
  <c r="Q99" i="2"/>
  <c r="P99" i="2"/>
  <c r="K99" i="2"/>
  <c r="J99" i="2"/>
  <c r="E99" i="2"/>
  <c r="D99" i="2"/>
  <c r="AH98" i="2"/>
  <c r="AG98" i="2"/>
  <c r="AD98" i="2"/>
  <c r="AC98" i="2"/>
  <c r="X98" i="2"/>
  <c r="W98" i="2"/>
  <c r="Q98" i="2"/>
  <c r="P98" i="2"/>
  <c r="K98" i="2"/>
  <c r="J98" i="2"/>
  <c r="E98" i="2"/>
  <c r="D98" i="2"/>
  <c r="AH97" i="2"/>
  <c r="AG97" i="2"/>
  <c r="AD97" i="2"/>
  <c r="AC97" i="2"/>
  <c r="X97" i="2"/>
  <c r="W97" i="2"/>
  <c r="Q97" i="2"/>
  <c r="P97" i="2"/>
  <c r="K97" i="2"/>
  <c r="J97" i="2"/>
  <c r="E97" i="2"/>
  <c r="D97" i="2"/>
  <c r="AI94" i="2"/>
  <c r="AI93" i="2"/>
  <c r="AI92" i="2"/>
  <c r="AI91" i="2"/>
  <c r="AI90" i="2"/>
  <c r="AI89" i="2"/>
  <c r="AI88" i="2"/>
  <c r="AI87" i="2"/>
  <c r="AI86" i="2"/>
  <c r="AI85" i="2"/>
  <c r="AG82" i="2"/>
  <c r="AH81" i="2"/>
  <c r="AG81" i="2"/>
  <c r="AF81" i="2"/>
  <c r="AE81" i="2"/>
  <c r="AD81" i="2"/>
  <c r="AC81" i="2"/>
  <c r="AB81" i="2"/>
  <c r="AA81" i="2"/>
  <c r="Z81" i="2"/>
  <c r="Y81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AZ80" i="2"/>
  <c r="AV80" i="2"/>
  <c r="AX80" i="2" s="1"/>
  <c r="AR80" i="2"/>
  <c r="AQ80" i="2"/>
  <c r="AP80" i="2"/>
  <c r="AT80" i="2" s="1"/>
  <c r="AO80" i="2"/>
  <c r="AN80" i="2"/>
  <c r="AS80" i="2" s="1"/>
  <c r="AM80" i="2"/>
  <c r="AJ80" i="2"/>
  <c r="AI80" i="2"/>
  <c r="A80" i="2"/>
  <c r="AZ79" i="2"/>
  <c r="AS79" i="2"/>
  <c r="AQ79" i="2"/>
  <c r="AV79" i="2" s="1"/>
  <c r="AX79" i="2" s="1"/>
  <c r="AP79" i="2"/>
  <c r="AO79" i="2"/>
  <c r="AN79" i="2"/>
  <c r="AM79" i="2"/>
  <c r="AR79" i="2" s="1"/>
  <c r="AJ79" i="2"/>
  <c r="AI79" i="2"/>
  <c r="A79" i="2"/>
  <c r="AZ78" i="2"/>
  <c r="AV78" i="2"/>
  <c r="AX78" i="2" s="1"/>
  <c r="AR78" i="2"/>
  <c r="AQ78" i="2"/>
  <c r="AP78" i="2"/>
  <c r="AT78" i="2" s="1"/>
  <c r="AO78" i="2"/>
  <c r="AN78" i="2"/>
  <c r="AS78" i="2" s="1"/>
  <c r="AM78" i="2"/>
  <c r="AI78" i="2"/>
  <c r="A78" i="2"/>
  <c r="AJ78" i="2" s="1"/>
  <c r="AZ77" i="2"/>
  <c r="AS77" i="2"/>
  <c r="AQ77" i="2"/>
  <c r="AV77" i="2" s="1"/>
  <c r="AX77" i="2" s="1"/>
  <c r="AP77" i="2"/>
  <c r="AO77" i="2"/>
  <c r="AN77" i="2"/>
  <c r="AM77" i="2"/>
  <c r="AR77" i="2" s="1"/>
  <c r="AI77" i="2"/>
  <c r="A77" i="2"/>
  <c r="AJ77" i="2" s="1"/>
  <c r="AZ76" i="2"/>
  <c r="AV76" i="2"/>
  <c r="AX76" i="2" s="1"/>
  <c r="AT76" i="2"/>
  <c r="AR76" i="2"/>
  <c r="AQ76" i="2"/>
  <c r="AP76" i="2"/>
  <c r="AO76" i="2"/>
  <c r="AN76" i="2"/>
  <c r="AS76" i="2" s="1"/>
  <c r="AM76" i="2"/>
  <c r="AJ76" i="2"/>
  <c r="AI76" i="2"/>
  <c r="A76" i="2"/>
  <c r="AZ75" i="2"/>
  <c r="AS75" i="2"/>
  <c r="AQ75" i="2"/>
  <c r="AV75" i="2" s="1"/>
  <c r="AX75" i="2" s="1"/>
  <c r="AP75" i="2"/>
  <c r="AT75" i="2" s="1"/>
  <c r="AW75" i="2" s="1"/>
  <c r="AY75" i="2" s="1"/>
  <c r="AO75" i="2"/>
  <c r="AN75" i="2"/>
  <c r="AM75" i="2"/>
  <c r="AR75" i="2" s="1"/>
  <c r="AJ75" i="2"/>
  <c r="AI75" i="2"/>
  <c r="A75" i="2"/>
  <c r="AZ74" i="2"/>
  <c r="AX74" i="2"/>
  <c r="AV74" i="2"/>
  <c r="AR74" i="2"/>
  <c r="AQ74" i="2"/>
  <c r="AP74" i="2"/>
  <c r="AT74" i="2" s="1"/>
  <c r="AO74" i="2"/>
  <c r="AN74" i="2"/>
  <c r="AS74" i="2" s="1"/>
  <c r="AM74" i="2"/>
  <c r="AI74" i="2"/>
  <c r="A74" i="2"/>
  <c r="AJ74" i="2" s="1"/>
  <c r="AZ73" i="2"/>
  <c r="AS73" i="2"/>
  <c r="AQ73" i="2"/>
  <c r="AV73" i="2" s="1"/>
  <c r="AP73" i="2"/>
  <c r="AO73" i="2"/>
  <c r="AN73" i="2"/>
  <c r="AM73" i="2"/>
  <c r="AR73" i="2" s="1"/>
  <c r="AI73" i="2"/>
  <c r="A73" i="2"/>
  <c r="AJ73" i="2" s="1"/>
  <c r="AZ72" i="2"/>
  <c r="AV72" i="2"/>
  <c r="AT72" i="2"/>
  <c r="AR72" i="2"/>
  <c r="AQ72" i="2"/>
  <c r="AP72" i="2"/>
  <c r="AO72" i="2"/>
  <c r="AN72" i="2"/>
  <c r="AS72" i="2" s="1"/>
  <c r="AX72" i="2" s="1"/>
  <c r="AM72" i="2"/>
  <c r="AI72" i="2"/>
  <c r="A72" i="2"/>
  <c r="AJ72" i="2" s="1"/>
  <c r="AZ71" i="2"/>
  <c r="AS71" i="2"/>
  <c r="AQ71" i="2"/>
  <c r="AV71" i="2" s="1"/>
  <c r="AP71" i="2"/>
  <c r="AO71" i="2"/>
  <c r="AN71" i="2"/>
  <c r="AM71" i="2"/>
  <c r="AR71" i="2" s="1"/>
  <c r="AJ71" i="2"/>
  <c r="AI71" i="2"/>
  <c r="A71" i="2"/>
  <c r="AZ70" i="2"/>
  <c r="AV70" i="2"/>
  <c r="AX70" i="2" s="1"/>
  <c r="AR70" i="2"/>
  <c r="AQ70" i="2"/>
  <c r="AP70" i="2"/>
  <c r="AT70" i="2" s="1"/>
  <c r="AO70" i="2"/>
  <c r="AN70" i="2"/>
  <c r="AS70" i="2" s="1"/>
  <c r="AM70" i="2"/>
  <c r="AJ70" i="2"/>
  <c r="AI70" i="2"/>
  <c r="A70" i="2"/>
  <c r="AZ69" i="2"/>
  <c r="AS69" i="2"/>
  <c r="AQ69" i="2"/>
  <c r="AV69" i="2" s="1"/>
  <c r="AX69" i="2" s="1"/>
  <c r="AP69" i="2"/>
  <c r="AO69" i="2"/>
  <c r="AN69" i="2"/>
  <c r="AM69" i="2"/>
  <c r="AR69" i="2" s="1"/>
  <c r="AI69" i="2"/>
  <c r="A69" i="2"/>
  <c r="AJ69" i="2" s="1"/>
  <c r="AZ68" i="2"/>
  <c r="AX68" i="2"/>
  <c r="AV68" i="2"/>
  <c r="AR68" i="2"/>
  <c r="AQ68" i="2"/>
  <c r="AP68" i="2"/>
  <c r="AT68" i="2" s="1"/>
  <c r="AO68" i="2"/>
  <c r="AN68" i="2"/>
  <c r="AS68" i="2" s="1"/>
  <c r="AM68" i="2"/>
  <c r="AJ68" i="2"/>
  <c r="AI68" i="2"/>
  <c r="A68" i="2"/>
  <c r="AZ67" i="2"/>
  <c r="AS67" i="2"/>
  <c r="AQ67" i="2"/>
  <c r="AV67" i="2" s="1"/>
  <c r="AP67" i="2"/>
  <c r="AT67" i="2" s="1"/>
  <c r="AW67" i="2" s="1"/>
  <c r="AO67" i="2"/>
  <c r="AN67" i="2"/>
  <c r="AM67" i="2"/>
  <c r="AR67" i="2" s="1"/>
  <c r="AJ67" i="2"/>
  <c r="AI67" i="2"/>
  <c r="A67" i="2"/>
  <c r="AZ66" i="2"/>
  <c r="AV66" i="2"/>
  <c r="AX66" i="2" s="1"/>
  <c r="AT66" i="2"/>
  <c r="AR66" i="2"/>
  <c r="AQ66" i="2"/>
  <c r="AP66" i="2"/>
  <c r="AO66" i="2"/>
  <c r="AN66" i="2"/>
  <c r="AS66" i="2" s="1"/>
  <c r="AM66" i="2"/>
  <c r="AI66" i="2"/>
  <c r="A66" i="2"/>
  <c r="AJ66" i="2" s="1"/>
  <c r="AZ65" i="2"/>
  <c r="AR65" i="2"/>
  <c r="AQ65" i="2"/>
  <c r="AV65" i="2" s="1"/>
  <c r="AP65" i="2"/>
  <c r="AO65" i="2"/>
  <c r="AN65" i="2"/>
  <c r="AS65" i="2" s="1"/>
  <c r="AM65" i="2"/>
  <c r="AI65" i="2"/>
  <c r="A65" i="2"/>
  <c r="AJ65" i="2" s="1"/>
  <c r="AZ64" i="2"/>
  <c r="AV64" i="2"/>
  <c r="AS64" i="2"/>
  <c r="AX64" i="2" s="1"/>
  <c r="AR64" i="2"/>
  <c r="AQ64" i="2"/>
  <c r="AP64" i="2"/>
  <c r="AT64" i="2" s="1"/>
  <c r="AO64" i="2"/>
  <c r="AN64" i="2"/>
  <c r="AM64" i="2"/>
  <c r="AJ64" i="2"/>
  <c r="AI64" i="2"/>
  <c r="A64" i="2"/>
  <c r="AZ63" i="2"/>
  <c r="AS63" i="2"/>
  <c r="AX63" i="2" s="1"/>
  <c r="AQ63" i="2"/>
  <c r="AV63" i="2" s="1"/>
  <c r="AP63" i="2"/>
  <c r="AO63" i="2"/>
  <c r="AT63" i="2" s="1"/>
  <c r="AN63" i="2"/>
  <c r="AM63" i="2"/>
  <c r="AR63" i="2" s="1"/>
  <c r="AJ63" i="2"/>
  <c r="AI63" i="2"/>
  <c r="A63" i="2"/>
  <c r="AZ62" i="2"/>
  <c r="AR62" i="2"/>
  <c r="AQ62" i="2"/>
  <c r="AV62" i="2" s="1"/>
  <c r="AX62" i="2" s="1"/>
  <c r="AP62" i="2"/>
  <c r="AT62" i="2" s="1"/>
  <c r="AO62" i="2"/>
  <c r="AN62" i="2"/>
  <c r="AS62" i="2" s="1"/>
  <c r="AM62" i="2"/>
  <c r="AI62" i="2"/>
  <c r="A62" i="2"/>
  <c r="AJ62" i="2" s="1"/>
  <c r="AZ61" i="2"/>
  <c r="AS61" i="2"/>
  <c r="AQ61" i="2"/>
  <c r="AV61" i="2" s="1"/>
  <c r="AX61" i="2" s="1"/>
  <c r="AP61" i="2"/>
  <c r="AT61" i="2" s="1"/>
  <c r="AU61" i="2" s="1"/>
  <c r="AO61" i="2"/>
  <c r="AN61" i="2"/>
  <c r="AM61" i="2"/>
  <c r="AR61" i="2" s="1"/>
  <c r="AI61" i="2"/>
  <c r="A61" i="2"/>
  <c r="AJ61" i="2" s="1"/>
  <c r="AZ60" i="2"/>
  <c r="AV60" i="2"/>
  <c r="AS60" i="2"/>
  <c r="AX60" i="2" s="1"/>
  <c r="AR60" i="2"/>
  <c r="AQ60" i="2"/>
  <c r="AP60" i="2"/>
  <c r="AT60" i="2" s="1"/>
  <c r="AO60" i="2"/>
  <c r="AN60" i="2"/>
  <c r="AM60" i="2"/>
  <c r="AI60" i="2"/>
  <c r="A60" i="2"/>
  <c r="AJ60" i="2" s="1"/>
  <c r="AZ59" i="2"/>
  <c r="AS59" i="2"/>
  <c r="AX59" i="2" s="1"/>
  <c r="AQ59" i="2"/>
  <c r="AV59" i="2" s="1"/>
  <c r="AP59" i="2"/>
  <c r="AT59" i="2" s="1"/>
  <c r="AO59" i="2"/>
  <c r="AN59" i="2"/>
  <c r="AM59" i="2"/>
  <c r="AR59" i="2" s="1"/>
  <c r="AJ59" i="2"/>
  <c r="AI59" i="2"/>
  <c r="A59" i="2"/>
  <c r="AZ58" i="2"/>
  <c r="AR58" i="2"/>
  <c r="AQ58" i="2"/>
  <c r="AV58" i="2" s="1"/>
  <c r="AX58" i="2" s="1"/>
  <c r="AP58" i="2"/>
  <c r="AT58" i="2" s="1"/>
  <c r="AO58" i="2"/>
  <c r="AN58" i="2"/>
  <c r="AS58" i="2" s="1"/>
  <c r="AM58" i="2"/>
  <c r="AI58" i="2"/>
  <c r="A58" i="2"/>
  <c r="AJ58" i="2" s="1"/>
  <c r="AZ57" i="2"/>
  <c r="AV57" i="2"/>
  <c r="AX57" i="2" s="1"/>
  <c r="AS57" i="2"/>
  <c r="AQ57" i="2"/>
  <c r="AP57" i="2"/>
  <c r="AT57" i="2" s="1"/>
  <c r="AU57" i="2" s="1"/>
  <c r="AO57" i="2"/>
  <c r="AN57" i="2"/>
  <c r="AM57" i="2"/>
  <c r="AR57" i="2" s="1"/>
  <c r="AI57" i="2"/>
  <c r="A57" i="2"/>
  <c r="AJ57" i="2" s="1"/>
  <c r="AZ56" i="2"/>
  <c r="AV56" i="2"/>
  <c r="AS56" i="2"/>
  <c r="AX56" i="2" s="1"/>
  <c r="AR56" i="2"/>
  <c r="AQ56" i="2"/>
  <c r="AP56" i="2"/>
  <c r="AO56" i="2"/>
  <c r="AN56" i="2"/>
  <c r="AM56" i="2"/>
  <c r="AI56" i="2"/>
  <c r="A56" i="2"/>
  <c r="AJ56" i="2" s="1"/>
  <c r="AZ55" i="2"/>
  <c r="AS55" i="2"/>
  <c r="AX55" i="2" s="1"/>
  <c r="AQ55" i="2"/>
  <c r="AV55" i="2" s="1"/>
  <c r="AP55" i="2"/>
  <c r="AT55" i="2" s="1"/>
  <c r="AO55" i="2"/>
  <c r="AN55" i="2"/>
  <c r="AM55" i="2"/>
  <c r="AR55" i="2" s="1"/>
  <c r="AJ55" i="2"/>
  <c r="AI55" i="2"/>
  <c r="A55" i="2"/>
  <c r="AZ54" i="2"/>
  <c r="AQ54" i="2"/>
  <c r="AV54" i="2" s="1"/>
  <c r="AX54" i="2" s="1"/>
  <c r="AP54" i="2"/>
  <c r="AT54" i="2" s="1"/>
  <c r="AO54" i="2"/>
  <c r="AN54" i="2"/>
  <c r="AS54" i="2" s="1"/>
  <c r="AM54" i="2"/>
  <c r="AR54" i="2" s="1"/>
  <c r="AJ54" i="2"/>
  <c r="AI54" i="2"/>
  <c r="A54" i="2"/>
  <c r="AZ53" i="2"/>
  <c r="AS53" i="2"/>
  <c r="AR53" i="2"/>
  <c r="AQ53" i="2"/>
  <c r="AV53" i="2" s="1"/>
  <c r="AX53" i="2" s="1"/>
  <c r="AP53" i="2"/>
  <c r="AT53" i="2" s="1"/>
  <c r="AW53" i="2" s="1"/>
  <c r="AO53" i="2"/>
  <c r="AN53" i="2"/>
  <c r="AM53" i="2"/>
  <c r="AI53" i="2"/>
  <c r="A53" i="2"/>
  <c r="AJ53" i="2" s="1"/>
  <c r="AZ52" i="2"/>
  <c r="AV52" i="2"/>
  <c r="AR52" i="2"/>
  <c r="AQ52" i="2"/>
  <c r="AP52" i="2"/>
  <c r="AT52" i="2" s="1"/>
  <c r="AO52" i="2"/>
  <c r="AN52" i="2"/>
  <c r="AS52" i="2" s="1"/>
  <c r="AM52" i="2"/>
  <c r="AI52" i="2"/>
  <c r="A52" i="2"/>
  <c r="AJ52" i="2" s="1"/>
  <c r="AZ51" i="2"/>
  <c r="AS51" i="2"/>
  <c r="AQ51" i="2"/>
  <c r="AV51" i="2" s="1"/>
  <c r="AX51" i="2" s="1"/>
  <c r="AP51" i="2"/>
  <c r="AT51" i="2" s="1"/>
  <c r="AU51" i="2" s="1"/>
  <c r="AO51" i="2"/>
  <c r="AN51" i="2"/>
  <c r="AM51" i="2"/>
  <c r="AR51" i="2" s="1"/>
  <c r="AJ51" i="2"/>
  <c r="AI51" i="2"/>
  <c r="A51" i="2"/>
  <c r="AZ50" i="2"/>
  <c r="AU50" i="2"/>
  <c r="AR50" i="2"/>
  <c r="AQ50" i="2"/>
  <c r="AV50" i="2" s="1"/>
  <c r="AX50" i="2" s="1"/>
  <c r="AP50" i="2"/>
  <c r="AT50" i="2" s="1"/>
  <c r="AW50" i="2" s="1"/>
  <c r="AY50" i="2" s="1"/>
  <c r="AO50" i="2"/>
  <c r="AN50" i="2"/>
  <c r="AS50" i="2" s="1"/>
  <c r="AM50" i="2"/>
  <c r="AJ50" i="2"/>
  <c r="AI50" i="2"/>
  <c r="A50" i="2"/>
  <c r="AZ49" i="2"/>
  <c r="AS49" i="2"/>
  <c r="AR49" i="2"/>
  <c r="AQ49" i="2"/>
  <c r="AV49" i="2" s="1"/>
  <c r="AP49" i="2"/>
  <c r="AO49" i="2"/>
  <c r="AN49" i="2"/>
  <c r="AM49" i="2"/>
  <c r="AI49" i="2"/>
  <c r="A49" i="2"/>
  <c r="AJ49" i="2" s="1"/>
  <c r="AZ48" i="2"/>
  <c r="AV48" i="2"/>
  <c r="AX48" i="2" s="1"/>
  <c r="AS48" i="2"/>
  <c r="AR48" i="2"/>
  <c r="AQ48" i="2"/>
  <c r="AP48" i="2"/>
  <c r="AT48" i="2" s="1"/>
  <c r="AO48" i="2"/>
  <c r="AN48" i="2"/>
  <c r="AM48" i="2"/>
  <c r="AJ48" i="2"/>
  <c r="AI48" i="2"/>
  <c r="A48" i="2"/>
  <c r="AZ47" i="2"/>
  <c r="AU47" i="2"/>
  <c r="AS47" i="2"/>
  <c r="AX47" i="2" s="1"/>
  <c r="AQ47" i="2"/>
  <c r="AV47" i="2" s="1"/>
  <c r="AP47" i="2"/>
  <c r="AT47" i="2" s="1"/>
  <c r="AW47" i="2" s="1"/>
  <c r="AO47" i="2"/>
  <c r="AN47" i="2"/>
  <c r="AM47" i="2"/>
  <c r="AR47" i="2" s="1"/>
  <c r="AJ47" i="2"/>
  <c r="AI47" i="2"/>
  <c r="A47" i="2"/>
  <c r="AZ46" i="2"/>
  <c r="AT46" i="2"/>
  <c r="AR46" i="2"/>
  <c r="AQ46" i="2"/>
  <c r="AV46" i="2" s="1"/>
  <c r="AX46" i="2" s="1"/>
  <c r="AP46" i="2"/>
  <c r="AO46" i="2"/>
  <c r="AN46" i="2"/>
  <c r="AS46" i="2" s="1"/>
  <c r="AM46" i="2"/>
  <c r="AI46" i="2"/>
  <c r="A46" i="2"/>
  <c r="AJ46" i="2" s="1"/>
  <c r="AZ45" i="2"/>
  <c r="AW45" i="2"/>
  <c r="AY45" i="2" s="1"/>
  <c r="AR45" i="2"/>
  <c r="AQ45" i="2"/>
  <c r="AV45" i="2" s="1"/>
  <c r="AX45" i="2" s="1"/>
  <c r="AP45" i="2"/>
  <c r="AT45" i="2" s="1"/>
  <c r="AU45" i="2" s="1"/>
  <c r="AO45" i="2"/>
  <c r="AN45" i="2"/>
  <c r="AS45" i="2" s="1"/>
  <c r="AM45" i="2"/>
  <c r="AI45" i="2"/>
  <c r="A45" i="2"/>
  <c r="AJ45" i="2" s="1"/>
  <c r="AZ44" i="2"/>
  <c r="AV44" i="2"/>
  <c r="AQ44" i="2"/>
  <c r="AP44" i="2"/>
  <c r="AN44" i="2"/>
  <c r="AM44" i="2"/>
  <c r="AR44" i="2" s="1"/>
  <c r="AI44" i="2"/>
  <c r="A44" i="2"/>
  <c r="AJ44" i="2" s="1"/>
  <c r="AZ43" i="2"/>
  <c r="AV43" i="2"/>
  <c r="AR43" i="2"/>
  <c r="AQ43" i="2"/>
  <c r="AP43" i="2"/>
  <c r="AN43" i="2"/>
  <c r="AS43" i="2" s="1"/>
  <c r="AM43" i="2"/>
  <c r="AI43" i="2"/>
  <c r="A43" i="2"/>
  <c r="AJ43" i="2" s="1"/>
  <c r="AZ42" i="2"/>
  <c r="AV42" i="2"/>
  <c r="AS42" i="2"/>
  <c r="AX42" i="2" s="1"/>
  <c r="AR42" i="2"/>
  <c r="AQ42" i="2"/>
  <c r="AP42" i="2"/>
  <c r="AT42" i="2" s="1"/>
  <c r="AO42" i="2"/>
  <c r="AN42" i="2"/>
  <c r="AM42" i="2"/>
  <c r="AJ42" i="2"/>
  <c r="AI42" i="2"/>
  <c r="A42" i="2"/>
  <c r="AZ41" i="2"/>
  <c r="AS41" i="2"/>
  <c r="AQ41" i="2"/>
  <c r="AV41" i="2" s="1"/>
  <c r="AX41" i="2" s="1"/>
  <c r="AP41" i="2"/>
  <c r="AT41" i="2" s="1"/>
  <c r="AO41" i="2"/>
  <c r="AN41" i="2"/>
  <c r="AM41" i="2"/>
  <c r="AR41" i="2" s="1"/>
  <c r="AJ41" i="2"/>
  <c r="AI41" i="2"/>
  <c r="A41" i="2"/>
  <c r="AZ40" i="2"/>
  <c r="AQ40" i="2"/>
  <c r="AV40" i="2" s="1"/>
  <c r="AX40" i="2" s="1"/>
  <c r="AP40" i="2"/>
  <c r="AT40" i="2" s="1"/>
  <c r="AO40" i="2"/>
  <c r="AN40" i="2"/>
  <c r="AS40" i="2" s="1"/>
  <c r="AM40" i="2"/>
  <c r="AR40" i="2" s="1"/>
  <c r="AJ40" i="2"/>
  <c r="AI40" i="2"/>
  <c r="A40" i="2"/>
  <c r="AZ39" i="2"/>
  <c r="AS39" i="2"/>
  <c r="AR39" i="2"/>
  <c r="AQ39" i="2"/>
  <c r="AV39" i="2" s="1"/>
  <c r="AX39" i="2" s="1"/>
  <c r="AP39" i="2"/>
  <c r="AT39" i="2" s="1"/>
  <c r="AW39" i="2" s="1"/>
  <c r="AO39" i="2"/>
  <c r="AN39" i="2"/>
  <c r="AM39" i="2"/>
  <c r="AI39" i="2"/>
  <c r="A39" i="2"/>
  <c r="AJ39" i="2" s="1"/>
  <c r="AZ38" i="2"/>
  <c r="AV38" i="2"/>
  <c r="AX38" i="2" s="1"/>
  <c r="AR38" i="2"/>
  <c r="AQ38" i="2"/>
  <c r="AP38" i="2"/>
  <c r="AT38" i="2" s="1"/>
  <c r="AO38" i="2"/>
  <c r="AN38" i="2"/>
  <c r="AS38" i="2" s="1"/>
  <c r="AM38" i="2"/>
  <c r="AI38" i="2"/>
  <c r="A38" i="2"/>
  <c r="AJ38" i="2" s="1"/>
  <c r="AZ37" i="2"/>
  <c r="AS37" i="2"/>
  <c r="AQ37" i="2"/>
  <c r="AV37" i="2" s="1"/>
  <c r="AX37" i="2" s="1"/>
  <c r="AP37" i="2"/>
  <c r="AT37" i="2" s="1"/>
  <c r="AO37" i="2"/>
  <c r="AN37" i="2"/>
  <c r="AM37" i="2"/>
  <c r="AR37" i="2" s="1"/>
  <c r="AJ37" i="2"/>
  <c r="AI37" i="2"/>
  <c r="A37" i="2"/>
  <c r="AZ36" i="2"/>
  <c r="AR36" i="2"/>
  <c r="AQ36" i="2"/>
  <c r="AV36" i="2" s="1"/>
  <c r="AX36" i="2" s="1"/>
  <c r="AP36" i="2"/>
  <c r="AT36" i="2" s="1"/>
  <c r="AO36" i="2"/>
  <c r="AN36" i="2"/>
  <c r="AS36" i="2" s="1"/>
  <c r="AM36" i="2"/>
  <c r="AJ36" i="2"/>
  <c r="AI36" i="2"/>
  <c r="A36" i="2"/>
  <c r="AZ35" i="2"/>
  <c r="AS35" i="2"/>
  <c r="AR35" i="2"/>
  <c r="AQ35" i="2"/>
  <c r="AV35" i="2" s="1"/>
  <c r="AX35" i="2" s="1"/>
  <c r="AP35" i="2"/>
  <c r="AO35" i="2"/>
  <c r="AN35" i="2"/>
  <c r="AM35" i="2"/>
  <c r="AI35" i="2"/>
  <c r="A35" i="2"/>
  <c r="AJ35" i="2" s="1"/>
  <c r="AZ34" i="2"/>
  <c r="AV34" i="2"/>
  <c r="AX34" i="2" s="1"/>
  <c r="AS34" i="2"/>
  <c r="AR34" i="2"/>
  <c r="AQ34" i="2"/>
  <c r="AP34" i="2"/>
  <c r="AT34" i="2" s="1"/>
  <c r="AO34" i="2"/>
  <c r="AN34" i="2"/>
  <c r="AM34" i="2"/>
  <c r="AJ34" i="2"/>
  <c r="AI34" i="2"/>
  <c r="A34" i="2"/>
  <c r="AZ33" i="2"/>
  <c r="AS33" i="2"/>
  <c r="AX33" i="2" s="1"/>
  <c r="AQ33" i="2"/>
  <c r="AV33" i="2" s="1"/>
  <c r="AP33" i="2"/>
  <c r="AT33" i="2" s="1"/>
  <c r="AO33" i="2"/>
  <c r="AN33" i="2"/>
  <c r="AM33" i="2"/>
  <c r="AR33" i="2" s="1"/>
  <c r="AJ33" i="2"/>
  <c r="AI33" i="2"/>
  <c r="A33" i="2"/>
  <c r="AZ32" i="2"/>
  <c r="AT32" i="2"/>
  <c r="AW32" i="2" s="1"/>
  <c r="AY32" i="2" s="1"/>
  <c r="AR32" i="2"/>
  <c r="AQ32" i="2"/>
  <c r="AV32" i="2" s="1"/>
  <c r="AX32" i="2" s="1"/>
  <c r="AP32" i="2"/>
  <c r="AO32" i="2"/>
  <c r="AN32" i="2"/>
  <c r="AS32" i="2" s="1"/>
  <c r="AM32" i="2"/>
  <c r="AI32" i="2"/>
  <c r="A32" i="2"/>
  <c r="AJ32" i="2" s="1"/>
  <c r="AZ31" i="2"/>
  <c r="AR31" i="2"/>
  <c r="AW31" i="2" s="1"/>
  <c r="AQ31" i="2"/>
  <c r="AV31" i="2" s="1"/>
  <c r="AP31" i="2"/>
  <c r="AT31" i="2" s="1"/>
  <c r="AU31" i="2" s="1"/>
  <c r="AO31" i="2"/>
  <c r="AN31" i="2"/>
  <c r="AS31" i="2" s="1"/>
  <c r="AM31" i="2"/>
  <c r="AI31" i="2"/>
  <c r="A31" i="2"/>
  <c r="AJ31" i="2" s="1"/>
  <c r="AZ30" i="2"/>
  <c r="AV30" i="2"/>
  <c r="AS30" i="2"/>
  <c r="AX30" i="2" s="1"/>
  <c r="AR30" i="2"/>
  <c r="AQ30" i="2"/>
  <c r="AP30" i="2"/>
  <c r="AT30" i="2" s="1"/>
  <c r="AO30" i="2"/>
  <c r="AN30" i="2"/>
  <c r="AM30" i="2"/>
  <c r="AJ30" i="2"/>
  <c r="AI30" i="2"/>
  <c r="A30" i="2"/>
  <c r="AZ29" i="2"/>
  <c r="AS29" i="2"/>
  <c r="AX29" i="2" s="1"/>
  <c r="AQ29" i="2"/>
  <c r="AV29" i="2" s="1"/>
  <c r="AP29" i="2"/>
  <c r="AO29" i="2"/>
  <c r="AT29" i="2" s="1"/>
  <c r="AN29" i="2"/>
  <c r="AM29" i="2"/>
  <c r="AR29" i="2" s="1"/>
  <c r="AJ29" i="2"/>
  <c r="AI29" i="2"/>
  <c r="A29" i="2"/>
  <c r="AZ28" i="2"/>
  <c r="AR28" i="2"/>
  <c r="AQ28" i="2"/>
  <c r="AV28" i="2" s="1"/>
  <c r="AX28" i="2" s="1"/>
  <c r="AP28" i="2"/>
  <c r="AT28" i="2" s="1"/>
  <c r="AO28" i="2"/>
  <c r="AN28" i="2"/>
  <c r="AS28" i="2" s="1"/>
  <c r="AM28" i="2"/>
  <c r="AI28" i="2"/>
  <c r="A28" i="2"/>
  <c r="AJ28" i="2" s="1"/>
  <c r="AZ27" i="2"/>
  <c r="AV27" i="2"/>
  <c r="AR27" i="2"/>
  <c r="AQ27" i="2"/>
  <c r="AP27" i="2"/>
  <c r="AT27" i="2" s="1"/>
  <c r="AO27" i="2"/>
  <c r="AN27" i="2"/>
  <c r="AS27" i="2" s="1"/>
  <c r="AM27" i="2"/>
  <c r="AI27" i="2"/>
  <c r="A27" i="2"/>
  <c r="AJ27" i="2" s="1"/>
  <c r="AZ26" i="2"/>
  <c r="AV26" i="2"/>
  <c r="AX26" i="2" s="1"/>
  <c r="AS26" i="2"/>
  <c r="AR26" i="2"/>
  <c r="AQ26" i="2"/>
  <c r="AP26" i="2"/>
  <c r="AT26" i="2" s="1"/>
  <c r="AO26" i="2"/>
  <c r="AN26" i="2"/>
  <c r="AM26" i="2"/>
  <c r="AI26" i="2"/>
  <c r="A26" i="2"/>
  <c r="AJ26" i="2" s="1"/>
  <c r="AZ25" i="2"/>
  <c r="AX25" i="2"/>
  <c r="AV25" i="2"/>
  <c r="AS25" i="2"/>
  <c r="AR25" i="2"/>
  <c r="AQ25" i="2"/>
  <c r="AP25" i="2"/>
  <c r="AT25" i="2" s="1"/>
  <c r="AO25" i="2"/>
  <c r="AN25" i="2"/>
  <c r="AM25" i="2"/>
  <c r="AJ25" i="2"/>
  <c r="AI25" i="2"/>
  <c r="A25" i="2"/>
  <c r="AZ24" i="2"/>
  <c r="AS24" i="2"/>
  <c r="AQ24" i="2"/>
  <c r="AV24" i="2" s="1"/>
  <c r="AX24" i="2" s="1"/>
  <c r="AP24" i="2"/>
  <c r="AT24" i="2" s="1"/>
  <c r="AO24" i="2"/>
  <c r="AN24" i="2"/>
  <c r="AM24" i="2"/>
  <c r="AR24" i="2" s="1"/>
  <c r="AJ24" i="2"/>
  <c r="AI24" i="2"/>
  <c r="A24" i="2"/>
  <c r="AZ23" i="2"/>
  <c r="AV23" i="2"/>
  <c r="AR23" i="2"/>
  <c r="AQ23" i="2"/>
  <c r="AP23" i="2"/>
  <c r="AN23" i="2"/>
  <c r="AS23" i="2" s="1"/>
  <c r="AM23" i="2"/>
  <c r="AI23" i="2"/>
  <c r="A23" i="2"/>
  <c r="AJ23" i="2" s="1"/>
  <c r="AZ22" i="2"/>
  <c r="AV22" i="2"/>
  <c r="AX22" i="2" s="1"/>
  <c r="AS22" i="2"/>
  <c r="AR22" i="2"/>
  <c r="AQ22" i="2"/>
  <c r="AP22" i="2"/>
  <c r="AT22" i="2" s="1"/>
  <c r="AO22" i="2"/>
  <c r="AN22" i="2"/>
  <c r="AM22" i="2"/>
  <c r="AI22" i="2"/>
  <c r="A22" i="2"/>
  <c r="AJ22" i="2" s="1"/>
  <c r="AZ21" i="2"/>
  <c r="AX21" i="2"/>
  <c r="AV21" i="2"/>
  <c r="AS21" i="2"/>
  <c r="AR21" i="2"/>
  <c r="AQ21" i="2"/>
  <c r="AP21" i="2"/>
  <c r="AT21" i="2" s="1"/>
  <c r="AO21" i="2"/>
  <c r="AN21" i="2"/>
  <c r="AM21" i="2"/>
  <c r="AJ21" i="2"/>
  <c r="AI21" i="2"/>
  <c r="A21" i="2"/>
  <c r="AZ20" i="2"/>
  <c r="AS20" i="2"/>
  <c r="AQ20" i="2"/>
  <c r="AV20" i="2" s="1"/>
  <c r="AX20" i="2" s="1"/>
  <c r="AP20" i="2"/>
  <c r="AT20" i="2" s="1"/>
  <c r="AO20" i="2"/>
  <c r="AN20" i="2"/>
  <c r="AM20" i="2"/>
  <c r="AR20" i="2" s="1"/>
  <c r="AJ20" i="2"/>
  <c r="AI20" i="2"/>
  <c r="A20" i="2"/>
  <c r="AZ19" i="2"/>
  <c r="AV19" i="2"/>
  <c r="AR19" i="2"/>
  <c r="AQ19" i="2"/>
  <c r="AP19" i="2"/>
  <c r="AN19" i="2"/>
  <c r="AS19" i="2" s="1"/>
  <c r="AM19" i="2"/>
  <c r="AI19" i="2"/>
  <c r="A19" i="2"/>
  <c r="AJ19" i="2" s="1"/>
  <c r="AZ18" i="2"/>
  <c r="AV18" i="2"/>
  <c r="AX18" i="2" s="1"/>
  <c r="AS18" i="2"/>
  <c r="AR18" i="2"/>
  <c r="AQ18" i="2"/>
  <c r="AP18" i="2"/>
  <c r="AT18" i="2" s="1"/>
  <c r="AO18" i="2"/>
  <c r="AN18" i="2"/>
  <c r="AM18" i="2"/>
  <c r="AI18" i="2"/>
  <c r="A18" i="2"/>
  <c r="AJ18" i="2" s="1"/>
  <c r="AZ17" i="2"/>
  <c r="AX17" i="2"/>
  <c r="AV17" i="2"/>
  <c r="AS17" i="2"/>
  <c r="AR17" i="2"/>
  <c r="AQ17" i="2"/>
  <c r="AP17" i="2"/>
  <c r="AT17" i="2" s="1"/>
  <c r="AO17" i="2"/>
  <c r="AN17" i="2"/>
  <c r="AM17" i="2"/>
  <c r="AJ17" i="2"/>
  <c r="AI17" i="2"/>
  <c r="A17" i="2"/>
  <c r="AZ16" i="2"/>
  <c r="AU16" i="2"/>
  <c r="AS16" i="2"/>
  <c r="AQ16" i="2"/>
  <c r="AV16" i="2" s="1"/>
  <c r="AX16" i="2" s="1"/>
  <c r="AP16" i="2"/>
  <c r="AT16" i="2" s="1"/>
  <c r="AO16" i="2"/>
  <c r="AN16" i="2"/>
  <c r="AM16" i="2"/>
  <c r="AR16" i="2" s="1"/>
  <c r="AJ16" i="2"/>
  <c r="AI16" i="2"/>
  <c r="A16" i="2"/>
  <c r="AZ15" i="2"/>
  <c r="AV15" i="2"/>
  <c r="AR15" i="2"/>
  <c r="AQ15" i="2"/>
  <c r="AP15" i="2"/>
  <c r="AN15" i="2"/>
  <c r="AM15" i="2"/>
  <c r="AI15" i="2"/>
  <c r="A15" i="2"/>
  <c r="AJ15" i="2" s="1"/>
  <c r="AZ14" i="2"/>
  <c r="AV14" i="2"/>
  <c r="AS14" i="2"/>
  <c r="AR14" i="2"/>
  <c r="AQ14" i="2"/>
  <c r="AP14" i="2"/>
  <c r="AO14" i="2"/>
  <c r="AN14" i="2"/>
  <c r="AM14" i="2"/>
  <c r="AI14" i="2"/>
  <c r="A14" i="2"/>
  <c r="AJ14" i="2" s="1"/>
  <c r="AZ13" i="2"/>
  <c r="AX13" i="2"/>
  <c r="AV13" i="2"/>
  <c r="AT13" i="2"/>
  <c r="AR13" i="2"/>
  <c r="AQ13" i="2"/>
  <c r="AP13" i="2"/>
  <c r="AO13" i="2"/>
  <c r="AN13" i="2"/>
  <c r="AS13" i="2" s="1"/>
  <c r="AM13" i="2"/>
  <c r="AJ13" i="2"/>
  <c r="AI13" i="2"/>
  <c r="A13" i="2"/>
  <c r="AZ12" i="2"/>
  <c r="AU12" i="2"/>
  <c r="AS12" i="2"/>
  <c r="AQ12" i="2"/>
  <c r="AV12" i="2" s="1"/>
  <c r="AX12" i="2" s="1"/>
  <c r="AP12" i="2"/>
  <c r="AT12" i="2" s="1"/>
  <c r="AO12" i="2"/>
  <c r="AN12" i="2"/>
  <c r="AM12" i="2"/>
  <c r="AR12" i="2" s="1"/>
  <c r="AJ12" i="2"/>
  <c r="AI12" i="2"/>
  <c r="A12" i="2"/>
  <c r="AZ11" i="2"/>
  <c r="AV11" i="2"/>
  <c r="AR11" i="2"/>
  <c r="AQ11" i="2"/>
  <c r="AP11" i="2"/>
  <c r="AN11" i="2"/>
  <c r="AM11" i="2"/>
  <c r="AI11" i="2"/>
  <c r="A11" i="2"/>
  <c r="AJ11" i="2" s="1"/>
  <c r="AZ10" i="2"/>
  <c r="AV10" i="2"/>
  <c r="AS10" i="2"/>
  <c r="AR10" i="2"/>
  <c r="AQ10" i="2"/>
  <c r="AP10" i="2"/>
  <c r="AO10" i="2"/>
  <c r="AN10" i="2"/>
  <c r="AM10" i="2"/>
  <c r="AI10" i="2"/>
  <c r="A10" i="2"/>
  <c r="AJ10" i="2" s="1"/>
  <c r="AZ9" i="2"/>
  <c r="AX9" i="2"/>
  <c r="AV9" i="2"/>
  <c r="AS9" i="2"/>
  <c r="AR9" i="2"/>
  <c r="AQ9" i="2"/>
  <c r="AP9" i="2"/>
  <c r="AT9" i="2" s="1"/>
  <c r="AO9" i="2"/>
  <c r="AN9" i="2"/>
  <c r="AM9" i="2"/>
  <c r="AJ9" i="2"/>
  <c r="AI9" i="2"/>
  <c r="A9" i="2"/>
  <c r="AZ8" i="2"/>
  <c r="AS8" i="2"/>
  <c r="AQ8" i="2"/>
  <c r="AV8" i="2" s="1"/>
  <c r="AX8" i="2" s="1"/>
  <c r="AP8" i="2"/>
  <c r="AT8" i="2" s="1"/>
  <c r="AO8" i="2"/>
  <c r="AN8" i="2"/>
  <c r="AM8" i="2"/>
  <c r="AR8" i="2" s="1"/>
  <c r="AJ8" i="2"/>
  <c r="AI8" i="2"/>
  <c r="A8" i="2"/>
  <c r="AZ7" i="2"/>
  <c r="AV7" i="2"/>
  <c r="AX7" i="2" s="1"/>
  <c r="AR7" i="2"/>
  <c r="AQ7" i="2"/>
  <c r="AP7" i="2"/>
  <c r="AT7" i="2" s="1"/>
  <c r="AO7" i="2"/>
  <c r="AN7" i="2"/>
  <c r="AS7" i="2" s="1"/>
  <c r="AM7" i="2"/>
  <c r="AI7" i="2"/>
  <c r="A7" i="2"/>
  <c r="AJ7" i="2" s="1"/>
  <c r="AZ6" i="2"/>
  <c r="AV6" i="2"/>
  <c r="AS6" i="2"/>
  <c r="AQ6" i="2"/>
  <c r="AP6" i="2"/>
  <c r="AT6" i="2" s="1"/>
  <c r="AO6" i="2"/>
  <c r="AN6" i="2"/>
  <c r="AM6" i="2"/>
  <c r="AR6" i="2" s="1"/>
  <c r="AI6" i="2"/>
  <c r="A6" i="2"/>
  <c r="AJ6" i="2" s="1"/>
  <c r="AZ5" i="2"/>
  <c r="AV5" i="2"/>
  <c r="AR5" i="2"/>
  <c r="AQ5" i="2"/>
  <c r="AP5" i="2"/>
  <c r="AT5" i="2" s="1"/>
  <c r="AO5" i="2"/>
  <c r="AN5" i="2"/>
  <c r="AS5" i="2" s="1"/>
  <c r="AX5" i="2" s="1"/>
  <c r="AM5" i="2"/>
  <c r="AJ5" i="2"/>
  <c r="AI5" i="2"/>
  <c r="A5" i="2"/>
  <c r="AZ4" i="2"/>
  <c r="AS4" i="2"/>
  <c r="AQ4" i="2"/>
  <c r="AP4" i="2"/>
  <c r="AO4" i="2"/>
  <c r="AN4" i="2"/>
  <c r="AM4" i="2"/>
  <c r="AJ4" i="2"/>
  <c r="AI4" i="2"/>
  <c r="A4" i="2"/>
  <c r="AJ3" i="2"/>
  <c r="A3" i="2"/>
  <c r="AJ1" i="2"/>
  <c r="A1" i="2"/>
  <c r="I109" i="1"/>
  <c r="H109" i="1"/>
  <c r="G109" i="1"/>
  <c r="F109" i="1"/>
  <c r="E109" i="1"/>
  <c r="D109" i="1"/>
  <c r="I108" i="1"/>
  <c r="H108" i="1"/>
  <c r="G108" i="1"/>
  <c r="F108" i="1"/>
  <c r="E108" i="1"/>
  <c r="D108" i="1"/>
  <c r="I107" i="1"/>
  <c r="H107" i="1"/>
  <c r="G107" i="1"/>
  <c r="F107" i="1"/>
  <c r="E107" i="1"/>
  <c r="D107" i="1"/>
  <c r="I106" i="1"/>
  <c r="H106" i="1"/>
  <c r="G106" i="1"/>
  <c r="F106" i="1"/>
  <c r="E106" i="1"/>
  <c r="D106" i="1"/>
  <c r="I105" i="1"/>
  <c r="H105" i="1"/>
  <c r="G105" i="1"/>
  <c r="F105" i="1"/>
  <c r="E105" i="1"/>
  <c r="D105" i="1"/>
  <c r="I104" i="1"/>
  <c r="H104" i="1"/>
  <c r="G104" i="1"/>
  <c r="F104" i="1"/>
  <c r="E104" i="1"/>
  <c r="D104" i="1"/>
  <c r="I103" i="1"/>
  <c r="H103" i="1"/>
  <c r="G103" i="1"/>
  <c r="F103" i="1"/>
  <c r="E103" i="1"/>
  <c r="D103" i="1"/>
  <c r="I102" i="1"/>
  <c r="H102" i="1"/>
  <c r="G102" i="1"/>
  <c r="F102" i="1"/>
  <c r="E102" i="1"/>
  <c r="D102" i="1"/>
  <c r="I101" i="1"/>
  <c r="H101" i="1"/>
  <c r="G101" i="1"/>
  <c r="F101" i="1"/>
  <c r="E101" i="1"/>
  <c r="D101" i="1"/>
  <c r="I100" i="1"/>
  <c r="H100" i="1"/>
  <c r="G100" i="1"/>
  <c r="F100" i="1"/>
  <c r="E100" i="1"/>
  <c r="D100" i="1"/>
  <c r="I99" i="1"/>
  <c r="H99" i="1"/>
  <c r="G99" i="1"/>
  <c r="F99" i="1"/>
  <c r="E99" i="1"/>
  <c r="D99" i="1"/>
  <c r="I98" i="1"/>
  <c r="H98" i="1"/>
  <c r="G98" i="1"/>
  <c r="F98" i="1"/>
  <c r="E98" i="1"/>
  <c r="D98" i="1"/>
  <c r="I97" i="1"/>
  <c r="H97" i="1"/>
  <c r="G97" i="1"/>
  <c r="F97" i="1"/>
  <c r="E97" i="1"/>
  <c r="D97" i="1"/>
  <c r="I96" i="1"/>
  <c r="H96" i="1"/>
  <c r="G96" i="1"/>
  <c r="F96" i="1"/>
  <c r="H95" i="1"/>
  <c r="G95" i="1"/>
  <c r="F95" i="1"/>
  <c r="E95" i="1"/>
  <c r="D95" i="1"/>
  <c r="K94" i="1"/>
  <c r="K93" i="1"/>
  <c r="K92" i="1"/>
  <c r="K91" i="1"/>
  <c r="K90" i="1"/>
  <c r="K89" i="1"/>
  <c r="K88" i="1"/>
  <c r="K87" i="1"/>
  <c r="K86" i="1"/>
  <c r="K85" i="1"/>
  <c r="J82" i="1"/>
  <c r="J81" i="1"/>
  <c r="I81" i="1"/>
  <c r="H81" i="1"/>
  <c r="G81" i="1"/>
  <c r="F81" i="1"/>
  <c r="E81" i="1"/>
  <c r="D81" i="1"/>
  <c r="AC80" i="1"/>
  <c r="U80" i="1"/>
  <c r="T80" i="1"/>
  <c r="X80" i="1" s="1"/>
  <c r="R80" i="1"/>
  <c r="Z80" i="1" s="1"/>
  <c r="Q80" i="1"/>
  <c r="P80" i="1"/>
  <c r="S80" i="1" s="1"/>
  <c r="O80" i="1"/>
  <c r="V80" i="1" s="1"/>
  <c r="K80" i="1"/>
  <c r="A80" i="1"/>
  <c r="L80" i="1" s="1"/>
  <c r="AC79" i="1"/>
  <c r="Z79" i="1"/>
  <c r="AB79" i="1" s="1"/>
  <c r="V79" i="1"/>
  <c r="U79" i="1"/>
  <c r="T79" i="1"/>
  <c r="R79" i="1"/>
  <c r="Q79" i="1"/>
  <c r="P79" i="1"/>
  <c r="W79" i="1" s="1"/>
  <c r="O79" i="1"/>
  <c r="L79" i="1"/>
  <c r="K79" i="1"/>
  <c r="A79" i="1"/>
  <c r="AC78" i="1"/>
  <c r="U78" i="1"/>
  <c r="T78" i="1"/>
  <c r="R78" i="1"/>
  <c r="Z78" i="1" s="1"/>
  <c r="Q78" i="1"/>
  <c r="P78" i="1"/>
  <c r="O78" i="1"/>
  <c r="V78" i="1" s="1"/>
  <c r="K78" i="1"/>
  <c r="A78" i="1"/>
  <c r="L78" i="1" s="1"/>
  <c r="AC77" i="1"/>
  <c r="V77" i="1"/>
  <c r="U77" i="1"/>
  <c r="Z77" i="1" s="1"/>
  <c r="T77" i="1"/>
  <c r="R77" i="1"/>
  <c r="Q77" i="1"/>
  <c r="P77" i="1"/>
  <c r="W77" i="1" s="1"/>
  <c r="O77" i="1"/>
  <c r="L77" i="1"/>
  <c r="K77" i="1"/>
  <c r="A77" i="1"/>
  <c r="AC76" i="1"/>
  <c r="W76" i="1"/>
  <c r="U76" i="1"/>
  <c r="T76" i="1"/>
  <c r="S76" i="1"/>
  <c r="X76" i="1" s="1"/>
  <c r="R76" i="1"/>
  <c r="Z76" i="1" s="1"/>
  <c r="AB76" i="1" s="1"/>
  <c r="Q76" i="1"/>
  <c r="P76" i="1"/>
  <c r="O76" i="1"/>
  <c r="V76" i="1" s="1"/>
  <c r="K76" i="1"/>
  <c r="A76" i="1"/>
  <c r="L76" i="1" s="1"/>
  <c r="AC75" i="1"/>
  <c r="Z75" i="1"/>
  <c r="AB75" i="1" s="1"/>
  <c r="V75" i="1"/>
  <c r="U75" i="1"/>
  <c r="T75" i="1"/>
  <c r="R75" i="1"/>
  <c r="Q75" i="1"/>
  <c r="P75" i="1"/>
  <c r="W75" i="1" s="1"/>
  <c r="O75" i="1"/>
  <c r="L75" i="1"/>
  <c r="K75" i="1"/>
  <c r="A75" i="1"/>
  <c r="AC74" i="1"/>
  <c r="W74" i="1"/>
  <c r="U74" i="1"/>
  <c r="T74" i="1"/>
  <c r="X74" i="1" s="1"/>
  <c r="R74" i="1"/>
  <c r="Z74" i="1" s="1"/>
  <c r="AB74" i="1" s="1"/>
  <c r="Q74" i="1"/>
  <c r="P74" i="1"/>
  <c r="S74" i="1" s="1"/>
  <c r="O74" i="1"/>
  <c r="V74" i="1" s="1"/>
  <c r="K74" i="1"/>
  <c r="A74" i="1"/>
  <c r="L74" i="1" s="1"/>
  <c r="AC73" i="1"/>
  <c r="V73" i="1"/>
  <c r="U73" i="1"/>
  <c r="T73" i="1"/>
  <c r="R73" i="1"/>
  <c r="Z73" i="1" s="1"/>
  <c r="AB73" i="1" s="1"/>
  <c r="Q73" i="1"/>
  <c r="P73" i="1"/>
  <c r="W73" i="1" s="1"/>
  <c r="O73" i="1"/>
  <c r="L73" i="1"/>
  <c r="K73" i="1"/>
  <c r="A73" i="1"/>
  <c r="AC72" i="1"/>
  <c r="U72" i="1"/>
  <c r="T72" i="1"/>
  <c r="R72" i="1"/>
  <c r="Z72" i="1" s="1"/>
  <c r="Q72" i="1"/>
  <c r="P72" i="1"/>
  <c r="S72" i="1" s="1"/>
  <c r="O72" i="1"/>
  <c r="V72" i="1" s="1"/>
  <c r="K72" i="1"/>
  <c r="A72" i="1"/>
  <c r="L72" i="1" s="1"/>
  <c r="AC71" i="1"/>
  <c r="Z71" i="1"/>
  <c r="AB71" i="1" s="1"/>
  <c r="V71" i="1"/>
  <c r="U71" i="1"/>
  <c r="T71" i="1"/>
  <c r="R71" i="1"/>
  <c r="Q71" i="1"/>
  <c r="P71" i="1"/>
  <c r="W71" i="1" s="1"/>
  <c r="O71" i="1"/>
  <c r="L71" i="1"/>
  <c r="K71" i="1"/>
  <c r="A71" i="1"/>
  <c r="AC70" i="1"/>
  <c r="U70" i="1"/>
  <c r="T70" i="1"/>
  <c r="R70" i="1"/>
  <c r="Z70" i="1" s="1"/>
  <c r="Q70" i="1"/>
  <c r="P70" i="1"/>
  <c r="O70" i="1"/>
  <c r="V70" i="1" s="1"/>
  <c r="K70" i="1"/>
  <c r="A70" i="1"/>
  <c r="L70" i="1" s="1"/>
  <c r="AC69" i="1"/>
  <c r="V69" i="1"/>
  <c r="U69" i="1"/>
  <c r="Z69" i="1" s="1"/>
  <c r="T69" i="1"/>
  <c r="R69" i="1"/>
  <c r="Q69" i="1"/>
  <c r="P69" i="1"/>
  <c r="W69" i="1" s="1"/>
  <c r="O69" i="1"/>
  <c r="L69" i="1"/>
  <c r="K69" i="1"/>
  <c r="A69" i="1"/>
  <c r="AC68" i="1"/>
  <c r="W68" i="1"/>
  <c r="U68" i="1"/>
  <c r="T68" i="1"/>
  <c r="S68" i="1"/>
  <c r="X68" i="1" s="1"/>
  <c r="R68" i="1"/>
  <c r="Z68" i="1" s="1"/>
  <c r="AB68" i="1" s="1"/>
  <c r="Q68" i="1"/>
  <c r="P68" i="1"/>
  <c r="O68" i="1"/>
  <c r="V68" i="1" s="1"/>
  <c r="K68" i="1"/>
  <c r="A68" i="1"/>
  <c r="L68" i="1" s="1"/>
  <c r="AC67" i="1"/>
  <c r="Z67" i="1"/>
  <c r="AB67" i="1" s="1"/>
  <c r="V67" i="1"/>
  <c r="U67" i="1"/>
  <c r="T67" i="1"/>
  <c r="R67" i="1"/>
  <c r="Q67" i="1"/>
  <c r="P67" i="1"/>
  <c r="W67" i="1" s="1"/>
  <c r="O67" i="1"/>
  <c r="L67" i="1"/>
  <c r="K67" i="1"/>
  <c r="A67" i="1"/>
  <c r="AC66" i="1"/>
  <c r="W66" i="1"/>
  <c r="U66" i="1"/>
  <c r="T66" i="1"/>
  <c r="X66" i="1" s="1"/>
  <c r="R66" i="1"/>
  <c r="Z66" i="1" s="1"/>
  <c r="Q66" i="1"/>
  <c r="P66" i="1"/>
  <c r="S66" i="1" s="1"/>
  <c r="O66" i="1"/>
  <c r="V66" i="1" s="1"/>
  <c r="K66" i="1"/>
  <c r="A66" i="1"/>
  <c r="L66" i="1" s="1"/>
  <c r="AC65" i="1"/>
  <c r="V65" i="1"/>
  <c r="U65" i="1"/>
  <c r="T65" i="1"/>
  <c r="R65" i="1"/>
  <c r="Z65" i="1" s="1"/>
  <c r="AB65" i="1" s="1"/>
  <c r="Q65" i="1"/>
  <c r="P65" i="1"/>
  <c r="W65" i="1" s="1"/>
  <c r="O65" i="1"/>
  <c r="L65" i="1"/>
  <c r="K65" i="1"/>
  <c r="A65" i="1"/>
  <c r="AC64" i="1"/>
  <c r="U64" i="1"/>
  <c r="T64" i="1"/>
  <c r="X64" i="1" s="1"/>
  <c r="R64" i="1"/>
  <c r="Z64" i="1" s="1"/>
  <c r="Q64" i="1"/>
  <c r="P64" i="1"/>
  <c r="S64" i="1" s="1"/>
  <c r="O64" i="1"/>
  <c r="V64" i="1" s="1"/>
  <c r="K64" i="1"/>
  <c r="A64" i="1"/>
  <c r="L64" i="1" s="1"/>
  <c r="AC63" i="1"/>
  <c r="Z63" i="1"/>
  <c r="AB63" i="1" s="1"/>
  <c r="V63" i="1"/>
  <c r="U63" i="1"/>
  <c r="T63" i="1"/>
  <c r="R63" i="1"/>
  <c r="Q63" i="1"/>
  <c r="P63" i="1"/>
  <c r="W63" i="1" s="1"/>
  <c r="O63" i="1"/>
  <c r="L63" i="1"/>
  <c r="K63" i="1"/>
  <c r="A63" i="1"/>
  <c r="AC62" i="1"/>
  <c r="U62" i="1"/>
  <c r="T62" i="1"/>
  <c r="R62" i="1"/>
  <c r="Z62" i="1" s="1"/>
  <c r="Q62" i="1"/>
  <c r="P62" i="1"/>
  <c r="O62" i="1"/>
  <c r="V62" i="1" s="1"/>
  <c r="K62" i="1"/>
  <c r="A62" i="1"/>
  <c r="L62" i="1" s="1"/>
  <c r="AC61" i="1"/>
  <c r="V61" i="1"/>
  <c r="U61" i="1"/>
  <c r="Z61" i="1" s="1"/>
  <c r="T61" i="1"/>
  <c r="R61" i="1"/>
  <c r="Q61" i="1"/>
  <c r="P61" i="1"/>
  <c r="W61" i="1" s="1"/>
  <c r="O61" i="1"/>
  <c r="L61" i="1"/>
  <c r="K61" i="1"/>
  <c r="A61" i="1"/>
  <c r="AC60" i="1"/>
  <c r="W60" i="1"/>
  <c r="U60" i="1"/>
  <c r="T60" i="1"/>
  <c r="S60" i="1"/>
  <c r="X60" i="1" s="1"/>
  <c r="R60" i="1"/>
  <c r="Z60" i="1" s="1"/>
  <c r="AB60" i="1" s="1"/>
  <c r="Q60" i="1"/>
  <c r="P60" i="1"/>
  <c r="O60" i="1"/>
  <c r="V60" i="1" s="1"/>
  <c r="K60" i="1"/>
  <c r="A60" i="1"/>
  <c r="L60" i="1" s="1"/>
  <c r="AC59" i="1"/>
  <c r="Z59" i="1"/>
  <c r="AB59" i="1" s="1"/>
  <c r="V59" i="1"/>
  <c r="U59" i="1"/>
  <c r="T59" i="1"/>
  <c r="R59" i="1"/>
  <c r="Q59" i="1"/>
  <c r="P59" i="1"/>
  <c r="W59" i="1" s="1"/>
  <c r="O59" i="1"/>
  <c r="L59" i="1"/>
  <c r="K59" i="1"/>
  <c r="A59" i="1"/>
  <c r="AC58" i="1"/>
  <c r="W58" i="1"/>
  <c r="U58" i="1"/>
  <c r="T58" i="1"/>
  <c r="R58" i="1"/>
  <c r="Z58" i="1" s="1"/>
  <c r="Q58" i="1"/>
  <c r="P58" i="1"/>
  <c r="S58" i="1" s="1"/>
  <c r="O58" i="1"/>
  <c r="V58" i="1" s="1"/>
  <c r="K58" i="1"/>
  <c r="A58" i="1"/>
  <c r="L58" i="1" s="1"/>
  <c r="AC57" i="1"/>
  <c r="S57" i="1" s="1"/>
  <c r="Y57" i="1"/>
  <c r="W57" i="1"/>
  <c r="V57" i="1"/>
  <c r="U57" i="1"/>
  <c r="Z57" i="1" s="1"/>
  <c r="AB57" i="1" s="1"/>
  <c r="T57" i="1"/>
  <c r="R57" i="1"/>
  <c r="Q57" i="1"/>
  <c r="X57" i="1" s="1"/>
  <c r="AA57" i="1" s="1"/>
  <c r="P57" i="1"/>
  <c r="O57" i="1"/>
  <c r="L57" i="1"/>
  <c r="K57" i="1"/>
  <c r="A57" i="1"/>
  <c r="AC56" i="1"/>
  <c r="X56" i="1"/>
  <c r="U56" i="1"/>
  <c r="T56" i="1"/>
  <c r="S56" i="1"/>
  <c r="R56" i="1"/>
  <c r="Q56" i="1"/>
  <c r="P56" i="1"/>
  <c r="W56" i="1" s="1"/>
  <c r="O56" i="1"/>
  <c r="V56" i="1" s="1"/>
  <c r="K56" i="1"/>
  <c r="A56" i="1"/>
  <c r="L56" i="1" s="1"/>
  <c r="AC55" i="1"/>
  <c r="Y55" i="1"/>
  <c r="W55" i="1"/>
  <c r="V55" i="1"/>
  <c r="AA55" i="1" s="1"/>
  <c r="U55" i="1"/>
  <c r="T55" i="1"/>
  <c r="S55" i="1"/>
  <c r="R55" i="1"/>
  <c r="Z55" i="1" s="1"/>
  <c r="AB55" i="1" s="1"/>
  <c r="Q55" i="1"/>
  <c r="X55" i="1" s="1"/>
  <c r="P55" i="1"/>
  <c r="O55" i="1"/>
  <c r="L55" i="1"/>
  <c r="K55" i="1"/>
  <c r="A55" i="1"/>
  <c r="AC54" i="1"/>
  <c r="W54" i="1"/>
  <c r="U54" i="1"/>
  <c r="T54" i="1"/>
  <c r="R54" i="1"/>
  <c r="Z54" i="1" s="1"/>
  <c r="AB54" i="1" s="1"/>
  <c r="Q54" i="1"/>
  <c r="P54" i="1"/>
  <c r="S54" i="1" s="1"/>
  <c r="O54" i="1"/>
  <c r="V54" i="1" s="1"/>
  <c r="K54" i="1"/>
  <c r="A54" i="1"/>
  <c r="L54" i="1" s="1"/>
  <c r="AC53" i="1"/>
  <c r="Z53" i="1"/>
  <c r="AB53" i="1" s="1"/>
  <c r="W53" i="1"/>
  <c r="U53" i="1"/>
  <c r="T53" i="1"/>
  <c r="S53" i="1"/>
  <c r="R53" i="1"/>
  <c r="Q53" i="1"/>
  <c r="X53" i="1" s="1"/>
  <c r="P53" i="1"/>
  <c r="O53" i="1"/>
  <c r="V53" i="1" s="1"/>
  <c r="L53" i="1"/>
  <c r="K53" i="1"/>
  <c r="A53" i="1"/>
  <c r="AC52" i="1"/>
  <c r="AA52" i="1"/>
  <c r="W52" i="1"/>
  <c r="U52" i="1"/>
  <c r="T52" i="1"/>
  <c r="S52" i="1"/>
  <c r="R52" i="1"/>
  <c r="Q52" i="1"/>
  <c r="X52" i="1" s="1"/>
  <c r="Y52" i="1" s="1"/>
  <c r="P52" i="1"/>
  <c r="O52" i="1"/>
  <c r="V52" i="1" s="1"/>
  <c r="K52" i="1"/>
  <c r="A52" i="1"/>
  <c r="L52" i="1" s="1"/>
  <c r="AC51" i="1"/>
  <c r="Y51" i="1"/>
  <c r="W51" i="1"/>
  <c r="V51" i="1"/>
  <c r="AA51" i="1" s="1"/>
  <c r="U51" i="1"/>
  <c r="T51" i="1"/>
  <c r="S51" i="1"/>
  <c r="R51" i="1"/>
  <c r="Z51" i="1" s="1"/>
  <c r="AB51" i="1" s="1"/>
  <c r="Q51" i="1"/>
  <c r="X51" i="1" s="1"/>
  <c r="P51" i="1"/>
  <c r="O51" i="1"/>
  <c r="L51" i="1"/>
  <c r="K51" i="1"/>
  <c r="A51" i="1"/>
  <c r="AC50" i="1"/>
  <c r="U50" i="1"/>
  <c r="T50" i="1"/>
  <c r="R50" i="1"/>
  <c r="Q50" i="1"/>
  <c r="P50" i="1"/>
  <c r="O50" i="1"/>
  <c r="V50" i="1" s="1"/>
  <c r="K50" i="1"/>
  <c r="A50" i="1"/>
  <c r="L50" i="1" s="1"/>
  <c r="AC49" i="1"/>
  <c r="W49" i="1"/>
  <c r="U49" i="1"/>
  <c r="Z49" i="1" s="1"/>
  <c r="T49" i="1"/>
  <c r="S49" i="1"/>
  <c r="R49" i="1"/>
  <c r="Q49" i="1"/>
  <c r="P49" i="1"/>
  <c r="O49" i="1"/>
  <c r="V49" i="1" s="1"/>
  <c r="L49" i="1"/>
  <c r="K49" i="1"/>
  <c r="A49" i="1"/>
  <c r="AC48" i="1"/>
  <c r="X48" i="1"/>
  <c r="U48" i="1"/>
  <c r="T48" i="1"/>
  <c r="S48" i="1"/>
  <c r="R48" i="1"/>
  <c r="Q48" i="1"/>
  <c r="P48" i="1"/>
  <c r="W48" i="1" s="1"/>
  <c r="O48" i="1"/>
  <c r="V48" i="1" s="1"/>
  <c r="K48" i="1"/>
  <c r="A48" i="1"/>
  <c r="L48" i="1" s="1"/>
  <c r="AC47" i="1"/>
  <c r="AA47" i="1"/>
  <c r="Y47" i="1"/>
  <c r="W47" i="1"/>
  <c r="V47" i="1"/>
  <c r="U47" i="1"/>
  <c r="T47" i="1"/>
  <c r="S47" i="1"/>
  <c r="R47" i="1"/>
  <c r="Z47" i="1" s="1"/>
  <c r="AB47" i="1" s="1"/>
  <c r="Q47" i="1"/>
  <c r="X47" i="1" s="1"/>
  <c r="P47" i="1"/>
  <c r="O47" i="1"/>
  <c r="L47" i="1"/>
  <c r="K47" i="1"/>
  <c r="A47" i="1"/>
  <c r="AC46" i="1"/>
  <c r="W46" i="1"/>
  <c r="U46" i="1"/>
  <c r="T46" i="1"/>
  <c r="R46" i="1"/>
  <c r="Z46" i="1" s="1"/>
  <c r="AB46" i="1" s="1"/>
  <c r="Q46" i="1"/>
  <c r="P46" i="1"/>
  <c r="S46" i="1" s="1"/>
  <c r="O46" i="1"/>
  <c r="V46" i="1" s="1"/>
  <c r="K46" i="1"/>
  <c r="A46" i="1"/>
  <c r="L46" i="1" s="1"/>
  <c r="AC45" i="1"/>
  <c r="W45" i="1"/>
  <c r="U45" i="1"/>
  <c r="Z45" i="1" s="1"/>
  <c r="AB45" i="1" s="1"/>
  <c r="T45" i="1"/>
  <c r="S45" i="1"/>
  <c r="R45" i="1"/>
  <c r="Q45" i="1"/>
  <c r="X45" i="1" s="1"/>
  <c r="P45" i="1"/>
  <c r="O45" i="1"/>
  <c r="V45" i="1" s="1"/>
  <c r="L45" i="1"/>
  <c r="K45" i="1"/>
  <c r="A45" i="1"/>
  <c r="AC44" i="1"/>
  <c r="W44" i="1"/>
  <c r="U44" i="1"/>
  <c r="T44" i="1"/>
  <c r="S44" i="1"/>
  <c r="R44" i="1"/>
  <c r="Q44" i="1"/>
  <c r="X44" i="1" s="1"/>
  <c r="Y44" i="1" s="1"/>
  <c r="P44" i="1"/>
  <c r="O44" i="1"/>
  <c r="V44" i="1" s="1"/>
  <c r="K44" i="1"/>
  <c r="A44" i="1"/>
  <c r="L44" i="1" s="1"/>
  <c r="AC43" i="1"/>
  <c r="Y43" i="1"/>
  <c r="W43" i="1"/>
  <c r="V43" i="1"/>
  <c r="U43" i="1"/>
  <c r="Z43" i="1" s="1"/>
  <c r="AB43" i="1" s="1"/>
  <c r="T43" i="1"/>
  <c r="S43" i="1"/>
  <c r="R43" i="1"/>
  <c r="Q43" i="1"/>
  <c r="X43" i="1" s="1"/>
  <c r="AA43" i="1" s="1"/>
  <c r="P43" i="1"/>
  <c r="O43" i="1"/>
  <c r="L43" i="1"/>
  <c r="K43" i="1"/>
  <c r="A43" i="1"/>
  <c r="AC42" i="1"/>
  <c r="U42" i="1"/>
  <c r="T42" i="1"/>
  <c r="R42" i="1"/>
  <c r="Q42" i="1"/>
  <c r="P42" i="1"/>
  <c r="O42" i="1"/>
  <c r="V42" i="1" s="1"/>
  <c r="K42" i="1"/>
  <c r="A42" i="1"/>
  <c r="L42" i="1" s="1"/>
  <c r="AC41" i="1"/>
  <c r="W41" i="1"/>
  <c r="U41" i="1"/>
  <c r="Z41" i="1" s="1"/>
  <c r="AB41" i="1" s="1"/>
  <c r="T41" i="1"/>
  <c r="S41" i="1"/>
  <c r="R41" i="1"/>
  <c r="Q41" i="1"/>
  <c r="P41" i="1"/>
  <c r="O41" i="1"/>
  <c r="V41" i="1" s="1"/>
  <c r="L41" i="1"/>
  <c r="K41" i="1"/>
  <c r="A41" i="1"/>
  <c r="AC40" i="1"/>
  <c r="X40" i="1"/>
  <c r="U40" i="1"/>
  <c r="T40" i="1"/>
  <c r="S40" i="1"/>
  <c r="R40" i="1"/>
  <c r="Q40" i="1"/>
  <c r="P40" i="1"/>
  <c r="W40" i="1" s="1"/>
  <c r="O40" i="1"/>
  <c r="V40" i="1" s="1"/>
  <c r="K40" i="1"/>
  <c r="A40" i="1"/>
  <c r="L40" i="1" s="1"/>
  <c r="AC39" i="1"/>
  <c r="W39" i="1"/>
  <c r="V39" i="1"/>
  <c r="U39" i="1"/>
  <c r="T39" i="1"/>
  <c r="S39" i="1"/>
  <c r="R39" i="1"/>
  <c r="Z39" i="1" s="1"/>
  <c r="AB39" i="1" s="1"/>
  <c r="Q39" i="1"/>
  <c r="P39" i="1"/>
  <c r="O39" i="1"/>
  <c r="L39" i="1"/>
  <c r="K39" i="1"/>
  <c r="A39" i="1"/>
  <c r="AC38" i="1"/>
  <c r="W38" i="1"/>
  <c r="U38" i="1"/>
  <c r="T38" i="1"/>
  <c r="X38" i="1" s="1"/>
  <c r="R38" i="1"/>
  <c r="Z38" i="1" s="1"/>
  <c r="AB38" i="1" s="1"/>
  <c r="Q38" i="1"/>
  <c r="P38" i="1"/>
  <c r="S38" i="1" s="1"/>
  <c r="O38" i="1"/>
  <c r="V38" i="1" s="1"/>
  <c r="K38" i="1"/>
  <c r="A38" i="1"/>
  <c r="L38" i="1" s="1"/>
  <c r="AC37" i="1"/>
  <c r="W37" i="1"/>
  <c r="U37" i="1"/>
  <c r="Z37" i="1" s="1"/>
  <c r="AB37" i="1" s="1"/>
  <c r="T37" i="1"/>
  <c r="S37" i="1"/>
  <c r="R37" i="1"/>
  <c r="Q37" i="1"/>
  <c r="X37" i="1" s="1"/>
  <c r="P37" i="1"/>
  <c r="O37" i="1"/>
  <c r="V37" i="1" s="1"/>
  <c r="L37" i="1"/>
  <c r="K37" i="1"/>
  <c r="A37" i="1"/>
  <c r="AC36" i="1"/>
  <c r="AA36" i="1"/>
  <c r="W36" i="1"/>
  <c r="U36" i="1"/>
  <c r="T36" i="1"/>
  <c r="S36" i="1"/>
  <c r="R36" i="1"/>
  <c r="Q36" i="1"/>
  <c r="X36" i="1" s="1"/>
  <c r="Y36" i="1" s="1"/>
  <c r="P36" i="1"/>
  <c r="O36" i="1"/>
  <c r="V36" i="1" s="1"/>
  <c r="K36" i="1"/>
  <c r="A36" i="1"/>
  <c r="L36" i="1" s="1"/>
  <c r="AC35" i="1"/>
  <c r="Y35" i="1"/>
  <c r="W35" i="1"/>
  <c r="V35" i="1"/>
  <c r="AA35" i="1" s="1"/>
  <c r="U35" i="1"/>
  <c r="T35" i="1"/>
  <c r="S35" i="1"/>
  <c r="R35" i="1"/>
  <c r="Z35" i="1" s="1"/>
  <c r="AB35" i="1" s="1"/>
  <c r="Q35" i="1"/>
  <c r="X35" i="1" s="1"/>
  <c r="P35" i="1"/>
  <c r="O35" i="1"/>
  <c r="L35" i="1"/>
  <c r="K35" i="1"/>
  <c r="A35" i="1"/>
  <c r="AC34" i="1"/>
  <c r="U34" i="1"/>
  <c r="T34" i="1"/>
  <c r="R34" i="1"/>
  <c r="Z34" i="1" s="1"/>
  <c r="Q34" i="1"/>
  <c r="P34" i="1"/>
  <c r="O34" i="1"/>
  <c r="V34" i="1" s="1"/>
  <c r="K34" i="1"/>
  <c r="A34" i="1"/>
  <c r="L34" i="1" s="1"/>
  <c r="AC33" i="1"/>
  <c r="W33" i="1"/>
  <c r="U33" i="1"/>
  <c r="Z33" i="1" s="1"/>
  <c r="AB33" i="1" s="1"/>
  <c r="T33" i="1"/>
  <c r="S33" i="1"/>
  <c r="R33" i="1"/>
  <c r="Q33" i="1"/>
  <c r="P33" i="1"/>
  <c r="O33" i="1"/>
  <c r="V33" i="1" s="1"/>
  <c r="L33" i="1"/>
  <c r="K33" i="1"/>
  <c r="A33" i="1"/>
  <c r="AC32" i="1"/>
  <c r="X32" i="1"/>
  <c r="U32" i="1"/>
  <c r="T32" i="1"/>
  <c r="S32" i="1"/>
  <c r="R32" i="1"/>
  <c r="Q32" i="1"/>
  <c r="P32" i="1"/>
  <c r="W32" i="1" s="1"/>
  <c r="O32" i="1"/>
  <c r="V32" i="1" s="1"/>
  <c r="K32" i="1"/>
  <c r="A32" i="1"/>
  <c r="L32" i="1" s="1"/>
  <c r="AC31" i="1"/>
  <c r="W31" i="1"/>
  <c r="V31" i="1"/>
  <c r="U31" i="1"/>
  <c r="T31" i="1"/>
  <c r="S31" i="1"/>
  <c r="R31" i="1"/>
  <c r="Z31" i="1" s="1"/>
  <c r="AB31" i="1" s="1"/>
  <c r="Q31" i="1"/>
  <c r="P31" i="1"/>
  <c r="O31" i="1"/>
  <c r="L31" i="1"/>
  <c r="K31" i="1"/>
  <c r="A31" i="1"/>
  <c r="AC30" i="1"/>
  <c r="W30" i="1"/>
  <c r="U30" i="1"/>
  <c r="T30" i="1"/>
  <c r="X30" i="1" s="1"/>
  <c r="R30" i="1"/>
  <c r="Z30" i="1" s="1"/>
  <c r="AB30" i="1" s="1"/>
  <c r="Q30" i="1"/>
  <c r="P30" i="1"/>
  <c r="S30" i="1" s="1"/>
  <c r="O30" i="1"/>
  <c r="V30" i="1" s="1"/>
  <c r="K30" i="1"/>
  <c r="A30" i="1"/>
  <c r="L30" i="1" s="1"/>
  <c r="AC29" i="1"/>
  <c r="Z29" i="1"/>
  <c r="AB29" i="1" s="1"/>
  <c r="W29" i="1"/>
  <c r="U29" i="1"/>
  <c r="T29" i="1"/>
  <c r="S29" i="1"/>
  <c r="R29" i="1"/>
  <c r="Q29" i="1"/>
  <c r="X29" i="1" s="1"/>
  <c r="P29" i="1"/>
  <c r="O29" i="1"/>
  <c r="V29" i="1" s="1"/>
  <c r="L29" i="1"/>
  <c r="K29" i="1"/>
  <c r="A29" i="1"/>
  <c r="AC28" i="1"/>
  <c r="AA28" i="1"/>
  <c r="W28" i="1"/>
  <c r="U28" i="1"/>
  <c r="T28" i="1"/>
  <c r="S28" i="1"/>
  <c r="R28" i="1"/>
  <c r="Q28" i="1"/>
  <c r="X28" i="1" s="1"/>
  <c r="Y28" i="1" s="1"/>
  <c r="P28" i="1"/>
  <c r="O28" i="1"/>
  <c r="V28" i="1" s="1"/>
  <c r="K28" i="1"/>
  <c r="A28" i="1"/>
  <c r="L28" i="1" s="1"/>
  <c r="AC27" i="1"/>
  <c r="Y27" i="1"/>
  <c r="W27" i="1"/>
  <c r="V27" i="1"/>
  <c r="AA27" i="1" s="1"/>
  <c r="U27" i="1"/>
  <c r="T27" i="1"/>
  <c r="S27" i="1"/>
  <c r="R27" i="1"/>
  <c r="Z27" i="1" s="1"/>
  <c r="AB27" i="1" s="1"/>
  <c r="Q27" i="1"/>
  <c r="X27" i="1" s="1"/>
  <c r="P27" i="1"/>
  <c r="O27" i="1"/>
  <c r="L27" i="1"/>
  <c r="K27" i="1"/>
  <c r="A27" i="1"/>
  <c r="AC26" i="1"/>
  <c r="U26" i="1"/>
  <c r="T26" i="1"/>
  <c r="R26" i="1"/>
  <c r="Z26" i="1" s="1"/>
  <c r="Q26" i="1"/>
  <c r="P26" i="1"/>
  <c r="O26" i="1"/>
  <c r="V26" i="1" s="1"/>
  <c r="K26" i="1"/>
  <c r="A26" i="1"/>
  <c r="L26" i="1" s="1"/>
  <c r="AC25" i="1"/>
  <c r="W25" i="1"/>
  <c r="U25" i="1"/>
  <c r="Z25" i="1" s="1"/>
  <c r="T25" i="1"/>
  <c r="S25" i="1"/>
  <c r="R25" i="1"/>
  <c r="Q25" i="1"/>
  <c r="P25" i="1"/>
  <c r="O25" i="1"/>
  <c r="V25" i="1" s="1"/>
  <c r="L25" i="1"/>
  <c r="K25" i="1"/>
  <c r="A25" i="1"/>
  <c r="AC24" i="1"/>
  <c r="S24" i="1" s="1"/>
  <c r="X24" i="1" s="1"/>
  <c r="U24" i="1"/>
  <c r="T24" i="1"/>
  <c r="R24" i="1"/>
  <c r="Q24" i="1"/>
  <c r="P24" i="1"/>
  <c r="W24" i="1" s="1"/>
  <c r="O24" i="1"/>
  <c r="V24" i="1" s="1"/>
  <c r="K24" i="1"/>
  <c r="A24" i="1"/>
  <c r="L24" i="1" s="1"/>
  <c r="AC23" i="1"/>
  <c r="W23" i="1"/>
  <c r="V23" i="1"/>
  <c r="U23" i="1"/>
  <c r="T23" i="1"/>
  <c r="S23" i="1"/>
  <c r="R23" i="1"/>
  <c r="Z23" i="1" s="1"/>
  <c r="AB23" i="1" s="1"/>
  <c r="Q23" i="1"/>
  <c r="P23" i="1"/>
  <c r="O23" i="1"/>
  <c r="L23" i="1"/>
  <c r="K23" i="1"/>
  <c r="A23" i="1"/>
  <c r="AC22" i="1"/>
  <c r="W22" i="1"/>
  <c r="U22" i="1"/>
  <c r="T22" i="1"/>
  <c r="X22" i="1" s="1"/>
  <c r="R22" i="1"/>
  <c r="Z22" i="1" s="1"/>
  <c r="AB22" i="1" s="1"/>
  <c r="Q22" i="1"/>
  <c r="P22" i="1"/>
  <c r="S22" i="1" s="1"/>
  <c r="O22" i="1"/>
  <c r="V22" i="1" s="1"/>
  <c r="K22" i="1"/>
  <c r="A22" i="1"/>
  <c r="L22" i="1" s="1"/>
  <c r="AC21" i="1"/>
  <c r="Z21" i="1"/>
  <c r="AB21" i="1" s="1"/>
  <c r="W21" i="1"/>
  <c r="U21" i="1"/>
  <c r="T21" i="1"/>
  <c r="S21" i="1"/>
  <c r="R21" i="1"/>
  <c r="Q21" i="1"/>
  <c r="X21" i="1" s="1"/>
  <c r="P21" i="1"/>
  <c r="O21" i="1"/>
  <c r="V21" i="1" s="1"/>
  <c r="L21" i="1"/>
  <c r="K21" i="1"/>
  <c r="A21" i="1"/>
  <c r="AC20" i="1"/>
  <c r="W20" i="1"/>
  <c r="U20" i="1"/>
  <c r="T20" i="1"/>
  <c r="S20" i="1"/>
  <c r="R20" i="1"/>
  <c r="Q20" i="1"/>
  <c r="X20" i="1" s="1"/>
  <c r="Y20" i="1" s="1"/>
  <c r="P20" i="1"/>
  <c r="O20" i="1"/>
  <c r="V20" i="1" s="1"/>
  <c r="K20" i="1"/>
  <c r="A20" i="1"/>
  <c r="L20" i="1" s="1"/>
  <c r="AC19" i="1"/>
  <c r="V19" i="1"/>
  <c r="U19" i="1"/>
  <c r="T19" i="1"/>
  <c r="R19" i="1"/>
  <c r="Z19" i="1" s="1"/>
  <c r="Q19" i="1"/>
  <c r="P19" i="1"/>
  <c r="O19" i="1"/>
  <c r="K19" i="1"/>
  <c r="A19" i="1"/>
  <c r="L19" i="1" s="1"/>
  <c r="AC18" i="1"/>
  <c r="V18" i="1"/>
  <c r="U18" i="1"/>
  <c r="T18" i="1"/>
  <c r="R18" i="1"/>
  <c r="Z18" i="1" s="1"/>
  <c r="AB18" i="1" s="1"/>
  <c r="Q18" i="1"/>
  <c r="P18" i="1"/>
  <c r="W18" i="1" s="1"/>
  <c r="O18" i="1"/>
  <c r="L18" i="1"/>
  <c r="K18" i="1"/>
  <c r="A18" i="1"/>
  <c r="AC17" i="1"/>
  <c r="V17" i="1"/>
  <c r="U17" i="1"/>
  <c r="T17" i="1"/>
  <c r="R17" i="1"/>
  <c r="Z17" i="1" s="1"/>
  <c r="Q17" i="1"/>
  <c r="P17" i="1"/>
  <c r="O17" i="1"/>
  <c r="K17" i="1"/>
  <c r="A17" i="1"/>
  <c r="L17" i="1" s="1"/>
  <c r="AC16" i="1"/>
  <c r="Z16" i="1"/>
  <c r="AB16" i="1" s="1"/>
  <c r="W16" i="1"/>
  <c r="V16" i="1"/>
  <c r="U16" i="1"/>
  <c r="T16" i="1"/>
  <c r="X16" i="1" s="1"/>
  <c r="S16" i="1"/>
  <c r="R16" i="1"/>
  <c r="Q16" i="1"/>
  <c r="P16" i="1"/>
  <c r="O16" i="1"/>
  <c r="L16" i="1"/>
  <c r="K16" i="1"/>
  <c r="A16" i="1"/>
  <c r="AC15" i="1"/>
  <c r="U15" i="1"/>
  <c r="T15" i="1"/>
  <c r="S15" i="1"/>
  <c r="X15" i="1" s="1"/>
  <c r="R15" i="1"/>
  <c r="Q15" i="1"/>
  <c r="P15" i="1"/>
  <c r="W15" i="1" s="1"/>
  <c r="O15" i="1"/>
  <c r="V15" i="1" s="1"/>
  <c r="K15" i="1"/>
  <c r="A15" i="1"/>
  <c r="L15" i="1" s="1"/>
  <c r="AC14" i="1"/>
  <c r="S14" i="1" s="1"/>
  <c r="W14" i="1"/>
  <c r="V14" i="1"/>
  <c r="U14" i="1"/>
  <c r="T14" i="1"/>
  <c r="R14" i="1"/>
  <c r="Z14" i="1" s="1"/>
  <c r="AB14" i="1" s="1"/>
  <c r="Q14" i="1"/>
  <c r="P14" i="1"/>
  <c r="O14" i="1"/>
  <c r="L14" i="1"/>
  <c r="K14" i="1"/>
  <c r="A14" i="1"/>
  <c r="AC13" i="1"/>
  <c r="S13" i="1" s="1"/>
  <c r="X13" i="1" s="1"/>
  <c r="W13" i="1"/>
  <c r="U13" i="1"/>
  <c r="T13" i="1"/>
  <c r="R13" i="1"/>
  <c r="Z13" i="1" s="1"/>
  <c r="AB13" i="1" s="1"/>
  <c r="Q13" i="1"/>
  <c r="P13" i="1"/>
  <c r="O13" i="1"/>
  <c r="V13" i="1" s="1"/>
  <c r="K13" i="1"/>
  <c r="A13" i="1"/>
  <c r="L13" i="1" s="1"/>
  <c r="AC12" i="1"/>
  <c r="W12" i="1"/>
  <c r="V12" i="1"/>
  <c r="U12" i="1"/>
  <c r="Z12" i="1" s="1"/>
  <c r="AB12" i="1" s="1"/>
  <c r="T12" i="1"/>
  <c r="S12" i="1"/>
  <c r="R12" i="1"/>
  <c r="Q12" i="1"/>
  <c r="X12" i="1" s="1"/>
  <c r="Y12" i="1" s="1"/>
  <c r="P12" i="1"/>
  <c r="O12" i="1"/>
  <c r="L12" i="1"/>
  <c r="K12" i="1"/>
  <c r="A12" i="1"/>
  <c r="AC11" i="1"/>
  <c r="W11" i="1"/>
  <c r="U11" i="1"/>
  <c r="T11" i="1"/>
  <c r="R11" i="1"/>
  <c r="Q11" i="1"/>
  <c r="P11" i="1"/>
  <c r="S11" i="1" s="1"/>
  <c r="O11" i="1"/>
  <c r="V11" i="1" s="1"/>
  <c r="K11" i="1"/>
  <c r="A11" i="1"/>
  <c r="L11" i="1" s="1"/>
  <c r="AC10" i="1"/>
  <c r="Y10" i="1"/>
  <c r="W10" i="1"/>
  <c r="V10" i="1"/>
  <c r="U10" i="1"/>
  <c r="Z10" i="1" s="1"/>
  <c r="AB10" i="1" s="1"/>
  <c r="T10" i="1"/>
  <c r="S10" i="1"/>
  <c r="R10" i="1"/>
  <c r="Q10" i="1"/>
  <c r="X10" i="1" s="1"/>
  <c r="AA10" i="1" s="1"/>
  <c r="P10" i="1"/>
  <c r="O10" i="1"/>
  <c r="L10" i="1"/>
  <c r="K10" i="1"/>
  <c r="A10" i="1"/>
  <c r="AC9" i="1"/>
  <c r="U9" i="1"/>
  <c r="T9" i="1"/>
  <c r="R9" i="1"/>
  <c r="Q9" i="1"/>
  <c r="X9" i="1" s="1"/>
  <c r="P9" i="1"/>
  <c r="S9" i="1" s="1"/>
  <c r="O9" i="1"/>
  <c r="V9" i="1" s="1"/>
  <c r="K9" i="1"/>
  <c r="A9" i="1"/>
  <c r="L9" i="1" s="1"/>
  <c r="AC8" i="1"/>
  <c r="W8" i="1"/>
  <c r="U8" i="1"/>
  <c r="Z8" i="1" s="1"/>
  <c r="AB8" i="1" s="1"/>
  <c r="T8" i="1"/>
  <c r="S8" i="1"/>
  <c r="R8" i="1"/>
  <c r="Q8" i="1"/>
  <c r="P8" i="1"/>
  <c r="O8" i="1"/>
  <c r="V8" i="1" s="1"/>
  <c r="L8" i="1"/>
  <c r="K8" i="1"/>
  <c r="A8" i="1"/>
  <c r="AC7" i="1"/>
  <c r="U7" i="1"/>
  <c r="T7" i="1"/>
  <c r="S7" i="1"/>
  <c r="X7" i="1" s="1"/>
  <c r="R7" i="1"/>
  <c r="Q7" i="1"/>
  <c r="P7" i="1"/>
  <c r="W7" i="1" s="1"/>
  <c r="O7" i="1"/>
  <c r="V7" i="1" s="1"/>
  <c r="K7" i="1"/>
  <c r="A7" i="1"/>
  <c r="L7" i="1" s="1"/>
  <c r="AC6" i="1"/>
  <c r="S6" i="1" s="1"/>
  <c r="W6" i="1"/>
  <c r="V6" i="1"/>
  <c r="U6" i="1"/>
  <c r="T6" i="1"/>
  <c r="R6" i="1"/>
  <c r="Z6" i="1" s="1"/>
  <c r="AB6" i="1" s="1"/>
  <c r="Q6" i="1"/>
  <c r="P6" i="1"/>
  <c r="O6" i="1"/>
  <c r="L6" i="1"/>
  <c r="K6" i="1"/>
  <c r="A6" i="1"/>
  <c r="AC5" i="1"/>
  <c r="S5" i="1" s="1"/>
  <c r="X5" i="1" s="1"/>
  <c r="W5" i="1"/>
  <c r="U5" i="1"/>
  <c r="T5" i="1"/>
  <c r="R5" i="1"/>
  <c r="Z5" i="1" s="1"/>
  <c r="AB5" i="1" s="1"/>
  <c r="Q5" i="1"/>
  <c r="P5" i="1"/>
  <c r="O5" i="1"/>
  <c r="V5" i="1" s="1"/>
  <c r="K5" i="1"/>
  <c r="A5" i="1"/>
  <c r="L5" i="1" s="1"/>
  <c r="AC4" i="1"/>
  <c r="W4" i="1"/>
  <c r="V4" i="1"/>
  <c r="U4" i="1"/>
  <c r="U81" i="1" s="1"/>
  <c r="T4" i="1"/>
  <c r="S4" i="1"/>
  <c r="R4" i="1"/>
  <c r="Q4" i="1"/>
  <c r="P4" i="1"/>
  <c r="O4" i="1"/>
  <c r="L4" i="1"/>
  <c r="K4" i="1"/>
  <c r="A4" i="1"/>
  <c r="A3" i="1"/>
  <c r="L3" i="1" s="1"/>
  <c r="N1" i="1"/>
  <c r="D1" i="1"/>
  <c r="E1" i="1" s="1"/>
  <c r="F1" i="1" s="1"/>
  <c r="G1" i="1" s="1"/>
  <c r="H1" i="1" s="1"/>
  <c r="I1" i="1" s="1"/>
  <c r="J1" i="1" s="1"/>
  <c r="A1" i="1"/>
  <c r="L1" i="1" s="1"/>
  <c r="Y60" i="1" l="1"/>
  <c r="AA60" i="1"/>
  <c r="AA5" i="1"/>
  <c r="Y5" i="1"/>
  <c r="Y68" i="1"/>
  <c r="AA68" i="1"/>
  <c r="AA7" i="1"/>
  <c r="Y7" i="1"/>
  <c r="AA15" i="1"/>
  <c r="Y15" i="1"/>
  <c r="Y76" i="1"/>
  <c r="AA76" i="1"/>
  <c r="AA9" i="1"/>
  <c r="AA24" i="1"/>
  <c r="Y24" i="1"/>
  <c r="X11" i="1"/>
  <c r="AA13" i="1"/>
  <c r="Y13" i="1"/>
  <c r="AA16" i="1"/>
  <c r="Y16" i="1"/>
  <c r="Y22" i="1"/>
  <c r="AA22" i="1"/>
  <c r="Z11" i="1"/>
  <c r="AB11" i="1" s="1"/>
  <c r="AA12" i="1"/>
  <c r="AA45" i="1"/>
  <c r="Y45" i="1"/>
  <c r="X46" i="1"/>
  <c r="W50" i="1"/>
  <c r="S50" i="1"/>
  <c r="W62" i="1"/>
  <c r="S62" i="1"/>
  <c r="X62" i="1" s="1"/>
  <c r="Y74" i="1"/>
  <c r="AA74" i="1"/>
  <c r="AB77" i="1"/>
  <c r="AA37" i="1"/>
  <c r="Y37" i="1"/>
  <c r="AA48" i="1"/>
  <c r="Y48" i="1"/>
  <c r="Y66" i="1"/>
  <c r="AA66" i="1"/>
  <c r="AB69" i="1"/>
  <c r="AA80" i="1"/>
  <c r="R81" i="1"/>
  <c r="V81" i="1"/>
  <c r="W17" i="1"/>
  <c r="AB17" i="1" s="1"/>
  <c r="S17" i="1"/>
  <c r="X17" i="1" s="1"/>
  <c r="W26" i="1"/>
  <c r="S26" i="1"/>
  <c r="X26" i="1" s="1"/>
  <c r="Y30" i="1"/>
  <c r="AA30" i="1"/>
  <c r="AA32" i="1"/>
  <c r="Y32" i="1"/>
  <c r="O81" i="1"/>
  <c r="AC81" i="1"/>
  <c r="X8" i="1"/>
  <c r="Z9" i="1"/>
  <c r="W9" i="1"/>
  <c r="Y9" i="1" s="1"/>
  <c r="AA21" i="1"/>
  <c r="Y21" i="1"/>
  <c r="W34" i="1"/>
  <c r="S34" i="1"/>
  <c r="Y38" i="1"/>
  <c r="AA38" i="1"/>
  <c r="AA40" i="1"/>
  <c r="Y40" i="1"/>
  <c r="AA44" i="1"/>
  <c r="X50" i="1"/>
  <c r="AA56" i="1"/>
  <c r="Y56" i="1"/>
  <c r="AB58" i="1"/>
  <c r="AA64" i="1"/>
  <c r="W70" i="1"/>
  <c r="AB70" i="1" s="1"/>
  <c r="S70" i="1"/>
  <c r="X70" i="1" s="1"/>
  <c r="AW9" i="2"/>
  <c r="AY9" i="2" s="1"/>
  <c r="AU9" i="2"/>
  <c r="Q81" i="1"/>
  <c r="X4" i="1"/>
  <c r="Z4" i="1"/>
  <c r="N81" i="1"/>
  <c r="AB34" i="1"/>
  <c r="W19" i="1"/>
  <c r="AB19" i="1" s="1"/>
  <c r="S19" i="1"/>
  <c r="X6" i="1"/>
  <c r="Z7" i="1"/>
  <c r="AB7" i="1" s="1"/>
  <c r="X14" i="1"/>
  <c r="Z15" i="1"/>
  <c r="AB15" i="1" s="1"/>
  <c r="AA20" i="1"/>
  <c r="AB25" i="1"/>
  <c r="AB26" i="1"/>
  <c r="AA29" i="1"/>
  <c r="Y29" i="1"/>
  <c r="X34" i="1"/>
  <c r="W42" i="1"/>
  <c r="S42" i="1"/>
  <c r="X42" i="1" s="1"/>
  <c r="AB49" i="1"/>
  <c r="AA53" i="1"/>
  <c r="Y53" i="1"/>
  <c r="X54" i="1"/>
  <c r="X58" i="1"/>
  <c r="AB61" i="1"/>
  <c r="AB62" i="1"/>
  <c r="AB66" i="1"/>
  <c r="X72" i="1"/>
  <c r="W78" i="1"/>
  <c r="AB78" i="1" s="1"/>
  <c r="S78" i="1"/>
  <c r="X78" i="1" s="1"/>
  <c r="X23" i="1"/>
  <c r="Z24" i="1"/>
  <c r="AB24" i="1" s="1"/>
  <c r="X31" i="1"/>
  <c r="Z32" i="1"/>
  <c r="AB32" i="1" s="1"/>
  <c r="X39" i="1"/>
  <c r="Z40" i="1"/>
  <c r="AB40" i="1" s="1"/>
  <c r="Z48" i="1"/>
  <c r="AB48" i="1" s="1"/>
  <c r="Z56" i="1"/>
  <c r="AB56" i="1" s="1"/>
  <c r="AW8" i="2"/>
  <c r="AY8" i="2" s="1"/>
  <c r="AU8" i="2"/>
  <c r="AW17" i="2"/>
  <c r="AY17" i="2" s="1"/>
  <c r="AU17" i="2"/>
  <c r="S18" i="1"/>
  <c r="S81" i="1" s="1"/>
  <c r="X19" i="1"/>
  <c r="Z20" i="1"/>
  <c r="AB20" i="1" s="1"/>
  <c r="Z28" i="1"/>
  <c r="AB28" i="1" s="1"/>
  <c r="Z36" i="1"/>
  <c r="AB36" i="1" s="1"/>
  <c r="Z44" i="1"/>
  <c r="AB44" i="1" s="1"/>
  <c r="Z52" i="1"/>
  <c r="AB52" i="1" s="1"/>
  <c r="X61" i="1"/>
  <c r="W64" i="1"/>
  <c r="AB64" i="1" s="1"/>
  <c r="W72" i="1"/>
  <c r="AB72" i="1" s="1"/>
  <c r="X77" i="1"/>
  <c r="W80" i="1"/>
  <c r="AB80" i="1" s="1"/>
  <c r="B1" i="2"/>
  <c r="D1" i="2"/>
  <c r="AW5" i="2"/>
  <c r="AY5" i="2" s="1"/>
  <c r="AU5" i="2"/>
  <c r="P81" i="1"/>
  <c r="T81" i="1"/>
  <c r="X25" i="1"/>
  <c r="X33" i="1"/>
  <c r="X41" i="1"/>
  <c r="Z42" i="1"/>
  <c r="AB42" i="1" s="1"/>
  <c r="X49" i="1"/>
  <c r="Z50" i="1"/>
  <c r="AB50" i="1" s="1"/>
  <c r="X75" i="1"/>
  <c r="S59" i="1"/>
  <c r="X59" i="1" s="1"/>
  <c r="S61" i="1"/>
  <c r="S63" i="1"/>
  <c r="X63" i="1" s="1"/>
  <c r="S65" i="1"/>
  <c r="X65" i="1" s="1"/>
  <c r="S67" i="1"/>
  <c r="X67" i="1" s="1"/>
  <c r="S69" i="1"/>
  <c r="X69" i="1" s="1"/>
  <c r="S71" i="1"/>
  <c r="X71" i="1" s="1"/>
  <c r="S73" i="1"/>
  <c r="X73" i="1" s="1"/>
  <c r="S75" i="1"/>
  <c r="S77" i="1"/>
  <c r="S79" i="1"/>
  <c r="X79" i="1" s="1"/>
  <c r="AX6" i="2"/>
  <c r="AU7" i="2"/>
  <c r="AW7" i="2"/>
  <c r="AY7" i="2" s="1"/>
  <c r="AT10" i="2"/>
  <c r="AX10" i="2"/>
  <c r="AS15" i="2"/>
  <c r="AX15" i="2" s="1"/>
  <c r="AO15" i="2"/>
  <c r="AW16" i="2"/>
  <c r="AY16" i="2" s="1"/>
  <c r="AW21" i="2"/>
  <c r="AY21" i="2" s="1"/>
  <c r="AU21" i="2"/>
  <c r="AU22" i="2"/>
  <c r="AW22" i="2"/>
  <c r="AY22" i="2" s="1"/>
  <c r="AW28" i="2"/>
  <c r="AY28" i="2" s="1"/>
  <c r="AU28" i="2"/>
  <c r="AU30" i="2"/>
  <c r="AW30" i="2"/>
  <c r="AY30" i="2" s="1"/>
  <c r="AX31" i="2"/>
  <c r="AY39" i="2"/>
  <c r="AW41" i="2"/>
  <c r="AY41" i="2" s="1"/>
  <c r="AU41" i="2"/>
  <c r="AU6" i="2"/>
  <c r="AW6" i="2"/>
  <c r="AW13" i="2"/>
  <c r="AY13" i="2" s="1"/>
  <c r="AU13" i="2"/>
  <c r="AT15" i="2"/>
  <c r="AU18" i="2"/>
  <c r="AW18" i="2"/>
  <c r="AY18" i="2" s="1"/>
  <c r="AX23" i="2"/>
  <c r="AW24" i="2"/>
  <c r="AY24" i="2" s="1"/>
  <c r="AU24" i="2"/>
  <c r="AW29" i="2"/>
  <c r="AY29" i="2" s="1"/>
  <c r="AU29" i="2"/>
  <c r="AY31" i="2"/>
  <c r="AU34" i="2"/>
  <c r="AW34" i="2"/>
  <c r="AY34" i="2" s="1"/>
  <c r="AU37" i="2"/>
  <c r="AW37" i="2"/>
  <c r="AY37" i="2" s="1"/>
  <c r="AM81" i="2"/>
  <c r="AR4" i="2"/>
  <c r="AR81" i="2" s="1"/>
  <c r="AQ81" i="2"/>
  <c r="AV4" i="2"/>
  <c r="AS11" i="2"/>
  <c r="AO11" i="2"/>
  <c r="AT11" i="2" s="1"/>
  <c r="AX11" i="2"/>
  <c r="AW12" i="2"/>
  <c r="AY12" i="2" s="1"/>
  <c r="AT14" i="2"/>
  <c r="AX14" i="2"/>
  <c r="AX19" i="2"/>
  <c r="AW20" i="2"/>
  <c r="AY20" i="2" s="1"/>
  <c r="AU20" i="2"/>
  <c r="AU27" i="2"/>
  <c r="AW27" i="2"/>
  <c r="AY27" i="2" s="1"/>
  <c r="AU38" i="2"/>
  <c r="AW38" i="2"/>
  <c r="AY38" i="2" s="1"/>
  <c r="AU42" i="2"/>
  <c r="AW42" i="2"/>
  <c r="AY42" i="2" s="1"/>
  <c r="AW25" i="2"/>
  <c r="AY25" i="2" s="1"/>
  <c r="AU25" i="2"/>
  <c r="AU26" i="2"/>
  <c r="AW26" i="2"/>
  <c r="AY26" i="2" s="1"/>
  <c r="AW33" i="2"/>
  <c r="AY33" i="2" s="1"/>
  <c r="AU33" i="2"/>
  <c r="AW36" i="2"/>
  <c r="AY36" i="2" s="1"/>
  <c r="AU36" i="2"/>
  <c r="AW40" i="2"/>
  <c r="AY40" i="2" s="1"/>
  <c r="AU40" i="2"/>
  <c r="AX27" i="2"/>
  <c r="AU39" i="2"/>
  <c r="AS44" i="2"/>
  <c r="AX44" i="2" s="1"/>
  <c r="AO44" i="2"/>
  <c r="AW63" i="2"/>
  <c r="AY63" i="2" s="1"/>
  <c r="AU63" i="2"/>
  <c r="AW78" i="2"/>
  <c r="AY78" i="2" s="1"/>
  <c r="AU78" i="2"/>
  <c r="AN81" i="2"/>
  <c r="AJ81" i="2" s="1"/>
  <c r="AZ81" i="2"/>
  <c r="AO19" i="2"/>
  <c r="AO81" i="2" s="1"/>
  <c r="AO23" i="2"/>
  <c r="AT23" i="2" s="1"/>
  <c r="AU32" i="2"/>
  <c r="AT35" i="2"/>
  <c r="AO43" i="2"/>
  <c r="AT43" i="2" s="1"/>
  <c r="AT44" i="2"/>
  <c r="AX52" i="2"/>
  <c r="AY53" i="2"/>
  <c r="AU53" i="2"/>
  <c r="AW54" i="2"/>
  <c r="AY54" i="2" s="1"/>
  <c r="AU54" i="2"/>
  <c r="AT56" i="2"/>
  <c r="AU68" i="2"/>
  <c r="AW68" i="2"/>
  <c r="AY68" i="2" s="1"/>
  <c r="AU80" i="2"/>
  <c r="AW80" i="2"/>
  <c r="AY80" i="2" s="1"/>
  <c r="AL81" i="2"/>
  <c r="AX43" i="2"/>
  <c r="AW46" i="2"/>
  <c r="AY46" i="2" s="1"/>
  <c r="AU46" i="2"/>
  <c r="AU48" i="2"/>
  <c r="AW48" i="2"/>
  <c r="AY48" i="2" s="1"/>
  <c r="AX49" i="2"/>
  <c r="AU52" i="2"/>
  <c r="AW52" i="2"/>
  <c r="AY52" i="2" s="1"/>
  <c r="AW59" i="2"/>
  <c r="AY59" i="2" s="1"/>
  <c r="AU59" i="2"/>
  <c r="AW70" i="2"/>
  <c r="AY70" i="2" s="1"/>
  <c r="AU70" i="2"/>
  <c r="AW74" i="2"/>
  <c r="AY74" i="2" s="1"/>
  <c r="AU74" i="2"/>
  <c r="AP81" i="2"/>
  <c r="AT4" i="2"/>
  <c r="AY47" i="2"/>
  <c r="AW51" i="2"/>
  <c r="AY51" i="2" s="1"/>
  <c r="AW55" i="2"/>
  <c r="AY55" i="2" s="1"/>
  <c r="AU55" i="2"/>
  <c r="AW58" i="2"/>
  <c r="AY58" i="2" s="1"/>
  <c r="AU58" i="2"/>
  <c r="AU60" i="2"/>
  <c r="AW60" i="2"/>
  <c r="AY60" i="2" s="1"/>
  <c r="AW62" i="2"/>
  <c r="AY62" i="2" s="1"/>
  <c r="AU62" i="2"/>
  <c r="AU64" i="2"/>
  <c r="AW64" i="2"/>
  <c r="AY64" i="2" s="1"/>
  <c r="AX65" i="2"/>
  <c r="AW61" i="2"/>
  <c r="AY61" i="2" s="1"/>
  <c r="AU67" i="2"/>
  <c r="AT71" i="2"/>
  <c r="AU72" i="2"/>
  <c r="AW72" i="2"/>
  <c r="AY72" i="2" s="1"/>
  <c r="AT77" i="2"/>
  <c r="AT49" i="2"/>
  <c r="AW57" i="2"/>
  <c r="AY57" i="2" s="1"/>
  <c r="AT65" i="2"/>
  <c r="AX71" i="2"/>
  <c r="AT73" i="2"/>
  <c r="AX67" i="2"/>
  <c r="AY67" i="2" s="1"/>
  <c r="AT69" i="2"/>
  <c r="AX73" i="2"/>
  <c r="AU75" i="2"/>
  <c r="AT79" i="2"/>
  <c r="AW66" i="2"/>
  <c r="AY66" i="2" s="1"/>
  <c r="AU66" i="2"/>
  <c r="AU76" i="2"/>
  <c r="AW76" i="2"/>
  <c r="AY76" i="2" s="1"/>
  <c r="AA71" i="1" l="1"/>
  <c r="Y71" i="1"/>
  <c r="Y70" i="1"/>
  <c r="AA70" i="1"/>
  <c r="AU11" i="2"/>
  <c r="AW11" i="2"/>
  <c r="AY11" i="2" s="1"/>
  <c r="AA69" i="1"/>
  <c r="Y69" i="1"/>
  <c r="AA26" i="1"/>
  <c r="Y26" i="1"/>
  <c r="AA79" i="1"/>
  <c r="Y79" i="1"/>
  <c r="Y78" i="1"/>
  <c r="AA78" i="1"/>
  <c r="AU23" i="2"/>
  <c r="AW23" i="2"/>
  <c r="AY23" i="2" s="1"/>
  <c r="AA67" i="1"/>
  <c r="Y67" i="1"/>
  <c r="AA59" i="1"/>
  <c r="Y59" i="1"/>
  <c r="Y62" i="1"/>
  <c r="AA62" i="1"/>
  <c r="AA63" i="1"/>
  <c r="Y63" i="1"/>
  <c r="AU43" i="2"/>
  <c r="AW43" i="2"/>
  <c r="AY43" i="2" s="1"/>
  <c r="AA73" i="1"/>
  <c r="Y73" i="1"/>
  <c r="AA65" i="1"/>
  <c r="Y65" i="1"/>
  <c r="AA42" i="1"/>
  <c r="Y42" i="1"/>
  <c r="Y17" i="1"/>
  <c r="AA17" i="1"/>
  <c r="AW65" i="2"/>
  <c r="AY65" i="2" s="1"/>
  <c r="AU65" i="2"/>
  <c r="AW35" i="2"/>
  <c r="AY35" i="2" s="1"/>
  <c r="AU35" i="2"/>
  <c r="AT19" i="2"/>
  <c r="AU10" i="2"/>
  <c r="AW10" i="2"/>
  <c r="AY10" i="2" s="1"/>
  <c r="E1" i="2"/>
  <c r="D2" i="2"/>
  <c r="Y39" i="1"/>
  <c r="AA39" i="1"/>
  <c r="Y23" i="1"/>
  <c r="AA23" i="1"/>
  <c r="Y72" i="1"/>
  <c r="AA72" i="1"/>
  <c r="Y58" i="1"/>
  <c r="AA58" i="1"/>
  <c r="X18" i="1"/>
  <c r="X81" i="1"/>
  <c r="Y4" i="1"/>
  <c r="AA4" i="1"/>
  <c r="W81" i="1"/>
  <c r="AT81" i="2"/>
  <c r="AW4" i="2"/>
  <c r="AU4" i="2"/>
  <c r="AU56" i="2"/>
  <c r="AW56" i="2"/>
  <c r="AY56" i="2" s="1"/>
  <c r="Y49" i="1"/>
  <c r="AA49" i="1"/>
  <c r="AA61" i="1"/>
  <c r="Y61" i="1"/>
  <c r="AA34" i="1"/>
  <c r="Y34" i="1"/>
  <c r="AW69" i="2"/>
  <c r="AY69" i="2" s="1"/>
  <c r="AU69" i="2"/>
  <c r="AW79" i="2"/>
  <c r="AY79" i="2" s="1"/>
  <c r="AU79" i="2"/>
  <c r="AS81" i="2"/>
  <c r="AK81" i="2"/>
  <c r="AU14" i="2"/>
  <c r="AW14" i="2"/>
  <c r="AY14" i="2" s="1"/>
  <c r="AY6" i="2"/>
  <c r="Y41" i="1"/>
  <c r="AA41" i="1"/>
  <c r="L81" i="1"/>
  <c r="M81" i="1" s="1"/>
  <c r="AA19" i="1"/>
  <c r="Y19" i="1"/>
  <c r="Y54" i="1"/>
  <c r="AA54" i="1"/>
  <c r="Y6" i="1"/>
  <c r="AA6" i="1"/>
  <c r="Y64" i="1"/>
  <c r="AA50" i="1"/>
  <c r="Y50" i="1"/>
  <c r="AB9" i="1"/>
  <c r="AU77" i="2"/>
  <c r="AW77" i="2"/>
  <c r="AY77" i="2" s="1"/>
  <c r="AA75" i="1"/>
  <c r="Y75" i="1"/>
  <c r="Y25" i="1"/>
  <c r="AA25" i="1"/>
  <c r="AA77" i="1"/>
  <c r="Y77" i="1"/>
  <c r="Y14" i="1"/>
  <c r="AA14" i="1"/>
  <c r="Z81" i="1"/>
  <c r="AB4" i="1"/>
  <c r="AB81" i="1" s="1"/>
  <c r="Y46" i="1"/>
  <c r="AA46" i="1"/>
  <c r="AW73" i="2"/>
  <c r="AY73" i="2" s="1"/>
  <c r="AU73" i="2"/>
  <c r="AW49" i="2"/>
  <c r="AY49" i="2" s="1"/>
  <c r="AU49" i="2"/>
  <c r="AU71" i="2"/>
  <c r="AW71" i="2"/>
  <c r="AY71" i="2" s="1"/>
  <c r="AW44" i="2"/>
  <c r="AY44" i="2" s="1"/>
  <c r="AU44" i="2"/>
  <c r="AV81" i="2"/>
  <c r="AX4" i="2"/>
  <c r="AX81" i="2" s="1"/>
  <c r="AU15" i="2"/>
  <c r="AW15" i="2"/>
  <c r="AY15" i="2" s="1"/>
  <c r="Y33" i="1"/>
  <c r="AA33" i="1"/>
  <c r="Y31" i="1"/>
  <c r="AA31" i="1"/>
  <c r="AA8" i="1"/>
  <c r="Y8" i="1"/>
  <c r="Y80" i="1"/>
  <c r="Y11" i="1"/>
  <c r="AA11" i="1"/>
  <c r="AA18" i="1" l="1"/>
  <c r="Y18" i="1"/>
  <c r="AA81" i="1"/>
  <c r="AU19" i="2"/>
  <c r="AU81" i="2" s="1"/>
  <c r="AW19" i="2"/>
  <c r="AY19" i="2" s="1"/>
  <c r="AW81" i="2"/>
  <c r="AY4" i="2"/>
  <c r="AY81" i="2" s="1"/>
  <c r="Y81" i="1"/>
  <c r="F1" i="2"/>
  <c r="E2" i="2"/>
  <c r="G1" i="2" l="1"/>
  <c r="F2" i="2"/>
  <c r="G2" i="2" l="1"/>
  <c r="H1" i="2"/>
  <c r="I1" i="2" l="1"/>
  <c r="H2" i="2"/>
  <c r="J1" i="2" l="1"/>
  <c r="I2" i="2"/>
  <c r="K1" i="2" l="1"/>
  <c r="J2" i="2"/>
  <c r="K2" i="2" l="1"/>
  <c r="L1" i="2"/>
  <c r="M1" i="2" l="1"/>
  <c r="L2" i="2"/>
  <c r="N1" i="2" l="1"/>
  <c r="M2" i="2"/>
  <c r="O1" i="2" l="1"/>
  <c r="N2" i="2"/>
  <c r="O2" i="2" l="1"/>
  <c r="P1" i="2"/>
  <c r="Q1" i="2" l="1"/>
  <c r="P2" i="2"/>
  <c r="R1" i="2" l="1"/>
  <c r="Q2" i="2"/>
  <c r="S1" i="2" l="1"/>
  <c r="R2" i="2"/>
  <c r="S2" i="2" l="1"/>
  <c r="T1" i="2"/>
  <c r="U1" i="2" l="1"/>
  <c r="T2" i="2"/>
  <c r="V1" i="2" l="1"/>
  <c r="U2" i="2"/>
  <c r="W1" i="2" l="1"/>
  <c r="V2" i="2"/>
  <c r="W2" i="2" l="1"/>
  <c r="X1" i="2"/>
  <c r="Y1" i="2" l="1"/>
  <c r="X2" i="2"/>
  <c r="Z1" i="2" l="1"/>
  <c r="Y2" i="2"/>
  <c r="AA1" i="2" l="1"/>
  <c r="Z2" i="2"/>
  <c r="AA2" i="2" l="1"/>
  <c r="AB1" i="2"/>
  <c r="AC1" i="2" l="1"/>
  <c r="AB2" i="2"/>
  <c r="AD1" i="2" l="1"/>
  <c r="AC2" i="2"/>
  <c r="AE1" i="2" l="1"/>
  <c r="AD2" i="2"/>
  <c r="AE2" i="2" l="1"/>
  <c r="AF1" i="2"/>
  <c r="AG1" i="2" l="1"/>
  <c r="AF2" i="2"/>
  <c r="AH1" i="2" l="1"/>
  <c r="AH2" i="2" s="1"/>
  <c r="AG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Ringo Fraumünster</author>
  </authors>
  <commentList>
    <comment ref="AI3" authorId="0" shapeId="0" xr:uid="{C018B107-07F3-294E-8D4C-7B9CB0E310F6}">
      <text>
        <r>
          <rPr>
            <b/>
            <sz val="8"/>
            <color rgb="FF000000"/>
            <rFont val="Comic Sans MS"/>
            <family val="4"/>
          </rPr>
          <t xml:space="preserve">
</t>
        </r>
        <r>
          <rPr>
            <b/>
            <sz val="8"/>
            <color rgb="FF000000"/>
            <rFont val="Comic Sans MS"/>
            <family val="4"/>
          </rPr>
          <t>Anzahl Arbeitstage des aktuellen Monats, ermittelt mit der Formel Tages des Monats / 7 * 5</t>
        </r>
      </text>
    </comment>
  </commentList>
</comments>
</file>

<file path=xl/sharedStrings.xml><?xml version="1.0" encoding="utf-8"?>
<sst xmlns="http://schemas.openxmlformats.org/spreadsheetml/2006/main" count="629" uniqueCount="160">
  <si>
    <t>KW</t>
  </si>
  <si>
    <t>22</t>
  </si>
  <si>
    <t>Bezug d. Monat</t>
  </si>
  <si>
    <t>Übertrag Vorjahr</t>
  </si>
  <si>
    <t>Anspruch des Monats</t>
  </si>
  <si>
    <t>Bezug aufl.</t>
  </si>
  <si>
    <t>Anspruch aufl.</t>
  </si>
  <si>
    <t>Saldo +/-</t>
  </si>
  <si>
    <t>Krank</t>
  </si>
  <si>
    <t>Montag</t>
  </si>
  <si>
    <t>Dienstag</t>
  </si>
  <si>
    <t>Mittwoch</t>
  </si>
  <si>
    <t>Donnerstag</t>
  </si>
  <si>
    <t>Freitag</t>
  </si>
  <si>
    <t>Samstag</t>
  </si>
  <si>
    <t>Sonntag</t>
  </si>
  <si>
    <t>Frei</t>
  </si>
  <si>
    <t>orig.</t>
  </si>
  <si>
    <t>reduz.</t>
  </si>
  <si>
    <t>Unfall</t>
  </si>
  <si>
    <t>Markt
Swiss Music Awards</t>
  </si>
  <si>
    <t>Auffahrt</t>
  </si>
  <si>
    <t>Markt</t>
  </si>
  <si>
    <t>Tarkan (Konzert)</t>
  </si>
  <si>
    <t>Ferien</t>
  </si>
  <si>
    <t>Feiertag</t>
  </si>
  <si>
    <t>Frei/Feiert.</t>
  </si>
  <si>
    <t>SU/MI</t>
  </si>
  <si>
    <t>P</t>
  </si>
  <si>
    <t>X</t>
  </si>
  <si>
    <t>F</t>
  </si>
  <si>
    <t>17H</t>
  </si>
  <si>
    <t>XX</t>
  </si>
  <si>
    <t>8.30-16</t>
  </si>
  <si>
    <t>16H</t>
  </si>
  <si>
    <t>.</t>
  </si>
  <si>
    <t>8H</t>
  </si>
  <si>
    <t>14 (Probetag)</t>
  </si>
  <si>
    <t>10-14-16-23</t>
  </si>
  <si>
    <t>SIEBNEN</t>
  </si>
  <si>
    <t>11-16-18-23</t>
  </si>
  <si>
    <t>Personalbedarf täglich</t>
  </si>
  <si>
    <t>Letzte Änderung:</t>
  </si>
  <si>
    <t>Total</t>
  </si>
  <si>
    <t>Fest</t>
  </si>
  <si>
    <t>Stundenlohn</t>
  </si>
  <si>
    <t>ACHTUNG! Saldo des Vorjahres wird im Blatt "Start" eingetragen.</t>
  </si>
  <si>
    <t>BELEGUNGSPLAN</t>
  </si>
  <si>
    <t>Bankette je Tag und Raum</t>
  </si>
  <si>
    <t>Morgen</t>
  </si>
  <si>
    <t>Constaffelsaal</t>
  </si>
  <si>
    <t>Rüdenstübli</t>
  </si>
  <si>
    <t>Gotischer Saal</t>
  </si>
  <si>
    <t>Mittag</t>
  </si>
  <si>
    <t>Abend</t>
  </si>
  <si>
    <t>ZEICHENERKLÄRUNG</t>
  </si>
  <si>
    <t>X/XX</t>
  </si>
  <si>
    <t>FREI/RUHETAG</t>
  </si>
  <si>
    <t>FERIEN</t>
  </si>
  <si>
    <t>K</t>
  </si>
  <si>
    <t>KRANK</t>
  </si>
  <si>
    <t>U</t>
  </si>
  <si>
    <t>UNFALL</t>
  </si>
  <si>
    <t>C</t>
  </si>
  <si>
    <t>COMPENSATION</t>
  </si>
  <si>
    <t>KU</t>
  </si>
  <si>
    <t>KRANK UNENT.</t>
  </si>
  <si>
    <t>MI</t>
  </si>
  <si>
    <t>MILITÄR</t>
  </si>
  <si>
    <t>FU</t>
  </si>
  <si>
    <t>FERIEN UNBEZAHLT</t>
  </si>
  <si>
    <t>SU</t>
  </si>
  <si>
    <t>SCHWANGERSCHAFTSURLAUB</t>
  </si>
  <si>
    <t>BS</t>
  </si>
  <si>
    <t>BERUFSSCHULE</t>
  </si>
  <si>
    <t>W</t>
  </si>
  <si>
    <t>WEITERBILDUNG</t>
  </si>
  <si>
    <t>ZÜ</t>
  </si>
  <si>
    <t>ZÜGELTAG</t>
  </si>
  <si>
    <t>BE</t>
  </si>
  <si>
    <t>BEERDIGUNG</t>
  </si>
  <si>
    <t>Änderungen vorbehalten - Plan täglich kontrollieren!!!</t>
  </si>
  <si>
    <t>CUCINA- PIZZERIA</t>
  </si>
  <si>
    <t>SERVIZIO BUFFET</t>
  </si>
  <si>
    <t>LIBERO</t>
  </si>
  <si>
    <t>L</t>
  </si>
  <si>
    <t>17-23</t>
  </si>
  <si>
    <t>S</t>
  </si>
  <si>
    <t>7-16</t>
  </si>
  <si>
    <t>MP</t>
  </si>
  <si>
    <t>7</t>
  </si>
  <si>
    <t>10-14 17-22</t>
  </si>
  <si>
    <t>MS</t>
  </si>
  <si>
    <t>S10</t>
  </si>
  <si>
    <t>11-20</t>
  </si>
  <si>
    <t>MPS</t>
  </si>
  <si>
    <t>11</t>
  </si>
  <si>
    <t>8.30/13</t>
  </si>
  <si>
    <t>MM</t>
  </si>
  <si>
    <t>MPN</t>
  </si>
  <si>
    <t>18:00-23</t>
  </si>
  <si>
    <t>SS</t>
  </si>
  <si>
    <t>18H</t>
  </si>
  <si>
    <t>16-22</t>
  </si>
  <si>
    <t>PS</t>
  </si>
  <si>
    <t>16</t>
  </si>
  <si>
    <t>FOOTRUCK</t>
  </si>
  <si>
    <t>FTR</t>
  </si>
  <si>
    <t>11-18</t>
  </si>
  <si>
    <t>10-14</t>
  </si>
  <si>
    <t>M</t>
  </si>
  <si>
    <t>10H</t>
  </si>
  <si>
    <t>17-22</t>
  </si>
  <si>
    <t>SSS</t>
  </si>
  <si>
    <t>FERIE</t>
  </si>
  <si>
    <t>14-23</t>
  </si>
  <si>
    <t>SPP</t>
  </si>
  <si>
    <t>14</t>
  </si>
  <si>
    <t>8:30-16</t>
  </si>
  <si>
    <t>MSR</t>
  </si>
  <si>
    <t>8</t>
  </si>
  <si>
    <t>MMPS</t>
  </si>
  <si>
    <t>11-17</t>
  </si>
  <si>
    <t>ZHM</t>
  </si>
  <si>
    <t>MPPS</t>
  </si>
  <si>
    <t>18-23</t>
  </si>
  <si>
    <t>ZH</t>
  </si>
  <si>
    <t>10-14-17-23</t>
  </si>
  <si>
    <t>ZMS</t>
  </si>
  <si>
    <t>9-16</t>
  </si>
  <si>
    <t>MMP</t>
  </si>
  <si>
    <t>9</t>
  </si>
  <si>
    <t>MPR</t>
  </si>
  <si>
    <t>11-16</t>
  </si>
  <si>
    <t>11H</t>
  </si>
  <si>
    <t>8-14</t>
  </si>
  <si>
    <t>12-21</t>
  </si>
  <si>
    <t>12</t>
  </si>
  <si>
    <t>Monats-Soll vs. Ist</t>
  </si>
  <si>
    <t>Mai</t>
  </si>
  <si>
    <t>Tag der Arbeit</t>
  </si>
  <si>
    <t>K Reunion Promotion</t>
  </si>
  <si>
    <t>Muttertag</t>
  </si>
  <si>
    <t>K Schlagerparty</t>
  </si>
  <si>
    <t>K Disney in Concert</t>
  </si>
  <si>
    <t>K Swiss Music Awards</t>
  </si>
  <si>
    <t>FT</t>
  </si>
  <si>
    <t>SIEB</t>
  </si>
  <si>
    <t>x</t>
  </si>
  <si>
    <t>6H</t>
  </si>
  <si>
    <t>14Pr</t>
  </si>
  <si>
    <t>13Pr</t>
  </si>
  <si>
    <t>16Pr</t>
  </si>
  <si>
    <t>S11</t>
  </si>
  <si>
    <t>sS10</t>
  </si>
  <si>
    <t>SERVICE - GANZER TAG</t>
  </si>
  <si>
    <t>KÜCHE/PIZZAIOLO</t>
  </si>
  <si>
    <t>OFFICE/REINIGUNG</t>
  </si>
  <si>
    <t>PAUSEN</t>
  </si>
  <si>
    <t>alle MA - HALBER TAG (ohne Pause)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</si>
</sst>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mmmm"/>
    <numFmt numFmtId="165" formatCode="d"/>
    <numFmt numFmtId="166" formatCode="ddd"/>
    <numFmt numFmtId="167" formatCode="#,##0.0_ ;[Red]\-#,##0.0\ "/>
    <numFmt numFmtId="168" formatCode="0.0"/>
    <numFmt numFmtId="169" formatCode="0_ ;[Red]\-0\ "/>
    <numFmt numFmtId="170" formatCode="0.00_ ;[Red]\-0.00\ "/>
    <numFmt numFmtId="171" formatCode="0.0_ ;[Red]\-0.0\ "/>
    <numFmt numFmtId="172" formatCode="0.0;;"/>
    <numFmt numFmtId="173" formatCode="dd/mm/yyyy\ \-\ hh:mm"/>
  </numFmts>
  <fonts count="44">
    <font>
      <sz val="11"/>
      <color theme="1"/>
      <name val="Calibri"/>
      <family val="2"/>
      <scheme val="minor"/>
    </font>
    <font>
      <b/>
      <sz val="9"/>
      <color indexed="8"/>
      <name val="Century Gothic"/>
      <family val="2"/>
    </font>
    <font>
      <b/>
      <sz val="14"/>
      <color indexed="8"/>
      <name val="Century Gothic"/>
      <family val="2"/>
    </font>
    <font>
      <b/>
      <sz val="10"/>
      <color indexed="8"/>
      <name val="Century Gothic"/>
      <family val="1"/>
    </font>
    <font>
      <b/>
      <sz val="6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name val="Arial"/>
      <family val="2"/>
    </font>
    <font>
      <b/>
      <sz val="6"/>
      <name val="Century Gothic"/>
      <family val="2"/>
    </font>
    <font>
      <sz val="6"/>
      <color theme="1"/>
      <name val="Calibri"/>
      <family val="2"/>
      <scheme val="minor"/>
    </font>
    <font>
      <sz val="6"/>
      <color indexed="8"/>
      <name val="Century Gothic"/>
      <family val="2"/>
    </font>
    <font>
      <b/>
      <u/>
      <sz val="8"/>
      <color indexed="8"/>
      <name val="Century Gothic"/>
      <family val="2"/>
    </font>
    <font>
      <sz val="8"/>
      <color indexed="8"/>
      <name val="Century Gothic"/>
      <family val="2"/>
    </font>
    <font>
      <b/>
      <sz val="7"/>
      <color indexed="8"/>
      <name val="Century Gothic"/>
      <family val="2"/>
    </font>
    <font>
      <b/>
      <sz val="6"/>
      <color indexed="8"/>
      <name val="Century Gothic"/>
      <family val="1"/>
    </font>
    <font>
      <b/>
      <sz val="6"/>
      <color indexed="9"/>
      <name val="Century Gothic"/>
      <family val="2"/>
    </font>
    <font>
      <sz val="6"/>
      <color indexed="9"/>
      <name val="Century Gothic"/>
      <family val="2"/>
    </font>
    <font>
      <b/>
      <sz val="5"/>
      <color indexed="8"/>
      <name val="Century Gothic"/>
      <family val="2"/>
    </font>
    <font>
      <sz val="5"/>
      <color indexed="8"/>
      <name val="Century Gothic"/>
      <family val="2"/>
    </font>
    <font>
      <b/>
      <sz val="6"/>
      <color theme="1"/>
      <name val="Century Gothic"/>
      <family val="2"/>
    </font>
    <font>
      <sz val="6"/>
      <color indexed="8"/>
      <name val="Century Gothic"/>
      <family val="1"/>
    </font>
    <font>
      <b/>
      <sz val="6"/>
      <name val="Century Gothic"/>
      <family val="1"/>
    </font>
    <font>
      <sz val="6"/>
      <name val="Century Gothic"/>
      <family val="1"/>
    </font>
    <font>
      <sz val="6"/>
      <color indexed="9"/>
      <name val="Century Gothic"/>
      <family val="1"/>
    </font>
    <font>
      <b/>
      <sz val="6"/>
      <color rgb="FF000000"/>
      <name val="Century Gothic"/>
      <family val="1"/>
    </font>
    <font>
      <sz val="6"/>
      <color rgb="FF000000"/>
      <name val="Century Gothic"/>
      <family val="1"/>
    </font>
    <font>
      <b/>
      <i/>
      <u/>
      <sz val="5"/>
      <color indexed="8"/>
      <name val="Century Gothic"/>
      <family val="2"/>
    </font>
    <font>
      <sz val="20"/>
      <color indexed="8"/>
      <name val="Century Gothic"/>
      <family val="2"/>
    </font>
    <font>
      <b/>
      <sz val="20"/>
      <color rgb="FFC00000"/>
      <name val="Century Gothic"/>
      <family val="1"/>
    </font>
    <font>
      <b/>
      <i/>
      <u/>
      <sz val="20"/>
      <color indexed="8"/>
      <name val="Century Gothic"/>
      <family val="2"/>
    </font>
    <font>
      <b/>
      <sz val="12"/>
      <color theme="1"/>
      <name val="Century Gothic"/>
      <family val="1"/>
    </font>
    <font>
      <sz val="10"/>
      <color theme="1"/>
      <name val="Century Gothic"/>
      <family val="1"/>
    </font>
    <font>
      <sz val="11"/>
      <color theme="1"/>
      <name val="Century Gothic"/>
      <family val="1"/>
    </font>
    <font>
      <b/>
      <sz val="8"/>
      <color indexed="8"/>
      <name val="Century Gothic"/>
      <family val="2"/>
    </font>
    <font>
      <sz val="6"/>
      <color theme="0"/>
      <name val="Century Gothic"/>
      <family val="2"/>
    </font>
    <font>
      <b/>
      <sz val="6"/>
      <color rgb="FF000000"/>
      <name val="Century Gothic"/>
      <family val="2"/>
    </font>
    <font>
      <sz val="5"/>
      <color rgb="FF000000"/>
      <name val="Century Gothic"/>
      <family val="2"/>
    </font>
    <font>
      <b/>
      <sz val="5"/>
      <color rgb="FF000000"/>
      <name val="Century Gothic"/>
      <family val="2"/>
    </font>
    <font>
      <b/>
      <sz val="5"/>
      <name val="Century Gothic"/>
      <family val="2"/>
    </font>
    <font>
      <sz val="5"/>
      <name val="Century Gothic"/>
      <family val="2"/>
    </font>
    <font>
      <b/>
      <sz val="5"/>
      <color rgb="FFFF0000"/>
      <name val="Century Gothic"/>
      <family val="2"/>
    </font>
    <font>
      <sz val="5"/>
      <color indexed="9"/>
      <name val="Century Gothic"/>
      <family val="2"/>
    </font>
    <font>
      <b/>
      <i/>
      <u/>
      <sz val="20"/>
      <color rgb="FFFF0000"/>
      <name val="Century Gothic"/>
      <family val="2"/>
    </font>
    <font>
      <b/>
      <sz val="20"/>
      <color rgb="FF990000"/>
      <name val="Century Gothic"/>
      <family val="2"/>
    </font>
    <font>
      <b/>
      <sz val="8"/>
      <color rgb="FF000000"/>
      <name val="Comic Sans MS"/>
      <family val="4"/>
    </font>
  </fonts>
  <fills count="2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2" tint="-0.249977111117893"/>
        <bgColor indexed="8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D8008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A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8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theme="0"/>
      </right>
      <top/>
      <bottom/>
      <diagonal/>
    </border>
  </borders>
  <cellStyleXfs count="2">
    <xf numFmtId="0" fontId="0" fillId="0" borderId="0"/>
    <xf numFmtId="0" fontId="6" fillId="0" borderId="0"/>
  </cellStyleXfs>
  <cellXfs count="252">
    <xf numFmtId="0" fontId="0" fillId="0" borderId="0" xfId="0"/>
    <xf numFmtId="0" fontId="1" fillId="2" borderId="1" xfId="0" applyFont="1" applyFill="1" applyBorder="1" applyAlignment="1" applyProtection="1">
      <alignment horizontal="center"/>
      <protection hidden="1"/>
    </xf>
    <xf numFmtId="164" fontId="2" fillId="2" borderId="2" xfId="0" applyNumberFormat="1" applyFont="1" applyFill="1" applyBorder="1" applyAlignment="1" applyProtection="1">
      <alignment horizontal="center"/>
      <protection hidden="1"/>
    </xf>
    <xf numFmtId="49" fontId="2" fillId="2" borderId="3" xfId="0" applyNumberFormat="1" applyFont="1" applyFill="1" applyBorder="1" applyAlignment="1" applyProtection="1">
      <alignment horizontal="center"/>
      <protection hidden="1"/>
    </xf>
    <xf numFmtId="165" fontId="3" fillId="2" borderId="4" xfId="0" applyNumberFormat="1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5" fillId="2" borderId="1" xfId="0" applyFont="1" applyFill="1" applyBorder="1" applyAlignment="1" applyProtection="1">
      <alignment horizontal="center"/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2" fontId="4" fillId="3" borderId="4" xfId="0" applyNumberFormat="1" applyFont="1" applyFill="1" applyBorder="1" applyAlignment="1" applyProtection="1">
      <alignment horizontal="center" vertical="center"/>
      <protection hidden="1"/>
    </xf>
    <xf numFmtId="2" fontId="4" fillId="0" borderId="4" xfId="0" applyNumberFormat="1" applyFont="1" applyBorder="1" applyAlignment="1" applyProtection="1">
      <alignment horizontal="center" vertical="center"/>
      <protection hidden="1"/>
    </xf>
    <xf numFmtId="0" fontId="7" fillId="4" borderId="5" xfId="1" applyFont="1" applyFill="1" applyBorder="1" applyAlignment="1" applyProtection="1">
      <alignment horizontal="center" vertical="center"/>
      <protection hidden="1"/>
    </xf>
    <xf numFmtId="0" fontId="8" fillId="2" borderId="3" xfId="0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1" fillId="2" borderId="6" xfId="0" applyFont="1" applyFill="1" applyBorder="1" applyAlignment="1" applyProtection="1">
      <alignment horizontal="center"/>
      <protection hidden="1"/>
    </xf>
    <xf numFmtId="164" fontId="2" fillId="2" borderId="7" xfId="0" applyNumberFormat="1" applyFont="1" applyFill="1" applyBorder="1" applyAlignment="1" applyProtection="1">
      <alignment horizontal="center"/>
      <protection hidden="1"/>
    </xf>
    <xf numFmtId="49" fontId="2" fillId="2" borderId="8" xfId="0" applyNumberFormat="1" applyFont="1" applyFill="1" applyBorder="1" applyAlignment="1" applyProtection="1">
      <alignment horizontal="center"/>
      <protection hidden="1"/>
    </xf>
    <xf numFmtId="166" fontId="3" fillId="2" borderId="4" xfId="0" applyNumberFormat="1" applyFont="1" applyFill="1" applyBorder="1" applyAlignment="1" applyProtection="1">
      <alignment horizontal="center" vertical="center"/>
      <protection hidden="1"/>
    </xf>
    <xf numFmtId="0" fontId="4" fillId="2" borderId="9" xfId="0" applyFont="1" applyFill="1" applyBorder="1" applyAlignment="1" applyProtection="1">
      <alignment horizontal="center" vertical="center" wrapText="1"/>
      <protection hidden="1"/>
    </xf>
    <xf numFmtId="0" fontId="5" fillId="2" borderId="6" xfId="0" applyFont="1" applyFill="1" applyBorder="1" applyAlignment="1" applyProtection="1">
      <alignment horizontal="center"/>
      <protection hidden="1"/>
    </xf>
    <xf numFmtId="0" fontId="2" fillId="2" borderId="7" xfId="0" applyFont="1" applyFill="1" applyBorder="1" applyAlignment="1" applyProtection="1">
      <alignment horizontal="center"/>
      <protection hidden="1"/>
    </xf>
    <xf numFmtId="0" fontId="2" fillId="2" borderId="8" xfId="0" applyFont="1" applyFill="1" applyBorder="1" applyAlignment="1" applyProtection="1">
      <alignment horizontal="center"/>
      <protection hidden="1"/>
    </xf>
    <xf numFmtId="2" fontId="4" fillId="3" borderId="4" xfId="0" applyNumberFormat="1" applyFont="1" applyFill="1" applyBorder="1" applyAlignment="1" applyProtection="1">
      <alignment horizontal="center" vertical="center"/>
      <protection hidden="1"/>
    </xf>
    <xf numFmtId="2" fontId="4" fillId="5" borderId="4" xfId="0" applyNumberFormat="1" applyFont="1" applyFill="1" applyBorder="1" applyAlignment="1" applyProtection="1">
      <alignment horizontal="center" vertical="center"/>
      <protection hidden="1"/>
    </xf>
    <xf numFmtId="0" fontId="7" fillId="4" borderId="4" xfId="1" applyFont="1" applyFill="1" applyBorder="1" applyAlignment="1" applyProtection="1">
      <alignment horizontal="center" vertical="center"/>
      <protection hidden="1"/>
    </xf>
    <xf numFmtId="0" fontId="8" fillId="2" borderId="10" xfId="0" applyFont="1" applyFill="1" applyBorder="1" applyAlignment="1" applyProtection="1">
      <alignment vertical="center"/>
      <protection hidden="1"/>
    </xf>
    <xf numFmtId="0" fontId="10" fillId="2" borderId="1" xfId="0" applyFont="1" applyFill="1" applyBorder="1" applyProtection="1">
      <protection hidden="1"/>
    </xf>
    <xf numFmtId="0" fontId="4" fillId="2" borderId="2" xfId="0" applyFont="1" applyFill="1" applyBorder="1" applyAlignment="1" applyProtection="1">
      <alignment vertical="center"/>
      <protection locked="0"/>
    </xf>
    <xf numFmtId="0" fontId="4" fillId="2" borderId="3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167" fontId="5" fillId="2" borderId="4" xfId="0" applyNumberFormat="1" applyFont="1" applyFill="1" applyBorder="1" applyAlignment="1" applyProtection="1">
      <alignment horizontal="right" vertical="center"/>
      <protection hidden="1"/>
    </xf>
    <xf numFmtId="0" fontId="10" fillId="2" borderId="1" xfId="0" applyFont="1" applyFill="1" applyBorder="1" applyAlignment="1" applyProtection="1">
      <alignment vertical="center"/>
      <protection hidden="1"/>
    </xf>
    <xf numFmtId="0" fontId="4" fillId="2" borderId="2" xfId="0" applyFont="1" applyFill="1" applyBorder="1" applyAlignment="1" applyProtection="1">
      <alignment vertical="center"/>
      <protection hidden="1"/>
    </xf>
    <xf numFmtId="0" fontId="11" fillId="2" borderId="11" xfId="0" applyFont="1" applyFill="1" applyBorder="1" applyAlignment="1" applyProtection="1">
      <alignment vertical="center"/>
      <protection hidden="1"/>
    </xf>
    <xf numFmtId="0" fontId="9" fillId="2" borderId="0" xfId="0" applyFont="1" applyFill="1" applyAlignment="1" applyProtection="1">
      <alignment vertical="center"/>
      <protection locked="0"/>
    </xf>
    <xf numFmtId="0" fontId="9" fillId="2" borderId="10" xfId="0" applyFont="1" applyFill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vertical="center"/>
      <protection hidden="1"/>
    </xf>
    <xf numFmtId="168" fontId="4" fillId="3" borderId="4" xfId="0" applyNumberFormat="1" applyFont="1" applyFill="1" applyBorder="1" applyAlignment="1" applyProtection="1">
      <alignment horizontal="right" vertical="center"/>
      <protection hidden="1"/>
    </xf>
    <xf numFmtId="1" fontId="4" fillId="3" borderId="4" xfId="0" applyNumberFormat="1" applyFont="1" applyFill="1" applyBorder="1" applyAlignment="1" applyProtection="1">
      <alignment horizontal="right" vertical="center"/>
      <protection hidden="1"/>
    </xf>
    <xf numFmtId="169" fontId="4" fillId="3" borderId="4" xfId="0" applyNumberFormat="1" applyFont="1" applyFill="1" applyBorder="1" applyAlignment="1" applyProtection="1">
      <alignment horizontal="right" vertical="center"/>
      <protection hidden="1"/>
    </xf>
    <xf numFmtId="170" fontId="4" fillId="3" borderId="4" xfId="0" applyNumberFormat="1" applyFont="1" applyFill="1" applyBorder="1" applyAlignment="1" applyProtection="1">
      <alignment horizontal="right" vertical="center"/>
      <protection hidden="1"/>
    </xf>
    <xf numFmtId="171" fontId="4" fillId="3" borderId="4" xfId="0" applyNumberFormat="1" applyFont="1" applyFill="1" applyBorder="1" applyAlignment="1" applyProtection="1">
      <alignment horizontal="right" vertical="center"/>
      <protection hidden="1"/>
    </xf>
    <xf numFmtId="0" fontId="11" fillId="2" borderId="0" xfId="0" applyFont="1" applyFill="1" applyAlignment="1" applyProtection="1">
      <alignment vertical="center"/>
      <protection hidden="1"/>
    </xf>
    <xf numFmtId="0" fontId="9" fillId="2" borderId="10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 vertical="center"/>
      <protection hidden="1"/>
    </xf>
    <xf numFmtId="0" fontId="3" fillId="0" borderId="4" xfId="0" applyFont="1" applyBorder="1" applyAlignment="1" applyProtection="1">
      <alignment horizontal="center" vertical="top"/>
      <protection locked="0"/>
    </xf>
    <xf numFmtId="0" fontId="11" fillId="2" borderId="0" xfId="0" applyFont="1" applyFill="1" applyAlignment="1" applyProtection="1">
      <alignment vertical="center"/>
      <protection locked="0"/>
    </xf>
    <xf numFmtId="0" fontId="11" fillId="2" borderId="10" xfId="0" applyFont="1" applyFill="1" applyBorder="1" applyAlignment="1" applyProtection="1">
      <alignment vertical="center"/>
      <protection locked="0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168" fontId="4" fillId="0" borderId="4" xfId="0" applyNumberFormat="1" applyFont="1" applyBorder="1" applyAlignment="1" applyProtection="1">
      <alignment horizontal="right" vertical="center"/>
      <protection hidden="1"/>
    </xf>
    <xf numFmtId="1" fontId="4" fillId="0" borderId="4" xfId="0" applyNumberFormat="1" applyFont="1" applyBorder="1" applyAlignment="1" applyProtection="1">
      <alignment horizontal="right" vertical="center"/>
      <protection hidden="1"/>
    </xf>
    <xf numFmtId="169" fontId="4" fillId="0" borderId="4" xfId="0" applyNumberFormat="1" applyFont="1" applyBorder="1" applyAlignment="1" applyProtection="1">
      <alignment horizontal="right" vertical="center"/>
      <protection hidden="1"/>
    </xf>
    <xf numFmtId="170" fontId="4" fillId="0" borderId="4" xfId="0" applyNumberFormat="1" applyFont="1" applyBorder="1" applyAlignment="1" applyProtection="1">
      <alignment horizontal="right" vertical="center"/>
      <protection hidden="1"/>
    </xf>
    <xf numFmtId="171" fontId="4" fillId="0" borderId="4" xfId="0" applyNumberFormat="1" applyFont="1" applyBorder="1" applyAlignment="1" applyProtection="1">
      <alignment horizontal="right" vertical="center"/>
      <protection hidden="1"/>
    </xf>
    <xf numFmtId="0" fontId="12" fillId="2" borderId="13" xfId="0" applyFont="1" applyFill="1" applyBorder="1" applyAlignment="1" applyProtection="1">
      <alignment vertical="center"/>
      <protection hidden="1"/>
    </xf>
    <xf numFmtId="0" fontId="9" fillId="2" borderId="14" xfId="0" applyFont="1" applyFill="1" applyBorder="1" applyAlignment="1" applyProtection="1">
      <alignment vertical="center"/>
      <protection hidden="1"/>
    </xf>
    <xf numFmtId="0" fontId="9" fillId="2" borderId="12" xfId="0" applyFont="1" applyFill="1" applyBorder="1" applyAlignment="1" applyProtection="1">
      <alignment vertical="center"/>
      <protection hidden="1"/>
    </xf>
    <xf numFmtId="168" fontId="5" fillId="2" borderId="12" xfId="0" applyNumberFormat="1" applyFont="1" applyFill="1" applyBorder="1" applyAlignment="1" applyProtection="1">
      <alignment horizontal="center" vertical="center"/>
      <protection hidden="1"/>
    </xf>
    <xf numFmtId="172" fontId="5" fillId="6" borderId="4" xfId="0" applyNumberFormat="1" applyFont="1" applyFill="1" applyBorder="1" applyAlignment="1" applyProtection="1">
      <alignment horizontal="right" vertical="center"/>
      <protection hidden="1"/>
    </xf>
    <xf numFmtId="167" fontId="4" fillId="7" borderId="13" xfId="0" applyNumberFormat="1" applyFont="1" applyFill="1" applyBorder="1" applyAlignment="1" applyProtection="1">
      <alignment horizontal="center" vertical="center" shrinkToFit="1"/>
      <protection hidden="1"/>
    </xf>
    <xf numFmtId="167" fontId="4" fillId="2" borderId="4" xfId="0" applyNumberFormat="1" applyFont="1" applyFill="1" applyBorder="1" applyAlignment="1" applyProtection="1">
      <alignment horizontal="center" vertical="center" shrinkToFit="1"/>
      <protection hidden="1"/>
    </xf>
    <xf numFmtId="167" fontId="4" fillId="8" borderId="4" xfId="0" applyNumberFormat="1" applyFont="1" applyFill="1" applyBorder="1" applyAlignment="1" applyProtection="1">
      <alignment horizontal="center" vertical="center" shrinkToFit="1"/>
      <protection hidden="1"/>
    </xf>
    <xf numFmtId="168" fontId="4" fillId="2" borderId="6" xfId="0" applyNumberFormat="1" applyFont="1" applyFill="1" applyBorder="1" applyAlignment="1" applyProtection="1">
      <alignment horizontal="right" vertical="center"/>
      <protection hidden="1"/>
    </xf>
    <xf numFmtId="168" fontId="4" fillId="2" borderId="7" xfId="0" applyNumberFormat="1" applyFont="1" applyFill="1" applyBorder="1" applyAlignment="1" applyProtection="1">
      <alignment horizontal="right" vertical="center"/>
      <protection hidden="1"/>
    </xf>
    <xf numFmtId="0" fontId="8" fillId="2" borderId="8" xfId="0" applyFont="1" applyFill="1" applyBorder="1" applyAlignment="1" applyProtection="1">
      <alignment vertical="center"/>
      <protection hidden="1"/>
    </xf>
    <xf numFmtId="0" fontId="9" fillId="0" borderId="0" xfId="0" quotePrefix="1" applyFont="1" applyAlignment="1" applyProtection="1">
      <alignment vertical="center"/>
      <protection hidden="1"/>
    </xf>
    <xf numFmtId="0" fontId="13" fillId="0" borderId="0" xfId="0" applyFont="1" applyAlignment="1" applyProtection="1">
      <alignment horizontal="right" vertical="center"/>
      <protection hidden="1"/>
    </xf>
    <xf numFmtId="173" fontId="13" fillId="0" borderId="0" xfId="0" applyNumberFormat="1" applyFont="1" applyAlignment="1" applyProtection="1">
      <alignment horizontal="center" vertical="center"/>
      <protection locked="0"/>
    </xf>
    <xf numFmtId="173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quotePrefix="1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14" fillId="9" borderId="0" xfId="0" applyFont="1" applyFill="1" applyAlignment="1" applyProtection="1">
      <alignment vertical="center"/>
      <protection hidden="1"/>
    </xf>
    <xf numFmtId="0" fontId="15" fillId="9" borderId="0" xfId="0" applyFont="1" applyFill="1" applyAlignment="1" applyProtection="1">
      <alignment horizontal="right" vertical="center"/>
      <protection hidden="1"/>
    </xf>
    <xf numFmtId="49" fontId="16" fillId="10" borderId="5" xfId="0" quotePrefix="1" applyNumberFormat="1" applyFont="1" applyFill="1" applyBorder="1" applyAlignment="1" applyProtection="1">
      <alignment vertical="center"/>
      <protection hidden="1"/>
    </xf>
    <xf numFmtId="49" fontId="16" fillId="0" borderId="2" xfId="0" applyNumberFormat="1" applyFont="1" applyBorder="1" applyAlignment="1" applyProtection="1">
      <alignment vertical="center"/>
      <protection hidden="1"/>
    </xf>
    <xf numFmtId="1" fontId="17" fillId="0" borderId="5" xfId="0" applyNumberFormat="1" applyFont="1" applyBorder="1" applyAlignment="1" applyProtection="1">
      <alignment horizontal="center" vertical="center" shrinkToFit="1"/>
      <protection locked="0"/>
    </xf>
    <xf numFmtId="1" fontId="16" fillId="10" borderId="3" xfId="0" applyNumberFormat="1" applyFont="1" applyFill="1" applyBorder="1" applyAlignment="1" applyProtection="1">
      <alignment horizontal="center" vertical="center" shrinkToFit="1"/>
      <protection locked="0"/>
    </xf>
    <xf numFmtId="49" fontId="16" fillId="10" borderId="9" xfId="0" quotePrefix="1" applyNumberFormat="1" applyFont="1" applyFill="1" applyBorder="1" applyAlignment="1" applyProtection="1">
      <alignment vertical="center"/>
      <protection hidden="1"/>
    </xf>
    <xf numFmtId="49" fontId="16" fillId="11" borderId="0" xfId="0" applyNumberFormat="1" applyFont="1" applyFill="1" applyAlignment="1" applyProtection="1">
      <alignment vertical="center"/>
      <protection hidden="1"/>
    </xf>
    <xf numFmtId="1" fontId="17" fillId="11" borderId="9" xfId="0" applyNumberFormat="1" applyFont="1" applyFill="1" applyBorder="1" applyAlignment="1" applyProtection="1">
      <alignment horizontal="center" vertical="center" shrinkToFit="1"/>
      <protection locked="0"/>
    </xf>
    <xf numFmtId="1" fontId="16" fillId="10" borderId="10" xfId="0" applyNumberFormat="1" applyFont="1" applyFill="1" applyBorder="1" applyAlignment="1" applyProtection="1">
      <alignment horizontal="center" vertical="center" shrinkToFit="1"/>
      <protection locked="0"/>
    </xf>
    <xf numFmtId="49" fontId="16" fillId="12" borderId="0" xfId="0" applyNumberFormat="1" applyFont="1" applyFill="1" applyAlignment="1" applyProtection="1">
      <alignment vertical="center"/>
      <protection hidden="1"/>
    </xf>
    <xf numFmtId="1" fontId="17" fillId="12" borderId="9" xfId="0" applyNumberFormat="1" applyFont="1" applyFill="1" applyBorder="1" applyAlignment="1" applyProtection="1">
      <alignment horizontal="center" vertical="center" shrinkToFit="1"/>
      <protection locked="0"/>
    </xf>
    <xf numFmtId="49" fontId="16" fillId="13" borderId="9" xfId="0" quotePrefix="1" applyNumberFormat="1" applyFont="1" applyFill="1" applyBorder="1" applyAlignment="1" applyProtection="1">
      <alignment vertical="center"/>
      <protection hidden="1"/>
    </xf>
    <xf numFmtId="49" fontId="16" fillId="0" borderId="3" xfId="0" applyNumberFormat="1" applyFont="1" applyBorder="1" applyAlignment="1" applyProtection="1">
      <alignment vertical="center"/>
      <protection hidden="1"/>
    </xf>
    <xf numFmtId="1" fontId="16" fillId="13" borderId="10" xfId="0" applyNumberFormat="1" applyFont="1" applyFill="1" applyBorder="1" applyAlignment="1" applyProtection="1">
      <alignment horizontal="center" vertical="center" shrinkToFit="1"/>
      <protection locked="0"/>
    </xf>
    <xf numFmtId="49" fontId="16" fillId="11" borderId="10" xfId="0" applyNumberFormat="1" applyFont="1" applyFill="1" applyBorder="1" applyAlignment="1" applyProtection="1">
      <alignment vertical="center"/>
      <protection hidden="1"/>
    </xf>
    <xf numFmtId="49" fontId="16" fillId="12" borderId="7" xfId="0" applyNumberFormat="1" applyFont="1" applyFill="1" applyBorder="1" applyAlignment="1" applyProtection="1">
      <alignment vertical="center"/>
      <protection hidden="1"/>
    </xf>
    <xf numFmtId="49" fontId="16" fillId="12" borderId="8" xfId="0" applyNumberFormat="1" applyFont="1" applyFill="1" applyBorder="1" applyAlignment="1" applyProtection="1">
      <alignment vertical="center"/>
      <protection hidden="1"/>
    </xf>
    <xf numFmtId="1" fontId="17" fillId="12" borderId="15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vertical="center"/>
      <protection hidden="1"/>
    </xf>
    <xf numFmtId="49" fontId="16" fillId="14" borderId="9" xfId="0" quotePrefix="1" applyNumberFormat="1" applyFont="1" applyFill="1" applyBorder="1" applyAlignment="1" applyProtection="1">
      <alignment vertical="center"/>
      <protection hidden="1"/>
    </xf>
    <xf numFmtId="49" fontId="16" fillId="0" borderId="0" xfId="0" applyNumberFormat="1" applyFont="1" applyAlignment="1" applyProtection="1">
      <alignment vertical="center"/>
      <protection hidden="1"/>
    </xf>
    <xf numFmtId="1" fontId="17" fillId="0" borderId="9" xfId="0" applyNumberFormat="1" applyFont="1" applyBorder="1" applyAlignment="1" applyProtection="1">
      <alignment horizontal="center" vertical="center" shrinkToFit="1"/>
      <protection locked="0"/>
    </xf>
    <xf numFmtId="1" fontId="16" fillId="14" borderId="10" xfId="0" applyNumberFormat="1" applyFont="1" applyFill="1" applyBorder="1" applyAlignment="1" applyProtection="1">
      <alignment horizontal="center" vertical="center" shrinkToFit="1"/>
      <protection locked="0"/>
    </xf>
    <xf numFmtId="49" fontId="16" fillId="14" borderId="15" xfId="0" quotePrefix="1" applyNumberFormat="1" applyFont="1" applyFill="1" applyBorder="1" applyAlignment="1" applyProtection="1">
      <alignment vertical="center"/>
      <protection hidden="1"/>
    </xf>
    <xf numFmtId="1" fontId="16" fillId="14" borderId="8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0" xfId="0" quotePrefix="1" applyNumberFormat="1" applyFont="1" applyAlignment="1" applyProtection="1">
      <alignment horizontal="center" vertical="center"/>
      <protection hidden="1"/>
    </xf>
    <xf numFmtId="49" fontId="9" fillId="0" borderId="0" xfId="0" applyNumberFormat="1" applyFont="1" applyAlignment="1" applyProtection="1">
      <alignment vertical="center"/>
      <protection hidden="1"/>
    </xf>
    <xf numFmtId="1" fontId="9" fillId="0" borderId="0" xfId="0" applyNumberFormat="1" applyFont="1" applyAlignment="1" applyProtection="1">
      <alignment vertical="center"/>
      <protection hidden="1"/>
    </xf>
    <xf numFmtId="1" fontId="18" fillId="0" borderId="0" xfId="0" applyNumberFormat="1" applyFont="1" applyAlignment="1" applyProtection="1">
      <alignment horizontal="center" vertical="center"/>
      <protection locked="0"/>
    </xf>
    <xf numFmtId="0" fontId="14" fillId="9" borderId="0" xfId="0" applyFont="1" applyFill="1" applyAlignment="1" applyProtection="1">
      <alignment horizontal="center" vertical="center"/>
      <protection hidden="1"/>
    </xf>
    <xf numFmtId="0" fontId="14" fillId="9" borderId="0" xfId="0" applyFont="1" applyFill="1" applyAlignment="1" applyProtection="1">
      <alignment horizontal="left" vertical="center"/>
      <protection hidden="1"/>
    </xf>
    <xf numFmtId="0" fontId="9" fillId="15" borderId="0" xfId="0" applyFont="1" applyFill="1" applyAlignment="1" applyProtection="1">
      <alignment vertical="center"/>
      <protection hidden="1"/>
    </xf>
    <xf numFmtId="0" fontId="15" fillId="9" borderId="0" xfId="0" applyFont="1" applyFill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13" fillId="16" borderId="0" xfId="0" applyFont="1" applyFill="1" applyAlignment="1" applyProtection="1">
      <alignment horizontal="center" vertical="center"/>
      <protection locked="0"/>
    </xf>
    <xf numFmtId="0" fontId="19" fillId="16" borderId="0" xfId="0" applyFont="1" applyFill="1" applyAlignment="1" applyProtection="1">
      <alignment vertical="center"/>
      <protection locked="0"/>
    </xf>
    <xf numFmtId="0" fontId="13" fillId="16" borderId="0" xfId="0" applyFont="1" applyFill="1" applyAlignment="1" applyProtection="1">
      <alignment vertical="center"/>
      <protection locked="0"/>
    </xf>
    <xf numFmtId="0" fontId="13" fillId="12" borderId="0" xfId="0" applyFont="1" applyFill="1" applyAlignment="1" applyProtection="1">
      <alignment horizontal="center" vertical="center"/>
      <protection locked="0"/>
    </xf>
    <xf numFmtId="20" fontId="19" fillId="12" borderId="16" xfId="0" applyNumberFormat="1" applyFont="1" applyFill="1" applyBorder="1" applyAlignment="1" applyProtection="1">
      <alignment vertical="center"/>
      <protection locked="0"/>
    </xf>
    <xf numFmtId="0" fontId="19" fillId="12" borderId="16" xfId="0" applyFont="1" applyFill="1" applyBorder="1" applyAlignment="1" applyProtection="1">
      <alignment vertical="center"/>
      <protection locked="0"/>
    </xf>
    <xf numFmtId="0" fontId="13" fillId="12" borderId="0" xfId="0" applyFont="1" applyFill="1" applyAlignment="1" applyProtection="1">
      <alignment vertical="center"/>
      <protection locked="0"/>
    </xf>
    <xf numFmtId="0" fontId="16" fillId="0" borderId="0" xfId="0" applyFont="1" applyAlignment="1" applyProtection="1">
      <alignment horizontal="center" vertical="center"/>
      <protection hidden="1"/>
    </xf>
    <xf numFmtId="0" fontId="13" fillId="17" borderId="0" xfId="0" applyFont="1" applyFill="1" applyAlignment="1" applyProtection="1">
      <alignment horizontal="center" vertical="center"/>
      <protection locked="0"/>
    </xf>
    <xf numFmtId="0" fontId="19" fillId="12" borderId="0" xfId="0" applyFont="1" applyFill="1" applyAlignment="1" applyProtection="1">
      <alignment vertical="center"/>
      <protection locked="0"/>
    </xf>
    <xf numFmtId="20" fontId="19" fillId="16" borderId="16" xfId="0" applyNumberFormat="1" applyFont="1" applyFill="1" applyBorder="1" applyAlignment="1" applyProtection="1">
      <alignment vertical="center"/>
      <protection locked="0"/>
    </xf>
    <xf numFmtId="0" fontId="19" fillId="16" borderId="16" xfId="0" applyFont="1" applyFill="1" applyBorder="1" applyAlignment="1" applyProtection="1">
      <alignment vertical="center"/>
      <protection locked="0"/>
    </xf>
    <xf numFmtId="0" fontId="13" fillId="4" borderId="0" xfId="0" applyFont="1" applyFill="1" applyAlignment="1" applyProtection="1">
      <alignment horizontal="center" vertical="center"/>
      <protection locked="0"/>
    </xf>
    <xf numFmtId="0" fontId="20" fillId="12" borderId="0" xfId="0" applyFont="1" applyFill="1" applyAlignment="1" applyProtection="1">
      <alignment horizontal="center" vertical="center"/>
      <protection locked="0"/>
    </xf>
    <xf numFmtId="0" fontId="21" fillId="12" borderId="16" xfId="0" applyFont="1" applyFill="1" applyBorder="1" applyAlignment="1" applyProtection="1">
      <alignment vertical="center"/>
      <protection locked="0"/>
    </xf>
    <xf numFmtId="0" fontId="13" fillId="18" borderId="0" xfId="0" applyFont="1" applyFill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49" fontId="13" fillId="16" borderId="0" xfId="0" applyNumberFormat="1" applyFont="1" applyFill="1" applyAlignment="1" applyProtection="1">
      <alignment horizontal="center" vertical="center"/>
      <protection locked="0"/>
    </xf>
    <xf numFmtId="0" fontId="13" fillId="19" borderId="0" xfId="0" applyFont="1" applyFill="1" applyAlignment="1" applyProtection="1">
      <alignment horizontal="center" vertical="center"/>
      <protection locked="0"/>
    </xf>
    <xf numFmtId="0" fontId="21" fillId="9" borderId="0" xfId="1" applyFont="1" applyFill="1" applyAlignment="1" applyProtection="1">
      <alignment horizontal="center" vertical="center"/>
      <protection hidden="1"/>
    </xf>
    <xf numFmtId="0" fontId="21" fillId="20" borderId="0" xfId="1" applyFont="1" applyFill="1" applyAlignment="1" applyProtection="1">
      <alignment horizontal="center" vertical="center"/>
      <protection hidden="1"/>
    </xf>
    <xf numFmtId="0" fontId="21" fillId="21" borderId="0" xfId="1" applyFont="1" applyFill="1" applyAlignment="1" applyProtection="1">
      <alignment horizontal="center" vertical="center"/>
      <protection hidden="1"/>
    </xf>
    <xf numFmtId="0" fontId="21" fillId="22" borderId="0" xfId="1" applyFont="1" applyFill="1" applyAlignment="1" applyProtection="1">
      <alignment horizontal="center" vertical="center"/>
      <protection hidden="1"/>
    </xf>
    <xf numFmtId="0" fontId="21" fillId="2" borderId="0" xfId="1" applyFont="1" applyFill="1" applyAlignment="1" applyProtection="1">
      <alignment horizontal="center" vertical="center"/>
      <protection hidden="1"/>
    </xf>
    <xf numFmtId="0" fontId="22" fillId="23" borderId="0" xfId="1" applyFont="1" applyFill="1" applyAlignment="1" applyProtection="1">
      <alignment horizontal="center" vertical="center"/>
      <protection hidden="1"/>
    </xf>
    <xf numFmtId="0" fontId="19" fillId="16" borderId="0" xfId="0" applyFont="1" applyFill="1" applyAlignment="1" applyProtection="1">
      <alignment vertical="center"/>
      <protection hidden="1"/>
    </xf>
    <xf numFmtId="0" fontId="23" fillId="12" borderId="0" xfId="0" applyFont="1" applyFill="1" applyAlignment="1" applyProtection="1">
      <alignment horizontal="center" vertical="center"/>
      <protection locked="0"/>
    </xf>
    <xf numFmtId="0" fontId="24" fillId="12" borderId="16" xfId="0" applyFont="1" applyFill="1" applyBorder="1" applyAlignment="1" applyProtection="1">
      <alignment vertical="center"/>
      <protection locked="0"/>
    </xf>
    <xf numFmtId="0" fontId="23" fillId="12" borderId="0" xfId="0" applyFont="1" applyFill="1" applyAlignment="1" applyProtection="1">
      <alignment vertical="center"/>
      <protection locked="0"/>
    </xf>
    <xf numFmtId="49" fontId="17" fillId="0" borderId="0" xfId="0" applyNumberFormat="1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7" fillId="3" borderId="0" xfId="0" applyFont="1" applyFill="1" applyAlignment="1" applyProtection="1">
      <alignment vertical="center"/>
      <protection locked="0"/>
    </xf>
    <xf numFmtId="0" fontId="25" fillId="0" borderId="0" xfId="0" applyFont="1" applyAlignment="1" applyProtection="1">
      <alignment vertical="center"/>
      <protection locked="0"/>
    </xf>
    <xf numFmtId="49" fontId="17" fillId="0" borderId="0" xfId="0" applyNumberFormat="1" applyFont="1" applyAlignment="1" applyProtection="1">
      <alignment vertical="center"/>
      <protection hidden="1"/>
    </xf>
    <xf numFmtId="49" fontId="26" fillId="0" borderId="0" xfId="0" applyNumberFormat="1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26" fillId="3" borderId="0" xfId="0" applyFont="1" applyFill="1" applyAlignment="1" applyProtection="1">
      <alignment vertical="center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vertical="center"/>
      <protection locked="0"/>
    </xf>
    <xf numFmtId="49" fontId="29" fillId="0" borderId="0" xfId="0" applyNumberFormat="1" applyFont="1" applyAlignment="1">
      <alignment horizontal="right"/>
    </xf>
    <xf numFmtId="49" fontId="30" fillId="24" borderId="0" xfId="0" applyNumberFormat="1" applyFont="1" applyFill="1"/>
    <xf numFmtId="49" fontId="30" fillId="0" borderId="0" xfId="0" applyNumberFormat="1" applyFont="1" applyAlignment="1">
      <alignment horizontal="center"/>
    </xf>
    <xf numFmtId="0" fontId="30" fillId="0" borderId="0" xfId="0" applyFont="1"/>
    <xf numFmtId="0" fontId="29" fillId="0" borderId="0" xfId="0" applyFont="1" applyAlignment="1">
      <alignment horizontal="right"/>
    </xf>
    <xf numFmtId="0" fontId="30" fillId="24" borderId="0" xfId="0" applyFont="1" applyFill="1"/>
    <xf numFmtId="49" fontId="31" fillId="0" borderId="0" xfId="0" applyNumberFormat="1" applyFont="1" applyAlignment="1">
      <alignment horizontal="center"/>
    </xf>
    <xf numFmtId="49" fontId="29" fillId="24" borderId="0" xfId="0" applyNumberFormat="1" applyFont="1" applyFill="1"/>
    <xf numFmtId="49" fontId="29" fillId="0" borderId="0" xfId="0" applyNumberFormat="1" applyFont="1" applyAlignment="1">
      <alignment horizontal="center"/>
    </xf>
    <xf numFmtId="0" fontId="29" fillId="0" borderId="0" xfId="0" applyFont="1"/>
    <xf numFmtId="49" fontId="30" fillId="0" borderId="0" xfId="0" applyNumberFormat="1" applyFont="1" applyAlignment="1">
      <alignment horizontal="right"/>
    </xf>
    <xf numFmtId="49" fontId="30" fillId="0" borderId="0" xfId="0" applyNumberFormat="1" applyFont="1"/>
    <xf numFmtId="0" fontId="9" fillId="3" borderId="0" xfId="0" applyFont="1" applyFill="1" applyAlignment="1" applyProtection="1">
      <alignment vertical="center"/>
      <protection hidden="1"/>
    </xf>
    <xf numFmtId="22" fontId="9" fillId="0" borderId="0" xfId="0" applyNumberFormat="1" applyFont="1" applyAlignment="1" applyProtection="1">
      <alignment vertical="center"/>
      <protection locked="0"/>
    </xf>
    <xf numFmtId="0" fontId="32" fillId="2" borderId="1" xfId="0" applyFont="1" applyFill="1" applyBorder="1" applyAlignment="1" applyProtection="1">
      <alignment horizontal="center" vertical="center"/>
      <protection hidden="1"/>
    </xf>
    <xf numFmtId="164" fontId="32" fillId="2" borderId="2" xfId="0" applyNumberFormat="1" applyFont="1" applyFill="1" applyBorder="1" applyAlignment="1" applyProtection="1">
      <alignment horizontal="left" vertical="center"/>
      <protection hidden="1"/>
    </xf>
    <xf numFmtId="164" fontId="32" fillId="2" borderId="3" xfId="0" applyNumberFormat="1" applyFont="1" applyFill="1" applyBorder="1" applyAlignment="1" applyProtection="1">
      <alignment horizontal="left" vertical="center"/>
      <protection hidden="1"/>
    </xf>
    <xf numFmtId="165" fontId="32" fillId="2" borderId="4" xfId="0" applyNumberFormat="1" applyFont="1" applyFill="1" applyBorder="1" applyAlignment="1" applyProtection="1">
      <alignment horizontal="center" vertical="center"/>
      <protection hidden="1"/>
    </xf>
    <xf numFmtId="0" fontId="32" fillId="2" borderId="2" xfId="0" applyFont="1" applyFill="1" applyBorder="1" applyAlignment="1" applyProtection="1">
      <alignment horizontal="left" vertical="center"/>
      <protection hidden="1"/>
    </xf>
    <xf numFmtId="0" fontId="7" fillId="4" borderId="3" xfId="1" applyFont="1" applyFill="1" applyBorder="1" applyAlignment="1" applyProtection="1">
      <alignment horizontal="center" vertical="center"/>
      <protection hidden="1"/>
    </xf>
    <xf numFmtId="0" fontId="32" fillId="2" borderId="6" xfId="0" applyFont="1" applyFill="1" applyBorder="1" applyAlignment="1" applyProtection="1">
      <alignment horizontal="center" vertical="center"/>
      <protection hidden="1"/>
    </xf>
    <xf numFmtId="164" fontId="32" fillId="2" borderId="7" xfId="0" applyNumberFormat="1" applyFont="1" applyFill="1" applyBorder="1" applyAlignment="1" applyProtection="1">
      <alignment horizontal="left" vertical="center"/>
      <protection hidden="1"/>
    </xf>
    <xf numFmtId="164" fontId="32" fillId="2" borderId="8" xfId="0" applyNumberFormat="1" applyFont="1" applyFill="1" applyBorder="1" applyAlignment="1" applyProtection="1">
      <alignment horizontal="left" vertical="center"/>
      <protection hidden="1"/>
    </xf>
    <xf numFmtId="166" fontId="32" fillId="2" borderId="4" xfId="0" applyNumberFormat="1" applyFont="1" applyFill="1" applyBorder="1" applyAlignment="1" applyProtection="1">
      <alignment horizontal="center" vertical="center"/>
      <protection hidden="1"/>
    </xf>
    <xf numFmtId="0" fontId="32" fillId="2" borderId="7" xfId="0" applyFont="1" applyFill="1" applyBorder="1" applyAlignment="1" applyProtection="1">
      <alignment horizontal="left" vertical="center"/>
      <protection hidden="1"/>
    </xf>
    <xf numFmtId="2" fontId="4" fillId="0" borderId="4" xfId="0" applyNumberFormat="1" applyFont="1" applyBorder="1" applyAlignment="1" applyProtection="1">
      <alignment horizontal="center" vertical="center"/>
      <protection hidden="1"/>
    </xf>
    <xf numFmtId="0" fontId="32" fillId="2" borderId="2" xfId="0" applyFont="1" applyFill="1" applyBorder="1" applyAlignment="1" applyProtection="1">
      <alignment vertical="center"/>
      <protection hidden="1"/>
    </xf>
    <xf numFmtId="0" fontId="32" fillId="2" borderId="3" xfId="0" applyFont="1" applyFill="1" applyBorder="1" applyAlignment="1" applyProtection="1">
      <alignment vertical="center"/>
      <protection hidden="1"/>
    </xf>
    <xf numFmtId="49" fontId="4" fillId="2" borderId="0" xfId="0" applyNumberFormat="1" applyFont="1" applyFill="1" applyAlignment="1" applyProtection="1">
      <alignment horizontal="center" vertical="center" textRotation="90"/>
      <protection locked="0"/>
    </xf>
    <xf numFmtId="49" fontId="4" fillId="2" borderId="0" xfId="0" applyNumberFormat="1" applyFont="1" applyFill="1" applyAlignment="1" applyProtection="1">
      <alignment horizontal="center" vertical="center" textRotation="90" wrapText="1"/>
      <protection locked="0"/>
    </xf>
    <xf numFmtId="167" fontId="4" fillId="2" borderId="4" xfId="0" applyNumberFormat="1" applyFont="1" applyFill="1" applyBorder="1" applyAlignment="1" applyProtection="1">
      <alignment horizontal="right" vertical="center"/>
      <protection hidden="1"/>
    </xf>
    <xf numFmtId="0" fontId="9" fillId="2" borderId="10" xfId="0" applyFont="1" applyFill="1" applyBorder="1" applyAlignment="1" applyProtection="1">
      <alignment vertical="center"/>
      <protection hidden="1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167" fontId="32" fillId="2" borderId="4" xfId="0" applyNumberFormat="1" applyFont="1" applyFill="1" applyBorder="1" applyAlignment="1" applyProtection="1">
      <alignment horizontal="right" vertical="center"/>
      <protection hidden="1"/>
    </xf>
    <xf numFmtId="0" fontId="8" fillId="2" borderId="10" xfId="0" applyFont="1" applyFill="1" applyBorder="1" applyAlignment="1" applyProtection="1">
      <alignment horizontal="right" vertical="center"/>
      <protection hidden="1"/>
    </xf>
    <xf numFmtId="0" fontId="9" fillId="2" borderId="10" xfId="0" applyFont="1" applyFill="1" applyBorder="1" applyAlignment="1" applyProtection="1">
      <alignment horizontal="left" vertical="center"/>
      <protection hidden="1"/>
    </xf>
    <xf numFmtId="0" fontId="11" fillId="2" borderId="10" xfId="0" applyFont="1" applyFill="1" applyBorder="1" applyAlignment="1" applyProtection="1">
      <alignment vertical="center"/>
      <protection hidden="1"/>
    </xf>
    <xf numFmtId="0" fontId="11" fillId="6" borderId="11" xfId="0" applyFont="1" applyFill="1" applyBorder="1" applyAlignment="1" applyProtection="1">
      <alignment vertical="center"/>
      <protection hidden="1"/>
    </xf>
    <xf numFmtId="0" fontId="4" fillId="2" borderId="13" xfId="0" applyFont="1" applyFill="1" applyBorder="1" applyAlignment="1" applyProtection="1">
      <alignment vertical="center"/>
      <protection hidden="1"/>
    </xf>
    <xf numFmtId="168" fontId="32" fillId="2" borderId="12" xfId="0" applyNumberFormat="1" applyFont="1" applyFill="1" applyBorder="1" applyAlignment="1" applyProtection="1">
      <alignment horizontal="center" vertical="center"/>
      <protection hidden="1"/>
    </xf>
    <xf numFmtId="172" fontId="32" fillId="6" borderId="4" xfId="0" applyNumberFormat="1" applyFont="1" applyFill="1" applyBorder="1" applyAlignment="1" applyProtection="1">
      <alignment horizontal="right" vertical="center"/>
      <protection hidden="1"/>
    </xf>
    <xf numFmtId="0" fontId="8" fillId="2" borderId="8" xfId="0" applyFont="1" applyFill="1" applyBorder="1" applyAlignment="1" applyProtection="1">
      <alignment horizontal="right" vertical="center"/>
      <protection hidden="1"/>
    </xf>
    <xf numFmtId="0" fontId="33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right" vertical="center"/>
      <protection locked="0"/>
    </xf>
    <xf numFmtId="173" fontId="34" fillId="0" borderId="0" xfId="0" applyNumberFormat="1" applyFont="1" applyAlignment="1" applyProtection="1">
      <alignment horizontal="center" vertical="center"/>
      <protection locked="0"/>
    </xf>
    <xf numFmtId="173" fontId="34" fillId="0" borderId="0" xfId="0" applyNumberFormat="1" applyFont="1" applyAlignment="1" applyProtection="1">
      <alignment horizontal="center" vertical="center"/>
      <protection locked="0"/>
    </xf>
    <xf numFmtId="1" fontId="35" fillId="0" borderId="5" xfId="0" applyNumberFormat="1" applyFont="1" applyBorder="1" applyAlignment="1" applyProtection="1">
      <alignment horizontal="center" vertical="center" shrinkToFit="1"/>
      <protection locked="0"/>
    </xf>
    <xf numFmtId="1" fontId="36" fillId="10" borderId="3" xfId="0" applyNumberFormat="1" applyFont="1" applyFill="1" applyBorder="1" applyAlignment="1" applyProtection="1">
      <alignment horizontal="center" vertical="center" shrinkToFit="1"/>
      <protection locked="0"/>
    </xf>
    <xf numFmtId="1" fontId="35" fillId="11" borderId="9" xfId="0" applyNumberFormat="1" applyFont="1" applyFill="1" applyBorder="1" applyAlignment="1" applyProtection="1">
      <alignment horizontal="center" vertical="center" shrinkToFit="1"/>
      <protection locked="0"/>
    </xf>
    <xf numFmtId="1" fontId="36" fillId="10" borderId="10" xfId="0" applyNumberFormat="1" applyFont="1" applyFill="1" applyBorder="1" applyAlignment="1" applyProtection="1">
      <alignment horizontal="center" vertical="center" shrinkToFit="1"/>
      <protection locked="0"/>
    </xf>
    <xf numFmtId="1" fontId="35" fillId="12" borderId="9" xfId="0" applyNumberFormat="1" applyFont="1" applyFill="1" applyBorder="1" applyAlignment="1" applyProtection="1">
      <alignment horizontal="center" vertical="center" shrinkToFit="1"/>
      <protection locked="0"/>
    </xf>
    <xf numFmtId="1" fontId="36" fillId="13" borderId="10" xfId="0" applyNumberFormat="1" applyFont="1" applyFill="1" applyBorder="1" applyAlignment="1" applyProtection="1">
      <alignment horizontal="center" vertical="center" shrinkToFit="1"/>
      <protection locked="0"/>
    </xf>
    <xf numFmtId="1" fontId="35" fillId="12" borderId="15" xfId="0" applyNumberFormat="1" applyFont="1" applyFill="1" applyBorder="1" applyAlignment="1" applyProtection="1">
      <alignment horizontal="center" vertical="center" shrinkToFit="1"/>
      <protection locked="0"/>
    </xf>
    <xf numFmtId="1" fontId="35" fillId="0" borderId="9" xfId="0" applyNumberFormat="1" applyFont="1" applyBorder="1" applyAlignment="1" applyProtection="1">
      <alignment horizontal="center" vertical="center" shrinkToFit="1"/>
      <protection locked="0"/>
    </xf>
    <xf numFmtId="1" fontId="36" fillId="14" borderId="10" xfId="0" applyNumberFormat="1" applyFont="1" applyFill="1" applyBorder="1" applyAlignment="1" applyProtection="1">
      <alignment horizontal="center" vertical="center" shrinkToFit="1"/>
      <protection locked="0"/>
    </xf>
    <xf numFmtId="1" fontId="36" fillId="14" borderId="8" xfId="0" applyNumberFormat="1" applyFont="1" applyFill="1" applyBorder="1" applyAlignment="1" applyProtection="1">
      <alignment horizontal="center" vertical="center" shrinkToFit="1"/>
      <protection locked="0"/>
    </xf>
    <xf numFmtId="1" fontId="4" fillId="0" borderId="0" xfId="0" applyNumberFormat="1" applyFont="1" applyAlignment="1" applyProtection="1">
      <alignment horizontal="right" vertical="center"/>
      <protection locked="0"/>
    </xf>
    <xf numFmtId="1" fontId="34" fillId="0" borderId="0" xfId="0" applyNumberFormat="1" applyFont="1" applyAlignment="1" applyProtection="1">
      <alignment horizontal="center" vertical="center"/>
      <protection locked="0"/>
    </xf>
    <xf numFmtId="0" fontId="16" fillId="16" borderId="0" xfId="0" applyFont="1" applyFill="1" applyAlignment="1" applyProtection="1">
      <alignment horizontal="center" vertical="center"/>
      <protection locked="0"/>
    </xf>
    <xf numFmtId="0" fontId="17" fillId="16" borderId="0" xfId="0" applyFont="1" applyFill="1" applyAlignment="1" applyProtection="1">
      <alignment vertical="center"/>
      <protection locked="0"/>
    </xf>
    <xf numFmtId="0" fontId="16" fillId="16" borderId="0" xfId="0" applyFont="1" applyFill="1" applyAlignment="1" applyProtection="1">
      <alignment vertical="center"/>
      <protection locked="0"/>
    </xf>
    <xf numFmtId="0" fontId="16" fillId="12" borderId="0" xfId="0" applyFont="1" applyFill="1" applyAlignment="1" applyProtection="1">
      <alignment horizontal="center" vertical="center"/>
      <protection locked="0"/>
    </xf>
    <xf numFmtId="0" fontId="17" fillId="12" borderId="0" xfId="0" applyFont="1" applyFill="1" applyAlignment="1" applyProtection="1">
      <alignment horizontal="center" vertical="center"/>
      <protection locked="0"/>
    </xf>
    <xf numFmtId="0" fontId="17" fillId="16" borderId="0" xfId="0" applyFont="1" applyFill="1" applyAlignment="1" applyProtection="1">
      <alignment horizontal="center" vertical="center"/>
      <protection locked="0"/>
    </xf>
    <xf numFmtId="0" fontId="16" fillId="17" borderId="0" xfId="0" applyFont="1" applyFill="1" applyAlignment="1" applyProtection="1">
      <alignment horizontal="center" vertical="center"/>
      <protection locked="0"/>
    </xf>
    <xf numFmtId="0" fontId="17" fillId="12" borderId="0" xfId="0" applyFont="1" applyFill="1" applyAlignment="1" applyProtection="1">
      <alignment vertical="center"/>
      <protection locked="0"/>
    </xf>
    <xf numFmtId="20" fontId="17" fillId="12" borderId="0" xfId="0" applyNumberFormat="1" applyFont="1" applyFill="1" applyAlignment="1" applyProtection="1">
      <alignment vertical="center"/>
      <protection locked="0"/>
    </xf>
    <xf numFmtId="0" fontId="16" fillId="12" borderId="0" xfId="0" applyFont="1" applyFill="1" applyAlignment="1" applyProtection="1">
      <alignment vertical="center"/>
      <protection locked="0"/>
    </xf>
    <xf numFmtId="0" fontId="16" fillId="4" borderId="0" xfId="0" applyFont="1" applyFill="1" applyAlignment="1" applyProtection="1">
      <alignment horizontal="center" vertical="center"/>
      <protection locked="0"/>
    </xf>
    <xf numFmtId="0" fontId="37" fillId="12" borderId="0" xfId="0" applyFont="1" applyFill="1" applyAlignment="1" applyProtection="1">
      <alignment horizontal="center" vertical="center"/>
      <protection locked="0"/>
    </xf>
    <xf numFmtId="0" fontId="38" fillId="12" borderId="0" xfId="0" applyFont="1" applyFill="1" applyAlignment="1" applyProtection="1">
      <alignment vertical="center"/>
      <protection locked="0"/>
    </xf>
    <xf numFmtId="0" fontId="37" fillId="12" borderId="0" xfId="0" applyFont="1" applyFill="1" applyAlignment="1" applyProtection="1">
      <alignment vertical="center"/>
      <protection locked="0"/>
    </xf>
    <xf numFmtId="0" fontId="39" fillId="12" borderId="0" xfId="0" applyFont="1" applyFill="1" applyAlignment="1" applyProtection="1">
      <alignment vertical="center"/>
      <protection locked="0"/>
    </xf>
    <xf numFmtId="22" fontId="17" fillId="16" borderId="0" xfId="0" applyNumberFormat="1" applyFont="1" applyFill="1" applyAlignment="1" applyProtection="1">
      <alignment vertical="center"/>
      <protection locked="0"/>
    </xf>
    <xf numFmtId="0" fontId="16" fillId="18" borderId="0" xfId="0" applyFont="1" applyFill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49" fontId="16" fillId="16" borderId="0" xfId="0" applyNumberFormat="1" applyFont="1" applyFill="1" applyAlignment="1" applyProtection="1">
      <alignment horizontal="center" vertical="center"/>
      <protection locked="0"/>
    </xf>
    <xf numFmtId="0" fontId="16" fillId="19" borderId="0" xfId="0" applyFont="1" applyFill="1" applyAlignment="1" applyProtection="1">
      <alignment horizontal="center" vertical="center"/>
      <protection locked="0"/>
    </xf>
    <xf numFmtId="0" fontId="38" fillId="9" borderId="0" xfId="1" applyFont="1" applyFill="1" applyAlignment="1" applyProtection="1">
      <alignment horizontal="center" vertical="center"/>
      <protection hidden="1"/>
    </xf>
    <xf numFmtId="0" fontId="17" fillId="16" borderId="0" xfId="0" applyFont="1" applyFill="1" applyAlignment="1" applyProtection="1">
      <alignment horizontal="left" vertical="center"/>
      <protection locked="0"/>
    </xf>
    <xf numFmtId="0" fontId="38" fillId="20" borderId="0" xfId="1" applyFont="1" applyFill="1" applyAlignment="1" applyProtection="1">
      <alignment horizontal="center" vertical="center"/>
      <protection hidden="1"/>
    </xf>
    <xf numFmtId="0" fontId="38" fillId="21" borderId="0" xfId="1" applyFont="1" applyFill="1" applyAlignment="1" applyProtection="1">
      <alignment horizontal="center" vertical="center"/>
      <protection hidden="1"/>
    </xf>
    <xf numFmtId="0" fontId="37" fillId="16" borderId="0" xfId="0" applyFont="1" applyFill="1" applyAlignment="1" applyProtection="1">
      <alignment horizontal="center" vertical="center"/>
      <protection locked="0"/>
    </xf>
    <xf numFmtId="0" fontId="38" fillId="16" borderId="0" xfId="0" applyFont="1" applyFill="1" applyAlignment="1" applyProtection="1">
      <alignment vertical="center"/>
      <protection locked="0"/>
    </xf>
    <xf numFmtId="0" fontId="38" fillId="22" borderId="0" xfId="1" applyFont="1" applyFill="1" applyAlignment="1" applyProtection="1">
      <alignment horizontal="center" vertical="center"/>
      <protection hidden="1"/>
    </xf>
    <xf numFmtId="0" fontId="38" fillId="2" borderId="0" xfId="1" applyFont="1" applyFill="1" applyAlignment="1" applyProtection="1">
      <alignment horizontal="center" vertical="center"/>
      <protection hidden="1"/>
    </xf>
    <xf numFmtId="16" fontId="17" fillId="12" borderId="0" xfId="0" applyNumberFormat="1" applyFont="1" applyFill="1" applyAlignment="1" applyProtection="1">
      <alignment vertical="center"/>
      <protection locked="0"/>
    </xf>
    <xf numFmtId="0" fontId="40" fillId="23" borderId="0" xfId="1" applyFont="1" applyFill="1" applyAlignment="1" applyProtection="1">
      <alignment horizontal="center" vertical="center"/>
      <protection hidden="1"/>
    </xf>
    <xf numFmtId="0" fontId="17" fillId="16" borderId="0" xfId="0" applyFont="1" applyFill="1" applyAlignment="1" applyProtection="1">
      <alignment vertical="center"/>
      <protection hidden="1"/>
    </xf>
    <xf numFmtId="0" fontId="36" fillId="12" borderId="0" xfId="0" applyFont="1" applyFill="1" applyAlignment="1" applyProtection="1">
      <alignment horizontal="center" vertical="center"/>
      <protection locked="0"/>
    </xf>
    <xf numFmtId="0" fontId="35" fillId="12" borderId="0" xfId="0" applyFont="1" applyFill="1" applyAlignment="1" applyProtection="1">
      <alignment vertical="center"/>
      <protection locked="0"/>
    </xf>
    <xf numFmtId="0" fontId="36" fillId="12" borderId="0" xfId="0" applyFont="1" applyFill="1" applyAlignment="1" applyProtection="1">
      <alignment vertical="center"/>
      <protection locked="0"/>
    </xf>
    <xf numFmtId="0" fontId="36" fillId="0" borderId="0" xfId="0" applyFont="1" applyAlignment="1" applyProtection="1">
      <alignment vertical="center"/>
      <protection locked="0"/>
    </xf>
    <xf numFmtId="0" fontId="41" fillId="0" borderId="0" xfId="0" applyFont="1" applyAlignment="1" applyProtection="1">
      <alignment vertical="center"/>
      <protection locked="0"/>
    </xf>
    <xf numFmtId="0" fontId="28" fillId="25" borderId="0" xfId="0" applyFont="1" applyFill="1" applyAlignment="1" applyProtection="1">
      <alignment vertical="center"/>
      <protection locked="0"/>
    </xf>
    <xf numFmtId="0" fontId="42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6" fillId="25" borderId="0" xfId="0" applyFont="1" applyFill="1" applyAlignment="1" applyProtection="1">
      <alignment vertical="center"/>
      <protection locked="0"/>
    </xf>
    <xf numFmtId="22" fontId="9" fillId="3" borderId="0" xfId="0" applyNumberFormat="1" applyFont="1" applyFill="1" applyAlignment="1" applyProtection="1">
      <alignment vertical="center"/>
      <protection locked="0"/>
    </xf>
  </cellXfs>
  <cellStyles count="2">
    <cellStyle name="Standard" xfId="0" builtinId="0"/>
    <cellStyle name="Standard 2" xfId="1" xr:uid="{218B3914-CA69-1E47-BA1E-C2917849663E}"/>
  </cellStyles>
  <dxfs count="34">
    <dxf>
      <font>
        <b/>
        <i val="0"/>
        <color auto="1"/>
      </font>
      <fill>
        <patternFill patternType="none">
          <bgColor indexed="65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auto="1"/>
      </font>
      <fill>
        <patternFill patternType="solid">
          <fgColor indexed="64"/>
          <bgColor rgb="FFFFFF00"/>
        </patternFill>
      </fill>
    </dxf>
    <dxf>
      <font>
        <color auto="1"/>
      </font>
      <fill>
        <patternFill patternType="solid">
          <fgColor indexed="64"/>
          <bgColor rgb="FFFFFF00"/>
        </patternFill>
      </fill>
    </dxf>
    <dxf>
      <font>
        <color auto="1"/>
      </font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lor auto="1"/>
      </font>
      <fill>
        <patternFill patternType="solid">
          <fgColor indexed="64"/>
          <bgColor theme="6" tint="-0.499984740745262"/>
        </patternFill>
      </fill>
    </dxf>
    <dxf>
      <fill>
        <patternFill>
          <bgColor theme="6" tint="-0.24994659260841701"/>
        </patternFill>
      </fill>
    </dxf>
    <dxf>
      <fill>
        <patternFill patternType="solid">
          <bgColor theme="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 patternType="solid">
          <fgColor indexed="64"/>
          <bgColor theme="2" tint="-0.49998474074526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C00000"/>
        </patternFill>
      </fill>
    </dxf>
    <dxf>
      <font>
        <color auto="1"/>
      </font>
      <fill>
        <patternFill patternType="solid">
          <fgColor indexed="64"/>
          <bgColor theme="1" tint="0.499984740745262"/>
        </patternFill>
      </fill>
    </dxf>
    <dxf>
      <font>
        <color auto="1"/>
      </font>
      <fill>
        <patternFill patternType="solid">
          <fgColor indexed="64"/>
          <bgColor rgb="FF800000"/>
        </patternFill>
      </fill>
    </dxf>
    <dxf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6600"/>
        </patternFill>
      </fill>
    </dxf>
    <dxf>
      <font>
        <color auto="1"/>
      </font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lor auto="1"/>
      </font>
      <fill>
        <patternFill patternType="solid">
          <fgColor indexed="64"/>
          <bgColor theme="6" tint="-0.499984740745262"/>
        </patternFill>
      </fill>
    </dxf>
    <dxf>
      <fill>
        <patternFill>
          <bgColor theme="6" tint="-0.24994659260841701"/>
        </patternFill>
      </fill>
    </dxf>
    <dxf>
      <fill>
        <patternFill patternType="solid">
          <bgColor theme="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9" tint="0.39994506668294322"/>
        </patternFill>
      </fill>
    </dxf>
    <dxf>
      <fill>
        <patternFill>
          <bgColor rgb="FF0070C0"/>
        </patternFill>
      </fill>
    </dxf>
    <dxf>
      <fill>
        <patternFill patternType="solid">
          <fgColor indexed="64"/>
          <bgColor theme="2" tint="-0.49998474074526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C00000"/>
        </patternFill>
      </fill>
    </dxf>
    <dxf>
      <font>
        <color auto="1"/>
      </font>
      <fill>
        <patternFill patternType="solid">
          <fgColor indexed="64"/>
          <bgColor theme="1" tint="0.499984740745262"/>
        </patternFill>
      </fill>
    </dxf>
    <dxf>
      <font>
        <color auto="1"/>
      </font>
      <fill>
        <patternFill patternType="solid">
          <fgColor indexed="64"/>
          <bgColor rgb="FF800000"/>
        </patternFill>
      </fill>
    </dxf>
    <dxf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6600"/>
        </patternFill>
      </fill>
    </dxf>
    <dxf>
      <font>
        <b/>
        <i val="0"/>
        <color auto="1"/>
      </font>
      <fill>
        <patternFill patternType="solid">
          <fgColor indexed="64"/>
          <bgColor rgb="FFFFFF00"/>
        </patternFill>
      </fill>
    </dxf>
    <dxf>
      <font>
        <b/>
        <i val="0"/>
        <color auto="1"/>
      </font>
      <fill>
        <patternFill patternType="solid">
          <fgColor indexed="64"/>
          <bgColor rgb="FFFFFF00"/>
        </patternFill>
      </fill>
    </dxf>
    <dxf>
      <font>
        <b/>
        <i val="0"/>
        <color auto="1"/>
      </font>
      <fill>
        <patternFill patternType="none">
          <bgColor indexed="65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78113</xdr:rowOff>
    </xdr:from>
    <xdr:to>
      <xdr:col>1</xdr:col>
      <xdr:colOff>330200</xdr:colOff>
      <xdr:row>2</xdr:row>
      <xdr:rowOff>408313</xdr:rowOff>
    </xdr:to>
    <xdr:sp macro="[1]!NeuerKommentar.NeuerKommentar" textlink="">
      <xdr:nvSpPr>
        <xdr:cNvPr id="2" name="Rounded Rectangle 11">
          <a:extLst>
            <a:ext uri="{FF2B5EF4-FFF2-40B4-BE49-F238E27FC236}">
              <a16:creationId xmlns:a16="http://schemas.microsoft.com/office/drawing/2014/main" id="{D217C461-EE38-7B45-B56D-D8DB5F5182E8}"/>
            </a:ext>
          </a:extLst>
        </xdr:cNvPr>
        <xdr:cNvSpPr>
          <a:spLocks noChangeAspect="1"/>
        </xdr:cNvSpPr>
      </xdr:nvSpPr>
      <xdr:spPr>
        <a:xfrm>
          <a:off x="355600" y="433713"/>
          <a:ext cx="330200" cy="330200"/>
        </a:xfrm>
        <a:prstGeom prst="roundRect">
          <a:avLst>
            <a:gd name="adj" fmla="val 0"/>
          </a:avLst>
        </a:prstGeom>
        <a:gradFill>
          <a:gsLst>
            <a:gs pos="0">
              <a:schemeClr val="bg2">
                <a:lumMod val="50000"/>
              </a:schemeClr>
            </a:gs>
            <a:gs pos="100000">
              <a:schemeClr val="bg2"/>
            </a:gs>
          </a:gsLst>
        </a:gradFill>
        <a:ln w="635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anchor="ctr" anchorCtr="1">
          <a:noAutofit/>
        </a:bodyPr>
        <a:lstStyle/>
        <a:p>
          <a:pPr marL="0" marR="0" algn="ctr">
            <a:lnSpc>
              <a:spcPct val="115000"/>
            </a:lnSpc>
            <a:spcBef>
              <a:spcPts val="300"/>
            </a:spcBef>
            <a:spcAft>
              <a:spcPts val="0"/>
            </a:spcAft>
          </a:pPr>
          <a:r>
            <a:rPr lang="en-US" sz="1000" b="1">
              <a:solidFill>
                <a:srgbClr val="000000"/>
              </a:solidFill>
              <a:effectLst/>
              <a:latin typeface="Arial"/>
              <a:ea typeface="ＭＳ 明朝"/>
              <a:cs typeface="Times New Roman"/>
            </a:rPr>
            <a:t>K</a:t>
          </a:r>
          <a:endParaRPr lang="en-US" sz="1000">
            <a:effectLst/>
            <a:latin typeface="Century Gothic"/>
            <a:ea typeface="ＭＳ 明朝"/>
            <a:cs typeface="Times New Roman"/>
          </a:endParaRPr>
        </a:p>
      </xdr:txBody>
    </xdr:sp>
    <xdr:clientData fPrintsWithSheet="0"/>
  </xdr:twoCellAnchor>
  <xdr:twoCellAnchor>
    <xdr:from>
      <xdr:col>10</xdr:col>
      <xdr:colOff>83458</xdr:colOff>
      <xdr:row>0</xdr:row>
      <xdr:rowOff>84667</xdr:rowOff>
    </xdr:from>
    <xdr:to>
      <xdr:col>10</xdr:col>
      <xdr:colOff>310244</xdr:colOff>
      <xdr:row>1</xdr:row>
      <xdr:rowOff>120952</xdr:rowOff>
    </xdr:to>
    <xdr:sp macro="[1]!ShowfrmControls" textlink="">
      <xdr:nvSpPr>
        <xdr:cNvPr id="3" name="Rounded Rectangle 11">
          <a:extLst>
            <a:ext uri="{FF2B5EF4-FFF2-40B4-BE49-F238E27FC236}">
              <a16:creationId xmlns:a16="http://schemas.microsoft.com/office/drawing/2014/main" id="{64D82399-AFA9-2C44-B04A-8572D622ED07}"/>
            </a:ext>
          </a:extLst>
        </xdr:cNvPr>
        <xdr:cNvSpPr/>
      </xdr:nvSpPr>
      <xdr:spPr>
        <a:xfrm>
          <a:off x="9417958" y="84667"/>
          <a:ext cx="226786" cy="214085"/>
        </a:xfrm>
        <a:prstGeom prst="roundRect">
          <a:avLst/>
        </a:prstGeom>
        <a:gradFill>
          <a:gsLst>
            <a:gs pos="0">
              <a:schemeClr val="bg2">
                <a:lumMod val="50000"/>
              </a:schemeClr>
            </a:gs>
            <a:gs pos="100000">
              <a:schemeClr val="bg2"/>
            </a:gs>
          </a:gsLst>
        </a:gradFill>
        <a:ln w="635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anchor="ctr" anchorCtr="1">
          <a:noAutofit/>
        </a:bodyPr>
        <a:lstStyle/>
        <a:p>
          <a:pPr marL="0" marR="0" algn="ctr">
            <a:lnSpc>
              <a:spcPct val="115000"/>
            </a:lnSpc>
            <a:spcBef>
              <a:spcPts val="300"/>
            </a:spcBef>
            <a:spcAft>
              <a:spcPts val="0"/>
            </a:spcAft>
          </a:pPr>
          <a:r>
            <a:rPr lang="en-US" sz="1000" b="1">
              <a:solidFill>
                <a:srgbClr val="000000"/>
              </a:solidFill>
              <a:effectLst/>
              <a:latin typeface="Arial"/>
              <a:ea typeface="ＭＳ 明朝"/>
              <a:cs typeface="Times New Roman"/>
            </a:rPr>
            <a:t>C</a:t>
          </a:r>
          <a:endParaRPr lang="en-US" sz="1000">
            <a:effectLst/>
            <a:latin typeface="Century Gothic"/>
            <a:ea typeface="ＭＳ 明朝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135467</xdr:colOff>
      <xdr:row>0</xdr:row>
      <xdr:rowOff>142119</xdr:rowOff>
    </xdr:from>
    <xdr:to>
      <xdr:col>2</xdr:col>
      <xdr:colOff>351467</xdr:colOff>
      <xdr:row>2</xdr:row>
      <xdr:rowOff>2519</xdr:rowOff>
    </xdr:to>
    <xdr:sp macro="[1]!NeuerKommentar.NeuerKommentar" textlink="">
      <xdr:nvSpPr>
        <xdr:cNvPr id="2" name="Rounded Rectangle 11">
          <a:extLst>
            <a:ext uri="{FF2B5EF4-FFF2-40B4-BE49-F238E27FC236}">
              <a16:creationId xmlns:a16="http://schemas.microsoft.com/office/drawing/2014/main" id="{023E55A7-DE8D-CF44-A3AA-C762C75D19C4}"/>
            </a:ext>
          </a:extLst>
        </xdr:cNvPr>
        <xdr:cNvSpPr>
          <a:spLocks noChangeAspect="1"/>
        </xdr:cNvSpPr>
      </xdr:nvSpPr>
      <xdr:spPr>
        <a:xfrm>
          <a:off x="846667" y="142119"/>
          <a:ext cx="216000" cy="216000"/>
        </a:xfrm>
        <a:prstGeom prst="roundRect">
          <a:avLst/>
        </a:prstGeom>
        <a:gradFill>
          <a:gsLst>
            <a:gs pos="0">
              <a:schemeClr val="bg2">
                <a:lumMod val="50000"/>
              </a:schemeClr>
            </a:gs>
            <a:gs pos="100000">
              <a:schemeClr val="bg2"/>
            </a:gs>
          </a:gsLst>
        </a:gradFill>
        <a:ln w="635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anchor="ctr" anchorCtr="1">
          <a:noAutofit/>
        </a:bodyPr>
        <a:lstStyle/>
        <a:p>
          <a:pPr marL="0" marR="0" algn="ctr">
            <a:lnSpc>
              <a:spcPct val="115000"/>
            </a:lnSpc>
            <a:spcBef>
              <a:spcPts val="300"/>
            </a:spcBef>
            <a:spcAft>
              <a:spcPts val="0"/>
            </a:spcAft>
          </a:pPr>
          <a:r>
            <a:rPr lang="en-US" sz="1000" b="1">
              <a:solidFill>
                <a:srgbClr val="000000"/>
              </a:solidFill>
              <a:effectLst/>
              <a:latin typeface="Arial"/>
              <a:ea typeface="ＭＳ 明朝"/>
              <a:cs typeface="Times New Roman"/>
            </a:rPr>
            <a:t>K</a:t>
          </a:r>
          <a:endParaRPr lang="en-US" sz="1000">
            <a:effectLst/>
            <a:latin typeface="Century Gothic"/>
            <a:ea typeface="ＭＳ 明朝"/>
            <a:cs typeface="Times New Roman"/>
          </a:endParaRPr>
        </a:p>
      </xdr:txBody>
    </xdr:sp>
    <xdr:clientData fPrintsWithSheet="0"/>
  </xdr:twoCellAnchor>
  <xdr:twoCellAnchor>
    <xdr:from>
      <xdr:col>37</xdr:col>
      <xdr:colOff>108857</xdr:colOff>
      <xdr:row>0</xdr:row>
      <xdr:rowOff>136071</xdr:rowOff>
    </xdr:from>
    <xdr:to>
      <xdr:col>37</xdr:col>
      <xdr:colOff>335643</xdr:colOff>
      <xdr:row>1</xdr:row>
      <xdr:rowOff>172356</xdr:rowOff>
    </xdr:to>
    <xdr:sp macro="[1]!ShowfrmControls" textlink="">
      <xdr:nvSpPr>
        <xdr:cNvPr id="3" name="Rounded Rectangle 11">
          <a:extLst>
            <a:ext uri="{FF2B5EF4-FFF2-40B4-BE49-F238E27FC236}">
              <a16:creationId xmlns:a16="http://schemas.microsoft.com/office/drawing/2014/main" id="{1ED04FAC-7BFD-F545-BA8E-83AD940B7C94}"/>
            </a:ext>
          </a:extLst>
        </xdr:cNvPr>
        <xdr:cNvSpPr/>
      </xdr:nvSpPr>
      <xdr:spPr>
        <a:xfrm>
          <a:off x="10116457" y="136071"/>
          <a:ext cx="226786" cy="214085"/>
        </a:xfrm>
        <a:prstGeom prst="roundRect">
          <a:avLst/>
        </a:prstGeom>
        <a:gradFill>
          <a:gsLst>
            <a:gs pos="0">
              <a:schemeClr val="bg2">
                <a:lumMod val="50000"/>
              </a:schemeClr>
            </a:gs>
            <a:gs pos="100000">
              <a:schemeClr val="bg2"/>
            </a:gs>
          </a:gsLst>
        </a:gradFill>
        <a:ln w="635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 anchor="ctr" anchorCtr="1">
          <a:noAutofit/>
        </a:bodyPr>
        <a:lstStyle/>
        <a:p>
          <a:pPr marL="0" marR="0" algn="ctr">
            <a:lnSpc>
              <a:spcPct val="115000"/>
            </a:lnSpc>
            <a:spcBef>
              <a:spcPts val="300"/>
            </a:spcBef>
            <a:spcAft>
              <a:spcPts val="0"/>
            </a:spcAft>
          </a:pPr>
          <a:r>
            <a:rPr lang="en-US" sz="1000" b="1">
              <a:solidFill>
                <a:srgbClr val="000000"/>
              </a:solidFill>
              <a:effectLst/>
              <a:latin typeface="Arial"/>
              <a:ea typeface="ＭＳ 明朝"/>
              <a:cs typeface="Times New Roman"/>
            </a:rPr>
            <a:t>C</a:t>
          </a:r>
          <a:endParaRPr lang="en-US" sz="1000">
            <a:effectLst/>
            <a:latin typeface="Century Gothic"/>
            <a:ea typeface="ＭＳ 明朝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ringoberndt/Documents/Arbeit/L'Artista%20Oerlikon/L'Artista%20Oerlikon%20-%20Dienstpla&#776;ne/2025%20-%20L'Artista%20Oerlikon%20-%20Dienstpla&#776;ne/2025%20-%20Dienstplanprogramm%20L'Artista%20Oerlikon%20V3.3.xlsm" TargetMode="External"/><Relationship Id="rId1" Type="http://schemas.openxmlformats.org/officeDocument/2006/relationships/externalLinkPath" Target="/Users/ringoberndt/Documents/Arbeit/L'Artista%20Oerlikon/L'Artista%20Oerlikon%20-%20Dienstpla&#776;ne/2025%20-%20L'Artista%20Oerlikon%20-%20Dienstpla&#776;ne/2025%20-%20Dienstplanprogramm%20L'Artista%20Oerlikon%20V3.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"/>
      <sheetName val="Legende und Wegleitung"/>
      <sheetName val="Woche 21"/>
      <sheetName val="Woche 22"/>
      <sheetName val="Januar"/>
      <sheetName val="Februar"/>
      <sheetName val="Mae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Statistik"/>
      <sheetName val="Ferienkontrolle"/>
      <sheetName val="Schichten grafisch"/>
    </sheetNames>
    <definedNames>
      <definedName name="NeuerKommentar.NeuerKommentar"/>
      <definedName name="ShowfrmControls"/>
    </definedNames>
    <sheetDataSet>
      <sheetData sheetId="0">
        <row r="1">
          <cell r="A1">
            <v>2025</v>
          </cell>
        </row>
        <row r="3">
          <cell r="A3" t="str">
            <v>Administration</v>
          </cell>
        </row>
        <row r="4">
          <cell r="A4" t="str">
            <v>Alexander Gentile</v>
          </cell>
          <cell r="C4" t="b">
            <v>0</v>
          </cell>
          <cell r="G4">
            <v>2.9166666666666665</v>
          </cell>
          <cell r="H4">
            <v>0.5</v>
          </cell>
        </row>
        <row r="5">
          <cell r="A5" t="str">
            <v>Morena Colosimo</v>
          </cell>
          <cell r="C5" t="b">
            <v>0</v>
          </cell>
          <cell r="G5">
            <v>2.9166666666666665</v>
          </cell>
          <cell r="H5">
            <v>0.5</v>
          </cell>
        </row>
        <row r="6">
          <cell r="A6" t="str">
            <v>Ringo Berndt</v>
          </cell>
          <cell r="C6" t="b">
            <v>0</v>
          </cell>
          <cell r="G6">
            <v>2.9166666666666665</v>
          </cell>
          <cell r="H6">
            <v>0.5</v>
          </cell>
        </row>
        <row r="7">
          <cell r="C7" t="b">
            <v>0</v>
          </cell>
          <cell r="G7" t="str">
            <v/>
          </cell>
          <cell r="H7" t="str">
            <v/>
          </cell>
        </row>
        <row r="8">
          <cell r="C8" t="b">
            <v>0</v>
          </cell>
          <cell r="G8" t="str">
            <v/>
          </cell>
          <cell r="H8" t="str">
            <v/>
          </cell>
        </row>
        <row r="9">
          <cell r="C9" t="b">
            <v>0</v>
          </cell>
          <cell r="G9" t="str">
            <v/>
          </cell>
          <cell r="H9" t="str">
            <v/>
          </cell>
        </row>
        <row r="10">
          <cell r="A10" t="str">
            <v>Service/Bar/Runner</v>
          </cell>
          <cell r="C10" t="b">
            <v>0</v>
          </cell>
          <cell r="G10" t="str">
            <v/>
          </cell>
          <cell r="H10" t="str">
            <v/>
          </cell>
        </row>
        <row r="11">
          <cell r="A11" t="str">
            <v>Andrea Ferrigno</v>
          </cell>
          <cell r="C11" t="b">
            <v>0</v>
          </cell>
          <cell r="G11">
            <v>2.9166666666666665</v>
          </cell>
          <cell r="H11">
            <v>0.5</v>
          </cell>
        </row>
        <row r="12">
          <cell r="A12" t="str">
            <v>Mihaela Burlibasa</v>
          </cell>
          <cell r="C12" t="b">
            <v>1</v>
          </cell>
          <cell r="G12">
            <v>2.9166666666666665</v>
          </cell>
          <cell r="H12">
            <v>0.5</v>
          </cell>
        </row>
        <row r="13">
          <cell r="A13" t="str">
            <v>Maja Vaselic</v>
          </cell>
          <cell r="C13" t="b">
            <v>1</v>
          </cell>
          <cell r="G13">
            <v>2.9166666666666665</v>
          </cell>
          <cell r="H13">
            <v>0.5</v>
          </cell>
        </row>
        <row r="14">
          <cell r="A14" t="str">
            <v>Niccolò Ambrosi</v>
          </cell>
          <cell r="C14" t="b">
            <v>1</v>
          </cell>
          <cell r="G14">
            <v>2.9166666666666665</v>
          </cell>
          <cell r="H14">
            <v>0.5</v>
          </cell>
        </row>
        <row r="15">
          <cell r="A15" t="str">
            <v>Matteo Sevegnani</v>
          </cell>
          <cell r="C15" t="b">
            <v>1</v>
          </cell>
          <cell r="G15">
            <v>2.9166666666666665</v>
          </cell>
          <cell r="H15">
            <v>0.5</v>
          </cell>
        </row>
        <row r="16">
          <cell r="A16" t="str">
            <v>Ronald Tafas</v>
          </cell>
          <cell r="C16" t="b">
            <v>1</v>
          </cell>
          <cell r="G16">
            <v>2.9166666666666665</v>
          </cell>
          <cell r="H16">
            <v>0.5</v>
          </cell>
        </row>
        <row r="17">
          <cell r="A17" t="str">
            <v>Giorgia Bonifazi</v>
          </cell>
          <cell r="C17" t="b">
            <v>1</v>
          </cell>
          <cell r="G17">
            <v>2.9166666666666665</v>
          </cell>
          <cell r="H17">
            <v>0.5</v>
          </cell>
          <cell r="K17">
            <v>8.4</v>
          </cell>
        </row>
        <row r="18">
          <cell r="A18" t="str">
            <v>Sara Reg</v>
          </cell>
          <cell r="C18" t="b">
            <v>1</v>
          </cell>
          <cell r="G18">
            <v>2.9166666666666665</v>
          </cell>
          <cell r="H18">
            <v>0.5</v>
          </cell>
        </row>
        <row r="19">
          <cell r="A19" t="str">
            <v>Dominik Meyer</v>
          </cell>
          <cell r="C19" t="b">
            <v>1</v>
          </cell>
          <cell r="G19">
            <v>2.9166666666666665</v>
          </cell>
          <cell r="H19">
            <v>0.5</v>
          </cell>
        </row>
        <row r="20">
          <cell r="A20" t="str">
            <v>Luke Raayman</v>
          </cell>
          <cell r="C20" t="b">
            <v>1</v>
          </cell>
          <cell r="G20">
            <v>2.9166666666666665</v>
          </cell>
          <cell r="H20">
            <v>0.5</v>
          </cell>
        </row>
        <row r="21">
          <cell r="A21" t="str">
            <v>Mama</v>
          </cell>
          <cell r="C21" t="b">
            <v>1</v>
          </cell>
          <cell r="G21">
            <v>2.9166666666666665</v>
          </cell>
          <cell r="H21">
            <v>0.5</v>
          </cell>
        </row>
        <row r="22">
          <cell r="A22" t="str">
            <v>Fatnis Kolica</v>
          </cell>
          <cell r="C22" t="b">
            <v>1</v>
          </cell>
          <cell r="G22">
            <v>2.9166666666666665</v>
          </cell>
          <cell r="H22">
            <v>0.5</v>
          </cell>
        </row>
        <row r="23">
          <cell r="A23" t="str">
            <v>Oskar Thalhammer</v>
          </cell>
          <cell r="C23" t="b">
            <v>1</v>
          </cell>
          <cell r="G23">
            <v>2.9166666666666665</v>
          </cell>
          <cell r="H23">
            <v>0.5</v>
          </cell>
        </row>
        <row r="24">
          <cell r="C24" t="b">
            <v>0</v>
          </cell>
          <cell r="G24" t="str">
            <v/>
          </cell>
          <cell r="H24" t="str">
            <v/>
          </cell>
        </row>
        <row r="25">
          <cell r="C25" t="b">
            <v>0</v>
          </cell>
          <cell r="G25" t="str">
            <v/>
          </cell>
          <cell r="H25" t="str">
            <v/>
          </cell>
        </row>
        <row r="26">
          <cell r="C26" t="b">
            <v>0</v>
          </cell>
          <cell r="G26" t="str">
            <v/>
          </cell>
          <cell r="H26" t="str">
            <v/>
          </cell>
        </row>
        <row r="27">
          <cell r="C27" t="b">
            <v>0</v>
          </cell>
          <cell r="G27" t="str">
            <v/>
          </cell>
          <cell r="H27" t="str">
            <v/>
          </cell>
        </row>
        <row r="28">
          <cell r="C28" t="b">
            <v>0</v>
          </cell>
          <cell r="G28" t="str">
            <v/>
          </cell>
          <cell r="H28" t="str">
            <v/>
          </cell>
        </row>
        <row r="29">
          <cell r="C29" t="b">
            <v>0</v>
          </cell>
          <cell r="G29" t="str">
            <v/>
          </cell>
          <cell r="H29" t="str">
            <v/>
          </cell>
        </row>
        <row r="30">
          <cell r="C30" t="b">
            <v>0</v>
          </cell>
          <cell r="G30" t="str">
            <v/>
          </cell>
          <cell r="H30" t="str">
            <v/>
          </cell>
        </row>
        <row r="31">
          <cell r="C31" t="b">
            <v>0</v>
          </cell>
          <cell r="G31" t="str">
            <v/>
          </cell>
          <cell r="H31" t="str">
            <v/>
          </cell>
        </row>
        <row r="32">
          <cell r="C32" t="b">
            <v>0</v>
          </cell>
          <cell r="G32" t="str">
            <v/>
          </cell>
          <cell r="H32" t="str">
            <v/>
          </cell>
        </row>
        <row r="33">
          <cell r="C33" t="b">
            <v>0</v>
          </cell>
          <cell r="G33" t="str">
            <v/>
          </cell>
          <cell r="H33" t="str">
            <v/>
          </cell>
        </row>
        <row r="34">
          <cell r="C34" t="b">
            <v>0</v>
          </cell>
          <cell r="G34" t="str">
            <v/>
          </cell>
          <cell r="H34" t="str">
            <v/>
          </cell>
        </row>
        <row r="35">
          <cell r="C35" t="b">
            <v>0</v>
          </cell>
          <cell r="G35" t="str">
            <v/>
          </cell>
          <cell r="H35" t="str">
            <v/>
          </cell>
        </row>
        <row r="36">
          <cell r="C36" t="b">
            <v>0</v>
          </cell>
          <cell r="G36" t="str">
            <v/>
          </cell>
          <cell r="H36" t="str">
            <v/>
          </cell>
        </row>
        <row r="37">
          <cell r="C37" t="b">
            <v>0</v>
          </cell>
          <cell r="G37" t="str">
            <v/>
          </cell>
          <cell r="H37" t="str">
            <v/>
          </cell>
        </row>
        <row r="38">
          <cell r="C38" t="b">
            <v>0</v>
          </cell>
          <cell r="G38" t="str">
            <v/>
          </cell>
          <cell r="H38" t="str">
            <v/>
          </cell>
        </row>
        <row r="39">
          <cell r="C39" t="b">
            <v>0</v>
          </cell>
          <cell r="G39" t="str">
            <v/>
          </cell>
          <cell r="H39" t="str">
            <v/>
          </cell>
        </row>
        <row r="40">
          <cell r="A40" t="str">
            <v>Küche / Pizzaioli</v>
          </cell>
          <cell r="C40" t="b">
            <v>0</v>
          </cell>
          <cell r="G40" t="str">
            <v/>
          </cell>
          <cell r="H40" t="str">
            <v/>
          </cell>
        </row>
        <row r="41">
          <cell r="A41" t="str">
            <v>Noemi</v>
          </cell>
          <cell r="C41" t="b">
            <v>0</v>
          </cell>
          <cell r="G41">
            <v>2.9166666666666665</v>
          </cell>
          <cell r="H41">
            <v>0.5</v>
          </cell>
        </row>
        <row r="42">
          <cell r="A42" t="str">
            <v>Tonino</v>
          </cell>
          <cell r="C42" t="b">
            <v>0</v>
          </cell>
          <cell r="G42">
            <v>2.9166666666666665</v>
          </cell>
          <cell r="H42">
            <v>0.5</v>
          </cell>
        </row>
        <row r="43">
          <cell r="A43" t="str">
            <v>Francisco</v>
          </cell>
          <cell r="C43" t="b">
            <v>1</v>
          </cell>
          <cell r="G43">
            <v>2.9166666666666665</v>
          </cell>
          <cell r="H43">
            <v>0.5</v>
          </cell>
        </row>
        <row r="44">
          <cell r="A44" t="str">
            <v>Davide</v>
          </cell>
          <cell r="C44" t="b">
            <v>1</v>
          </cell>
          <cell r="G44">
            <v>2.9166666666666665</v>
          </cell>
          <cell r="H44">
            <v>0.5</v>
          </cell>
        </row>
        <row r="45">
          <cell r="A45" t="str">
            <v>Alex</v>
          </cell>
          <cell r="C45" t="b">
            <v>0</v>
          </cell>
          <cell r="G45">
            <v>2.9166666666666665</v>
          </cell>
          <cell r="H45">
            <v>0.5</v>
          </cell>
        </row>
        <row r="46">
          <cell r="A46" t="str">
            <v>Mattia Cal</v>
          </cell>
          <cell r="C46" t="b">
            <v>0</v>
          </cell>
          <cell r="G46">
            <v>2.9166666666666665</v>
          </cell>
          <cell r="H46">
            <v>0.5</v>
          </cell>
        </row>
        <row r="47">
          <cell r="A47" t="str">
            <v>Simone</v>
          </cell>
          <cell r="C47" t="b">
            <v>0</v>
          </cell>
          <cell r="G47">
            <v>2.9166666666666665</v>
          </cell>
          <cell r="H47">
            <v>0.5</v>
          </cell>
        </row>
        <row r="48">
          <cell r="A48" t="str">
            <v>Mattia M</v>
          </cell>
          <cell r="C48" t="b">
            <v>0</v>
          </cell>
          <cell r="G48">
            <v>2.9166666666666665</v>
          </cell>
          <cell r="H48">
            <v>0.5</v>
          </cell>
        </row>
        <row r="49">
          <cell r="C49" t="b">
            <v>0</v>
          </cell>
          <cell r="G49" t="str">
            <v/>
          </cell>
          <cell r="H49" t="str">
            <v/>
          </cell>
        </row>
        <row r="50">
          <cell r="C50" t="b">
            <v>0</v>
          </cell>
          <cell r="G50" t="str">
            <v/>
          </cell>
          <cell r="H50" t="str">
            <v/>
          </cell>
        </row>
        <row r="51">
          <cell r="C51" t="b">
            <v>0</v>
          </cell>
          <cell r="G51" t="str">
            <v/>
          </cell>
          <cell r="H51" t="str">
            <v/>
          </cell>
        </row>
        <row r="52">
          <cell r="C52" t="b">
            <v>0</v>
          </cell>
          <cell r="G52" t="str">
            <v/>
          </cell>
          <cell r="H52" t="str">
            <v/>
          </cell>
        </row>
        <row r="53">
          <cell r="C53" t="b">
            <v>0</v>
          </cell>
          <cell r="G53" t="str">
            <v/>
          </cell>
          <cell r="H53" t="str">
            <v/>
          </cell>
        </row>
        <row r="54">
          <cell r="C54" t="b">
            <v>0</v>
          </cell>
          <cell r="G54" t="str">
            <v/>
          </cell>
          <cell r="H54" t="str">
            <v/>
          </cell>
        </row>
        <row r="55">
          <cell r="C55" t="b">
            <v>0</v>
          </cell>
          <cell r="G55" t="str">
            <v/>
          </cell>
          <cell r="H55" t="str">
            <v/>
          </cell>
        </row>
        <row r="56">
          <cell r="C56" t="b">
            <v>0</v>
          </cell>
          <cell r="G56" t="str">
            <v/>
          </cell>
          <cell r="H56" t="str">
            <v/>
          </cell>
        </row>
        <row r="57">
          <cell r="C57" t="b">
            <v>0</v>
          </cell>
          <cell r="G57" t="str">
            <v/>
          </cell>
          <cell r="H57" t="str">
            <v/>
          </cell>
        </row>
        <row r="58">
          <cell r="C58" t="b">
            <v>0</v>
          </cell>
          <cell r="G58" t="str">
            <v/>
          </cell>
          <cell r="H58" t="str">
            <v/>
          </cell>
        </row>
        <row r="59">
          <cell r="C59" t="b">
            <v>0</v>
          </cell>
          <cell r="G59" t="str">
            <v/>
          </cell>
          <cell r="H59" t="str">
            <v/>
          </cell>
        </row>
        <row r="60">
          <cell r="C60" t="b">
            <v>0</v>
          </cell>
          <cell r="G60" t="str">
            <v/>
          </cell>
          <cell r="H60" t="str">
            <v/>
          </cell>
        </row>
        <row r="61">
          <cell r="C61" t="b">
            <v>0</v>
          </cell>
          <cell r="G61" t="str">
            <v/>
          </cell>
          <cell r="H61" t="str">
            <v/>
          </cell>
        </row>
        <row r="62">
          <cell r="C62" t="b">
            <v>0</v>
          </cell>
          <cell r="G62" t="str">
            <v/>
          </cell>
          <cell r="H62" t="str">
            <v/>
          </cell>
        </row>
        <row r="63">
          <cell r="C63" t="b">
            <v>0</v>
          </cell>
          <cell r="G63" t="str">
            <v/>
          </cell>
          <cell r="H63" t="str">
            <v/>
          </cell>
        </row>
        <row r="64">
          <cell r="C64" t="b">
            <v>0</v>
          </cell>
          <cell r="G64" t="str">
            <v/>
          </cell>
          <cell r="H64" t="str">
            <v/>
          </cell>
        </row>
        <row r="65">
          <cell r="C65" t="b">
            <v>0</v>
          </cell>
          <cell r="G65" t="str">
            <v/>
          </cell>
          <cell r="H65" t="str">
            <v/>
          </cell>
        </row>
        <row r="66">
          <cell r="C66" t="b">
            <v>0</v>
          </cell>
          <cell r="G66" t="str">
            <v/>
          </cell>
          <cell r="H66" t="str">
            <v/>
          </cell>
        </row>
        <row r="67">
          <cell r="C67" t="b">
            <v>0</v>
          </cell>
          <cell r="G67" t="str">
            <v/>
          </cell>
          <cell r="H67" t="str">
            <v/>
          </cell>
        </row>
        <row r="68">
          <cell r="C68" t="b">
            <v>0</v>
          </cell>
          <cell r="G68" t="str">
            <v/>
          </cell>
          <cell r="H68" t="str">
            <v/>
          </cell>
        </row>
        <row r="69">
          <cell r="C69" t="b">
            <v>0</v>
          </cell>
          <cell r="G69" t="str">
            <v/>
          </cell>
          <cell r="H69" t="str">
            <v/>
          </cell>
        </row>
        <row r="70">
          <cell r="C70" t="b">
            <v>0</v>
          </cell>
          <cell r="G70" t="str">
            <v/>
          </cell>
          <cell r="H70" t="str">
            <v/>
          </cell>
        </row>
        <row r="71">
          <cell r="C71" t="b">
            <v>0</v>
          </cell>
          <cell r="G71" t="str">
            <v/>
          </cell>
          <cell r="H71" t="str">
            <v/>
          </cell>
        </row>
        <row r="72">
          <cell r="C72" t="b">
            <v>0</v>
          </cell>
          <cell r="G72" t="str">
            <v/>
          </cell>
          <cell r="H72" t="str">
            <v/>
          </cell>
        </row>
        <row r="73">
          <cell r="C73" t="b">
            <v>0</v>
          </cell>
          <cell r="G73" t="str">
            <v/>
          </cell>
          <cell r="H73" t="str">
            <v/>
          </cell>
        </row>
        <row r="74">
          <cell r="C74" t="b">
            <v>0</v>
          </cell>
          <cell r="G74" t="str">
            <v/>
          </cell>
          <cell r="H74" t="str">
            <v/>
          </cell>
        </row>
        <row r="75">
          <cell r="C75" t="b">
            <v>0</v>
          </cell>
          <cell r="G75" t="str">
            <v/>
          </cell>
          <cell r="H75" t="str">
            <v/>
          </cell>
        </row>
        <row r="76">
          <cell r="C76" t="b">
            <v>0</v>
          </cell>
          <cell r="G76" t="str">
            <v/>
          </cell>
          <cell r="H76" t="str">
            <v/>
          </cell>
        </row>
        <row r="77">
          <cell r="C77" t="b">
            <v>0</v>
          </cell>
          <cell r="G77" t="str">
            <v/>
          </cell>
          <cell r="H77" t="str">
            <v/>
          </cell>
        </row>
        <row r="78">
          <cell r="C78" t="b">
            <v>0</v>
          </cell>
          <cell r="G78" t="str">
            <v/>
          </cell>
          <cell r="H78" t="str">
            <v/>
          </cell>
        </row>
        <row r="79">
          <cell r="C79" t="b">
            <v>0</v>
          </cell>
          <cell r="G79" t="str">
            <v/>
          </cell>
          <cell r="H79" t="str">
            <v/>
          </cell>
        </row>
        <row r="80">
          <cell r="C80" t="b">
            <v>0</v>
          </cell>
          <cell r="G80" t="str">
            <v/>
          </cell>
          <cell r="H80" t="str">
            <v/>
          </cell>
        </row>
      </sheetData>
      <sheetData sheetId="1">
        <row r="6">
          <cell r="A6" t="str">
            <v>7H</v>
          </cell>
          <cell r="B6">
            <v>7</v>
          </cell>
          <cell r="C6" t="str">
            <v>F</v>
          </cell>
          <cell r="D6" t="str">
            <v>X</v>
          </cell>
          <cell r="E6">
            <v>45658</v>
          </cell>
          <cell r="G6">
            <v>45659</v>
          </cell>
        </row>
        <row r="7">
          <cell r="A7" t="str">
            <v>8H</v>
          </cell>
          <cell r="B7">
            <v>8</v>
          </cell>
          <cell r="C7" t="str">
            <v>K</v>
          </cell>
          <cell r="D7" t="str">
            <v>XX</v>
          </cell>
          <cell r="E7">
            <v>45765</v>
          </cell>
          <cell r="G7">
            <v>45702</v>
          </cell>
        </row>
        <row r="8">
          <cell r="A8" t="str">
            <v>9H</v>
          </cell>
          <cell r="B8">
            <v>9</v>
          </cell>
          <cell r="C8" t="str">
            <v>U</v>
          </cell>
          <cell r="D8" t="str">
            <v>X*</v>
          </cell>
          <cell r="E8">
            <v>45768</v>
          </cell>
          <cell r="G8">
            <v>45726</v>
          </cell>
        </row>
        <row r="9">
          <cell r="A9" t="str">
            <v>10H</v>
          </cell>
          <cell r="B9">
            <v>10</v>
          </cell>
          <cell r="C9" t="str">
            <v>FU</v>
          </cell>
          <cell r="E9">
            <v>45778</v>
          </cell>
          <cell r="G9">
            <v>45746</v>
          </cell>
        </row>
        <row r="10">
          <cell r="A10" t="str">
            <v>11H</v>
          </cell>
          <cell r="B10">
            <v>11</v>
          </cell>
          <cell r="C10" t="str">
            <v>SU</v>
          </cell>
          <cell r="E10">
            <v>45806</v>
          </cell>
          <cell r="G10">
            <v>45767</v>
          </cell>
        </row>
        <row r="11">
          <cell r="A11" t="str">
            <v>12H</v>
          </cell>
          <cell r="B11">
            <v>12</v>
          </cell>
          <cell r="C11" t="str">
            <v>BS</v>
          </cell>
          <cell r="E11">
            <v>45817</v>
          </cell>
          <cell r="G11">
            <v>45775</v>
          </cell>
        </row>
        <row r="12">
          <cell r="A12" t="str">
            <v>13H</v>
          </cell>
          <cell r="B12">
            <v>13</v>
          </cell>
          <cell r="C12" t="str">
            <v>W</v>
          </cell>
          <cell r="E12">
            <v>45870</v>
          </cell>
          <cell r="G12">
            <v>45788</v>
          </cell>
        </row>
        <row r="13">
          <cell r="A13" t="str">
            <v>14H</v>
          </cell>
          <cell r="B13">
            <v>14</v>
          </cell>
          <cell r="C13" t="str">
            <v>C</v>
          </cell>
          <cell r="E13">
            <v>46016</v>
          </cell>
          <cell r="G13">
            <v>45816</v>
          </cell>
        </row>
        <row r="14">
          <cell r="A14" t="str">
            <v>15H</v>
          </cell>
          <cell r="B14">
            <v>15</v>
          </cell>
          <cell r="C14" t="str">
            <v>ZÜ</v>
          </cell>
          <cell r="E14">
            <v>46017</v>
          </cell>
          <cell r="G14">
            <v>45878</v>
          </cell>
        </row>
        <row r="15">
          <cell r="A15" t="str">
            <v>16H</v>
          </cell>
          <cell r="B15">
            <v>16</v>
          </cell>
          <cell r="C15" t="str">
            <v>BE</v>
          </cell>
          <cell r="G15">
            <v>45913</v>
          </cell>
        </row>
        <row r="16">
          <cell r="A16" t="str">
            <v>17H</v>
          </cell>
          <cell r="B16">
            <v>17</v>
          </cell>
          <cell r="C16" t="str">
            <v>Food Truck</v>
          </cell>
          <cell r="G16">
            <v>45914</v>
          </cell>
        </row>
        <row r="17">
          <cell r="A17" t="str">
            <v>18H</v>
          </cell>
          <cell r="B17">
            <v>18</v>
          </cell>
          <cell r="C17" t="str">
            <v>FT</v>
          </cell>
          <cell r="G17">
            <v>45915</v>
          </cell>
        </row>
        <row r="18">
          <cell r="A18" t="str">
            <v>19H</v>
          </cell>
          <cell r="B18" t="str">
            <v>F</v>
          </cell>
          <cell r="G18">
            <v>45956</v>
          </cell>
        </row>
        <row r="19">
          <cell r="A19" t="str">
            <v>8.30-13</v>
          </cell>
          <cell r="B19" t="str">
            <v>K</v>
          </cell>
          <cell r="G19">
            <v>45960</v>
          </cell>
        </row>
        <row r="20">
          <cell r="A20" t="str">
            <v>18-23</v>
          </cell>
          <cell r="B20" t="str">
            <v>U</v>
          </cell>
          <cell r="G20">
            <v>46015</v>
          </cell>
        </row>
        <row r="21">
          <cell r="A21" t="str">
            <v>10-14</v>
          </cell>
          <cell r="B21" t="str">
            <v>W</v>
          </cell>
          <cell r="G21">
            <v>46022</v>
          </cell>
        </row>
        <row r="22">
          <cell r="A22" t="str">
            <v>8.30H</v>
          </cell>
          <cell r="B22" t="str">
            <v>P</v>
          </cell>
        </row>
        <row r="23">
          <cell r="B23" t="str">
            <v>B</v>
          </cell>
        </row>
        <row r="24">
          <cell r="B24" t="str">
            <v>8.30</v>
          </cell>
        </row>
        <row r="25">
          <cell r="B25" t="str">
            <v>11-20</v>
          </cell>
        </row>
        <row r="26">
          <cell r="B26" t="str">
            <v>11-16</v>
          </cell>
        </row>
        <row r="27">
          <cell r="B27" t="str">
            <v>8.30-16</v>
          </cell>
        </row>
        <row r="28">
          <cell r="B28" t="str">
            <v>16-22</v>
          </cell>
        </row>
        <row r="29">
          <cell r="B29" t="str">
            <v>14-23</v>
          </cell>
        </row>
        <row r="30">
          <cell r="B30" t="str">
            <v>17-23</v>
          </cell>
        </row>
        <row r="31">
          <cell r="B31" t="str">
            <v>10-14-16-23</v>
          </cell>
        </row>
        <row r="32">
          <cell r="B32" t="str">
            <v>11-16-18-23</v>
          </cell>
        </row>
        <row r="33">
          <cell r="B33" t="str">
            <v>Siebnen</v>
          </cell>
        </row>
        <row r="34">
          <cell r="B34" t="str">
            <v>S11</v>
          </cell>
        </row>
        <row r="35">
          <cell r="B35" t="str">
            <v>S10</v>
          </cell>
        </row>
        <row r="36">
          <cell r="B36" t="str">
            <v>Food Truck</v>
          </cell>
        </row>
        <row r="37">
          <cell r="B37" t="str">
            <v>FT</v>
          </cell>
        </row>
        <row r="38">
          <cell r="B38" t="str">
            <v>ZH</v>
          </cell>
        </row>
        <row r="39">
          <cell r="B39" t="str">
            <v>Zürich</v>
          </cell>
        </row>
        <row r="40">
          <cell r="B40" t="str">
            <v>SIEB</v>
          </cell>
        </row>
      </sheetData>
      <sheetData sheetId="2"/>
      <sheetData sheetId="3"/>
      <sheetData sheetId="4">
        <row r="1">
          <cell r="A1">
            <v>2025</v>
          </cell>
        </row>
        <row r="4">
          <cell r="AM4">
            <v>0</v>
          </cell>
          <cell r="AN4">
            <v>0</v>
          </cell>
        </row>
        <row r="5">
          <cell r="AM5">
            <v>0</v>
          </cell>
          <cell r="AN5">
            <v>0</v>
          </cell>
        </row>
        <row r="6">
          <cell r="AM6">
            <v>0</v>
          </cell>
          <cell r="AN6">
            <v>0</v>
          </cell>
        </row>
        <row r="7">
          <cell r="AM7">
            <v>0</v>
          </cell>
          <cell r="AN7">
            <v>0</v>
          </cell>
        </row>
        <row r="8">
          <cell r="AM8">
            <v>0</v>
          </cell>
          <cell r="AN8">
            <v>0</v>
          </cell>
        </row>
        <row r="9">
          <cell r="AM9">
            <v>0</v>
          </cell>
          <cell r="AN9">
            <v>0</v>
          </cell>
        </row>
        <row r="10">
          <cell r="AM10">
            <v>0</v>
          </cell>
          <cell r="AN10">
            <v>0</v>
          </cell>
        </row>
        <row r="11">
          <cell r="AM11">
            <v>0</v>
          </cell>
          <cell r="AN11">
            <v>0</v>
          </cell>
        </row>
        <row r="12">
          <cell r="AM12">
            <v>0</v>
          </cell>
          <cell r="AN12">
            <v>0</v>
          </cell>
        </row>
        <row r="13">
          <cell r="AM13">
            <v>0</v>
          </cell>
          <cell r="AN13">
            <v>0</v>
          </cell>
        </row>
        <row r="14">
          <cell r="AM14">
            <v>0</v>
          </cell>
          <cell r="AN14">
            <v>0</v>
          </cell>
        </row>
        <row r="15">
          <cell r="AM15">
            <v>0</v>
          </cell>
          <cell r="AN15">
            <v>0</v>
          </cell>
        </row>
        <row r="16">
          <cell r="AM16">
            <v>0</v>
          </cell>
          <cell r="AN16">
            <v>0</v>
          </cell>
        </row>
        <row r="17">
          <cell r="AM17">
            <v>0</v>
          </cell>
          <cell r="AN17">
            <v>0</v>
          </cell>
        </row>
        <row r="18">
          <cell r="AM18">
            <v>0</v>
          </cell>
          <cell r="AN18">
            <v>0</v>
          </cell>
        </row>
        <row r="19">
          <cell r="AM19">
            <v>0</v>
          </cell>
          <cell r="AN19">
            <v>0</v>
          </cell>
        </row>
        <row r="20">
          <cell r="AM20">
            <v>0</v>
          </cell>
          <cell r="AN20">
            <v>0</v>
          </cell>
        </row>
        <row r="21">
          <cell r="AM21">
            <v>0</v>
          </cell>
          <cell r="AN21">
            <v>0</v>
          </cell>
        </row>
        <row r="22">
          <cell r="AM22">
            <v>0</v>
          </cell>
          <cell r="AN22">
            <v>0</v>
          </cell>
        </row>
        <row r="23">
          <cell r="AM23">
            <v>0</v>
          </cell>
          <cell r="AN23">
            <v>0</v>
          </cell>
        </row>
        <row r="24">
          <cell r="AM24">
            <v>0</v>
          </cell>
          <cell r="AN24">
            <v>0</v>
          </cell>
        </row>
        <row r="25">
          <cell r="AM25">
            <v>0</v>
          </cell>
          <cell r="AN25">
            <v>0</v>
          </cell>
        </row>
        <row r="26">
          <cell r="AM26">
            <v>0</v>
          </cell>
          <cell r="AN26">
            <v>0</v>
          </cell>
        </row>
        <row r="27">
          <cell r="AM27">
            <v>0</v>
          </cell>
          <cell r="AN27">
            <v>0</v>
          </cell>
        </row>
        <row r="28">
          <cell r="AM28">
            <v>0</v>
          </cell>
          <cell r="AN28">
            <v>0</v>
          </cell>
        </row>
        <row r="29">
          <cell r="AM29">
            <v>0</v>
          </cell>
          <cell r="AN29">
            <v>0</v>
          </cell>
        </row>
        <row r="30">
          <cell r="AM30">
            <v>0</v>
          </cell>
          <cell r="AN30">
            <v>0</v>
          </cell>
        </row>
        <row r="31">
          <cell r="AM31">
            <v>0</v>
          </cell>
          <cell r="AN31">
            <v>0</v>
          </cell>
        </row>
        <row r="32">
          <cell r="AM32">
            <v>0</v>
          </cell>
          <cell r="AN32">
            <v>0</v>
          </cell>
        </row>
        <row r="33">
          <cell r="AM33">
            <v>0</v>
          </cell>
          <cell r="AN33">
            <v>0</v>
          </cell>
        </row>
        <row r="34">
          <cell r="AM34">
            <v>0</v>
          </cell>
          <cell r="AN34">
            <v>0</v>
          </cell>
        </row>
        <row r="35">
          <cell r="AM35">
            <v>0</v>
          </cell>
          <cell r="AN35">
            <v>0</v>
          </cell>
        </row>
        <row r="36">
          <cell r="AM36">
            <v>0</v>
          </cell>
          <cell r="AN36">
            <v>0</v>
          </cell>
        </row>
        <row r="37">
          <cell r="AM37">
            <v>0</v>
          </cell>
          <cell r="AN37">
            <v>0</v>
          </cell>
        </row>
        <row r="38">
          <cell r="AM38">
            <v>0</v>
          </cell>
          <cell r="AN38">
            <v>0</v>
          </cell>
        </row>
        <row r="39">
          <cell r="AM39">
            <v>0</v>
          </cell>
          <cell r="AN39">
            <v>0</v>
          </cell>
        </row>
        <row r="40">
          <cell r="AM40">
            <v>0</v>
          </cell>
          <cell r="AN40">
            <v>0</v>
          </cell>
        </row>
        <row r="41">
          <cell r="AM41">
            <v>0</v>
          </cell>
          <cell r="AN41">
            <v>0</v>
          </cell>
        </row>
        <row r="42">
          <cell r="AM42">
            <v>0</v>
          </cell>
          <cell r="AN42">
            <v>0</v>
          </cell>
        </row>
        <row r="43">
          <cell r="AM43">
            <v>0</v>
          </cell>
          <cell r="AN43">
            <v>0</v>
          </cell>
        </row>
        <row r="44">
          <cell r="AM44">
            <v>0</v>
          </cell>
          <cell r="AN44">
            <v>0</v>
          </cell>
        </row>
        <row r="45">
          <cell r="AM45">
            <v>0</v>
          </cell>
          <cell r="AN45">
            <v>0</v>
          </cell>
        </row>
        <row r="46">
          <cell r="AM46">
            <v>0</v>
          </cell>
          <cell r="AN46">
            <v>0</v>
          </cell>
        </row>
        <row r="47">
          <cell r="AM47">
            <v>0</v>
          </cell>
          <cell r="AN47">
            <v>0</v>
          </cell>
        </row>
        <row r="48">
          <cell r="AM48">
            <v>0</v>
          </cell>
          <cell r="AN48">
            <v>0</v>
          </cell>
        </row>
        <row r="49">
          <cell r="AM49">
            <v>0</v>
          </cell>
          <cell r="AN49">
            <v>0</v>
          </cell>
        </row>
        <row r="50">
          <cell r="AM50">
            <v>0</v>
          </cell>
          <cell r="AN50">
            <v>0</v>
          </cell>
        </row>
        <row r="51">
          <cell r="AM51">
            <v>0</v>
          </cell>
          <cell r="AN51">
            <v>0</v>
          </cell>
        </row>
        <row r="52">
          <cell r="AM52">
            <v>0</v>
          </cell>
          <cell r="AN52">
            <v>0</v>
          </cell>
        </row>
        <row r="53">
          <cell r="AM53">
            <v>0</v>
          </cell>
          <cell r="AN53">
            <v>0</v>
          </cell>
        </row>
        <row r="54">
          <cell r="AM54">
            <v>0</v>
          </cell>
          <cell r="AN54">
            <v>0</v>
          </cell>
        </row>
        <row r="55">
          <cell r="AM55">
            <v>0</v>
          </cell>
          <cell r="AN55">
            <v>0</v>
          </cell>
        </row>
        <row r="56">
          <cell r="AM56">
            <v>0</v>
          </cell>
          <cell r="AN56">
            <v>0</v>
          </cell>
        </row>
        <row r="57">
          <cell r="AM57">
            <v>0</v>
          </cell>
          <cell r="AN57">
            <v>0</v>
          </cell>
        </row>
        <row r="58">
          <cell r="AM58">
            <v>0</v>
          </cell>
          <cell r="AN58">
            <v>0</v>
          </cell>
        </row>
        <row r="59">
          <cell r="AM59">
            <v>0</v>
          </cell>
          <cell r="AN59">
            <v>0</v>
          </cell>
        </row>
        <row r="60">
          <cell r="AM60">
            <v>0</v>
          </cell>
          <cell r="AN60">
            <v>0</v>
          </cell>
        </row>
        <row r="61">
          <cell r="AM61">
            <v>0</v>
          </cell>
          <cell r="AN61">
            <v>0</v>
          </cell>
        </row>
        <row r="62">
          <cell r="AM62">
            <v>0</v>
          </cell>
          <cell r="AN62">
            <v>0</v>
          </cell>
        </row>
        <row r="63">
          <cell r="AM63">
            <v>0</v>
          </cell>
          <cell r="AN63">
            <v>0</v>
          </cell>
        </row>
        <row r="64">
          <cell r="AM64">
            <v>0</v>
          </cell>
          <cell r="AN64">
            <v>0</v>
          </cell>
        </row>
        <row r="65">
          <cell r="AM65">
            <v>0</v>
          </cell>
          <cell r="AN65">
            <v>0</v>
          </cell>
        </row>
        <row r="66">
          <cell r="AM66">
            <v>0</v>
          </cell>
          <cell r="AN66">
            <v>0</v>
          </cell>
        </row>
        <row r="67">
          <cell r="AM67">
            <v>0</v>
          </cell>
          <cell r="AN67">
            <v>0</v>
          </cell>
        </row>
        <row r="68">
          <cell r="AM68">
            <v>0</v>
          </cell>
          <cell r="AN68">
            <v>0</v>
          </cell>
        </row>
        <row r="69">
          <cell r="AM69">
            <v>0</v>
          </cell>
          <cell r="AN69">
            <v>0</v>
          </cell>
        </row>
        <row r="70">
          <cell r="AM70">
            <v>0</v>
          </cell>
          <cell r="AN70">
            <v>0</v>
          </cell>
        </row>
        <row r="71">
          <cell r="AM71">
            <v>0</v>
          </cell>
          <cell r="AN71">
            <v>0</v>
          </cell>
        </row>
        <row r="72">
          <cell r="AM72">
            <v>0</v>
          </cell>
          <cell r="AN72">
            <v>0</v>
          </cell>
        </row>
        <row r="73">
          <cell r="AM73">
            <v>0</v>
          </cell>
          <cell r="AN73">
            <v>0</v>
          </cell>
        </row>
        <row r="74">
          <cell r="AM74">
            <v>0</v>
          </cell>
          <cell r="AN74">
            <v>0</v>
          </cell>
        </row>
        <row r="75">
          <cell r="AM75">
            <v>0</v>
          </cell>
          <cell r="AN75">
            <v>0</v>
          </cell>
        </row>
        <row r="76">
          <cell r="AM76">
            <v>0</v>
          </cell>
          <cell r="AN76">
            <v>0</v>
          </cell>
        </row>
        <row r="77">
          <cell r="AM77">
            <v>0</v>
          </cell>
          <cell r="AN77">
            <v>0</v>
          </cell>
        </row>
        <row r="78">
          <cell r="AM78">
            <v>0</v>
          </cell>
          <cell r="AN78">
            <v>0</v>
          </cell>
        </row>
        <row r="79">
          <cell r="AM79">
            <v>0</v>
          </cell>
          <cell r="AN79">
            <v>0</v>
          </cell>
        </row>
        <row r="80">
          <cell r="AM80">
            <v>0</v>
          </cell>
          <cell r="AN80">
            <v>0</v>
          </cell>
        </row>
        <row r="95">
          <cell r="D95" t="str">
            <v>SERVICE - GANZER TAG</v>
          </cell>
          <cell r="J95" t="str">
            <v>KÜCHE/PIZZAIOLO</v>
          </cell>
          <cell r="AC95" t="str">
            <v>alle MA - HALBER TAG (ohne Pause)</v>
          </cell>
        </row>
        <row r="97">
          <cell r="D97">
            <v>6</v>
          </cell>
          <cell r="E97" t="str">
            <v>06:30 - 16:00</v>
          </cell>
          <cell r="J97">
            <v>6</v>
          </cell>
          <cell r="K97" t="str">
            <v>10:00 - 14:00 / 17:00 - 22:00</v>
          </cell>
          <cell r="W97" t="str">
            <v>Mittag</v>
          </cell>
          <cell r="X97" t="str">
            <v>11:00 - 11:30</v>
          </cell>
          <cell r="AC97" t="str">
            <v>8H</v>
          </cell>
          <cell r="AD97" t="str">
            <v>08:30 - 13:00</v>
          </cell>
        </row>
        <row r="98">
          <cell r="D98">
            <v>7</v>
          </cell>
          <cell r="E98" t="str">
            <v>07:00 - 16:00</v>
          </cell>
          <cell r="J98">
            <v>7</v>
          </cell>
          <cell r="K98" t="str">
            <v>10:00 - 14:00 / 16:00 - 23:00</v>
          </cell>
          <cell r="W98" t="str">
            <v>Abend</v>
          </cell>
          <cell r="X98" t="str">
            <v>17:00 - 17:30</v>
          </cell>
          <cell r="AC98" t="str">
            <v>10H</v>
          </cell>
          <cell r="AD98" t="str">
            <v>10:00 - 14:00</v>
          </cell>
        </row>
        <row r="99">
          <cell r="D99">
            <v>8</v>
          </cell>
          <cell r="E99" t="str">
            <v>08:30 - 16:00</v>
          </cell>
          <cell r="J99">
            <v>8</v>
          </cell>
          <cell r="K99" t="str">
            <v>10:00 - 14:00 / 17:00 - 22:00</v>
          </cell>
          <cell r="AC99" t="str">
            <v>11H</v>
          </cell>
          <cell r="AD99" t="str">
            <v>11:00 - 16:00</v>
          </cell>
        </row>
        <row r="100">
          <cell r="D100" t="str">
            <v>S10</v>
          </cell>
          <cell r="E100" t="str">
            <v>10:00 - 14:00 / 16/17:00 - 22/23:00</v>
          </cell>
          <cell r="J100">
            <v>9</v>
          </cell>
          <cell r="K100" t="str">
            <v>10:00 - 14:00 / 16:00 - 23:00</v>
          </cell>
          <cell r="AC100" t="str">
            <v>17H</v>
          </cell>
        </row>
        <row r="101">
          <cell r="D101">
            <v>10</v>
          </cell>
          <cell r="E101" t="str">
            <v>14:00 - 23:00</v>
          </cell>
          <cell r="J101">
            <v>10</v>
          </cell>
          <cell r="K101" t="str">
            <v>14:00 - 23:00</v>
          </cell>
          <cell r="AC101" t="str">
            <v>18H</v>
          </cell>
        </row>
        <row r="102">
          <cell r="D102" t="str">
            <v>11</v>
          </cell>
          <cell r="J102">
            <v>14</v>
          </cell>
          <cell r="K102" t="str">
            <v>14:00 - 23:00</v>
          </cell>
        </row>
        <row r="103">
          <cell r="D103">
            <v>12</v>
          </cell>
          <cell r="J103" t="str">
            <v>S11</v>
          </cell>
          <cell r="K103" t="str">
            <v>11:00 - 16:00 / 18:00 - 23:00</v>
          </cell>
        </row>
        <row r="104">
          <cell r="J104" t="str">
            <v>S10</v>
          </cell>
          <cell r="K104" t="str">
            <v>10:00 - 14:00 / 16:00 - 23:00</v>
          </cell>
        </row>
        <row r="108">
          <cell r="D108" t="str">
            <v>P</v>
          </cell>
          <cell r="E108" t="str">
            <v>Präsenz 10:00 - Schluss</v>
          </cell>
        </row>
        <row r="109">
          <cell r="D109" t="str">
            <v>B</v>
          </cell>
          <cell r="E109" t="str">
            <v>Büro</v>
          </cell>
        </row>
      </sheetData>
      <sheetData sheetId="5">
        <row r="4">
          <cell r="AM4">
            <v>0</v>
          </cell>
          <cell r="AN4">
            <v>0</v>
          </cell>
        </row>
        <row r="5">
          <cell r="AM5">
            <v>0</v>
          </cell>
          <cell r="AN5">
            <v>0</v>
          </cell>
        </row>
        <row r="6">
          <cell r="AM6">
            <v>0</v>
          </cell>
          <cell r="AN6">
            <v>0</v>
          </cell>
        </row>
        <row r="7">
          <cell r="AM7">
            <v>0</v>
          </cell>
          <cell r="AN7">
            <v>0</v>
          </cell>
        </row>
        <row r="8">
          <cell r="AM8">
            <v>0</v>
          </cell>
          <cell r="AN8">
            <v>0</v>
          </cell>
        </row>
        <row r="9">
          <cell r="AM9">
            <v>0</v>
          </cell>
          <cell r="AN9">
            <v>0</v>
          </cell>
        </row>
        <row r="10">
          <cell r="AM10">
            <v>0</v>
          </cell>
          <cell r="AN10">
            <v>0</v>
          </cell>
        </row>
        <row r="11">
          <cell r="AM11">
            <v>0</v>
          </cell>
          <cell r="AN11">
            <v>0</v>
          </cell>
        </row>
        <row r="12">
          <cell r="AM12">
            <v>0</v>
          </cell>
          <cell r="AN12">
            <v>0</v>
          </cell>
        </row>
        <row r="13">
          <cell r="AM13">
            <v>0</v>
          </cell>
          <cell r="AN13">
            <v>0</v>
          </cell>
        </row>
        <row r="14">
          <cell r="AM14">
            <v>0</v>
          </cell>
          <cell r="AN14">
            <v>0</v>
          </cell>
        </row>
        <row r="15">
          <cell r="AM15">
            <v>0</v>
          </cell>
          <cell r="AN15">
            <v>0</v>
          </cell>
        </row>
        <row r="16">
          <cell r="AM16">
            <v>0</v>
          </cell>
          <cell r="AN16">
            <v>0</v>
          </cell>
        </row>
        <row r="17">
          <cell r="AM17">
            <v>0</v>
          </cell>
          <cell r="AN17">
            <v>0</v>
          </cell>
        </row>
        <row r="18">
          <cell r="AM18">
            <v>0</v>
          </cell>
          <cell r="AN18">
            <v>0</v>
          </cell>
        </row>
        <row r="19">
          <cell r="AM19">
            <v>0</v>
          </cell>
          <cell r="AN19">
            <v>0</v>
          </cell>
        </row>
        <row r="20">
          <cell r="AM20">
            <v>0</v>
          </cell>
          <cell r="AN20">
            <v>0</v>
          </cell>
        </row>
        <row r="21">
          <cell r="AM21">
            <v>0</v>
          </cell>
          <cell r="AN21">
            <v>0</v>
          </cell>
        </row>
        <row r="22">
          <cell r="AM22">
            <v>0</v>
          </cell>
          <cell r="AN22">
            <v>0</v>
          </cell>
        </row>
        <row r="23">
          <cell r="AM23">
            <v>0</v>
          </cell>
          <cell r="AN23">
            <v>0</v>
          </cell>
        </row>
        <row r="24">
          <cell r="AM24">
            <v>0</v>
          </cell>
          <cell r="AN24">
            <v>0</v>
          </cell>
        </row>
        <row r="25">
          <cell r="AM25">
            <v>0</v>
          </cell>
          <cell r="AN25">
            <v>0</v>
          </cell>
        </row>
        <row r="26">
          <cell r="AM26">
            <v>0</v>
          </cell>
          <cell r="AN26">
            <v>0</v>
          </cell>
        </row>
        <row r="27">
          <cell r="AM27">
            <v>0</v>
          </cell>
          <cell r="AN27">
            <v>0</v>
          </cell>
        </row>
        <row r="28">
          <cell r="AM28">
            <v>0</v>
          </cell>
          <cell r="AN28">
            <v>0</v>
          </cell>
        </row>
        <row r="29">
          <cell r="AM29">
            <v>0</v>
          </cell>
          <cell r="AN29">
            <v>0</v>
          </cell>
        </row>
        <row r="30">
          <cell r="AM30">
            <v>0</v>
          </cell>
          <cell r="AN30">
            <v>0</v>
          </cell>
        </row>
        <row r="31">
          <cell r="AM31">
            <v>0</v>
          </cell>
          <cell r="AN31">
            <v>0</v>
          </cell>
        </row>
        <row r="32">
          <cell r="AM32">
            <v>0</v>
          </cell>
          <cell r="AN32">
            <v>0</v>
          </cell>
        </row>
        <row r="33">
          <cell r="AM33">
            <v>0</v>
          </cell>
          <cell r="AN33">
            <v>0</v>
          </cell>
        </row>
        <row r="34">
          <cell r="AM34">
            <v>0</v>
          </cell>
          <cell r="AN34">
            <v>0</v>
          </cell>
        </row>
        <row r="35">
          <cell r="AM35">
            <v>0</v>
          </cell>
          <cell r="AN35">
            <v>0</v>
          </cell>
        </row>
        <row r="36">
          <cell r="AM36">
            <v>0</v>
          </cell>
          <cell r="AN36">
            <v>0</v>
          </cell>
        </row>
        <row r="37">
          <cell r="AM37">
            <v>0</v>
          </cell>
          <cell r="AN37">
            <v>0</v>
          </cell>
        </row>
        <row r="38">
          <cell r="AM38">
            <v>0</v>
          </cell>
          <cell r="AN38">
            <v>0</v>
          </cell>
        </row>
        <row r="39">
          <cell r="AM39">
            <v>0</v>
          </cell>
          <cell r="AN39">
            <v>0</v>
          </cell>
        </row>
        <row r="40">
          <cell r="AM40">
            <v>0</v>
          </cell>
          <cell r="AN40">
            <v>0</v>
          </cell>
        </row>
        <row r="41">
          <cell r="AM41">
            <v>0</v>
          </cell>
          <cell r="AN41">
            <v>0</v>
          </cell>
        </row>
        <row r="42">
          <cell r="AM42">
            <v>0</v>
          </cell>
          <cell r="AN42">
            <v>0</v>
          </cell>
        </row>
        <row r="43">
          <cell r="AM43">
            <v>0</v>
          </cell>
          <cell r="AN43">
            <v>0</v>
          </cell>
        </row>
        <row r="44">
          <cell r="AM44">
            <v>0</v>
          </cell>
          <cell r="AN44">
            <v>0</v>
          </cell>
        </row>
        <row r="45">
          <cell r="AM45">
            <v>0</v>
          </cell>
          <cell r="AN45">
            <v>0</v>
          </cell>
        </row>
        <row r="46">
          <cell r="AM46">
            <v>0</v>
          </cell>
          <cell r="AN46">
            <v>0</v>
          </cell>
        </row>
        <row r="47">
          <cell r="AM47">
            <v>0</v>
          </cell>
          <cell r="AN47">
            <v>0</v>
          </cell>
        </row>
        <row r="48">
          <cell r="AM48">
            <v>0</v>
          </cell>
          <cell r="AN48">
            <v>0</v>
          </cell>
        </row>
        <row r="49">
          <cell r="AM49">
            <v>0</v>
          </cell>
          <cell r="AN49">
            <v>0</v>
          </cell>
        </row>
        <row r="50">
          <cell r="AM50">
            <v>0</v>
          </cell>
          <cell r="AN50">
            <v>0</v>
          </cell>
        </row>
        <row r="51">
          <cell r="AM51">
            <v>0</v>
          </cell>
          <cell r="AN51">
            <v>0</v>
          </cell>
        </row>
        <row r="52">
          <cell r="AM52">
            <v>0</v>
          </cell>
          <cell r="AN52">
            <v>0</v>
          </cell>
        </row>
        <row r="53">
          <cell r="AM53">
            <v>0</v>
          </cell>
          <cell r="AN53">
            <v>0</v>
          </cell>
        </row>
        <row r="54">
          <cell r="AM54">
            <v>0</v>
          </cell>
          <cell r="AN54">
            <v>0</v>
          </cell>
        </row>
        <row r="55">
          <cell r="AM55">
            <v>0</v>
          </cell>
          <cell r="AN55">
            <v>0</v>
          </cell>
        </row>
        <row r="56">
          <cell r="AM56">
            <v>0</v>
          </cell>
          <cell r="AN56">
            <v>0</v>
          </cell>
        </row>
        <row r="57">
          <cell r="AM57">
            <v>0</v>
          </cell>
          <cell r="AN57">
            <v>0</v>
          </cell>
        </row>
        <row r="58">
          <cell r="AM58">
            <v>0</v>
          </cell>
          <cell r="AN58">
            <v>0</v>
          </cell>
        </row>
        <row r="59">
          <cell r="AM59">
            <v>0</v>
          </cell>
          <cell r="AN59">
            <v>0</v>
          </cell>
        </row>
        <row r="60">
          <cell r="AM60">
            <v>0</v>
          </cell>
          <cell r="AN60">
            <v>0</v>
          </cell>
        </row>
        <row r="61">
          <cell r="AM61">
            <v>0</v>
          </cell>
          <cell r="AN61">
            <v>0</v>
          </cell>
        </row>
        <row r="62">
          <cell r="AM62">
            <v>0</v>
          </cell>
          <cell r="AN62">
            <v>0</v>
          </cell>
        </row>
        <row r="63">
          <cell r="AM63">
            <v>0</v>
          </cell>
          <cell r="AN63">
            <v>0</v>
          </cell>
        </row>
        <row r="64">
          <cell r="AM64">
            <v>0</v>
          </cell>
          <cell r="AN64">
            <v>0</v>
          </cell>
        </row>
        <row r="65">
          <cell r="AM65">
            <v>0</v>
          </cell>
          <cell r="AN65">
            <v>0</v>
          </cell>
        </row>
        <row r="66">
          <cell r="AM66">
            <v>0</v>
          </cell>
          <cell r="AN66">
            <v>0</v>
          </cell>
        </row>
        <row r="67">
          <cell r="AM67">
            <v>0</v>
          </cell>
          <cell r="AN67">
            <v>0</v>
          </cell>
        </row>
        <row r="68">
          <cell r="AM68">
            <v>0</v>
          </cell>
          <cell r="AN68">
            <v>0</v>
          </cell>
        </row>
        <row r="69">
          <cell r="AM69">
            <v>0</v>
          </cell>
          <cell r="AN69">
            <v>0</v>
          </cell>
        </row>
        <row r="70">
          <cell r="AM70">
            <v>0</v>
          </cell>
          <cell r="AN70">
            <v>0</v>
          </cell>
        </row>
        <row r="71">
          <cell r="AM71">
            <v>0</v>
          </cell>
          <cell r="AN71">
            <v>0</v>
          </cell>
        </row>
        <row r="72">
          <cell r="AM72">
            <v>0</v>
          </cell>
          <cell r="AN72">
            <v>0</v>
          </cell>
        </row>
        <row r="73">
          <cell r="AM73">
            <v>0</v>
          </cell>
          <cell r="AN73">
            <v>0</v>
          </cell>
        </row>
        <row r="74">
          <cell r="AM74">
            <v>0</v>
          </cell>
          <cell r="AN74">
            <v>0</v>
          </cell>
        </row>
        <row r="75">
          <cell r="AM75">
            <v>0</v>
          </cell>
          <cell r="AN75">
            <v>0</v>
          </cell>
        </row>
        <row r="76">
          <cell r="AM76">
            <v>0</v>
          </cell>
          <cell r="AN76">
            <v>0</v>
          </cell>
        </row>
        <row r="77">
          <cell r="AM77">
            <v>0</v>
          </cell>
          <cell r="AN77">
            <v>0</v>
          </cell>
        </row>
        <row r="78">
          <cell r="AM78">
            <v>0</v>
          </cell>
          <cell r="AN78">
            <v>0</v>
          </cell>
        </row>
        <row r="79">
          <cell r="AM79">
            <v>0</v>
          </cell>
          <cell r="AN79">
            <v>0</v>
          </cell>
        </row>
        <row r="80">
          <cell r="AM80">
            <v>0</v>
          </cell>
          <cell r="AN80">
            <v>0</v>
          </cell>
        </row>
      </sheetData>
      <sheetData sheetId="6">
        <row r="4">
          <cell r="AM4">
            <v>0</v>
          </cell>
          <cell r="AN4">
            <v>0</v>
          </cell>
        </row>
        <row r="5">
          <cell r="AM5">
            <v>0</v>
          </cell>
          <cell r="AN5">
            <v>0</v>
          </cell>
        </row>
        <row r="6">
          <cell r="AM6">
            <v>0</v>
          </cell>
          <cell r="AN6">
            <v>0</v>
          </cell>
        </row>
        <row r="7">
          <cell r="AM7">
            <v>0</v>
          </cell>
          <cell r="AN7">
            <v>0</v>
          </cell>
        </row>
        <row r="8">
          <cell r="AM8">
            <v>0</v>
          </cell>
          <cell r="AN8">
            <v>0</v>
          </cell>
        </row>
        <row r="9">
          <cell r="AM9">
            <v>0</v>
          </cell>
          <cell r="AN9">
            <v>0</v>
          </cell>
        </row>
        <row r="10">
          <cell r="AM10">
            <v>0</v>
          </cell>
          <cell r="AN10">
            <v>0</v>
          </cell>
        </row>
        <row r="11">
          <cell r="AM11">
            <v>0</v>
          </cell>
          <cell r="AN11">
            <v>0</v>
          </cell>
        </row>
        <row r="12">
          <cell r="AM12">
            <v>0</v>
          </cell>
          <cell r="AN12">
            <v>0</v>
          </cell>
        </row>
        <row r="13">
          <cell r="AM13">
            <v>0</v>
          </cell>
          <cell r="AN13">
            <v>0</v>
          </cell>
        </row>
        <row r="14">
          <cell r="AM14">
            <v>0</v>
          </cell>
          <cell r="AN14">
            <v>0</v>
          </cell>
        </row>
        <row r="15">
          <cell r="AM15">
            <v>0</v>
          </cell>
          <cell r="AN15">
            <v>0</v>
          </cell>
        </row>
        <row r="16">
          <cell r="AM16">
            <v>0</v>
          </cell>
          <cell r="AN16">
            <v>0</v>
          </cell>
        </row>
        <row r="17">
          <cell r="AM17">
            <v>0</v>
          </cell>
          <cell r="AN17">
            <v>0</v>
          </cell>
        </row>
        <row r="18">
          <cell r="AM18">
            <v>0</v>
          </cell>
          <cell r="AN18">
            <v>0</v>
          </cell>
        </row>
        <row r="19">
          <cell r="AM19">
            <v>0</v>
          </cell>
          <cell r="AN19">
            <v>0</v>
          </cell>
        </row>
        <row r="20">
          <cell r="AM20">
            <v>0</v>
          </cell>
          <cell r="AN20">
            <v>0</v>
          </cell>
        </row>
        <row r="21">
          <cell r="AM21">
            <v>0</v>
          </cell>
          <cell r="AN21">
            <v>0</v>
          </cell>
        </row>
        <row r="22">
          <cell r="AM22">
            <v>0</v>
          </cell>
          <cell r="AN22">
            <v>0</v>
          </cell>
        </row>
        <row r="23">
          <cell r="AM23">
            <v>0</v>
          </cell>
          <cell r="AN23">
            <v>0</v>
          </cell>
        </row>
        <row r="24">
          <cell r="AM24">
            <v>0</v>
          </cell>
          <cell r="AN24">
            <v>0</v>
          </cell>
        </row>
        <row r="25">
          <cell r="AM25">
            <v>0</v>
          </cell>
          <cell r="AN25">
            <v>0</v>
          </cell>
        </row>
        <row r="26">
          <cell r="AM26">
            <v>0</v>
          </cell>
          <cell r="AN26">
            <v>0</v>
          </cell>
        </row>
        <row r="27">
          <cell r="AM27">
            <v>0</v>
          </cell>
          <cell r="AN27">
            <v>0</v>
          </cell>
        </row>
        <row r="28">
          <cell r="AM28">
            <v>0</v>
          </cell>
          <cell r="AN28">
            <v>0</v>
          </cell>
        </row>
        <row r="29">
          <cell r="AM29">
            <v>0</v>
          </cell>
          <cell r="AN29">
            <v>0</v>
          </cell>
        </row>
        <row r="30">
          <cell r="AM30">
            <v>0</v>
          </cell>
          <cell r="AN30">
            <v>0</v>
          </cell>
        </row>
        <row r="31">
          <cell r="AM31">
            <v>0</v>
          </cell>
          <cell r="AN31">
            <v>0</v>
          </cell>
        </row>
        <row r="32">
          <cell r="AM32">
            <v>0</v>
          </cell>
          <cell r="AN32">
            <v>0</v>
          </cell>
        </row>
        <row r="33">
          <cell r="AM33">
            <v>0</v>
          </cell>
          <cell r="AN33">
            <v>0</v>
          </cell>
        </row>
        <row r="34">
          <cell r="AM34">
            <v>0</v>
          </cell>
          <cell r="AN34">
            <v>0</v>
          </cell>
        </row>
        <row r="35">
          <cell r="AM35">
            <v>0</v>
          </cell>
          <cell r="AN35">
            <v>0</v>
          </cell>
        </row>
        <row r="36">
          <cell r="AM36">
            <v>0</v>
          </cell>
          <cell r="AN36">
            <v>0</v>
          </cell>
        </row>
        <row r="37">
          <cell r="AM37">
            <v>0</v>
          </cell>
          <cell r="AN37">
            <v>0</v>
          </cell>
        </row>
        <row r="38">
          <cell r="AM38">
            <v>0</v>
          </cell>
          <cell r="AN38">
            <v>0</v>
          </cell>
        </row>
        <row r="39">
          <cell r="AM39">
            <v>0</v>
          </cell>
          <cell r="AN39">
            <v>0</v>
          </cell>
        </row>
        <row r="40">
          <cell r="AM40">
            <v>0</v>
          </cell>
          <cell r="AN40">
            <v>0</v>
          </cell>
        </row>
        <row r="41">
          <cell r="AM41">
            <v>0</v>
          </cell>
          <cell r="AN41">
            <v>0</v>
          </cell>
        </row>
        <row r="42">
          <cell r="AM42">
            <v>0</v>
          </cell>
          <cell r="AN42">
            <v>0</v>
          </cell>
        </row>
        <row r="43">
          <cell r="AM43">
            <v>0</v>
          </cell>
          <cell r="AN43">
            <v>0</v>
          </cell>
        </row>
        <row r="44">
          <cell r="AM44">
            <v>0</v>
          </cell>
          <cell r="AN44">
            <v>0</v>
          </cell>
        </row>
        <row r="45">
          <cell r="AM45">
            <v>0</v>
          </cell>
          <cell r="AN45">
            <v>0</v>
          </cell>
        </row>
        <row r="46">
          <cell r="AM46">
            <v>0</v>
          </cell>
          <cell r="AN46">
            <v>0</v>
          </cell>
        </row>
        <row r="47">
          <cell r="AM47">
            <v>0</v>
          </cell>
          <cell r="AN47">
            <v>0</v>
          </cell>
        </row>
        <row r="48">
          <cell r="AM48">
            <v>0</v>
          </cell>
          <cell r="AN48">
            <v>0</v>
          </cell>
        </row>
        <row r="49">
          <cell r="AM49">
            <v>0</v>
          </cell>
          <cell r="AN49">
            <v>0</v>
          </cell>
        </row>
        <row r="50">
          <cell r="AM50">
            <v>0</v>
          </cell>
          <cell r="AN50">
            <v>0</v>
          </cell>
        </row>
        <row r="51">
          <cell r="AM51">
            <v>0</v>
          </cell>
          <cell r="AN51">
            <v>0</v>
          </cell>
        </row>
        <row r="52">
          <cell r="AM52">
            <v>0</v>
          </cell>
          <cell r="AN52">
            <v>0</v>
          </cell>
        </row>
        <row r="53">
          <cell r="AM53">
            <v>0</v>
          </cell>
          <cell r="AN53">
            <v>0</v>
          </cell>
        </row>
        <row r="54">
          <cell r="AM54">
            <v>0</v>
          </cell>
          <cell r="AN54">
            <v>0</v>
          </cell>
        </row>
        <row r="55">
          <cell r="AM55">
            <v>0</v>
          </cell>
          <cell r="AN55">
            <v>0</v>
          </cell>
        </row>
        <row r="56">
          <cell r="AM56">
            <v>0</v>
          </cell>
          <cell r="AN56">
            <v>0</v>
          </cell>
        </row>
        <row r="57">
          <cell r="AM57">
            <v>0</v>
          </cell>
          <cell r="AN57">
            <v>0</v>
          </cell>
        </row>
        <row r="58">
          <cell r="AM58">
            <v>0</v>
          </cell>
          <cell r="AN58">
            <v>0</v>
          </cell>
        </row>
        <row r="59">
          <cell r="AM59">
            <v>0</v>
          </cell>
          <cell r="AN59">
            <v>0</v>
          </cell>
        </row>
        <row r="60">
          <cell r="AM60">
            <v>0</v>
          </cell>
          <cell r="AN60">
            <v>0</v>
          </cell>
        </row>
        <row r="61">
          <cell r="AM61">
            <v>0</v>
          </cell>
          <cell r="AN61">
            <v>0</v>
          </cell>
        </row>
        <row r="62">
          <cell r="AM62">
            <v>0</v>
          </cell>
          <cell r="AN62">
            <v>0</v>
          </cell>
        </row>
        <row r="63">
          <cell r="AM63">
            <v>0</v>
          </cell>
          <cell r="AN63">
            <v>0</v>
          </cell>
        </row>
        <row r="64">
          <cell r="AM64">
            <v>0</v>
          </cell>
          <cell r="AN64">
            <v>0</v>
          </cell>
        </row>
        <row r="65">
          <cell r="AM65">
            <v>0</v>
          </cell>
          <cell r="AN65">
            <v>0</v>
          </cell>
        </row>
        <row r="66">
          <cell r="AM66">
            <v>0</v>
          </cell>
          <cell r="AN66">
            <v>0</v>
          </cell>
        </row>
        <row r="67">
          <cell r="AM67">
            <v>0</v>
          </cell>
          <cell r="AN67">
            <v>0</v>
          </cell>
        </row>
        <row r="68">
          <cell r="AM68">
            <v>0</v>
          </cell>
          <cell r="AN68">
            <v>0</v>
          </cell>
        </row>
        <row r="69">
          <cell r="AM69">
            <v>0</v>
          </cell>
          <cell r="AN69">
            <v>0</v>
          </cell>
        </row>
        <row r="70">
          <cell r="AM70">
            <v>0</v>
          </cell>
          <cell r="AN70">
            <v>0</v>
          </cell>
        </row>
        <row r="71">
          <cell r="AM71">
            <v>0</v>
          </cell>
          <cell r="AN71">
            <v>0</v>
          </cell>
        </row>
        <row r="72">
          <cell r="AM72">
            <v>0</v>
          </cell>
          <cell r="AN72">
            <v>0</v>
          </cell>
        </row>
        <row r="73">
          <cell r="AM73">
            <v>0</v>
          </cell>
          <cell r="AN73">
            <v>0</v>
          </cell>
        </row>
        <row r="74">
          <cell r="AM74">
            <v>0</v>
          </cell>
          <cell r="AN74">
            <v>0</v>
          </cell>
        </row>
        <row r="75">
          <cell r="AM75">
            <v>0</v>
          </cell>
          <cell r="AN75">
            <v>0</v>
          </cell>
        </row>
        <row r="76">
          <cell r="AM76">
            <v>0</v>
          </cell>
          <cell r="AN76">
            <v>0</v>
          </cell>
        </row>
        <row r="77">
          <cell r="AM77">
            <v>0</v>
          </cell>
          <cell r="AN77">
            <v>0</v>
          </cell>
        </row>
        <row r="78">
          <cell r="AM78">
            <v>0</v>
          </cell>
          <cell r="AN78">
            <v>0</v>
          </cell>
        </row>
        <row r="79">
          <cell r="AM79">
            <v>0</v>
          </cell>
          <cell r="AN79">
            <v>0</v>
          </cell>
        </row>
        <row r="80">
          <cell r="AM80">
            <v>0</v>
          </cell>
          <cell r="AN80">
            <v>0</v>
          </cell>
        </row>
      </sheetData>
      <sheetData sheetId="7">
        <row r="4">
          <cell r="AM4">
            <v>0</v>
          </cell>
          <cell r="AN4">
            <v>0</v>
          </cell>
          <cell r="AT4">
            <v>0</v>
          </cell>
          <cell r="AV4">
            <v>0</v>
          </cell>
        </row>
        <row r="5">
          <cell r="AM5">
            <v>0</v>
          </cell>
          <cell r="AN5">
            <v>0</v>
          </cell>
          <cell r="AT5">
            <v>0</v>
          </cell>
          <cell r="AV5">
            <v>0</v>
          </cell>
        </row>
        <row r="6">
          <cell r="AM6">
            <v>0</v>
          </cell>
          <cell r="AN6">
            <v>0</v>
          </cell>
          <cell r="AT6">
            <v>0</v>
          </cell>
          <cell r="AV6">
            <v>0</v>
          </cell>
        </row>
        <row r="7">
          <cell r="AM7">
            <v>0</v>
          </cell>
          <cell r="AN7">
            <v>0</v>
          </cell>
          <cell r="AT7">
            <v>0</v>
          </cell>
          <cell r="AV7">
            <v>0</v>
          </cell>
        </row>
        <row r="8">
          <cell r="AM8">
            <v>0</v>
          </cell>
          <cell r="AN8">
            <v>0</v>
          </cell>
          <cell r="AT8">
            <v>0</v>
          </cell>
          <cell r="AV8">
            <v>0</v>
          </cell>
        </row>
        <row r="9">
          <cell r="AM9">
            <v>0</v>
          </cell>
          <cell r="AN9">
            <v>0</v>
          </cell>
          <cell r="AT9">
            <v>0</v>
          </cell>
          <cell r="AV9">
            <v>0</v>
          </cell>
        </row>
        <row r="10">
          <cell r="AM10">
            <v>0</v>
          </cell>
          <cell r="AN10">
            <v>0</v>
          </cell>
          <cell r="AT10">
            <v>0</v>
          </cell>
          <cell r="AV10">
            <v>0</v>
          </cell>
        </row>
        <row r="11">
          <cell r="AM11">
            <v>0</v>
          </cell>
          <cell r="AN11">
            <v>0</v>
          </cell>
          <cell r="AT11">
            <v>0</v>
          </cell>
          <cell r="AV11">
            <v>0</v>
          </cell>
        </row>
        <row r="12">
          <cell r="AM12">
            <v>0</v>
          </cell>
          <cell r="AN12">
            <v>0</v>
          </cell>
          <cell r="AT12">
            <v>0</v>
          </cell>
          <cell r="AV12">
            <v>0</v>
          </cell>
        </row>
        <row r="13">
          <cell r="AM13">
            <v>0</v>
          </cell>
          <cell r="AN13">
            <v>0</v>
          </cell>
          <cell r="AT13">
            <v>0</v>
          </cell>
          <cell r="AV13">
            <v>0</v>
          </cell>
        </row>
        <row r="14">
          <cell r="AM14">
            <v>0</v>
          </cell>
          <cell r="AN14">
            <v>0</v>
          </cell>
          <cell r="AT14">
            <v>0</v>
          </cell>
          <cell r="AV14">
            <v>0</v>
          </cell>
        </row>
        <row r="15">
          <cell r="AM15">
            <v>0</v>
          </cell>
          <cell r="AN15">
            <v>0</v>
          </cell>
          <cell r="AT15">
            <v>0</v>
          </cell>
          <cell r="AV15">
            <v>0</v>
          </cell>
        </row>
        <row r="16">
          <cell r="AM16">
            <v>0</v>
          </cell>
          <cell r="AN16">
            <v>0</v>
          </cell>
          <cell r="AT16">
            <v>0</v>
          </cell>
          <cell r="AV16">
            <v>0</v>
          </cell>
        </row>
        <row r="17">
          <cell r="AM17">
            <v>0</v>
          </cell>
          <cell r="AN17">
            <v>0</v>
          </cell>
          <cell r="AT17">
            <v>0</v>
          </cell>
          <cell r="AV17">
            <v>0</v>
          </cell>
        </row>
        <row r="18">
          <cell r="AM18">
            <v>0</v>
          </cell>
          <cell r="AN18">
            <v>0</v>
          </cell>
          <cell r="AT18">
            <v>0</v>
          </cell>
          <cell r="AV18">
            <v>0</v>
          </cell>
        </row>
        <row r="19">
          <cell r="AM19">
            <v>0</v>
          </cell>
          <cell r="AN19">
            <v>0</v>
          </cell>
          <cell r="AT19">
            <v>0</v>
          </cell>
          <cell r="AV19">
            <v>0</v>
          </cell>
        </row>
        <row r="20">
          <cell r="AM20">
            <v>0</v>
          </cell>
          <cell r="AN20">
            <v>0</v>
          </cell>
          <cell r="AT20">
            <v>0</v>
          </cell>
          <cell r="AV20">
            <v>0</v>
          </cell>
        </row>
        <row r="21">
          <cell r="AM21">
            <v>0</v>
          </cell>
          <cell r="AN21">
            <v>0</v>
          </cell>
          <cell r="AT21">
            <v>0</v>
          </cell>
          <cell r="AV21">
            <v>0</v>
          </cell>
        </row>
        <row r="22">
          <cell r="AM22">
            <v>0</v>
          </cell>
          <cell r="AN22">
            <v>0</v>
          </cell>
          <cell r="AT22">
            <v>0</v>
          </cell>
          <cell r="AV22">
            <v>0</v>
          </cell>
        </row>
        <row r="23">
          <cell r="AM23">
            <v>0</v>
          </cell>
          <cell r="AN23">
            <v>0</v>
          </cell>
          <cell r="AT23">
            <v>0</v>
          </cell>
          <cell r="AV23">
            <v>0</v>
          </cell>
        </row>
        <row r="24">
          <cell r="AM24">
            <v>0</v>
          </cell>
          <cell r="AN24">
            <v>0</v>
          </cell>
          <cell r="AT24">
            <v>0</v>
          </cell>
          <cell r="AV24">
            <v>0</v>
          </cell>
        </row>
        <row r="25">
          <cell r="AM25">
            <v>0</v>
          </cell>
          <cell r="AN25">
            <v>0</v>
          </cell>
          <cell r="AT25">
            <v>0</v>
          </cell>
          <cell r="AV25">
            <v>0</v>
          </cell>
        </row>
        <row r="26">
          <cell r="AM26">
            <v>0</v>
          </cell>
          <cell r="AN26">
            <v>0</v>
          </cell>
          <cell r="AT26">
            <v>0</v>
          </cell>
          <cell r="AV26">
            <v>0</v>
          </cell>
        </row>
        <row r="27">
          <cell r="AM27">
            <v>0</v>
          </cell>
          <cell r="AN27">
            <v>0</v>
          </cell>
          <cell r="AT27">
            <v>0</v>
          </cell>
          <cell r="AV27">
            <v>0</v>
          </cell>
        </row>
        <row r="28">
          <cell r="AM28">
            <v>0</v>
          </cell>
          <cell r="AN28">
            <v>0</v>
          </cell>
          <cell r="AT28">
            <v>0</v>
          </cell>
          <cell r="AV28">
            <v>0</v>
          </cell>
        </row>
        <row r="29">
          <cell r="AM29">
            <v>0</v>
          </cell>
          <cell r="AN29">
            <v>0</v>
          </cell>
          <cell r="AT29">
            <v>0</v>
          </cell>
          <cell r="AV29">
            <v>0</v>
          </cell>
        </row>
        <row r="30">
          <cell r="AM30">
            <v>0</v>
          </cell>
          <cell r="AN30">
            <v>0</v>
          </cell>
          <cell r="AT30">
            <v>0</v>
          </cell>
          <cell r="AV30">
            <v>0</v>
          </cell>
        </row>
        <row r="31">
          <cell r="AM31">
            <v>0</v>
          </cell>
          <cell r="AN31">
            <v>0</v>
          </cell>
          <cell r="AT31">
            <v>0</v>
          </cell>
          <cell r="AV31">
            <v>0</v>
          </cell>
        </row>
        <row r="32">
          <cell r="AM32">
            <v>0</v>
          </cell>
          <cell r="AN32">
            <v>0</v>
          </cell>
          <cell r="AT32">
            <v>0</v>
          </cell>
          <cell r="AV32">
            <v>0</v>
          </cell>
        </row>
        <row r="33">
          <cell r="AM33">
            <v>0</v>
          </cell>
          <cell r="AN33">
            <v>0</v>
          </cell>
          <cell r="AT33">
            <v>0</v>
          </cell>
          <cell r="AV33">
            <v>0</v>
          </cell>
        </row>
        <row r="34">
          <cell r="AM34">
            <v>0</v>
          </cell>
          <cell r="AN34">
            <v>0</v>
          </cell>
          <cell r="AT34">
            <v>0</v>
          </cell>
          <cell r="AV34">
            <v>0</v>
          </cell>
        </row>
        <row r="35">
          <cell r="AM35">
            <v>0</v>
          </cell>
          <cell r="AN35">
            <v>0</v>
          </cell>
          <cell r="AT35">
            <v>0</v>
          </cell>
          <cell r="AV35">
            <v>0</v>
          </cell>
        </row>
        <row r="36">
          <cell r="AM36">
            <v>0</v>
          </cell>
          <cell r="AN36">
            <v>0</v>
          </cell>
          <cell r="AT36">
            <v>0</v>
          </cell>
          <cell r="AV36">
            <v>0</v>
          </cell>
        </row>
        <row r="37">
          <cell r="AM37">
            <v>0</v>
          </cell>
          <cell r="AN37">
            <v>0</v>
          </cell>
          <cell r="AT37">
            <v>0</v>
          </cell>
          <cell r="AV37">
            <v>0</v>
          </cell>
        </row>
        <row r="38">
          <cell r="AM38">
            <v>0</v>
          </cell>
          <cell r="AN38">
            <v>0</v>
          </cell>
          <cell r="AT38">
            <v>0</v>
          </cell>
          <cell r="AV38">
            <v>0</v>
          </cell>
        </row>
        <row r="39">
          <cell r="AM39">
            <v>0</v>
          </cell>
          <cell r="AN39">
            <v>0</v>
          </cell>
          <cell r="AT39">
            <v>0</v>
          </cell>
          <cell r="AV39">
            <v>0</v>
          </cell>
        </row>
        <row r="40">
          <cell r="AM40">
            <v>0</v>
          </cell>
          <cell r="AN40">
            <v>0</v>
          </cell>
          <cell r="AT40">
            <v>0</v>
          </cell>
          <cell r="AV40">
            <v>0</v>
          </cell>
        </row>
        <row r="41">
          <cell r="AM41">
            <v>0</v>
          </cell>
          <cell r="AN41">
            <v>0</v>
          </cell>
          <cell r="AT41">
            <v>0</v>
          </cell>
          <cell r="AV41">
            <v>0</v>
          </cell>
        </row>
        <row r="42">
          <cell r="AM42">
            <v>0</v>
          </cell>
          <cell r="AN42">
            <v>0</v>
          </cell>
          <cell r="AT42">
            <v>0</v>
          </cell>
          <cell r="AV42">
            <v>0</v>
          </cell>
        </row>
        <row r="43">
          <cell r="AM43">
            <v>0</v>
          </cell>
          <cell r="AN43">
            <v>0</v>
          </cell>
          <cell r="AT43">
            <v>0</v>
          </cell>
          <cell r="AV43">
            <v>0</v>
          </cell>
        </row>
        <row r="44">
          <cell r="AM44">
            <v>0</v>
          </cell>
          <cell r="AN44">
            <v>0</v>
          </cell>
          <cell r="AT44">
            <v>0</v>
          </cell>
          <cell r="AV44">
            <v>0</v>
          </cell>
        </row>
        <row r="45">
          <cell r="AM45">
            <v>0</v>
          </cell>
          <cell r="AN45">
            <v>0</v>
          </cell>
          <cell r="AT45">
            <v>0</v>
          </cell>
          <cell r="AV45">
            <v>0</v>
          </cell>
        </row>
        <row r="46">
          <cell r="AM46">
            <v>0</v>
          </cell>
          <cell r="AN46">
            <v>0</v>
          </cell>
          <cell r="AT46">
            <v>0</v>
          </cell>
          <cell r="AV46">
            <v>0</v>
          </cell>
        </row>
        <row r="47">
          <cell r="AM47">
            <v>0</v>
          </cell>
          <cell r="AN47">
            <v>0</v>
          </cell>
          <cell r="AT47">
            <v>0</v>
          </cell>
          <cell r="AV47">
            <v>0</v>
          </cell>
        </row>
        <row r="48">
          <cell r="AM48">
            <v>0</v>
          </cell>
          <cell r="AN48">
            <v>0</v>
          </cell>
          <cell r="AT48">
            <v>0</v>
          </cell>
          <cell r="AV48">
            <v>0</v>
          </cell>
        </row>
        <row r="49">
          <cell r="AM49">
            <v>0</v>
          </cell>
          <cell r="AN49">
            <v>0</v>
          </cell>
          <cell r="AT49">
            <v>0</v>
          </cell>
          <cell r="AV49">
            <v>0</v>
          </cell>
        </row>
        <row r="50">
          <cell r="AM50">
            <v>0</v>
          </cell>
          <cell r="AN50">
            <v>0</v>
          </cell>
          <cell r="AT50">
            <v>0</v>
          </cell>
          <cell r="AV50">
            <v>0</v>
          </cell>
        </row>
        <row r="51">
          <cell r="AM51">
            <v>0</v>
          </cell>
          <cell r="AN51">
            <v>0</v>
          </cell>
          <cell r="AT51">
            <v>0</v>
          </cell>
          <cell r="AV51">
            <v>0</v>
          </cell>
        </row>
        <row r="52">
          <cell r="AM52">
            <v>0</v>
          </cell>
          <cell r="AN52">
            <v>0</v>
          </cell>
          <cell r="AT52">
            <v>0</v>
          </cell>
          <cell r="AV52">
            <v>0</v>
          </cell>
        </row>
        <row r="53">
          <cell r="AM53">
            <v>0</v>
          </cell>
          <cell r="AN53">
            <v>0</v>
          </cell>
          <cell r="AT53">
            <v>0</v>
          </cell>
          <cell r="AV53">
            <v>0</v>
          </cell>
        </row>
        <row r="54">
          <cell r="AM54">
            <v>0</v>
          </cell>
          <cell r="AN54">
            <v>0</v>
          </cell>
          <cell r="AT54">
            <v>0</v>
          </cell>
          <cell r="AV54">
            <v>0</v>
          </cell>
        </row>
        <row r="55">
          <cell r="AM55">
            <v>0</v>
          </cell>
          <cell r="AN55">
            <v>0</v>
          </cell>
          <cell r="AT55">
            <v>0</v>
          </cell>
          <cell r="AV55">
            <v>0</v>
          </cell>
        </row>
        <row r="56">
          <cell r="AM56">
            <v>0</v>
          </cell>
          <cell r="AN56">
            <v>0</v>
          </cell>
          <cell r="AT56">
            <v>0</v>
          </cell>
          <cell r="AV56">
            <v>0</v>
          </cell>
        </row>
        <row r="57">
          <cell r="AM57">
            <v>0</v>
          </cell>
          <cell r="AN57">
            <v>0</v>
          </cell>
          <cell r="AT57">
            <v>0</v>
          </cell>
          <cell r="AV57">
            <v>0</v>
          </cell>
        </row>
        <row r="58">
          <cell r="AM58">
            <v>0</v>
          </cell>
          <cell r="AN58">
            <v>0</v>
          </cell>
          <cell r="AT58">
            <v>0</v>
          </cell>
          <cell r="AV58">
            <v>0</v>
          </cell>
        </row>
        <row r="59">
          <cell r="AM59">
            <v>0</v>
          </cell>
          <cell r="AN59">
            <v>0</v>
          </cell>
          <cell r="AT59">
            <v>0</v>
          </cell>
          <cell r="AV59">
            <v>0</v>
          </cell>
        </row>
        <row r="60">
          <cell r="AM60">
            <v>0</v>
          </cell>
          <cell r="AN60">
            <v>0</v>
          </cell>
          <cell r="AT60">
            <v>0</v>
          </cell>
          <cell r="AV60">
            <v>0</v>
          </cell>
        </row>
        <row r="61">
          <cell r="AM61">
            <v>0</v>
          </cell>
          <cell r="AN61">
            <v>0</v>
          </cell>
          <cell r="AT61">
            <v>0</v>
          </cell>
          <cell r="AV61">
            <v>0</v>
          </cell>
        </row>
        <row r="62">
          <cell r="AM62">
            <v>0</v>
          </cell>
          <cell r="AN62">
            <v>0</v>
          </cell>
          <cell r="AT62">
            <v>0</v>
          </cell>
          <cell r="AV62">
            <v>0</v>
          </cell>
        </row>
        <row r="63">
          <cell r="AM63">
            <v>0</v>
          </cell>
          <cell r="AN63">
            <v>0</v>
          </cell>
          <cell r="AT63">
            <v>0</v>
          </cell>
          <cell r="AV63">
            <v>0</v>
          </cell>
        </row>
        <row r="64">
          <cell r="AM64">
            <v>0</v>
          </cell>
          <cell r="AN64">
            <v>0</v>
          </cell>
          <cell r="AT64">
            <v>0</v>
          </cell>
          <cell r="AV64">
            <v>0</v>
          </cell>
        </row>
        <row r="65">
          <cell r="AM65">
            <v>0</v>
          </cell>
          <cell r="AN65">
            <v>0</v>
          </cell>
          <cell r="AT65">
            <v>0</v>
          </cell>
          <cell r="AV65">
            <v>0</v>
          </cell>
        </row>
        <row r="66">
          <cell r="AM66">
            <v>0</v>
          </cell>
          <cell r="AN66">
            <v>0</v>
          </cell>
          <cell r="AT66">
            <v>0</v>
          </cell>
          <cell r="AV66">
            <v>0</v>
          </cell>
        </row>
        <row r="67">
          <cell r="AM67">
            <v>0</v>
          </cell>
          <cell r="AN67">
            <v>0</v>
          </cell>
          <cell r="AT67">
            <v>0</v>
          </cell>
          <cell r="AV67">
            <v>0</v>
          </cell>
        </row>
        <row r="68">
          <cell r="AM68">
            <v>0</v>
          </cell>
          <cell r="AN68">
            <v>0</v>
          </cell>
          <cell r="AT68">
            <v>0</v>
          </cell>
          <cell r="AV68">
            <v>0</v>
          </cell>
        </row>
        <row r="69">
          <cell r="AM69">
            <v>0</v>
          </cell>
          <cell r="AN69">
            <v>0</v>
          </cell>
          <cell r="AT69">
            <v>0</v>
          </cell>
          <cell r="AV69">
            <v>0</v>
          </cell>
        </row>
        <row r="70">
          <cell r="AM70">
            <v>0</v>
          </cell>
          <cell r="AN70">
            <v>0</v>
          </cell>
          <cell r="AT70">
            <v>0</v>
          </cell>
          <cell r="AV70">
            <v>0</v>
          </cell>
        </row>
        <row r="71">
          <cell r="AM71">
            <v>0</v>
          </cell>
          <cell r="AN71">
            <v>0</v>
          </cell>
          <cell r="AT71">
            <v>0</v>
          </cell>
          <cell r="AV71">
            <v>0</v>
          </cell>
        </row>
        <row r="72">
          <cell r="AM72">
            <v>0</v>
          </cell>
          <cell r="AN72">
            <v>0</v>
          </cell>
          <cell r="AT72">
            <v>0</v>
          </cell>
          <cell r="AV72">
            <v>0</v>
          </cell>
        </row>
        <row r="73">
          <cell r="AM73">
            <v>0</v>
          </cell>
          <cell r="AN73">
            <v>0</v>
          </cell>
          <cell r="AT73">
            <v>0</v>
          </cell>
          <cell r="AV73">
            <v>0</v>
          </cell>
        </row>
        <row r="74">
          <cell r="AM74">
            <v>0</v>
          </cell>
          <cell r="AN74">
            <v>0</v>
          </cell>
          <cell r="AT74">
            <v>0</v>
          </cell>
          <cell r="AV74">
            <v>0</v>
          </cell>
        </row>
        <row r="75">
          <cell r="AM75">
            <v>0</v>
          </cell>
          <cell r="AN75">
            <v>0</v>
          </cell>
          <cell r="AT75">
            <v>0</v>
          </cell>
          <cell r="AV75">
            <v>0</v>
          </cell>
        </row>
        <row r="76">
          <cell r="AM76">
            <v>0</v>
          </cell>
          <cell r="AN76">
            <v>0</v>
          </cell>
          <cell r="AT76">
            <v>0</v>
          </cell>
          <cell r="AV76">
            <v>0</v>
          </cell>
        </row>
        <row r="77">
          <cell r="AM77">
            <v>0</v>
          </cell>
          <cell r="AN77">
            <v>0</v>
          </cell>
          <cell r="AT77">
            <v>0</v>
          </cell>
          <cell r="AV77">
            <v>0</v>
          </cell>
        </row>
        <row r="78">
          <cell r="AM78">
            <v>0</v>
          </cell>
          <cell r="AN78">
            <v>0</v>
          </cell>
          <cell r="AT78">
            <v>0</v>
          </cell>
          <cell r="AV78">
            <v>0</v>
          </cell>
        </row>
        <row r="79">
          <cell r="AM79">
            <v>0</v>
          </cell>
          <cell r="AN79">
            <v>0</v>
          </cell>
          <cell r="AT79">
            <v>0</v>
          </cell>
          <cell r="AV79">
            <v>0</v>
          </cell>
        </row>
        <row r="80">
          <cell r="AM80">
            <v>0</v>
          </cell>
          <cell r="AN80">
            <v>0</v>
          </cell>
          <cell r="AT80">
            <v>0</v>
          </cell>
          <cell r="AV80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0">
          <cell r="AR20">
            <v>8.8571428571428577</v>
          </cell>
        </row>
        <row r="25">
          <cell r="AR25" t="str">
            <v>S</v>
          </cell>
        </row>
        <row r="26">
          <cell r="AP26" t="str">
            <v>Schweiz</v>
          </cell>
        </row>
        <row r="27">
          <cell r="AP27" t="str">
            <v>Deutschland</v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71513-DE4B-164E-B0E3-C9043684F40A}">
  <sheetPr codeName="Blatt18">
    <tabColor theme="2" tint="-0.499984740745262"/>
  </sheetPr>
  <dimension ref="A1:AG1002"/>
  <sheetViews>
    <sheetView showGridLines="0" showZeros="0" tabSelected="1" zoomScale="150" zoomScaleNormal="150" zoomScaleSheetLayoutView="111" zoomScalePageLayoutView="150" workbookViewId="0">
      <pane xSplit="3" ySplit="5" topLeftCell="D6" activePane="bottomRight" state="frozen"/>
      <selection activeCell="G14" sqref="G14"/>
      <selection pane="topRight" activeCell="G14" sqref="G14"/>
      <selection pane="bottomLeft" activeCell="G14" sqref="G14"/>
      <selection pane="bottomRight" activeCell="G14" sqref="G14"/>
    </sheetView>
  </sheetViews>
  <sheetFormatPr baseColWidth="10" defaultColWidth="10.6640625" defaultRowHeight="14" customHeight="1"/>
  <cols>
    <col min="1" max="3" width="4.6640625" style="12" customWidth="1"/>
    <col min="4" max="4" width="15.5" style="164" customWidth="1"/>
    <col min="5" max="7" width="15.5" style="12" customWidth="1"/>
    <col min="8" max="8" width="15.5" style="164" customWidth="1"/>
    <col min="9" max="10" width="15.5" style="12" customWidth="1"/>
    <col min="11" max="30" width="4.6640625" style="12" customWidth="1"/>
    <col min="31" max="31" width="10.6640625" style="12" collapsed="1"/>
    <col min="32" max="16384" width="10.6640625" style="12"/>
  </cols>
  <sheetData>
    <row r="1" spans="1:30" ht="14" customHeight="1">
      <c r="A1" s="1">
        <f>[1]Start!A1</f>
        <v>2025</v>
      </c>
      <c r="B1" s="2" t="s">
        <v>0</v>
      </c>
      <c r="C1" s="3" t="s">
        <v>1</v>
      </c>
      <c r="D1" s="4">
        <f ca="1">("4.1."&amp;YEAR(TODAY()))+C1*7-7-MOD("2.1."&amp;YEAR(TODAY()),7)</f>
        <v>45803</v>
      </c>
      <c r="E1" s="4">
        <f t="shared" ref="E1:J1" ca="1" si="0">D1+1</f>
        <v>45804</v>
      </c>
      <c r="F1" s="4">
        <f t="shared" ca="1" si="0"/>
        <v>45805</v>
      </c>
      <c r="G1" s="4">
        <f t="shared" ca="1" si="0"/>
        <v>45806</v>
      </c>
      <c r="H1" s="4">
        <f t="shared" ca="1" si="0"/>
        <v>45807</v>
      </c>
      <c r="I1" s="4">
        <f t="shared" ca="1" si="0"/>
        <v>45808</v>
      </c>
      <c r="J1" s="4">
        <f t="shared" ca="1" si="0"/>
        <v>45809</v>
      </c>
      <c r="K1" s="5"/>
      <c r="L1" s="6">
        <f>'Woche 22'!A1</f>
        <v>2025</v>
      </c>
      <c r="M1" s="7" t="s">
        <v>0</v>
      </c>
      <c r="N1" s="3" t="str">
        <f>C1</f>
        <v>22</v>
      </c>
      <c r="O1" s="8" t="s">
        <v>2</v>
      </c>
      <c r="P1" s="8"/>
      <c r="Q1" s="9" t="s">
        <v>3</v>
      </c>
      <c r="R1" s="9"/>
      <c r="S1" s="9" t="s">
        <v>4</v>
      </c>
      <c r="T1" s="9"/>
      <c r="U1" s="9"/>
      <c r="V1" s="8" t="s">
        <v>5</v>
      </c>
      <c r="W1" s="8"/>
      <c r="X1" s="8" t="s">
        <v>6</v>
      </c>
      <c r="Y1" s="8"/>
      <c r="Z1" s="8"/>
      <c r="AA1" s="8" t="s">
        <v>7</v>
      </c>
      <c r="AB1" s="8"/>
      <c r="AC1" s="10" t="s">
        <v>8</v>
      </c>
      <c r="AD1" s="11"/>
    </row>
    <row r="2" spans="1:30" ht="14" customHeight="1">
      <c r="A2" s="13"/>
      <c r="B2" s="14"/>
      <c r="C2" s="15"/>
      <c r="D2" s="16" t="s">
        <v>9</v>
      </c>
      <c r="E2" s="16" t="s">
        <v>10</v>
      </c>
      <c r="F2" s="16" t="s">
        <v>11</v>
      </c>
      <c r="G2" s="16" t="s">
        <v>12</v>
      </c>
      <c r="H2" s="16" t="s">
        <v>13</v>
      </c>
      <c r="I2" s="16" t="s">
        <v>14</v>
      </c>
      <c r="J2" s="16" t="s">
        <v>15</v>
      </c>
      <c r="K2" s="17"/>
      <c r="L2" s="18"/>
      <c r="M2" s="19"/>
      <c r="N2" s="20"/>
      <c r="O2" s="21"/>
      <c r="P2" s="22"/>
      <c r="Q2" s="21" t="s">
        <v>16</v>
      </c>
      <c r="R2" s="22"/>
      <c r="S2" s="21"/>
      <c r="T2" s="21"/>
      <c r="U2" s="22"/>
      <c r="V2" s="21" t="s">
        <v>16</v>
      </c>
      <c r="W2" s="22"/>
      <c r="X2" s="21" t="s">
        <v>17</v>
      </c>
      <c r="Y2" s="21" t="s">
        <v>18</v>
      </c>
      <c r="Z2" s="22"/>
      <c r="AA2" s="21" t="s">
        <v>16</v>
      </c>
      <c r="AB2" s="22"/>
      <c r="AC2" s="23" t="s">
        <v>19</v>
      </c>
      <c r="AD2" s="24"/>
    </row>
    <row r="3" spans="1:30" ht="51" customHeight="1">
      <c r="A3" s="25" t="str">
        <f>[1]Start!A3</f>
        <v>Administration</v>
      </c>
      <c r="B3" s="26"/>
      <c r="C3" s="27"/>
      <c r="D3" s="28"/>
      <c r="E3" s="29"/>
      <c r="F3" s="30" t="s">
        <v>20</v>
      </c>
      <c r="G3" s="29" t="s">
        <v>21</v>
      </c>
      <c r="H3" s="29"/>
      <c r="I3" s="30" t="s">
        <v>22</v>
      </c>
      <c r="J3" s="30" t="s">
        <v>23</v>
      </c>
      <c r="K3" s="31"/>
      <c r="L3" s="32" t="str">
        <f t="shared" ref="L3:L66" si="1">A3</f>
        <v>Administration</v>
      </c>
      <c r="M3" s="33"/>
      <c r="N3" s="33"/>
      <c r="O3" s="21" t="s">
        <v>16</v>
      </c>
      <c r="P3" s="22" t="s">
        <v>24</v>
      </c>
      <c r="Q3" s="21" t="s">
        <v>25</v>
      </c>
      <c r="R3" s="22" t="s">
        <v>24</v>
      </c>
      <c r="S3" s="21" t="s">
        <v>16</v>
      </c>
      <c r="T3" s="21" t="s">
        <v>25</v>
      </c>
      <c r="U3" s="22" t="s">
        <v>24</v>
      </c>
      <c r="V3" s="21" t="s">
        <v>25</v>
      </c>
      <c r="W3" s="22" t="s">
        <v>24</v>
      </c>
      <c r="X3" s="8" t="s">
        <v>26</v>
      </c>
      <c r="Y3" s="8"/>
      <c r="Z3" s="22" t="s">
        <v>24</v>
      </c>
      <c r="AA3" s="21" t="s">
        <v>25</v>
      </c>
      <c r="AB3" s="22" t="s">
        <v>24</v>
      </c>
      <c r="AC3" s="23" t="s">
        <v>27</v>
      </c>
      <c r="AD3" s="24"/>
    </row>
    <row r="4" spans="1:30" ht="14" hidden="1" customHeight="1">
      <c r="A4" s="34" t="str">
        <f>[1]Start!A4</f>
        <v>Alexander Gentile</v>
      </c>
      <c r="B4" s="35"/>
      <c r="C4" s="36"/>
      <c r="D4" s="37"/>
      <c r="E4" s="37"/>
      <c r="F4" s="37"/>
      <c r="G4" s="37"/>
      <c r="H4" s="37"/>
      <c r="I4" s="37"/>
      <c r="J4" s="37"/>
      <c r="K4" s="31">
        <f>SUMPRODUCT(((D4:J4='[1]Legende und Wegleitung'!$A$6:$A$55)*0.5+(D4:J4='[1]Legende und Wegleitung'!$B$6:$B$55))*(D4:J4&lt;&gt;""))</f>
        <v>0</v>
      </c>
      <c r="L4" s="34" t="str">
        <f t="shared" si="1"/>
        <v>Alexander Gentile</v>
      </c>
      <c r="M4" s="38"/>
      <c r="N4" s="38"/>
      <c r="O4" s="39">
        <f>SUMPRODUCT(((D4:J4='[1]Legende und Wegleitung'!$A$6:$A$55)*0.5+(D4:J4='[1]Legende und Wegleitung'!$D$6:$D$55))*(D4:J4&lt;&gt;""))</f>
        <v>0</v>
      </c>
      <c r="P4" s="40">
        <f>SUMPRODUCT(((D4:J4='[1]Legende und Wegleitung'!$C$6:$C$6)*1))</f>
        <v>0</v>
      </c>
      <c r="Q4" s="41">
        <f>[1]Start!I4</f>
        <v>0</v>
      </c>
      <c r="R4" s="41">
        <f>[1]Start!J4</f>
        <v>0</v>
      </c>
      <c r="S4" s="42">
        <f>IF(COUNTIF(D4:J4,"")=31,0,[1]Ferienkontrolle!$AR$20-IF([1]Ferienkontrolle!$AR$25="S",P4/7*2,0)-AC4/7*2)</f>
        <v>8.8571428571428577</v>
      </c>
      <c r="T4" s="42">
        <f>IF(COUNTIF(D4:J4,"")=31,0,[1]Start!H4)</f>
        <v>0.5</v>
      </c>
      <c r="U4" s="42">
        <f>IF(COUNTIF(D4:J4,"")=31,0,[1]Start!G4)</f>
        <v>2.9166666666666665</v>
      </c>
      <c r="V4" s="43">
        <f>O4</f>
        <v>0</v>
      </c>
      <c r="W4" s="43">
        <f>P4</f>
        <v>0</v>
      </c>
      <c r="X4" s="43">
        <f>Q4+T4+S4</f>
        <v>9.3571428571428577</v>
      </c>
      <c r="Y4" s="43">
        <f>X4-W4*0.2857</f>
        <v>9.3571428571428577</v>
      </c>
      <c r="Z4" s="43">
        <f>R4+U4</f>
        <v>2.9166666666666665</v>
      </c>
      <c r="AA4" s="43">
        <f>X4-V4</f>
        <v>9.3571428571428577</v>
      </c>
      <c r="AB4" s="43">
        <f>Z4-W4</f>
        <v>2.9166666666666665</v>
      </c>
      <c r="AC4" s="40">
        <f>SUMPRODUCT(((D4:J4='[1]Legende und Wegleitung'!$C$7:$C$15)*1))</f>
        <v>0</v>
      </c>
      <c r="AD4" s="24"/>
    </row>
    <row r="5" spans="1:30" ht="14" hidden="1" customHeight="1">
      <c r="A5" s="34" t="str">
        <f>[1]Start!A5</f>
        <v>Morena Colosimo</v>
      </c>
      <c r="B5" s="35"/>
      <c r="C5" s="36"/>
      <c r="D5" s="37"/>
      <c r="E5" s="37"/>
      <c r="F5" s="37"/>
      <c r="G5" s="37"/>
      <c r="H5" s="37"/>
      <c r="I5" s="37"/>
      <c r="J5" s="37"/>
      <c r="K5" s="31">
        <f>SUMPRODUCT(((D5:J5='[1]Legende und Wegleitung'!$A$6:$A$55)*0.5+(D5:J5='[1]Legende und Wegleitung'!$B$6:$B$55))*(D5:J5&lt;&gt;""))</f>
        <v>0</v>
      </c>
      <c r="L5" s="34" t="str">
        <f t="shared" si="1"/>
        <v>Morena Colosimo</v>
      </c>
      <c r="M5" s="38"/>
      <c r="N5" s="38"/>
      <c r="O5" s="39">
        <f>SUMPRODUCT(((D5:J5='[1]Legende und Wegleitung'!$A$6:$A$55)*0.5+(D5:J5='[1]Legende und Wegleitung'!$D$6:$D$55))*(D5:J5&lt;&gt;""))</f>
        <v>0</v>
      </c>
      <c r="P5" s="40">
        <f>SUMPRODUCT(((D5:J5='[1]Legende und Wegleitung'!$C$6:$C$6)*1))</f>
        <v>0</v>
      </c>
      <c r="Q5" s="41">
        <f>[1]Start!I5</f>
        <v>0</v>
      </c>
      <c r="R5" s="41">
        <f>[1]Start!J5</f>
        <v>0</v>
      </c>
      <c r="S5" s="42">
        <f>IF(COUNTIF(D5:J5,"")=31,0,[1]Ferienkontrolle!$AR$20-IF([1]Ferienkontrolle!$AR$25="S",P5/7*2,0)-AC5/7*2)</f>
        <v>8.8571428571428577</v>
      </c>
      <c r="T5" s="42">
        <f>IF(COUNTIF(D5:J5,"")=31,0,[1]Start!H5)</f>
        <v>0.5</v>
      </c>
      <c r="U5" s="42">
        <f>IF(COUNTIF(D5:J5,"")=31,0,[1]Start!G5)</f>
        <v>2.9166666666666665</v>
      </c>
      <c r="V5" s="43">
        <f t="shared" ref="V5:W68" si="2">O5</f>
        <v>0</v>
      </c>
      <c r="W5" s="43">
        <f t="shared" si="2"/>
        <v>0</v>
      </c>
      <c r="X5" s="43">
        <f t="shared" ref="X5:X68" si="3">Q5+T5+S5</f>
        <v>9.3571428571428577</v>
      </c>
      <c r="Y5" s="43">
        <f t="shared" ref="Y5:Y68" si="4">X5-W5*0.2857</f>
        <v>9.3571428571428577</v>
      </c>
      <c r="Z5" s="43">
        <f t="shared" ref="Z5:Z68" si="5">R5+U5</f>
        <v>2.9166666666666665</v>
      </c>
      <c r="AA5" s="43">
        <f t="shared" ref="AA5:AA68" si="6">X5-V5</f>
        <v>9.3571428571428577</v>
      </c>
      <c r="AB5" s="43">
        <f t="shared" ref="AB5:AB68" si="7">Z5-W5</f>
        <v>2.9166666666666665</v>
      </c>
      <c r="AC5" s="40">
        <f>SUMPRODUCT(((D5:J5='[1]Legende und Wegleitung'!$C$7:$C$15)*1))</f>
        <v>0</v>
      </c>
      <c r="AD5" s="24"/>
    </row>
    <row r="6" spans="1:30" ht="14" customHeight="1">
      <c r="A6" s="34" t="str">
        <f>[1]Start!A6</f>
        <v>Ringo Berndt</v>
      </c>
      <c r="B6" s="35"/>
      <c r="C6" s="36"/>
      <c r="D6" s="37" t="s">
        <v>28</v>
      </c>
      <c r="E6" s="37" t="s">
        <v>28</v>
      </c>
      <c r="F6" s="37" t="s">
        <v>29</v>
      </c>
      <c r="G6" s="37" t="s">
        <v>29</v>
      </c>
      <c r="H6" s="37" t="s">
        <v>28</v>
      </c>
      <c r="I6" s="37" t="s">
        <v>28</v>
      </c>
      <c r="J6" s="37" t="s">
        <v>28</v>
      </c>
      <c r="K6" s="31">
        <f>SUMPRODUCT(((D6:J6='[1]Legende und Wegleitung'!$A$6:$A$55)*0.5+(D6:J6='[1]Legende und Wegleitung'!$B$6:$B$55))*(D6:J6&lt;&gt;""))</f>
        <v>5</v>
      </c>
      <c r="L6" s="34" t="str">
        <f t="shared" si="1"/>
        <v>Ringo Berndt</v>
      </c>
      <c r="M6" s="38"/>
      <c r="N6" s="38"/>
      <c r="O6" s="39">
        <f>SUMPRODUCT(((D6:J6='[1]Legende und Wegleitung'!$A$6:$A$55)*0.5+(D6:J6='[1]Legende und Wegleitung'!$D$6:$D$55))*(D6:J6&lt;&gt;""))</f>
        <v>2</v>
      </c>
      <c r="P6" s="40">
        <f>SUMPRODUCT(((D6:J6='[1]Legende und Wegleitung'!$C$6:$C$6)*1))</f>
        <v>0</v>
      </c>
      <c r="Q6" s="41">
        <f>[1]Start!I6</f>
        <v>0</v>
      </c>
      <c r="R6" s="41">
        <f>[1]Start!J6</f>
        <v>0</v>
      </c>
      <c r="S6" s="42">
        <f>IF(COUNTIF(D6:J6,"")=31,0,[1]Ferienkontrolle!$AR$20-IF([1]Ferienkontrolle!$AR$25="S",P6/7*2,0)-AC6/7*2)</f>
        <v>8.8571428571428577</v>
      </c>
      <c r="T6" s="42">
        <f>IF(COUNTIF(D6:J6,"")=31,0,[1]Start!H6)</f>
        <v>0.5</v>
      </c>
      <c r="U6" s="42">
        <f>IF(COUNTIF(D6:J6,"")=31,0,[1]Start!G6)</f>
        <v>2.9166666666666665</v>
      </c>
      <c r="V6" s="43">
        <f t="shared" si="2"/>
        <v>2</v>
      </c>
      <c r="W6" s="43">
        <f t="shared" si="2"/>
        <v>0</v>
      </c>
      <c r="X6" s="43">
        <f t="shared" si="3"/>
        <v>9.3571428571428577</v>
      </c>
      <c r="Y6" s="43">
        <f t="shared" si="4"/>
        <v>9.3571428571428577</v>
      </c>
      <c r="Z6" s="43">
        <f t="shared" si="5"/>
        <v>2.9166666666666665</v>
      </c>
      <c r="AA6" s="43">
        <f t="shared" si="6"/>
        <v>7.3571428571428577</v>
      </c>
      <c r="AB6" s="43">
        <f t="shared" si="7"/>
        <v>2.9166666666666665</v>
      </c>
      <c r="AC6" s="40">
        <f>SUMPRODUCT(((D6:J6='[1]Legende und Wegleitung'!$C$7:$C$15)*1))</f>
        <v>0</v>
      </c>
      <c r="AD6" s="24"/>
    </row>
    <row r="7" spans="1:30" ht="14" hidden="1" customHeight="1">
      <c r="A7" s="34">
        <f>[1]Start!A7</f>
        <v>0</v>
      </c>
      <c r="B7" s="35"/>
      <c r="C7" s="36"/>
      <c r="D7" s="37"/>
      <c r="E7" s="37"/>
      <c r="F7" s="37"/>
      <c r="G7" s="37"/>
      <c r="H7" s="37"/>
      <c r="I7" s="37"/>
      <c r="J7" s="37"/>
      <c r="K7" s="31">
        <f>SUMPRODUCT(((D7:J7='[1]Legende und Wegleitung'!$A$6:$A$55)*0.5+(D7:J7='[1]Legende und Wegleitung'!$B$6:$B$55))*(D7:J7&lt;&gt;""))</f>
        <v>0</v>
      </c>
      <c r="L7" s="34">
        <f t="shared" si="1"/>
        <v>0</v>
      </c>
      <c r="M7" s="38"/>
      <c r="N7" s="38"/>
      <c r="O7" s="39">
        <f>SUMPRODUCT(((D7:J7='[1]Legende und Wegleitung'!$A$6:$A$55)*0.5+(D7:J7='[1]Legende und Wegleitung'!$D$6:$D$55))*(D7:J7&lt;&gt;""))</f>
        <v>0</v>
      </c>
      <c r="P7" s="40">
        <f>SUMPRODUCT(((D7:J7='[1]Legende und Wegleitung'!$C$6:$C$6)*1))</f>
        <v>0</v>
      </c>
      <c r="Q7" s="41">
        <f>[1]Start!I7</f>
        <v>0</v>
      </c>
      <c r="R7" s="41">
        <f>[1]Start!J7</f>
        <v>0</v>
      </c>
      <c r="S7" s="42">
        <f>IF(COUNTIF(D7:J7,"")=31,0,[1]Ferienkontrolle!$AR$20-IF([1]Ferienkontrolle!$AR$25="S",P7/7*2,0)-AC7/7*2)</f>
        <v>8.8571428571428577</v>
      </c>
      <c r="T7" s="42" t="str">
        <f>IF(COUNTIF(D7:J7,"")=31,0,[1]Start!H7)</f>
        <v/>
      </c>
      <c r="U7" s="42" t="str">
        <f>IF(COUNTIF(D7:J7,"")=31,0,[1]Start!G7)</f>
        <v/>
      </c>
      <c r="V7" s="43">
        <f t="shared" si="2"/>
        <v>0</v>
      </c>
      <c r="W7" s="43">
        <f t="shared" si="2"/>
        <v>0</v>
      </c>
      <c r="X7" s="43" t="e">
        <f t="shared" si="3"/>
        <v>#VALUE!</v>
      </c>
      <c r="Y7" s="43" t="e">
        <f t="shared" si="4"/>
        <v>#VALUE!</v>
      </c>
      <c r="Z7" s="43" t="e">
        <f t="shared" si="5"/>
        <v>#VALUE!</v>
      </c>
      <c r="AA7" s="43" t="e">
        <f t="shared" si="6"/>
        <v>#VALUE!</v>
      </c>
      <c r="AB7" s="43" t="e">
        <f t="shared" si="7"/>
        <v>#VALUE!</v>
      </c>
      <c r="AC7" s="40">
        <f>SUMPRODUCT(((D7:J7='[1]Legende und Wegleitung'!$C$7:$C$15)*1))</f>
        <v>0</v>
      </c>
      <c r="AD7" s="24"/>
    </row>
    <row r="8" spans="1:30" ht="14" hidden="1" customHeight="1">
      <c r="A8" s="34">
        <f>[1]Start!A8</f>
        <v>0</v>
      </c>
      <c r="B8" s="35"/>
      <c r="C8" s="35"/>
      <c r="D8" s="37"/>
      <c r="E8" s="37"/>
      <c r="F8" s="37"/>
      <c r="G8" s="37"/>
      <c r="H8" s="37"/>
      <c r="I8" s="37"/>
      <c r="J8" s="37"/>
      <c r="K8" s="31">
        <f>SUMPRODUCT(((D8:J8='[1]Legende und Wegleitung'!$A$6:$A$55)*0.5+(D8:J8='[1]Legende und Wegleitung'!$B$6:$B$55))*(D8:J8&lt;&gt;""))</f>
        <v>0</v>
      </c>
      <c r="L8" s="44">
        <f t="shared" si="1"/>
        <v>0</v>
      </c>
      <c r="M8" s="38"/>
      <c r="N8" s="38"/>
      <c r="O8" s="39">
        <f>SUMPRODUCT(((D8:J8='[1]Legende und Wegleitung'!$A$6:$A$55)*0.5+(D8:J8='[1]Legende und Wegleitung'!$D$6:$D$55))*(D8:J8&lt;&gt;""))</f>
        <v>0</v>
      </c>
      <c r="P8" s="40">
        <f>SUMPRODUCT(((D8:J8='[1]Legende und Wegleitung'!$C$6:$C$6)*1))</f>
        <v>0</v>
      </c>
      <c r="Q8" s="41">
        <f>[1]Start!I8</f>
        <v>0</v>
      </c>
      <c r="R8" s="41">
        <f>[1]Start!J8</f>
        <v>0</v>
      </c>
      <c r="S8" s="42">
        <f>IF(COUNTIF(D8:J8,"")=31,0,[1]Ferienkontrolle!$AR$20-IF([1]Ferienkontrolle!$AR$25="S",P8/7*2,0)-AC8/7*2)</f>
        <v>8.8571428571428577</v>
      </c>
      <c r="T8" s="42" t="str">
        <f>IF(COUNTIF(D8:J8,"")=31,0,[1]Start!H8)</f>
        <v/>
      </c>
      <c r="U8" s="42" t="str">
        <f>IF(COUNTIF(D8:J8,"")=31,0,[1]Start!G8)</f>
        <v/>
      </c>
      <c r="V8" s="43">
        <f t="shared" si="2"/>
        <v>0</v>
      </c>
      <c r="W8" s="43">
        <f t="shared" si="2"/>
        <v>0</v>
      </c>
      <c r="X8" s="43" t="e">
        <f t="shared" si="3"/>
        <v>#VALUE!</v>
      </c>
      <c r="Y8" s="43" t="e">
        <f t="shared" si="4"/>
        <v>#VALUE!</v>
      </c>
      <c r="Z8" s="43" t="e">
        <f t="shared" si="5"/>
        <v>#VALUE!</v>
      </c>
      <c r="AA8" s="43" t="e">
        <f t="shared" si="6"/>
        <v>#VALUE!</v>
      </c>
      <c r="AB8" s="43" t="e">
        <f t="shared" si="7"/>
        <v>#VALUE!</v>
      </c>
      <c r="AC8" s="40">
        <f>SUMPRODUCT(((D8:J8='[1]Legende und Wegleitung'!$C$7:$C$15)*1))</f>
        <v>0</v>
      </c>
      <c r="AD8" s="24"/>
    </row>
    <row r="9" spans="1:30" ht="14" hidden="1" customHeight="1">
      <c r="A9" s="34">
        <f>[1]Start!A9</f>
        <v>0</v>
      </c>
      <c r="B9" s="35"/>
      <c r="C9" s="45"/>
      <c r="D9" s="37"/>
      <c r="E9" s="37"/>
      <c r="F9" s="37"/>
      <c r="G9" s="37"/>
      <c r="H9" s="37"/>
      <c r="I9" s="37"/>
      <c r="J9" s="37"/>
      <c r="K9" s="31">
        <f>SUMPRODUCT(((D9:J9='[1]Legende und Wegleitung'!$A$6:$A$55)*0.5+(D9:J9='[1]Legende und Wegleitung'!$B$6:$B$55))*(D9:J9&lt;&gt;""))</f>
        <v>0</v>
      </c>
      <c r="L9" s="34">
        <f t="shared" si="1"/>
        <v>0</v>
      </c>
      <c r="M9" s="38"/>
      <c r="N9" s="46"/>
      <c r="O9" s="39">
        <f>SUMPRODUCT(((D9:J9='[1]Legende und Wegleitung'!$A$6:$A$55)*0.5+(D9:J9='[1]Legende und Wegleitung'!$D$6:$D$55))*(D9:J9&lt;&gt;""))</f>
        <v>0</v>
      </c>
      <c r="P9" s="40">
        <f>SUMPRODUCT(((D9:J9='[1]Legende und Wegleitung'!$C$6:$C$6)*1))</f>
        <v>0</v>
      </c>
      <c r="Q9" s="41">
        <f>[1]Start!I9</f>
        <v>0</v>
      </c>
      <c r="R9" s="41">
        <f>[1]Start!J9</f>
        <v>0</v>
      </c>
      <c r="S9" s="42">
        <f>IF(COUNTIF(D9:J9,"")=31,0,[1]Ferienkontrolle!$AR$20-IF([1]Ferienkontrolle!$AR$25="S",P9/7*2,0)-AC9/7*2)</f>
        <v>8.8571428571428577</v>
      </c>
      <c r="T9" s="42" t="str">
        <f>IF(COUNTIF(D9:J9,"")=31,0,[1]Start!H9)</f>
        <v/>
      </c>
      <c r="U9" s="42" t="str">
        <f>IF(COUNTIF(D9:J9,"")=31,0,[1]Start!G9)</f>
        <v/>
      </c>
      <c r="V9" s="43">
        <f t="shared" si="2"/>
        <v>0</v>
      </c>
      <c r="W9" s="43">
        <f t="shared" si="2"/>
        <v>0</v>
      </c>
      <c r="X9" s="43" t="e">
        <f t="shared" si="3"/>
        <v>#VALUE!</v>
      </c>
      <c r="Y9" s="43" t="e">
        <f t="shared" si="4"/>
        <v>#VALUE!</v>
      </c>
      <c r="Z9" s="43" t="e">
        <f t="shared" si="5"/>
        <v>#VALUE!</v>
      </c>
      <c r="AA9" s="43" t="e">
        <f t="shared" si="6"/>
        <v>#VALUE!</v>
      </c>
      <c r="AB9" s="43" t="e">
        <f t="shared" si="7"/>
        <v>#VALUE!</v>
      </c>
      <c r="AC9" s="40">
        <f>SUMPRODUCT(((D9:J9='[1]Legende und Wegleitung'!$C$7:$C$15)*1))</f>
        <v>0</v>
      </c>
      <c r="AD9" s="24"/>
    </row>
    <row r="10" spans="1:30" ht="14" customHeight="1">
      <c r="A10" s="34" t="str">
        <f>[1]Start!A10</f>
        <v>Service/Bar/Runner</v>
      </c>
      <c r="B10" s="35"/>
      <c r="C10" s="36"/>
      <c r="D10" s="37"/>
      <c r="E10" s="37"/>
      <c r="F10" s="37"/>
      <c r="G10" s="37"/>
      <c r="H10" s="37"/>
      <c r="I10" s="37"/>
      <c r="J10" s="37"/>
      <c r="K10" s="31">
        <f>SUMPRODUCT(((D10:J10='[1]Legende und Wegleitung'!$A$6:$A$55)*0.5+(D10:J10='[1]Legende und Wegleitung'!$B$6:$B$55))*(D10:J10&lt;&gt;""))</f>
        <v>0</v>
      </c>
      <c r="L10" s="34" t="str">
        <f t="shared" si="1"/>
        <v>Service/Bar/Runner</v>
      </c>
      <c r="M10" s="38"/>
      <c r="N10" s="38"/>
      <c r="O10" s="39">
        <f>SUMPRODUCT(((D10:J10='[1]Legende und Wegleitung'!$A$6:$A$55)*0.5+(D10:J10='[1]Legende und Wegleitung'!$D$6:$D$55))*(D10:J10&lt;&gt;""))</f>
        <v>0</v>
      </c>
      <c r="P10" s="40">
        <f>SUMPRODUCT(((D10:J10='[1]Legende und Wegleitung'!$C$6:$C$6)*1))</f>
        <v>0</v>
      </c>
      <c r="Q10" s="41">
        <f>[1]Start!I10</f>
        <v>0</v>
      </c>
      <c r="R10" s="41">
        <f>[1]Start!J10</f>
        <v>0</v>
      </c>
      <c r="S10" s="42">
        <f>IF(COUNTIF(D10:J10,"")=31,0,[1]Ferienkontrolle!$AR$20-IF([1]Ferienkontrolle!$AR$25="S",P10/7*2,0)-AC10/7*2)</f>
        <v>8.8571428571428577</v>
      </c>
      <c r="T10" s="42" t="str">
        <f>IF(COUNTIF(D10:J10,"")=31,0,[1]Start!H10)</f>
        <v/>
      </c>
      <c r="U10" s="42" t="str">
        <f>IF(COUNTIF(D10:J10,"")=31,0,[1]Start!G10)</f>
        <v/>
      </c>
      <c r="V10" s="43">
        <f t="shared" si="2"/>
        <v>0</v>
      </c>
      <c r="W10" s="43">
        <f t="shared" si="2"/>
        <v>0</v>
      </c>
      <c r="X10" s="43" t="e">
        <f t="shared" si="3"/>
        <v>#VALUE!</v>
      </c>
      <c r="Y10" s="43" t="e">
        <f t="shared" si="4"/>
        <v>#VALUE!</v>
      </c>
      <c r="Z10" s="43" t="e">
        <f t="shared" si="5"/>
        <v>#VALUE!</v>
      </c>
      <c r="AA10" s="43" t="e">
        <f t="shared" si="6"/>
        <v>#VALUE!</v>
      </c>
      <c r="AB10" s="43" t="e">
        <f t="shared" si="7"/>
        <v>#VALUE!</v>
      </c>
      <c r="AC10" s="40">
        <f>SUMPRODUCT(((D10:J10='[1]Legende und Wegleitung'!$C$7:$C$15)*1))</f>
        <v>0</v>
      </c>
      <c r="AD10" s="24"/>
    </row>
    <row r="11" spans="1:30" ht="14" customHeight="1">
      <c r="A11" s="34" t="str">
        <f>[1]Start!A11</f>
        <v>Andrea Ferrigno</v>
      </c>
      <c r="B11" s="35"/>
      <c r="C11" s="36"/>
      <c r="D11" s="37">
        <v>7</v>
      </c>
      <c r="E11" s="37">
        <v>7</v>
      </c>
      <c r="F11" s="37" t="s">
        <v>30</v>
      </c>
      <c r="G11" s="37" t="s">
        <v>30</v>
      </c>
      <c r="H11" s="37" t="s">
        <v>30</v>
      </c>
      <c r="I11" s="37" t="s">
        <v>30</v>
      </c>
      <c r="J11" s="37" t="s">
        <v>30</v>
      </c>
      <c r="K11" s="31">
        <f>SUMPRODUCT(((D11:J11='[1]Legende und Wegleitung'!$A$6:$A$55)*0.5+(D11:J11='[1]Legende und Wegleitung'!$B$6:$B$55))*(D11:J11&lt;&gt;""))</f>
        <v>7</v>
      </c>
      <c r="L11" s="34" t="str">
        <f t="shared" si="1"/>
        <v>Andrea Ferrigno</v>
      </c>
      <c r="M11" s="38"/>
      <c r="N11" s="38"/>
      <c r="O11" s="39">
        <f>SUMPRODUCT(((D11:J11='[1]Legende und Wegleitung'!$A$6:$A$55)*0.5+(D11:J11='[1]Legende und Wegleitung'!$D$6:$D$55))*(D11:J11&lt;&gt;""))</f>
        <v>0</v>
      </c>
      <c r="P11" s="40">
        <f>SUMPRODUCT(((D11:J11='[1]Legende und Wegleitung'!$C$6:$C$6)*1))</f>
        <v>5</v>
      </c>
      <c r="Q11" s="41">
        <f>[1]Start!I11</f>
        <v>0</v>
      </c>
      <c r="R11" s="41">
        <f>[1]Start!J11</f>
        <v>0</v>
      </c>
      <c r="S11" s="42">
        <f>IF(COUNTIF(D11:J11,"")=31,0,[1]Ferienkontrolle!$AR$20-IF([1]Ferienkontrolle!$AR$25="S",P11/7*2,0)-AC11/7*2)</f>
        <v>7.4285714285714288</v>
      </c>
      <c r="T11" s="42">
        <f>IF(COUNTIF(D11:J11,"")=31,0,[1]Start!H11)</f>
        <v>0.5</v>
      </c>
      <c r="U11" s="42">
        <f>IF(COUNTIF(D11:J11,"")=31,0,[1]Start!G11)</f>
        <v>2.9166666666666665</v>
      </c>
      <c r="V11" s="43">
        <f t="shared" si="2"/>
        <v>0</v>
      </c>
      <c r="W11" s="43">
        <f t="shared" si="2"/>
        <v>5</v>
      </c>
      <c r="X11" s="43">
        <f t="shared" si="3"/>
        <v>7.9285714285714288</v>
      </c>
      <c r="Y11" s="43">
        <f t="shared" si="4"/>
        <v>6.5000714285714292</v>
      </c>
      <c r="Z11" s="43">
        <f t="shared" si="5"/>
        <v>2.9166666666666665</v>
      </c>
      <c r="AA11" s="43">
        <f t="shared" si="6"/>
        <v>7.9285714285714288</v>
      </c>
      <c r="AB11" s="43">
        <f t="shared" si="7"/>
        <v>-2.0833333333333335</v>
      </c>
      <c r="AC11" s="40">
        <f>SUMPRODUCT(((D11:J11='[1]Legende und Wegleitung'!$C$7:$C$15)*1))</f>
        <v>0</v>
      </c>
      <c r="AD11" s="24"/>
    </row>
    <row r="12" spans="1:30" ht="14" customHeight="1">
      <c r="A12" s="34" t="str">
        <f>[1]Start!A12</f>
        <v>Mihaela Burlibasa</v>
      </c>
      <c r="B12" s="35"/>
      <c r="C12" s="36"/>
      <c r="D12" s="37" t="s">
        <v>29</v>
      </c>
      <c r="E12" s="37" t="s">
        <v>29</v>
      </c>
      <c r="F12" s="37">
        <v>11</v>
      </c>
      <c r="G12" s="37">
        <v>11</v>
      </c>
      <c r="H12" s="37"/>
      <c r="I12" s="37"/>
      <c r="J12" s="37"/>
      <c r="K12" s="31">
        <f>SUMPRODUCT(((D12:J12='[1]Legende und Wegleitung'!$A$6:$A$55)*0.5+(D12:J12='[1]Legende und Wegleitung'!$B$6:$B$55))*(D12:J12&lt;&gt;""))</f>
        <v>2</v>
      </c>
      <c r="L12" s="34" t="str">
        <f t="shared" si="1"/>
        <v>Mihaela Burlibasa</v>
      </c>
      <c r="M12" s="38"/>
      <c r="N12" s="38"/>
      <c r="O12" s="39">
        <f>SUMPRODUCT(((D12:J12='[1]Legende und Wegleitung'!$A$6:$A$55)*0.5+(D12:J12='[1]Legende und Wegleitung'!$D$6:$D$55))*(D12:J12&lt;&gt;""))</f>
        <v>2</v>
      </c>
      <c r="P12" s="40">
        <f>SUMPRODUCT(((D12:J12='[1]Legende und Wegleitung'!$C$6:$C$6)*1))</f>
        <v>0</v>
      </c>
      <c r="Q12" s="41">
        <f>[1]Start!I12</f>
        <v>0</v>
      </c>
      <c r="R12" s="41">
        <f>[1]Start!J12</f>
        <v>0</v>
      </c>
      <c r="S12" s="42">
        <f>IF(COUNTIF(D12:J12,"")=31,0,[1]Ferienkontrolle!$AR$20-IF([1]Ferienkontrolle!$AR$25="S",P12/7*2,0)-AC12/7*2)</f>
        <v>8.8571428571428577</v>
      </c>
      <c r="T12" s="42">
        <f>IF(COUNTIF(D12:J12,"")=31,0,[1]Start!H12)</f>
        <v>0.5</v>
      </c>
      <c r="U12" s="42">
        <f>IF(COUNTIF(D12:J12,"")=31,0,[1]Start!G12)</f>
        <v>2.9166666666666665</v>
      </c>
      <c r="V12" s="43">
        <f t="shared" si="2"/>
        <v>2</v>
      </c>
      <c r="W12" s="43">
        <f t="shared" si="2"/>
        <v>0</v>
      </c>
      <c r="X12" s="43">
        <f t="shared" si="3"/>
        <v>9.3571428571428577</v>
      </c>
      <c r="Y12" s="43">
        <f t="shared" si="4"/>
        <v>9.3571428571428577</v>
      </c>
      <c r="Z12" s="43">
        <f t="shared" si="5"/>
        <v>2.9166666666666665</v>
      </c>
      <c r="AA12" s="43">
        <f t="shared" si="6"/>
        <v>7.3571428571428577</v>
      </c>
      <c r="AB12" s="43">
        <f t="shared" si="7"/>
        <v>2.9166666666666665</v>
      </c>
      <c r="AC12" s="40">
        <f>SUMPRODUCT(((D12:J12='[1]Legende und Wegleitung'!$C$7:$C$15)*1))</f>
        <v>0</v>
      </c>
      <c r="AD12" s="24"/>
    </row>
    <row r="13" spans="1:30" ht="14" customHeight="1">
      <c r="A13" s="34" t="str">
        <f>[1]Start!A13</f>
        <v>Maja Vaselic</v>
      </c>
      <c r="B13" s="35"/>
      <c r="C13" s="36"/>
      <c r="D13" s="37" t="s">
        <v>31</v>
      </c>
      <c r="E13" s="37" t="s">
        <v>32</v>
      </c>
      <c r="F13" s="37" t="s">
        <v>31</v>
      </c>
      <c r="G13" s="37" t="s">
        <v>31</v>
      </c>
      <c r="H13" s="37" t="s">
        <v>31</v>
      </c>
      <c r="I13" s="37" t="s">
        <v>31</v>
      </c>
      <c r="J13" s="37" t="s">
        <v>31</v>
      </c>
      <c r="K13" s="31">
        <f>SUMPRODUCT(((D13:J13='[1]Legende und Wegleitung'!$A$6:$A$55)*0.5+(D13:J13='[1]Legende und Wegleitung'!$B$6:$B$55))*(D13:J13&lt;&gt;""))</f>
        <v>3</v>
      </c>
      <c r="L13" s="34" t="str">
        <f t="shared" si="1"/>
        <v>Maja Vaselic</v>
      </c>
      <c r="M13" s="38"/>
      <c r="N13" s="38"/>
      <c r="O13" s="39">
        <f>SUMPRODUCT(((D13:J13='[1]Legende und Wegleitung'!$A$6:$A$55)*0.5+(D13:J13='[1]Legende und Wegleitung'!$D$6:$D$55))*(D13:J13&lt;&gt;""))</f>
        <v>4</v>
      </c>
      <c r="P13" s="40">
        <f>SUMPRODUCT(((D13:J13='[1]Legende und Wegleitung'!$C$6:$C$6)*1))</f>
        <v>0</v>
      </c>
      <c r="Q13" s="41">
        <f>[1]Start!I13</f>
        <v>0</v>
      </c>
      <c r="R13" s="41">
        <f>[1]Start!J13</f>
        <v>0</v>
      </c>
      <c r="S13" s="42">
        <f>IF(COUNTIF(D13:J13,"")=31,0,[1]Ferienkontrolle!$AR$20-IF([1]Ferienkontrolle!$AR$25="S",P13/7*2,0)-AC13/7*2)</f>
        <v>8.8571428571428577</v>
      </c>
      <c r="T13" s="42">
        <f>IF(COUNTIF(D13:J13,"")=31,0,[1]Start!H13)</f>
        <v>0.5</v>
      </c>
      <c r="U13" s="42">
        <f>IF(COUNTIF(D13:J13,"")=31,0,[1]Start!G13)</f>
        <v>2.9166666666666665</v>
      </c>
      <c r="V13" s="43">
        <f t="shared" si="2"/>
        <v>4</v>
      </c>
      <c r="W13" s="43">
        <f t="shared" si="2"/>
        <v>0</v>
      </c>
      <c r="X13" s="43">
        <f t="shared" si="3"/>
        <v>9.3571428571428577</v>
      </c>
      <c r="Y13" s="43">
        <f t="shared" si="4"/>
        <v>9.3571428571428577</v>
      </c>
      <c r="Z13" s="43">
        <f t="shared" si="5"/>
        <v>2.9166666666666665</v>
      </c>
      <c r="AA13" s="43">
        <f t="shared" si="6"/>
        <v>5.3571428571428577</v>
      </c>
      <c r="AB13" s="43">
        <f t="shared" si="7"/>
        <v>2.9166666666666665</v>
      </c>
      <c r="AC13" s="40">
        <f>SUMPRODUCT(((D13:J13='[1]Legende und Wegleitung'!$C$7:$C$15)*1))</f>
        <v>0</v>
      </c>
      <c r="AD13" s="24"/>
    </row>
    <row r="14" spans="1:30" ht="14" customHeight="1">
      <c r="A14" s="34" t="str">
        <f>[1]Start!A14</f>
        <v>Niccolò Ambrosi</v>
      </c>
      <c r="B14" s="35"/>
      <c r="C14" s="36"/>
      <c r="D14" s="37" t="s">
        <v>33</v>
      </c>
      <c r="E14" s="37" t="s">
        <v>33</v>
      </c>
      <c r="F14" s="37" t="s">
        <v>33</v>
      </c>
      <c r="G14" s="37" t="s">
        <v>33</v>
      </c>
      <c r="H14" s="37" t="s">
        <v>29</v>
      </c>
      <c r="I14" s="37" t="s">
        <v>33</v>
      </c>
      <c r="J14" s="37">
        <v>11</v>
      </c>
      <c r="K14" s="31">
        <f>SUMPRODUCT(((D14:J14='[1]Legende und Wegleitung'!$A$6:$A$55)*0.5+(D14:J14='[1]Legende und Wegleitung'!$B$6:$B$55))*(D14:J14&lt;&gt;""))</f>
        <v>6</v>
      </c>
      <c r="L14" s="34" t="str">
        <f t="shared" si="1"/>
        <v>Niccolò Ambrosi</v>
      </c>
      <c r="M14" s="38"/>
      <c r="N14" s="38"/>
      <c r="O14" s="39">
        <f>SUMPRODUCT(((D14:J14='[1]Legende und Wegleitung'!$A$6:$A$55)*0.5+(D14:J14='[1]Legende und Wegleitung'!$D$6:$D$55))*(D14:J14&lt;&gt;""))</f>
        <v>1</v>
      </c>
      <c r="P14" s="40">
        <f>SUMPRODUCT(((D14:J14='[1]Legende und Wegleitung'!$C$6:$C$6)*1))</f>
        <v>0</v>
      </c>
      <c r="Q14" s="41">
        <f>[1]Start!I14</f>
        <v>0</v>
      </c>
      <c r="R14" s="41">
        <f>[1]Start!J14</f>
        <v>0</v>
      </c>
      <c r="S14" s="42">
        <f>IF(COUNTIF(D14:J14,"")=31,0,[1]Ferienkontrolle!$AR$20-IF([1]Ferienkontrolle!$AR$25="S",P14/7*2,0)-AC14/7*2)</f>
        <v>8.8571428571428577</v>
      </c>
      <c r="T14" s="42">
        <f>IF(COUNTIF(D14:J14,"")=31,0,[1]Start!H14)</f>
        <v>0.5</v>
      </c>
      <c r="U14" s="42">
        <f>IF(COUNTIF(D14:J14,"")=31,0,[1]Start!G14)</f>
        <v>2.9166666666666665</v>
      </c>
      <c r="V14" s="43">
        <f t="shared" si="2"/>
        <v>1</v>
      </c>
      <c r="W14" s="43">
        <f t="shared" si="2"/>
        <v>0</v>
      </c>
      <c r="X14" s="43">
        <f t="shared" si="3"/>
        <v>9.3571428571428577</v>
      </c>
      <c r="Y14" s="43">
        <f t="shared" si="4"/>
        <v>9.3571428571428577</v>
      </c>
      <c r="Z14" s="43">
        <f t="shared" si="5"/>
        <v>2.9166666666666665</v>
      </c>
      <c r="AA14" s="43">
        <f t="shared" si="6"/>
        <v>8.3571428571428577</v>
      </c>
      <c r="AB14" s="43">
        <f t="shared" si="7"/>
        <v>2.9166666666666665</v>
      </c>
      <c r="AC14" s="40">
        <f>SUMPRODUCT(((D14:J14='[1]Legende und Wegleitung'!$C$7:$C$15)*1))</f>
        <v>0</v>
      </c>
      <c r="AD14" s="24"/>
    </row>
    <row r="15" spans="1:30" ht="14" customHeight="1">
      <c r="A15" s="34" t="str">
        <f>[1]Start!A15</f>
        <v>Matteo Sevegnani</v>
      </c>
      <c r="B15" s="35"/>
      <c r="C15" s="36"/>
      <c r="D15" s="37" t="s">
        <v>29</v>
      </c>
      <c r="E15" s="37" t="s">
        <v>29</v>
      </c>
      <c r="F15" s="37">
        <v>7</v>
      </c>
      <c r="G15" s="37">
        <v>9</v>
      </c>
      <c r="H15" s="37">
        <v>7</v>
      </c>
      <c r="I15" s="37">
        <v>7</v>
      </c>
      <c r="J15" s="37">
        <v>11</v>
      </c>
      <c r="K15" s="31">
        <f>SUMPRODUCT(((D15:J15='[1]Legende und Wegleitung'!$A$6:$A$55)*0.5+(D15:J15='[1]Legende und Wegleitung'!$B$6:$B$55))*(D15:J15&lt;&gt;""))</f>
        <v>5</v>
      </c>
      <c r="L15" s="34" t="str">
        <f t="shared" si="1"/>
        <v>Matteo Sevegnani</v>
      </c>
      <c r="M15" s="38"/>
      <c r="N15" s="38"/>
      <c r="O15" s="39">
        <f>SUMPRODUCT(((D15:J15='[1]Legende und Wegleitung'!$A$6:$A$55)*0.5+(D15:J15='[1]Legende und Wegleitung'!$D$6:$D$55))*(D15:J15&lt;&gt;""))</f>
        <v>2</v>
      </c>
      <c r="P15" s="40">
        <f>SUMPRODUCT(((D15:J15='[1]Legende und Wegleitung'!$C$6:$C$6)*1))</f>
        <v>0</v>
      </c>
      <c r="Q15" s="41">
        <f>[1]Start!I15</f>
        <v>0</v>
      </c>
      <c r="R15" s="41">
        <f>[1]Start!J15</f>
        <v>0</v>
      </c>
      <c r="S15" s="42">
        <f>IF(COUNTIF(D15:J15,"")=31,0,[1]Ferienkontrolle!$AR$20-IF([1]Ferienkontrolle!$AR$25="S",P15/7*2,0)-AC15/7*2)</f>
        <v>8.8571428571428577</v>
      </c>
      <c r="T15" s="42">
        <f>IF(COUNTIF(D15:J15,"")=31,0,[1]Start!H15)</f>
        <v>0.5</v>
      </c>
      <c r="U15" s="42">
        <f>IF(COUNTIF(D15:J15,"")=31,0,[1]Start!G15)</f>
        <v>2.9166666666666665</v>
      </c>
      <c r="V15" s="43">
        <f t="shared" si="2"/>
        <v>2</v>
      </c>
      <c r="W15" s="43">
        <f t="shared" si="2"/>
        <v>0</v>
      </c>
      <c r="X15" s="43">
        <f t="shared" si="3"/>
        <v>9.3571428571428577</v>
      </c>
      <c r="Y15" s="43">
        <f t="shared" si="4"/>
        <v>9.3571428571428577</v>
      </c>
      <c r="Z15" s="43">
        <f t="shared" si="5"/>
        <v>2.9166666666666665</v>
      </c>
      <c r="AA15" s="43">
        <f t="shared" si="6"/>
        <v>7.3571428571428577</v>
      </c>
      <c r="AB15" s="43">
        <f t="shared" si="7"/>
        <v>2.9166666666666665</v>
      </c>
      <c r="AC15" s="40">
        <f>SUMPRODUCT(((D15:J15='[1]Legende und Wegleitung'!$C$7:$C$15)*1))</f>
        <v>0</v>
      </c>
      <c r="AD15" s="24"/>
    </row>
    <row r="16" spans="1:30" ht="14" customHeight="1">
      <c r="A16" s="34" t="str">
        <f>[1]Start!A16</f>
        <v>Ronald Tafas</v>
      </c>
      <c r="B16" s="35"/>
      <c r="C16" s="36"/>
      <c r="D16" s="37" t="s">
        <v>34</v>
      </c>
      <c r="E16" s="37" t="s">
        <v>34</v>
      </c>
      <c r="F16" s="37" t="s">
        <v>34</v>
      </c>
      <c r="G16" s="37" t="s">
        <v>29</v>
      </c>
      <c r="H16" s="37" t="s">
        <v>29</v>
      </c>
      <c r="I16" s="37" t="s">
        <v>34</v>
      </c>
      <c r="J16" s="37" t="s">
        <v>34</v>
      </c>
      <c r="K16" s="31">
        <f>SUMPRODUCT(((D16:J16='[1]Legende und Wegleitung'!$A$6:$A$55)*0.5+(D16:J16='[1]Legende und Wegleitung'!$B$6:$B$55))*(D16:J16&lt;&gt;""))</f>
        <v>2.5</v>
      </c>
      <c r="L16" s="34" t="str">
        <f t="shared" si="1"/>
        <v>Ronald Tafas</v>
      </c>
      <c r="M16" s="38"/>
      <c r="N16" s="38"/>
      <c r="O16" s="39">
        <f>SUMPRODUCT(((D16:J16='[1]Legende und Wegleitung'!$A$6:$A$55)*0.5+(D16:J16='[1]Legende und Wegleitung'!$D$6:$D$55))*(D16:J16&lt;&gt;""))</f>
        <v>4.5</v>
      </c>
      <c r="P16" s="40">
        <f>SUMPRODUCT(((D16:J16='[1]Legende und Wegleitung'!$C$6:$C$6)*1))</f>
        <v>0</v>
      </c>
      <c r="Q16" s="41">
        <f>[1]Start!I16</f>
        <v>0</v>
      </c>
      <c r="R16" s="41">
        <f>[1]Start!J16</f>
        <v>0</v>
      </c>
      <c r="S16" s="42">
        <f>IF(COUNTIF(D16:J16,"")=31,0,[1]Ferienkontrolle!$AR$20-IF([1]Ferienkontrolle!$AR$25="S",P16/7*2,0)-AC16/7*2)</f>
        <v>8.8571428571428577</v>
      </c>
      <c r="T16" s="42">
        <f>IF(COUNTIF(D16:J16,"")=31,0,[1]Start!H16)</f>
        <v>0.5</v>
      </c>
      <c r="U16" s="42">
        <f>IF(COUNTIF(D16:J16,"")=31,0,[1]Start!G16)</f>
        <v>2.9166666666666665</v>
      </c>
      <c r="V16" s="43">
        <f t="shared" si="2"/>
        <v>4.5</v>
      </c>
      <c r="W16" s="43">
        <f t="shared" si="2"/>
        <v>0</v>
      </c>
      <c r="X16" s="43">
        <f t="shared" si="3"/>
        <v>9.3571428571428577</v>
      </c>
      <c r="Y16" s="43">
        <f t="shared" si="4"/>
        <v>9.3571428571428577</v>
      </c>
      <c r="Z16" s="43">
        <f t="shared" si="5"/>
        <v>2.9166666666666665</v>
      </c>
      <c r="AA16" s="43">
        <f t="shared" si="6"/>
        <v>4.8571428571428577</v>
      </c>
      <c r="AB16" s="43">
        <f t="shared" si="7"/>
        <v>2.9166666666666665</v>
      </c>
      <c r="AC16" s="40">
        <f>SUMPRODUCT(((D16:J16='[1]Legende und Wegleitung'!$C$7:$C$15)*1))</f>
        <v>0</v>
      </c>
      <c r="AD16" s="24"/>
    </row>
    <row r="17" spans="1:30" ht="14" customHeight="1">
      <c r="A17" s="34" t="str">
        <f>[1]Start!A17</f>
        <v>Giorgia Bonifazi</v>
      </c>
      <c r="B17" s="35"/>
      <c r="C17" s="36"/>
      <c r="D17" s="37" t="s">
        <v>29</v>
      </c>
      <c r="E17" s="37">
        <v>14</v>
      </c>
      <c r="F17" s="37">
        <v>14</v>
      </c>
      <c r="G17" s="37">
        <v>14</v>
      </c>
      <c r="H17" s="47" t="s">
        <v>34</v>
      </c>
      <c r="I17" s="37">
        <v>11</v>
      </c>
      <c r="J17" s="37" t="s">
        <v>29</v>
      </c>
      <c r="K17" s="31">
        <f>SUMPRODUCT(((D17:J17='[1]Legende und Wegleitung'!$A$6:$A$55)*0.5+(D17:J17='[1]Legende und Wegleitung'!$B$6:$B$55))*(D17:J17&lt;&gt;""))</f>
        <v>4.5</v>
      </c>
      <c r="L17" s="34" t="str">
        <f t="shared" si="1"/>
        <v>Giorgia Bonifazi</v>
      </c>
      <c r="M17" s="38"/>
      <c r="N17" s="38"/>
      <c r="O17" s="39">
        <f>SUMPRODUCT(((D17:J17='[1]Legende und Wegleitung'!$A$6:$A$55)*0.5+(D17:J17='[1]Legende und Wegleitung'!$D$6:$D$55))*(D17:J17&lt;&gt;""))</f>
        <v>2.5</v>
      </c>
      <c r="P17" s="40">
        <f>SUMPRODUCT(((D17:J17='[1]Legende und Wegleitung'!$C$6:$C$6)*1))</f>
        <v>0</v>
      </c>
      <c r="Q17" s="41">
        <f>[1]Start!I17</f>
        <v>0</v>
      </c>
      <c r="R17" s="41">
        <f>[1]Start!J17</f>
        <v>0</v>
      </c>
      <c r="S17" s="42">
        <f>IF(COUNTIF(D17:J17,"")=31,0,[1]Ferienkontrolle!$AR$20-IF([1]Ferienkontrolle!$AR$25="S",P17/7*2,0)-AC17/7*2)</f>
        <v>8.8571428571428577</v>
      </c>
      <c r="T17" s="42">
        <f>IF(COUNTIF(D17:J17,"")=31,0,[1]Start!H17)</f>
        <v>0.5</v>
      </c>
      <c r="U17" s="42">
        <f>IF(COUNTIF(D17:J17,"")=31,0,[1]Start!G17)</f>
        <v>2.9166666666666665</v>
      </c>
      <c r="V17" s="43">
        <f t="shared" si="2"/>
        <v>2.5</v>
      </c>
      <c r="W17" s="43">
        <f t="shared" si="2"/>
        <v>0</v>
      </c>
      <c r="X17" s="43">
        <f t="shared" si="3"/>
        <v>9.3571428571428577</v>
      </c>
      <c r="Y17" s="43">
        <f t="shared" si="4"/>
        <v>9.3571428571428577</v>
      </c>
      <c r="Z17" s="43">
        <f t="shared" si="5"/>
        <v>2.9166666666666665</v>
      </c>
      <c r="AA17" s="43">
        <f t="shared" si="6"/>
        <v>6.8571428571428577</v>
      </c>
      <c r="AB17" s="43">
        <f t="shared" si="7"/>
        <v>2.9166666666666665</v>
      </c>
      <c r="AC17" s="40">
        <f>SUMPRODUCT(((D17:J17='[1]Legende und Wegleitung'!$C$7:$C$15)*1))</f>
        <v>0</v>
      </c>
      <c r="AD17" s="24"/>
    </row>
    <row r="18" spans="1:30" ht="14" hidden="1" customHeight="1">
      <c r="A18" s="34" t="str">
        <f>[1]Start!A18</f>
        <v>Sara Reg</v>
      </c>
      <c r="B18" s="35"/>
      <c r="C18" s="36"/>
      <c r="D18" s="37"/>
      <c r="E18" s="37"/>
      <c r="F18" s="37"/>
      <c r="G18" s="37"/>
      <c r="H18" s="37"/>
      <c r="I18" s="37"/>
      <c r="J18" s="37"/>
      <c r="K18" s="31">
        <f>SUMPRODUCT(((D18:J18='[1]Legende und Wegleitung'!$A$6:$A$55)*0.5+(D18:J18='[1]Legende und Wegleitung'!$B$6:$B$55))*(D18:J18&lt;&gt;""))</f>
        <v>0</v>
      </c>
      <c r="L18" s="34" t="str">
        <f t="shared" si="1"/>
        <v>Sara Reg</v>
      </c>
      <c r="M18" s="38"/>
      <c r="N18" s="38"/>
      <c r="O18" s="39">
        <f>SUMPRODUCT(((D18:J18='[1]Legende und Wegleitung'!$A$6:$A$55)*0.5+(D18:J18='[1]Legende und Wegleitung'!$D$6:$D$55))*(D18:J18&lt;&gt;""))</f>
        <v>0</v>
      </c>
      <c r="P18" s="40">
        <f>SUMPRODUCT(((D18:J18='[1]Legende und Wegleitung'!$C$6:$C$6)*1))</f>
        <v>0</v>
      </c>
      <c r="Q18" s="41">
        <f>[1]Start!I18</f>
        <v>0</v>
      </c>
      <c r="R18" s="41">
        <f>[1]Start!J18</f>
        <v>0</v>
      </c>
      <c r="S18" s="42">
        <f>IF(COUNTIF(D18:J18,"")=31,0,[1]Ferienkontrolle!$AR$20-IF([1]Ferienkontrolle!$AR$25="S",P18/7*2,0)-AC18/7*2)</f>
        <v>8.8571428571428577</v>
      </c>
      <c r="T18" s="42">
        <f>IF(COUNTIF(D18:J18,"")=31,0,[1]Start!H18)</f>
        <v>0.5</v>
      </c>
      <c r="U18" s="42">
        <f>IF(COUNTIF(D18:J18,"")=31,0,[1]Start!G18)</f>
        <v>2.9166666666666665</v>
      </c>
      <c r="V18" s="43">
        <f t="shared" si="2"/>
        <v>0</v>
      </c>
      <c r="W18" s="43">
        <f t="shared" si="2"/>
        <v>0</v>
      </c>
      <c r="X18" s="43">
        <f t="shared" si="3"/>
        <v>9.3571428571428577</v>
      </c>
      <c r="Y18" s="43">
        <f t="shared" si="4"/>
        <v>9.3571428571428577</v>
      </c>
      <c r="Z18" s="43">
        <f t="shared" si="5"/>
        <v>2.9166666666666665</v>
      </c>
      <c r="AA18" s="43">
        <f t="shared" si="6"/>
        <v>9.3571428571428577</v>
      </c>
      <c r="AB18" s="43">
        <f t="shared" si="7"/>
        <v>2.9166666666666665</v>
      </c>
      <c r="AC18" s="40">
        <f>SUMPRODUCT(((D18:J18='[1]Legende und Wegleitung'!$C$7:$C$15)*1))</f>
        <v>0</v>
      </c>
      <c r="AD18" s="24"/>
    </row>
    <row r="19" spans="1:30" ht="14" customHeight="1">
      <c r="A19" s="34" t="str">
        <f>[1]Start!A19</f>
        <v>Dominik Meyer</v>
      </c>
      <c r="B19" s="35"/>
      <c r="C19" s="36"/>
      <c r="D19" s="37" t="s">
        <v>35</v>
      </c>
      <c r="E19" s="37"/>
      <c r="F19" s="37"/>
      <c r="G19" s="37"/>
      <c r="H19" s="37"/>
      <c r="I19" s="37"/>
      <c r="J19" s="37">
        <v>14</v>
      </c>
      <c r="K19" s="31">
        <f>SUMPRODUCT(((D19:J19='[1]Legende und Wegleitung'!$A$6:$A$55)*0.5+(D19:J19='[1]Legende und Wegleitung'!$B$6:$B$55))*(D19:J19&lt;&gt;""))</f>
        <v>1</v>
      </c>
      <c r="L19" s="34" t="str">
        <f t="shared" si="1"/>
        <v>Dominik Meyer</v>
      </c>
      <c r="M19" s="38"/>
      <c r="N19" s="38"/>
      <c r="O19" s="39">
        <f>SUMPRODUCT(((D19:J19='[1]Legende und Wegleitung'!$A$6:$A$55)*0.5+(D19:J19='[1]Legende und Wegleitung'!$D$6:$D$55))*(D19:J19&lt;&gt;""))</f>
        <v>0</v>
      </c>
      <c r="P19" s="40">
        <f>SUMPRODUCT(((D19:J19='[1]Legende und Wegleitung'!$C$6:$C$6)*1))</f>
        <v>0</v>
      </c>
      <c r="Q19" s="41">
        <f>[1]Start!I19</f>
        <v>0</v>
      </c>
      <c r="R19" s="41">
        <f>[1]Start!J19</f>
        <v>0</v>
      </c>
      <c r="S19" s="42">
        <f>IF(COUNTIF(D19:J19,"")=31,0,[1]Ferienkontrolle!$AR$20-IF([1]Ferienkontrolle!$AR$25="S",P19/7*2,0)-AC19/7*2)</f>
        <v>8.8571428571428577</v>
      </c>
      <c r="T19" s="42">
        <f>IF(COUNTIF(D19:J19,"")=31,0,[1]Start!H19)</f>
        <v>0.5</v>
      </c>
      <c r="U19" s="42">
        <f>IF(COUNTIF(D19:J19,"")=31,0,[1]Start!G19)</f>
        <v>2.9166666666666665</v>
      </c>
      <c r="V19" s="43">
        <f t="shared" si="2"/>
        <v>0</v>
      </c>
      <c r="W19" s="43">
        <f t="shared" si="2"/>
        <v>0</v>
      </c>
      <c r="X19" s="43">
        <f t="shared" si="3"/>
        <v>9.3571428571428577</v>
      </c>
      <c r="Y19" s="43">
        <f t="shared" si="4"/>
        <v>9.3571428571428577</v>
      </c>
      <c r="Z19" s="43">
        <f t="shared" si="5"/>
        <v>2.9166666666666665</v>
      </c>
      <c r="AA19" s="43">
        <f t="shared" si="6"/>
        <v>9.3571428571428577</v>
      </c>
      <c r="AB19" s="43">
        <f t="shared" si="7"/>
        <v>2.9166666666666665</v>
      </c>
      <c r="AC19" s="40">
        <f>SUMPRODUCT(((D19:J19='[1]Legende und Wegleitung'!$C$7:$C$15)*1))</f>
        <v>0</v>
      </c>
      <c r="AD19" s="24"/>
    </row>
    <row r="20" spans="1:30" ht="14" customHeight="1">
      <c r="A20" s="34" t="str">
        <f>[1]Start!A20</f>
        <v>Luke Raayman</v>
      </c>
      <c r="B20" s="35"/>
      <c r="C20" s="36"/>
      <c r="D20" s="37" t="s">
        <v>35</v>
      </c>
      <c r="E20" s="37"/>
      <c r="F20" s="37"/>
      <c r="G20" s="37"/>
      <c r="H20" s="37"/>
      <c r="I20" s="37"/>
      <c r="J20" s="37"/>
      <c r="K20" s="31">
        <f>SUMPRODUCT(((D20:J20='[1]Legende und Wegleitung'!$A$6:$A$55)*0.5+(D20:J20='[1]Legende und Wegleitung'!$B$6:$B$55))*(D20:J20&lt;&gt;""))</f>
        <v>0</v>
      </c>
      <c r="L20" s="34" t="str">
        <f t="shared" si="1"/>
        <v>Luke Raayman</v>
      </c>
      <c r="M20" s="38"/>
      <c r="N20" s="38"/>
      <c r="O20" s="39">
        <f>SUMPRODUCT(((D20:J20='[1]Legende und Wegleitung'!$A$6:$A$55)*0.5+(D20:J20='[1]Legende und Wegleitung'!$D$6:$D$55))*(D20:J20&lt;&gt;""))</f>
        <v>0</v>
      </c>
      <c r="P20" s="40">
        <f>SUMPRODUCT(((D20:J20='[1]Legende und Wegleitung'!$C$6:$C$6)*1))</f>
        <v>0</v>
      </c>
      <c r="Q20" s="41">
        <f>[1]Start!I20</f>
        <v>0</v>
      </c>
      <c r="R20" s="41">
        <f>[1]Start!J20</f>
        <v>0</v>
      </c>
      <c r="S20" s="42">
        <f>IF(COUNTIF(D20:J20,"")=31,0,[1]Ferienkontrolle!$AR$20-IF([1]Ferienkontrolle!$AR$25="S",P20/7*2,0)-AC20/7*2)</f>
        <v>8.8571428571428577</v>
      </c>
      <c r="T20" s="42">
        <f>IF(COUNTIF(D20:J20,"")=31,0,[1]Start!H20)</f>
        <v>0.5</v>
      </c>
      <c r="U20" s="42">
        <f>IF(COUNTIF(D20:J20,"")=31,0,[1]Start!G20)</f>
        <v>2.9166666666666665</v>
      </c>
      <c r="V20" s="43">
        <f t="shared" si="2"/>
        <v>0</v>
      </c>
      <c r="W20" s="43">
        <f t="shared" si="2"/>
        <v>0</v>
      </c>
      <c r="X20" s="43">
        <f t="shared" si="3"/>
        <v>9.3571428571428577</v>
      </c>
      <c r="Y20" s="43">
        <f t="shared" si="4"/>
        <v>9.3571428571428577</v>
      </c>
      <c r="Z20" s="43">
        <f t="shared" si="5"/>
        <v>2.9166666666666665</v>
      </c>
      <c r="AA20" s="43">
        <f t="shared" si="6"/>
        <v>9.3571428571428577</v>
      </c>
      <c r="AB20" s="43">
        <f t="shared" si="7"/>
        <v>2.9166666666666665</v>
      </c>
      <c r="AC20" s="40">
        <f>SUMPRODUCT(((D20:J20='[1]Legende und Wegleitung'!$C$7:$C$15)*1))</f>
        <v>0</v>
      </c>
      <c r="AD20" s="24"/>
    </row>
    <row r="21" spans="1:30" ht="14" customHeight="1">
      <c r="A21" s="34" t="str">
        <f>[1]Start!A21</f>
        <v>Mama</v>
      </c>
      <c r="B21" s="35"/>
      <c r="C21" s="36"/>
      <c r="D21" s="37" t="s">
        <v>35</v>
      </c>
      <c r="E21" s="37"/>
      <c r="F21" s="37" t="s">
        <v>36</v>
      </c>
      <c r="G21" s="37" t="s">
        <v>36</v>
      </c>
      <c r="H21" s="37" t="s">
        <v>36</v>
      </c>
      <c r="I21" s="37" t="s">
        <v>36</v>
      </c>
      <c r="J21" s="37"/>
      <c r="K21" s="31">
        <f>SUMPRODUCT(((D21:J21='[1]Legende und Wegleitung'!$A$6:$A$55)*0.5+(D21:J21='[1]Legende und Wegleitung'!$B$6:$B$55))*(D21:J21&lt;&gt;""))</f>
        <v>2</v>
      </c>
      <c r="L21" s="34" t="str">
        <f t="shared" si="1"/>
        <v>Mama</v>
      </c>
      <c r="M21" s="38"/>
      <c r="N21" s="38"/>
      <c r="O21" s="39">
        <f>SUMPRODUCT(((D21:J21='[1]Legende und Wegleitung'!$A$6:$A$55)*0.5+(D21:J21='[1]Legende und Wegleitung'!$D$6:$D$55))*(D21:J21&lt;&gt;""))</f>
        <v>2</v>
      </c>
      <c r="P21" s="40">
        <f>SUMPRODUCT(((D21:J21='[1]Legende und Wegleitung'!$C$6:$C$6)*1))</f>
        <v>0</v>
      </c>
      <c r="Q21" s="41">
        <f>[1]Start!I21</f>
        <v>0</v>
      </c>
      <c r="R21" s="41">
        <f>[1]Start!J21</f>
        <v>0</v>
      </c>
      <c r="S21" s="42">
        <f>IF(COUNTIF(D21:J21,"")=31,0,[1]Ferienkontrolle!$AR$20-IF([1]Ferienkontrolle!$AR$25="S",P21/7*2,0)-AC21/7*2)</f>
        <v>8.8571428571428577</v>
      </c>
      <c r="T21" s="42">
        <f>IF(COUNTIF(D21:J21,"")=31,0,[1]Start!H21)</f>
        <v>0.5</v>
      </c>
      <c r="U21" s="42">
        <f>IF(COUNTIF(D21:J21,"")=31,0,[1]Start!G21)</f>
        <v>2.9166666666666665</v>
      </c>
      <c r="V21" s="43">
        <f t="shared" si="2"/>
        <v>2</v>
      </c>
      <c r="W21" s="43">
        <f t="shared" si="2"/>
        <v>0</v>
      </c>
      <c r="X21" s="43">
        <f t="shared" si="3"/>
        <v>9.3571428571428577</v>
      </c>
      <c r="Y21" s="43">
        <f t="shared" si="4"/>
        <v>9.3571428571428577</v>
      </c>
      <c r="Z21" s="43">
        <f t="shared" si="5"/>
        <v>2.9166666666666665</v>
      </c>
      <c r="AA21" s="43">
        <f t="shared" si="6"/>
        <v>7.3571428571428577</v>
      </c>
      <c r="AB21" s="43">
        <f t="shared" si="7"/>
        <v>2.9166666666666665</v>
      </c>
      <c r="AC21" s="40">
        <f>SUMPRODUCT(((D21:J21='[1]Legende und Wegleitung'!$C$7:$C$15)*1))</f>
        <v>0</v>
      </c>
      <c r="AD21" s="24"/>
    </row>
    <row r="22" spans="1:30" ht="14" customHeight="1">
      <c r="A22" s="34" t="str">
        <f>[1]Start!A22</f>
        <v>Fatnis Kolica</v>
      </c>
      <c r="B22" s="35"/>
      <c r="C22" s="36"/>
      <c r="D22" s="37" t="s">
        <v>35</v>
      </c>
      <c r="E22" s="37"/>
      <c r="F22" s="37"/>
      <c r="G22" s="37"/>
      <c r="H22" s="37"/>
      <c r="I22" s="37"/>
      <c r="J22" s="37"/>
      <c r="K22" s="31">
        <f>SUMPRODUCT(((D22:J22='[1]Legende und Wegleitung'!$A$6:$A$55)*0.5+(D22:J22='[1]Legende und Wegleitung'!$B$6:$B$55))*(D22:J22&lt;&gt;""))</f>
        <v>0</v>
      </c>
      <c r="L22" s="34" t="str">
        <f t="shared" si="1"/>
        <v>Fatnis Kolica</v>
      </c>
      <c r="M22" s="38"/>
      <c r="N22" s="38"/>
      <c r="O22" s="39">
        <f>SUMPRODUCT(((D22:J22='[1]Legende und Wegleitung'!$A$6:$A$55)*0.5+(D22:J22='[1]Legende und Wegleitung'!$D$6:$D$55))*(D22:J22&lt;&gt;""))</f>
        <v>0</v>
      </c>
      <c r="P22" s="40">
        <f>SUMPRODUCT(((D22:J22='[1]Legende und Wegleitung'!$C$6:$C$6)*1))</f>
        <v>0</v>
      </c>
      <c r="Q22" s="41">
        <f>[1]Start!I22</f>
        <v>0</v>
      </c>
      <c r="R22" s="41">
        <f>[1]Start!J22</f>
        <v>0</v>
      </c>
      <c r="S22" s="42">
        <f>IF(COUNTIF(D22:J22,"")=31,0,[1]Ferienkontrolle!$AR$20-IF([1]Ferienkontrolle!$AR$25="S",P22/7*2,0)-AC22/7*2)</f>
        <v>8.8571428571428577</v>
      </c>
      <c r="T22" s="42">
        <f>IF(COUNTIF(D22:J22,"")=31,0,[1]Start!H22)</f>
        <v>0.5</v>
      </c>
      <c r="U22" s="42">
        <f>IF(COUNTIF(D22:J22,"")=31,0,[1]Start!G22)</f>
        <v>2.9166666666666665</v>
      </c>
      <c r="V22" s="43">
        <f t="shared" si="2"/>
        <v>0</v>
      </c>
      <c r="W22" s="43">
        <f t="shared" si="2"/>
        <v>0</v>
      </c>
      <c r="X22" s="43">
        <f t="shared" si="3"/>
        <v>9.3571428571428577</v>
      </c>
      <c r="Y22" s="43">
        <f t="shared" si="4"/>
        <v>9.3571428571428577</v>
      </c>
      <c r="Z22" s="43">
        <f t="shared" si="5"/>
        <v>2.9166666666666665</v>
      </c>
      <c r="AA22" s="43">
        <f t="shared" si="6"/>
        <v>9.3571428571428577</v>
      </c>
      <c r="AB22" s="43">
        <f t="shared" si="7"/>
        <v>2.9166666666666665</v>
      </c>
      <c r="AC22" s="40">
        <f>SUMPRODUCT(((D22:J22='[1]Legende und Wegleitung'!$C$7:$C$15)*1))</f>
        <v>0</v>
      </c>
      <c r="AD22" s="24"/>
    </row>
    <row r="23" spans="1:30" ht="14" customHeight="1">
      <c r="A23" s="34" t="str">
        <f>[1]Start!A23</f>
        <v>Oskar Thalhammer</v>
      </c>
      <c r="B23" s="48"/>
      <c r="C23" s="49"/>
      <c r="D23" s="37" t="s">
        <v>37</v>
      </c>
      <c r="E23" s="37"/>
      <c r="F23" s="37"/>
      <c r="G23" s="37"/>
      <c r="H23" s="37"/>
      <c r="I23" s="37"/>
      <c r="J23" s="37"/>
      <c r="K23" s="31">
        <f>SUMPRODUCT(((D23:J23='[1]Legende und Wegleitung'!$A$6:$A$55)*0.5+(D23:J23='[1]Legende und Wegleitung'!$B$6:$B$55))*(D23:J23&lt;&gt;""))</f>
        <v>0</v>
      </c>
      <c r="L23" s="34" t="str">
        <f t="shared" si="1"/>
        <v>Oskar Thalhammer</v>
      </c>
      <c r="M23" s="38"/>
      <c r="N23" s="38"/>
      <c r="O23" s="39">
        <f>SUMPRODUCT(((D23:J23='[1]Legende und Wegleitung'!$A$6:$A$55)*0.5+(D23:J23='[1]Legende und Wegleitung'!$D$6:$D$55))*(D23:J23&lt;&gt;""))</f>
        <v>0</v>
      </c>
      <c r="P23" s="40">
        <f>SUMPRODUCT(((D23:J23='[1]Legende und Wegleitung'!$C$6:$C$6)*1))</f>
        <v>0</v>
      </c>
      <c r="Q23" s="41">
        <f>[1]Start!I23</f>
        <v>0</v>
      </c>
      <c r="R23" s="41">
        <f>[1]Start!J23</f>
        <v>0</v>
      </c>
      <c r="S23" s="42">
        <f>IF(COUNTIF(D23:J23,"")=31,0,[1]Ferienkontrolle!$AR$20-IF([1]Ferienkontrolle!$AR$25="S",P23/7*2,0)-AC23/7*2)</f>
        <v>8.8571428571428577</v>
      </c>
      <c r="T23" s="42">
        <f>IF(COUNTIF(D23:J23,"")=31,0,[1]Start!H23)</f>
        <v>0.5</v>
      </c>
      <c r="U23" s="42">
        <f>IF(COUNTIF(D23:J23,"")=31,0,[1]Start!G23)</f>
        <v>2.9166666666666665</v>
      </c>
      <c r="V23" s="43">
        <f t="shared" si="2"/>
        <v>0</v>
      </c>
      <c r="W23" s="43">
        <f t="shared" si="2"/>
        <v>0</v>
      </c>
      <c r="X23" s="43">
        <f t="shared" si="3"/>
        <v>9.3571428571428577</v>
      </c>
      <c r="Y23" s="43">
        <f t="shared" si="4"/>
        <v>9.3571428571428577</v>
      </c>
      <c r="Z23" s="43">
        <f t="shared" si="5"/>
        <v>2.9166666666666665</v>
      </c>
      <c r="AA23" s="43">
        <f t="shared" si="6"/>
        <v>9.3571428571428577</v>
      </c>
      <c r="AB23" s="43">
        <f t="shared" si="7"/>
        <v>2.9166666666666665</v>
      </c>
      <c r="AC23" s="40">
        <f>SUMPRODUCT(((D23:J23='[1]Legende und Wegleitung'!$C$7:$C$15)*1))</f>
        <v>0</v>
      </c>
      <c r="AD23" s="24"/>
    </row>
    <row r="24" spans="1:30" ht="14" hidden="1" customHeight="1">
      <c r="A24" s="34">
        <f>[1]Start!A24</f>
        <v>0</v>
      </c>
      <c r="B24" s="48"/>
      <c r="C24" s="49"/>
      <c r="D24" s="37"/>
      <c r="E24" s="37"/>
      <c r="F24" s="37"/>
      <c r="G24" s="37"/>
      <c r="H24" s="37"/>
      <c r="I24" s="37"/>
      <c r="J24" s="37"/>
      <c r="K24" s="31">
        <f>SUMPRODUCT(((D24:J24='[1]Legende und Wegleitung'!$A$6:$A$55)*0.5+(D24:J24='[1]Legende und Wegleitung'!$B$6:$B$55))*(D24:J24&lt;&gt;""))</f>
        <v>0</v>
      </c>
      <c r="L24" s="34">
        <f t="shared" si="1"/>
        <v>0</v>
      </c>
      <c r="M24" s="38"/>
      <c r="N24" s="38"/>
      <c r="O24" s="39">
        <f>SUMPRODUCT(((D24:J24='[1]Legende und Wegleitung'!$A$6:$A$55)*0.5+(D24:J24='[1]Legende und Wegleitung'!$D$6:$D$55))*(D24:J24&lt;&gt;""))</f>
        <v>0</v>
      </c>
      <c r="P24" s="40">
        <f>SUMPRODUCT(((D24:J24='[1]Legende und Wegleitung'!$C$6:$C$6)*1))</f>
        <v>0</v>
      </c>
      <c r="Q24" s="41">
        <f>[1]Start!I24</f>
        <v>0</v>
      </c>
      <c r="R24" s="41">
        <f>[1]Start!J24</f>
        <v>0</v>
      </c>
      <c r="S24" s="42">
        <f>IF(COUNTIF(D24:J24,"")=31,0,[1]Ferienkontrolle!$AR$20-IF([1]Ferienkontrolle!$AR$25="S",P24/7*2,0)-AC24/7*2)</f>
        <v>8.8571428571428577</v>
      </c>
      <c r="T24" s="42" t="str">
        <f>IF(COUNTIF(D24:J24,"")=31,0,[1]Start!H24)</f>
        <v/>
      </c>
      <c r="U24" s="42" t="str">
        <f>IF(COUNTIF(D24:J24,"")=31,0,[1]Start!G24)</f>
        <v/>
      </c>
      <c r="V24" s="43">
        <f t="shared" si="2"/>
        <v>0</v>
      </c>
      <c r="W24" s="43">
        <f t="shared" si="2"/>
        <v>0</v>
      </c>
      <c r="X24" s="43" t="e">
        <f t="shared" si="3"/>
        <v>#VALUE!</v>
      </c>
      <c r="Y24" s="43" t="e">
        <f t="shared" si="4"/>
        <v>#VALUE!</v>
      </c>
      <c r="Z24" s="43" t="e">
        <f t="shared" si="5"/>
        <v>#VALUE!</v>
      </c>
      <c r="AA24" s="43" t="e">
        <f t="shared" si="6"/>
        <v>#VALUE!</v>
      </c>
      <c r="AB24" s="43" t="e">
        <f t="shared" si="7"/>
        <v>#VALUE!</v>
      </c>
      <c r="AC24" s="40">
        <f>SUMPRODUCT(((D24:J24='[1]Legende und Wegleitung'!$C$7:$C$15)*1))</f>
        <v>0</v>
      </c>
      <c r="AD24" s="24"/>
    </row>
    <row r="25" spans="1:30" ht="14" hidden="1" customHeight="1">
      <c r="A25" s="34">
        <f>[1]Start!A25</f>
        <v>0</v>
      </c>
      <c r="B25" s="48"/>
      <c r="C25" s="49"/>
      <c r="D25" s="37"/>
      <c r="E25" s="37"/>
      <c r="F25" s="37"/>
      <c r="G25" s="37"/>
      <c r="H25" s="37"/>
      <c r="I25" s="37"/>
      <c r="J25" s="37"/>
      <c r="K25" s="31">
        <f>SUMPRODUCT(((D25:J25='[1]Legende und Wegleitung'!$A$6:$A$55)*0.5+(D25:J25='[1]Legende und Wegleitung'!$B$6:$B$55))*(D25:J25&lt;&gt;""))</f>
        <v>0</v>
      </c>
      <c r="L25" s="34">
        <f t="shared" si="1"/>
        <v>0</v>
      </c>
      <c r="M25" s="38"/>
      <c r="N25" s="38"/>
      <c r="O25" s="39">
        <f>SUMPRODUCT(((D25:J25='[1]Legende und Wegleitung'!$A$6:$A$55)*0.5+(D25:J25='[1]Legende und Wegleitung'!$D$6:$D$55))*(D25:J25&lt;&gt;""))</f>
        <v>0</v>
      </c>
      <c r="P25" s="40">
        <f>SUMPRODUCT(((D25:J25='[1]Legende und Wegleitung'!$C$6:$C$6)*1))</f>
        <v>0</v>
      </c>
      <c r="Q25" s="41">
        <f>[1]Start!I25</f>
        <v>0</v>
      </c>
      <c r="R25" s="41">
        <f>[1]Start!J25</f>
        <v>0</v>
      </c>
      <c r="S25" s="42">
        <f>IF(COUNTIF(D25:J25,"")=31,0,[1]Ferienkontrolle!$AR$20-IF([1]Ferienkontrolle!$AR$25="S",P25/7*2,0)-AC25/7*2)</f>
        <v>8.8571428571428577</v>
      </c>
      <c r="T25" s="42" t="str">
        <f>IF(COUNTIF(D25:J25,"")=31,0,[1]Start!H25)</f>
        <v/>
      </c>
      <c r="U25" s="42" t="str">
        <f>IF(COUNTIF(D25:J25,"")=31,0,[1]Start!G25)</f>
        <v/>
      </c>
      <c r="V25" s="43">
        <f t="shared" si="2"/>
        <v>0</v>
      </c>
      <c r="W25" s="43">
        <f t="shared" si="2"/>
        <v>0</v>
      </c>
      <c r="X25" s="43" t="e">
        <f t="shared" si="3"/>
        <v>#VALUE!</v>
      </c>
      <c r="Y25" s="43" t="e">
        <f t="shared" si="4"/>
        <v>#VALUE!</v>
      </c>
      <c r="Z25" s="43" t="e">
        <f t="shared" si="5"/>
        <v>#VALUE!</v>
      </c>
      <c r="AA25" s="43" t="e">
        <f t="shared" si="6"/>
        <v>#VALUE!</v>
      </c>
      <c r="AB25" s="43" t="e">
        <f t="shared" si="7"/>
        <v>#VALUE!</v>
      </c>
      <c r="AC25" s="40">
        <f>SUMPRODUCT(((D25:J25='[1]Legende und Wegleitung'!$C$7:$C$15)*1))</f>
        <v>0</v>
      </c>
      <c r="AD25" s="24"/>
    </row>
    <row r="26" spans="1:30" ht="14" hidden="1" customHeight="1">
      <c r="A26" s="34">
        <f>[1]Start!A26</f>
        <v>0</v>
      </c>
      <c r="B26" s="48"/>
      <c r="C26" s="49"/>
      <c r="D26" s="37"/>
      <c r="E26" s="37"/>
      <c r="F26" s="37"/>
      <c r="G26" s="37"/>
      <c r="H26" s="37"/>
      <c r="I26" s="37"/>
      <c r="J26" s="37"/>
      <c r="K26" s="31">
        <f>SUMPRODUCT(((D26:J26='[1]Legende und Wegleitung'!$A$6:$A$55)*0.5+(D26:J26='[1]Legende und Wegleitung'!$B$6:$B$55))*(D26:J26&lt;&gt;""))</f>
        <v>0</v>
      </c>
      <c r="L26" s="34">
        <f t="shared" si="1"/>
        <v>0</v>
      </c>
      <c r="M26" s="38"/>
      <c r="N26" s="38"/>
      <c r="O26" s="39">
        <f>SUMPRODUCT(((D26:J26='[1]Legende und Wegleitung'!$A$6:$A$55)*0.5+(D26:J26='[1]Legende und Wegleitung'!$D$6:$D$55))*(D26:J26&lt;&gt;""))</f>
        <v>0</v>
      </c>
      <c r="P26" s="40">
        <f>SUMPRODUCT(((D26:J26='[1]Legende und Wegleitung'!$C$6:$C$6)*1))</f>
        <v>0</v>
      </c>
      <c r="Q26" s="41">
        <f>[1]Start!I26</f>
        <v>0</v>
      </c>
      <c r="R26" s="41">
        <f>[1]Start!J26</f>
        <v>0</v>
      </c>
      <c r="S26" s="42">
        <f>IF(COUNTIF(D26:J26,"")=31,0,[1]Ferienkontrolle!$AR$20-IF([1]Ferienkontrolle!$AR$25="S",P26/7*2,0)-AC26/7*2)</f>
        <v>8.8571428571428577</v>
      </c>
      <c r="T26" s="42" t="str">
        <f>IF(COUNTIF(D26:J26,"")=31,0,[1]Start!H26)</f>
        <v/>
      </c>
      <c r="U26" s="42" t="str">
        <f>IF(COUNTIF(D26:J26,"")=31,0,[1]Start!G26)</f>
        <v/>
      </c>
      <c r="V26" s="43">
        <f t="shared" si="2"/>
        <v>0</v>
      </c>
      <c r="W26" s="43">
        <f t="shared" si="2"/>
        <v>0</v>
      </c>
      <c r="X26" s="43" t="e">
        <f t="shared" si="3"/>
        <v>#VALUE!</v>
      </c>
      <c r="Y26" s="43" t="e">
        <f t="shared" si="4"/>
        <v>#VALUE!</v>
      </c>
      <c r="Z26" s="43" t="e">
        <f t="shared" si="5"/>
        <v>#VALUE!</v>
      </c>
      <c r="AA26" s="43" t="e">
        <f t="shared" si="6"/>
        <v>#VALUE!</v>
      </c>
      <c r="AB26" s="43" t="e">
        <f t="shared" si="7"/>
        <v>#VALUE!</v>
      </c>
      <c r="AC26" s="40">
        <f>SUMPRODUCT(((D26:J26='[1]Legende und Wegleitung'!$C$7:$C$15)*1))</f>
        <v>0</v>
      </c>
      <c r="AD26" s="24"/>
    </row>
    <row r="27" spans="1:30" ht="14" hidden="1" customHeight="1">
      <c r="A27" s="34">
        <f>[1]Start!A27</f>
        <v>0</v>
      </c>
      <c r="B27" s="48"/>
      <c r="C27" s="49"/>
      <c r="D27" s="37"/>
      <c r="E27" s="37"/>
      <c r="F27" s="37"/>
      <c r="G27" s="37"/>
      <c r="H27" s="37"/>
      <c r="I27" s="37"/>
      <c r="J27" s="37"/>
      <c r="K27" s="31">
        <f>SUMPRODUCT(((D27:J27='[1]Legende und Wegleitung'!$A$6:$A$55)*0.5+(D27:J27='[1]Legende und Wegleitung'!$B$6:$B$55))*(D27:J27&lt;&gt;""))</f>
        <v>0</v>
      </c>
      <c r="L27" s="34">
        <f t="shared" si="1"/>
        <v>0</v>
      </c>
      <c r="M27" s="38"/>
      <c r="N27" s="38"/>
      <c r="O27" s="39">
        <f>SUMPRODUCT(((D27:J27='[1]Legende und Wegleitung'!$A$6:$A$55)*0.5+(D27:J27='[1]Legende und Wegleitung'!$D$6:$D$55))*(D27:J27&lt;&gt;""))</f>
        <v>0</v>
      </c>
      <c r="P27" s="40">
        <f>SUMPRODUCT(((D27:J27='[1]Legende und Wegleitung'!$C$6:$C$6)*1))</f>
        <v>0</v>
      </c>
      <c r="Q27" s="41">
        <f>[1]Start!I27</f>
        <v>0</v>
      </c>
      <c r="R27" s="41">
        <f>[1]Start!J27</f>
        <v>0</v>
      </c>
      <c r="S27" s="42">
        <f>IF(COUNTIF(D27:J27,"")=31,0,[1]Ferienkontrolle!$AR$20-IF([1]Ferienkontrolle!$AR$25="S",P27/7*2,0)-AC27/7*2)</f>
        <v>8.8571428571428577</v>
      </c>
      <c r="T27" s="42" t="str">
        <f>IF(COUNTIF(D27:J27,"")=31,0,[1]Start!H27)</f>
        <v/>
      </c>
      <c r="U27" s="42" t="str">
        <f>IF(COUNTIF(D27:J27,"")=31,0,[1]Start!G27)</f>
        <v/>
      </c>
      <c r="V27" s="43">
        <f t="shared" si="2"/>
        <v>0</v>
      </c>
      <c r="W27" s="43">
        <f t="shared" si="2"/>
        <v>0</v>
      </c>
      <c r="X27" s="43" t="e">
        <f t="shared" si="3"/>
        <v>#VALUE!</v>
      </c>
      <c r="Y27" s="43" t="e">
        <f t="shared" si="4"/>
        <v>#VALUE!</v>
      </c>
      <c r="Z27" s="43" t="e">
        <f t="shared" si="5"/>
        <v>#VALUE!</v>
      </c>
      <c r="AA27" s="43" t="e">
        <f t="shared" si="6"/>
        <v>#VALUE!</v>
      </c>
      <c r="AB27" s="43" t="e">
        <f t="shared" si="7"/>
        <v>#VALUE!</v>
      </c>
      <c r="AC27" s="40">
        <f>SUMPRODUCT(((D27:J27='[1]Legende und Wegleitung'!$C$7:$C$15)*1))</f>
        <v>0</v>
      </c>
      <c r="AD27" s="24"/>
    </row>
    <row r="28" spans="1:30" ht="14" hidden="1" customHeight="1">
      <c r="A28" s="34">
        <f>[1]Start!A28</f>
        <v>0</v>
      </c>
      <c r="B28" s="48"/>
      <c r="C28" s="49"/>
      <c r="D28" s="37"/>
      <c r="E28" s="37"/>
      <c r="F28" s="37"/>
      <c r="G28" s="37"/>
      <c r="H28" s="37"/>
      <c r="I28" s="37"/>
      <c r="J28" s="37"/>
      <c r="K28" s="31">
        <f>SUMPRODUCT(((D28:J28='[1]Legende und Wegleitung'!$A$6:$A$55)*0.5+(D28:J28='[1]Legende und Wegleitung'!$B$6:$B$55))*(D28:J28&lt;&gt;""))</f>
        <v>0</v>
      </c>
      <c r="L28" s="34">
        <f t="shared" si="1"/>
        <v>0</v>
      </c>
      <c r="M28" s="38"/>
      <c r="N28" s="38"/>
      <c r="O28" s="39">
        <f>SUMPRODUCT(((D28:J28='[1]Legende und Wegleitung'!$A$6:$A$55)*0.5+(D28:J28='[1]Legende und Wegleitung'!$D$6:$D$55))*(D28:J28&lt;&gt;""))</f>
        <v>0</v>
      </c>
      <c r="P28" s="40">
        <f>SUMPRODUCT(((D28:J28='[1]Legende und Wegleitung'!$C$6:$C$6)*1))</f>
        <v>0</v>
      </c>
      <c r="Q28" s="41">
        <f>[1]Start!I28</f>
        <v>0</v>
      </c>
      <c r="R28" s="41">
        <f>[1]Start!J28</f>
        <v>0</v>
      </c>
      <c r="S28" s="42">
        <f>IF(COUNTIF(D28:J28,"")=31,0,[1]Ferienkontrolle!$AR$20-IF([1]Ferienkontrolle!$AR$25="S",P28/7*2,0)-AC28/7*2)</f>
        <v>8.8571428571428577</v>
      </c>
      <c r="T28" s="42" t="str">
        <f>IF(COUNTIF(D28:J28,"")=31,0,[1]Start!H28)</f>
        <v/>
      </c>
      <c r="U28" s="42" t="str">
        <f>IF(COUNTIF(D28:J28,"")=31,0,[1]Start!G28)</f>
        <v/>
      </c>
      <c r="V28" s="43">
        <f t="shared" si="2"/>
        <v>0</v>
      </c>
      <c r="W28" s="43">
        <f t="shared" si="2"/>
        <v>0</v>
      </c>
      <c r="X28" s="43" t="e">
        <f t="shared" si="3"/>
        <v>#VALUE!</v>
      </c>
      <c r="Y28" s="43" t="e">
        <f t="shared" si="4"/>
        <v>#VALUE!</v>
      </c>
      <c r="Z28" s="43" t="e">
        <f t="shared" si="5"/>
        <v>#VALUE!</v>
      </c>
      <c r="AA28" s="43" t="e">
        <f t="shared" si="6"/>
        <v>#VALUE!</v>
      </c>
      <c r="AB28" s="43" t="e">
        <f t="shared" si="7"/>
        <v>#VALUE!</v>
      </c>
      <c r="AC28" s="40">
        <f>SUMPRODUCT(((D28:J28='[1]Legende und Wegleitung'!$C$7:$C$15)*1))</f>
        <v>0</v>
      </c>
      <c r="AD28" s="24"/>
    </row>
    <row r="29" spans="1:30" ht="14" hidden="1" customHeight="1">
      <c r="A29" s="34">
        <f>[1]Start!A29</f>
        <v>0</v>
      </c>
      <c r="B29" s="48"/>
      <c r="C29" s="49"/>
      <c r="D29" s="37"/>
      <c r="E29" s="37"/>
      <c r="F29" s="37"/>
      <c r="G29" s="37"/>
      <c r="H29" s="37"/>
      <c r="I29" s="37"/>
      <c r="J29" s="37"/>
      <c r="K29" s="31">
        <f>SUMPRODUCT(((D29:J29='[1]Legende und Wegleitung'!$A$6:$A$55)*0.5+(D29:J29='[1]Legende und Wegleitung'!$B$6:$B$55))*(D29:J29&lt;&gt;""))</f>
        <v>0</v>
      </c>
      <c r="L29" s="34">
        <f t="shared" si="1"/>
        <v>0</v>
      </c>
      <c r="M29" s="38"/>
      <c r="N29" s="38"/>
      <c r="O29" s="39">
        <f>SUMPRODUCT(((D29:J29='[1]Legende und Wegleitung'!$A$6:$A$55)*0.5+(D29:J29='[1]Legende und Wegleitung'!$D$6:$D$55))*(D29:J29&lt;&gt;""))</f>
        <v>0</v>
      </c>
      <c r="P29" s="40">
        <f>SUMPRODUCT(((D29:J29='[1]Legende und Wegleitung'!$C$6:$C$6)*1))</f>
        <v>0</v>
      </c>
      <c r="Q29" s="41">
        <f>[1]Start!I29</f>
        <v>0</v>
      </c>
      <c r="R29" s="41">
        <f>[1]Start!J29</f>
        <v>0</v>
      </c>
      <c r="S29" s="42">
        <f>IF(COUNTIF(D29:J29,"")=31,0,[1]Ferienkontrolle!$AR$20-IF([1]Ferienkontrolle!$AR$25="S",P29/7*2,0)-AC29/7*2)</f>
        <v>8.8571428571428577</v>
      </c>
      <c r="T29" s="42" t="str">
        <f>IF(COUNTIF(D29:J29,"")=31,0,[1]Start!H29)</f>
        <v/>
      </c>
      <c r="U29" s="42" t="str">
        <f>IF(COUNTIF(D29:J29,"")=31,0,[1]Start!G29)</f>
        <v/>
      </c>
      <c r="V29" s="43">
        <f t="shared" si="2"/>
        <v>0</v>
      </c>
      <c r="W29" s="43">
        <f t="shared" si="2"/>
        <v>0</v>
      </c>
      <c r="X29" s="43" t="e">
        <f t="shared" si="3"/>
        <v>#VALUE!</v>
      </c>
      <c r="Y29" s="43" t="e">
        <f t="shared" si="4"/>
        <v>#VALUE!</v>
      </c>
      <c r="Z29" s="43" t="e">
        <f t="shared" si="5"/>
        <v>#VALUE!</v>
      </c>
      <c r="AA29" s="43" t="e">
        <f t="shared" si="6"/>
        <v>#VALUE!</v>
      </c>
      <c r="AB29" s="43" t="e">
        <f t="shared" si="7"/>
        <v>#VALUE!</v>
      </c>
      <c r="AC29" s="40">
        <f>SUMPRODUCT(((D29:J29='[1]Legende und Wegleitung'!$C$7:$C$15)*1))</f>
        <v>0</v>
      </c>
      <c r="AD29" s="24"/>
    </row>
    <row r="30" spans="1:30" ht="14" hidden="1" customHeight="1">
      <c r="A30" s="34">
        <f>[1]Start!A30</f>
        <v>0</v>
      </c>
      <c r="B30" s="48"/>
      <c r="C30" s="48"/>
      <c r="D30" s="37"/>
      <c r="E30" s="37"/>
      <c r="F30" s="37"/>
      <c r="G30" s="37"/>
      <c r="H30" s="37"/>
      <c r="I30" s="37"/>
      <c r="J30" s="37"/>
      <c r="K30" s="31">
        <f>SUMPRODUCT(((D30:J30='[1]Legende und Wegleitung'!$A$6:$A$55)*0.5+(D30:J30='[1]Legende und Wegleitung'!$B$6:$B$55))*(D30:J30&lt;&gt;""))</f>
        <v>0</v>
      </c>
      <c r="L30" s="44">
        <f t="shared" si="1"/>
        <v>0</v>
      </c>
      <c r="M30" s="38"/>
      <c r="N30" s="38"/>
      <c r="O30" s="39">
        <f>SUMPRODUCT(((D30:J30='[1]Legende und Wegleitung'!$A$6:$A$55)*0.5+(D30:J30='[1]Legende und Wegleitung'!$D$6:$D$55))*(D30:J30&lt;&gt;""))</f>
        <v>0</v>
      </c>
      <c r="P30" s="40">
        <f>SUMPRODUCT(((D30:J30='[1]Legende und Wegleitung'!$C$6:$C$6)*1))</f>
        <v>0</v>
      </c>
      <c r="Q30" s="41">
        <f>[1]Start!I30</f>
        <v>0</v>
      </c>
      <c r="R30" s="41">
        <f>[1]Start!J30</f>
        <v>0</v>
      </c>
      <c r="S30" s="42">
        <f>IF(COUNTIF(D30:J30,"")=31,0,[1]Ferienkontrolle!$AR$20-IF([1]Ferienkontrolle!$AR$25="S",P30/7*2,0)-AC30/7*2)</f>
        <v>8.8571428571428577</v>
      </c>
      <c r="T30" s="42" t="str">
        <f>IF(COUNTIF(D30:J30,"")=31,0,[1]Start!H30)</f>
        <v/>
      </c>
      <c r="U30" s="42" t="str">
        <f>IF(COUNTIF(D30:J30,"")=31,0,[1]Start!G30)</f>
        <v/>
      </c>
      <c r="V30" s="43">
        <f t="shared" si="2"/>
        <v>0</v>
      </c>
      <c r="W30" s="43">
        <f t="shared" si="2"/>
        <v>0</v>
      </c>
      <c r="X30" s="43" t="e">
        <f t="shared" si="3"/>
        <v>#VALUE!</v>
      </c>
      <c r="Y30" s="43" t="e">
        <f t="shared" si="4"/>
        <v>#VALUE!</v>
      </c>
      <c r="Z30" s="43" t="e">
        <f t="shared" si="5"/>
        <v>#VALUE!</v>
      </c>
      <c r="AA30" s="43" t="e">
        <f t="shared" si="6"/>
        <v>#VALUE!</v>
      </c>
      <c r="AB30" s="43" t="e">
        <f t="shared" si="7"/>
        <v>#VALUE!</v>
      </c>
      <c r="AC30" s="40">
        <f>SUMPRODUCT(((D30:J30='[1]Legende und Wegleitung'!$C$7:$C$15)*1))</f>
        <v>0</v>
      </c>
      <c r="AD30" s="24"/>
    </row>
    <row r="31" spans="1:30" ht="14" hidden="1" customHeight="1">
      <c r="A31" s="34">
        <f>[1]Start!A31</f>
        <v>0</v>
      </c>
      <c r="B31" s="48"/>
      <c r="C31" s="49"/>
      <c r="D31" s="37"/>
      <c r="E31" s="37"/>
      <c r="F31" s="37"/>
      <c r="G31" s="37"/>
      <c r="H31" s="37"/>
      <c r="I31" s="37"/>
      <c r="J31" s="37"/>
      <c r="K31" s="31">
        <f>SUMPRODUCT(((D31:J31='[1]Legende und Wegleitung'!$A$6:$A$55)*0.5+(D31:J31='[1]Legende und Wegleitung'!$B$6:$B$55))*(D31:J31&lt;&gt;""))</f>
        <v>0</v>
      </c>
      <c r="L31" s="34">
        <f t="shared" si="1"/>
        <v>0</v>
      </c>
      <c r="M31" s="38"/>
      <c r="N31" s="38"/>
      <c r="O31" s="39">
        <f>SUMPRODUCT(((D31:J31='[1]Legende und Wegleitung'!$A$6:$A$55)*0.5+(D31:J31='[1]Legende und Wegleitung'!$D$6:$D$55))*(D31:J31&lt;&gt;""))</f>
        <v>0</v>
      </c>
      <c r="P31" s="40">
        <f>SUMPRODUCT(((D31:J31='[1]Legende und Wegleitung'!$C$6:$C$6)*1))</f>
        <v>0</v>
      </c>
      <c r="Q31" s="41">
        <f>[1]Start!I31</f>
        <v>0</v>
      </c>
      <c r="R31" s="41">
        <f>[1]Start!J31</f>
        <v>0</v>
      </c>
      <c r="S31" s="42">
        <f>IF(COUNTIF(D31:J31,"")=31,0,[1]Ferienkontrolle!$AR$20-IF([1]Ferienkontrolle!$AR$25="S",P31/7*2,0)-AC31/7*2)</f>
        <v>8.8571428571428577</v>
      </c>
      <c r="T31" s="42" t="str">
        <f>IF(COUNTIF(D31:J31,"")=31,0,[1]Start!H31)</f>
        <v/>
      </c>
      <c r="U31" s="42" t="str">
        <f>IF(COUNTIF(D31:J31,"")=31,0,[1]Start!G31)</f>
        <v/>
      </c>
      <c r="V31" s="43">
        <f t="shared" si="2"/>
        <v>0</v>
      </c>
      <c r="W31" s="43">
        <f t="shared" si="2"/>
        <v>0</v>
      </c>
      <c r="X31" s="43" t="e">
        <f t="shared" si="3"/>
        <v>#VALUE!</v>
      </c>
      <c r="Y31" s="43" t="e">
        <f t="shared" si="4"/>
        <v>#VALUE!</v>
      </c>
      <c r="Z31" s="43" t="e">
        <f t="shared" si="5"/>
        <v>#VALUE!</v>
      </c>
      <c r="AA31" s="43" t="e">
        <f t="shared" si="6"/>
        <v>#VALUE!</v>
      </c>
      <c r="AB31" s="43" t="e">
        <f t="shared" si="7"/>
        <v>#VALUE!</v>
      </c>
      <c r="AC31" s="40">
        <f>SUMPRODUCT(((D31:J31='[1]Legende und Wegleitung'!$C$7:$C$15)*1))</f>
        <v>0</v>
      </c>
      <c r="AD31" s="24"/>
    </row>
    <row r="32" spans="1:30" ht="14" hidden="1" customHeight="1">
      <c r="A32" s="34">
        <f>[1]Start!A32</f>
        <v>0</v>
      </c>
      <c r="B32" s="48"/>
      <c r="C32" s="49"/>
      <c r="D32" s="37"/>
      <c r="E32" s="37"/>
      <c r="F32" s="37"/>
      <c r="G32" s="37"/>
      <c r="H32" s="37"/>
      <c r="I32" s="37"/>
      <c r="J32" s="37"/>
      <c r="K32" s="31">
        <f>SUMPRODUCT(((D32:J32='[1]Legende und Wegleitung'!$A$6:$A$55)*0.5+(D32:J32='[1]Legende und Wegleitung'!$B$6:$B$55))*(D32:J32&lt;&gt;""))</f>
        <v>0</v>
      </c>
      <c r="L32" s="34">
        <f t="shared" si="1"/>
        <v>0</v>
      </c>
      <c r="M32" s="38"/>
      <c r="N32" s="38"/>
      <c r="O32" s="39">
        <f>SUMPRODUCT(((D32:J32='[1]Legende und Wegleitung'!$A$6:$A$55)*0.5+(D32:J32='[1]Legende und Wegleitung'!$D$6:$D$55))*(D32:J32&lt;&gt;""))</f>
        <v>0</v>
      </c>
      <c r="P32" s="40">
        <f>SUMPRODUCT(((D32:J32='[1]Legende und Wegleitung'!$C$6:$C$6)*1))</f>
        <v>0</v>
      </c>
      <c r="Q32" s="41">
        <f>[1]Start!I32</f>
        <v>0</v>
      </c>
      <c r="R32" s="41">
        <f>[1]Start!J32</f>
        <v>0</v>
      </c>
      <c r="S32" s="42">
        <f>IF(COUNTIF(D32:J32,"")=31,0,[1]Ferienkontrolle!$AR$20-IF([1]Ferienkontrolle!$AR$25="S",P32/7*2,0)-AC32/7*2)</f>
        <v>8.8571428571428577</v>
      </c>
      <c r="T32" s="42" t="str">
        <f>IF(COUNTIF(D32:J32,"")=31,0,[1]Start!H32)</f>
        <v/>
      </c>
      <c r="U32" s="42" t="str">
        <f>IF(COUNTIF(D32:J32,"")=31,0,[1]Start!G32)</f>
        <v/>
      </c>
      <c r="V32" s="43">
        <f t="shared" si="2"/>
        <v>0</v>
      </c>
      <c r="W32" s="43">
        <f t="shared" si="2"/>
        <v>0</v>
      </c>
      <c r="X32" s="43" t="e">
        <f t="shared" si="3"/>
        <v>#VALUE!</v>
      </c>
      <c r="Y32" s="43" t="e">
        <f t="shared" si="4"/>
        <v>#VALUE!</v>
      </c>
      <c r="Z32" s="43" t="e">
        <f t="shared" si="5"/>
        <v>#VALUE!</v>
      </c>
      <c r="AA32" s="43" t="e">
        <f t="shared" si="6"/>
        <v>#VALUE!</v>
      </c>
      <c r="AB32" s="43" t="e">
        <f t="shared" si="7"/>
        <v>#VALUE!</v>
      </c>
      <c r="AC32" s="40">
        <f>SUMPRODUCT(((D32:J32='[1]Legende und Wegleitung'!$C$7:$C$15)*1))</f>
        <v>0</v>
      </c>
      <c r="AD32" s="24"/>
    </row>
    <row r="33" spans="1:30" ht="14" hidden="1" customHeight="1">
      <c r="A33" s="34">
        <f>[1]Start!A33</f>
        <v>0</v>
      </c>
      <c r="B33" s="48"/>
      <c r="C33" s="49"/>
      <c r="D33" s="37"/>
      <c r="E33" s="37"/>
      <c r="F33" s="37"/>
      <c r="G33" s="37"/>
      <c r="H33" s="37"/>
      <c r="I33" s="37"/>
      <c r="J33" s="37"/>
      <c r="K33" s="31">
        <f>SUMPRODUCT(((D33:J33='[1]Legende und Wegleitung'!$A$6:$A$55)*0.5+(D33:J33='[1]Legende und Wegleitung'!$B$6:$B$55))*(D33:J33&lt;&gt;""))</f>
        <v>0</v>
      </c>
      <c r="L33" s="34">
        <f t="shared" si="1"/>
        <v>0</v>
      </c>
      <c r="M33" s="38"/>
      <c r="N33" s="38"/>
      <c r="O33" s="39">
        <f>SUMPRODUCT(((D33:J33='[1]Legende und Wegleitung'!$A$6:$A$55)*0.5+(D33:J33='[1]Legende und Wegleitung'!$D$6:$D$55))*(D33:J33&lt;&gt;""))</f>
        <v>0</v>
      </c>
      <c r="P33" s="40">
        <f>SUMPRODUCT(((D33:J33='[1]Legende und Wegleitung'!$C$6:$C$6)*1))</f>
        <v>0</v>
      </c>
      <c r="Q33" s="41">
        <f>[1]Start!I33</f>
        <v>0</v>
      </c>
      <c r="R33" s="41">
        <f>[1]Start!J33</f>
        <v>0</v>
      </c>
      <c r="S33" s="42">
        <f>IF(COUNTIF(D33:J33,"")=31,0,[1]Ferienkontrolle!$AR$20-IF([1]Ferienkontrolle!$AR$25="S",P33/7*2,0)-AC33/7*2)</f>
        <v>8.8571428571428577</v>
      </c>
      <c r="T33" s="42" t="str">
        <f>IF(COUNTIF(D33:J33,"")=31,0,[1]Start!H33)</f>
        <v/>
      </c>
      <c r="U33" s="42" t="str">
        <f>IF(COUNTIF(D33:J33,"")=31,0,[1]Start!G33)</f>
        <v/>
      </c>
      <c r="V33" s="43">
        <f t="shared" si="2"/>
        <v>0</v>
      </c>
      <c r="W33" s="43">
        <f t="shared" si="2"/>
        <v>0</v>
      </c>
      <c r="X33" s="43" t="e">
        <f t="shared" si="3"/>
        <v>#VALUE!</v>
      </c>
      <c r="Y33" s="43" t="e">
        <f t="shared" si="4"/>
        <v>#VALUE!</v>
      </c>
      <c r="Z33" s="43" t="e">
        <f t="shared" si="5"/>
        <v>#VALUE!</v>
      </c>
      <c r="AA33" s="43" t="e">
        <f t="shared" si="6"/>
        <v>#VALUE!</v>
      </c>
      <c r="AB33" s="43" t="e">
        <f t="shared" si="7"/>
        <v>#VALUE!</v>
      </c>
      <c r="AC33" s="40">
        <f>SUMPRODUCT(((D33:J33='[1]Legende und Wegleitung'!$C$7:$C$15)*1))</f>
        <v>0</v>
      </c>
      <c r="AD33" s="24"/>
    </row>
    <row r="34" spans="1:30" ht="14" hidden="1" customHeight="1">
      <c r="A34" s="34">
        <f>[1]Start!A34</f>
        <v>0</v>
      </c>
      <c r="B34" s="48"/>
      <c r="C34" s="49"/>
      <c r="D34" s="37"/>
      <c r="E34" s="37"/>
      <c r="F34" s="37"/>
      <c r="G34" s="37"/>
      <c r="H34" s="37"/>
      <c r="I34" s="37"/>
      <c r="J34" s="37"/>
      <c r="K34" s="31">
        <f>SUMPRODUCT(((D34:J34='[1]Legende und Wegleitung'!$A$6:$A$55)*0.5+(D34:J34='[1]Legende und Wegleitung'!$B$6:$B$55))*(D34:J34&lt;&gt;""))</f>
        <v>0</v>
      </c>
      <c r="L34" s="34">
        <f t="shared" si="1"/>
        <v>0</v>
      </c>
      <c r="M34" s="38"/>
      <c r="N34" s="38"/>
      <c r="O34" s="39">
        <f>SUMPRODUCT(((D34:J34='[1]Legende und Wegleitung'!$A$6:$A$55)*0.5+(D34:J34='[1]Legende und Wegleitung'!$D$6:$D$55))*(D34:J34&lt;&gt;""))</f>
        <v>0</v>
      </c>
      <c r="P34" s="40">
        <f>SUMPRODUCT(((D34:J34='[1]Legende und Wegleitung'!$C$6:$C$6)*1))</f>
        <v>0</v>
      </c>
      <c r="Q34" s="41">
        <f>[1]Start!I34</f>
        <v>0</v>
      </c>
      <c r="R34" s="41">
        <f>[1]Start!J34</f>
        <v>0</v>
      </c>
      <c r="S34" s="42">
        <f>IF(COUNTIF(D34:J34,"")=31,0,[1]Ferienkontrolle!$AR$20-IF([1]Ferienkontrolle!$AR$25="S",P34/7*2,0)-AC34/7*2)</f>
        <v>8.8571428571428577</v>
      </c>
      <c r="T34" s="42" t="str">
        <f>IF(COUNTIF(D34:J34,"")=31,0,[1]Start!H34)</f>
        <v/>
      </c>
      <c r="U34" s="42" t="str">
        <f>IF(COUNTIF(D34:J34,"")=31,0,[1]Start!G34)</f>
        <v/>
      </c>
      <c r="V34" s="43">
        <f t="shared" si="2"/>
        <v>0</v>
      </c>
      <c r="W34" s="43">
        <f t="shared" si="2"/>
        <v>0</v>
      </c>
      <c r="X34" s="43" t="e">
        <f t="shared" si="3"/>
        <v>#VALUE!</v>
      </c>
      <c r="Y34" s="43" t="e">
        <f t="shared" si="4"/>
        <v>#VALUE!</v>
      </c>
      <c r="Z34" s="43" t="e">
        <f t="shared" si="5"/>
        <v>#VALUE!</v>
      </c>
      <c r="AA34" s="43" t="e">
        <f t="shared" si="6"/>
        <v>#VALUE!</v>
      </c>
      <c r="AB34" s="43" t="e">
        <f t="shared" si="7"/>
        <v>#VALUE!</v>
      </c>
      <c r="AC34" s="40">
        <f>SUMPRODUCT(((D34:J34='[1]Legende und Wegleitung'!$C$7:$C$15)*1))</f>
        <v>0</v>
      </c>
      <c r="AD34" s="24"/>
    </row>
    <row r="35" spans="1:30" ht="14" hidden="1" customHeight="1">
      <c r="A35" s="34">
        <f>[1]Start!A35</f>
        <v>0</v>
      </c>
      <c r="B35" s="48"/>
      <c r="C35" s="49"/>
      <c r="D35" s="37"/>
      <c r="E35" s="37"/>
      <c r="F35" s="37"/>
      <c r="G35" s="37"/>
      <c r="H35" s="37"/>
      <c r="I35" s="37"/>
      <c r="J35" s="37"/>
      <c r="K35" s="31">
        <f>SUMPRODUCT(((D35:J35='[1]Legende und Wegleitung'!$A$6:$A$55)*0.5+(D35:J35='[1]Legende und Wegleitung'!$B$6:$B$55))*(D35:J35&lt;&gt;""))</f>
        <v>0</v>
      </c>
      <c r="L35" s="34">
        <f t="shared" si="1"/>
        <v>0</v>
      </c>
      <c r="M35" s="38"/>
      <c r="N35" s="38"/>
      <c r="O35" s="39">
        <f>SUMPRODUCT(((D35:J35='[1]Legende und Wegleitung'!$A$6:$A$55)*0.5+(D35:J35='[1]Legende und Wegleitung'!$D$6:$D$55))*(D35:J35&lt;&gt;""))</f>
        <v>0</v>
      </c>
      <c r="P35" s="40">
        <f>SUMPRODUCT(((D35:J35='[1]Legende und Wegleitung'!$C$6:$C$6)*1))</f>
        <v>0</v>
      </c>
      <c r="Q35" s="41">
        <f>[1]Start!I35</f>
        <v>0</v>
      </c>
      <c r="R35" s="41">
        <f>[1]Start!J35</f>
        <v>0</v>
      </c>
      <c r="S35" s="42">
        <f>IF(COUNTIF(D35:J35,"")=31,0,[1]Ferienkontrolle!$AR$20-IF([1]Ferienkontrolle!$AR$25="S",P35/7*2,0)-AC35/7*2)</f>
        <v>8.8571428571428577</v>
      </c>
      <c r="T35" s="42" t="str">
        <f>IF(COUNTIF(D35:J35,"")=31,0,[1]Start!H35)</f>
        <v/>
      </c>
      <c r="U35" s="42" t="str">
        <f>IF(COUNTIF(D35:J35,"")=31,0,[1]Start!G35)</f>
        <v/>
      </c>
      <c r="V35" s="43">
        <f t="shared" si="2"/>
        <v>0</v>
      </c>
      <c r="W35" s="43">
        <f t="shared" si="2"/>
        <v>0</v>
      </c>
      <c r="X35" s="43" t="e">
        <f t="shared" si="3"/>
        <v>#VALUE!</v>
      </c>
      <c r="Y35" s="43" t="e">
        <f t="shared" si="4"/>
        <v>#VALUE!</v>
      </c>
      <c r="Z35" s="43" t="e">
        <f t="shared" si="5"/>
        <v>#VALUE!</v>
      </c>
      <c r="AA35" s="43" t="e">
        <f t="shared" si="6"/>
        <v>#VALUE!</v>
      </c>
      <c r="AB35" s="43" t="e">
        <f t="shared" si="7"/>
        <v>#VALUE!</v>
      </c>
      <c r="AC35" s="40">
        <f>SUMPRODUCT(((D35:J35='[1]Legende und Wegleitung'!$C$7:$C$15)*1))</f>
        <v>0</v>
      </c>
      <c r="AD35" s="24"/>
    </row>
    <row r="36" spans="1:30" ht="14" hidden="1" customHeight="1">
      <c r="A36" s="34">
        <f>[1]Start!A36</f>
        <v>0</v>
      </c>
      <c r="B36" s="48"/>
      <c r="C36" s="49"/>
      <c r="D36" s="37"/>
      <c r="E36" s="37"/>
      <c r="F36" s="37"/>
      <c r="G36" s="37"/>
      <c r="H36" s="37"/>
      <c r="I36" s="37"/>
      <c r="J36" s="37"/>
      <c r="K36" s="31">
        <f>SUMPRODUCT(((D36:J36='[1]Legende und Wegleitung'!$A$6:$A$55)*0.5+(D36:J36='[1]Legende und Wegleitung'!$B$6:$B$55))*(D36:J36&lt;&gt;""))</f>
        <v>0</v>
      </c>
      <c r="L36" s="34">
        <f t="shared" si="1"/>
        <v>0</v>
      </c>
      <c r="M36" s="38"/>
      <c r="N36" s="38"/>
      <c r="O36" s="39">
        <f>SUMPRODUCT(((D36:J36='[1]Legende und Wegleitung'!$A$6:$A$55)*0.5+(D36:J36='[1]Legende und Wegleitung'!$D$6:$D$55))*(D36:J36&lt;&gt;""))</f>
        <v>0</v>
      </c>
      <c r="P36" s="40">
        <f>SUMPRODUCT(((D36:J36='[1]Legende und Wegleitung'!$C$6:$C$6)*1))</f>
        <v>0</v>
      </c>
      <c r="Q36" s="41">
        <f>[1]Start!I36</f>
        <v>0</v>
      </c>
      <c r="R36" s="41">
        <f>[1]Start!J36</f>
        <v>0</v>
      </c>
      <c r="S36" s="42">
        <f>IF(COUNTIF(D36:J36,"")=31,0,[1]Ferienkontrolle!$AR$20-IF([1]Ferienkontrolle!$AR$25="S",P36/7*2,0)-AC36/7*2)</f>
        <v>8.8571428571428577</v>
      </c>
      <c r="T36" s="42" t="str">
        <f>IF(COUNTIF(D36:J36,"")=31,0,[1]Start!H36)</f>
        <v/>
      </c>
      <c r="U36" s="42" t="str">
        <f>IF(COUNTIF(D36:J36,"")=31,0,[1]Start!G36)</f>
        <v/>
      </c>
      <c r="V36" s="43">
        <f t="shared" si="2"/>
        <v>0</v>
      </c>
      <c r="W36" s="43">
        <f t="shared" si="2"/>
        <v>0</v>
      </c>
      <c r="X36" s="43" t="e">
        <f t="shared" si="3"/>
        <v>#VALUE!</v>
      </c>
      <c r="Y36" s="43" t="e">
        <f t="shared" si="4"/>
        <v>#VALUE!</v>
      </c>
      <c r="Z36" s="43" t="e">
        <f t="shared" si="5"/>
        <v>#VALUE!</v>
      </c>
      <c r="AA36" s="43" t="e">
        <f t="shared" si="6"/>
        <v>#VALUE!</v>
      </c>
      <c r="AB36" s="43" t="e">
        <f t="shared" si="7"/>
        <v>#VALUE!</v>
      </c>
      <c r="AC36" s="40">
        <f>SUMPRODUCT(((D36:J36='[1]Legende und Wegleitung'!$C$7:$C$15)*1))</f>
        <v>0</v>
      </c>
      <c r="AD36" s="24"/>
    </row>
    <row r="37" spans="1:30" ht="14" hidden="1" customHeight="1">
      <c r="A37" s="34">
        <f>[1]Start!A37</f>
        <v>0</v>
      </c>
      <c r="B37" s="48"/>
      <c r="C37" s="49"/>
      <c r="D37" s="37"/>
      <c r="E37" s="37"/>
      <c r="F37" s="37"/>
      <c r="G37" s="37"/>
      <c r="H37" s="37"/>
      <c r="I37" s="37"/>
      <c r="J37" s="37"/>
      <c r="K37" s="31">
        <f>SUMPRODUCT(((D37:J37='[1]Legende und Wegleitung'!$A$6:$A$55)*0.5+(D37:J37='[1]Legende und Wegleitung'!$B$6:$B$55))*(D37:J37&lt;&gt;""))</f>
        <v>0</v>
      </c>
      <c r="L37" s="34">
        <f t="shared" si="1"/>
        <v>0</v>
      </c>
      <c r="M37" s="38"/>
      <c r="N37" s="38"/>
      <c r="O37" s="39">
        <f>SUMPRODUCT(((D37:J37='[1]Legende und Wegleitung'!$A$6:$A$55)*0.5+(D37:J37='[1]Legende und Wegleitung'!$D$6:$D$55))*(D37:J37&lt;&gt;""))</f>
        <v>0</v>
      </c>
      <c r="P37" s="40">
        <f>SUMPRODUCT(((D37:J37='[1]Legende und Wegleitung'!$C$6:$C$6)*1))</f>
        <v>0</v>
      </c>
      <c r="Q37" s="41">
        <f>[1]Start!I37</f>
        <v>0</v>
      </c>
      <c r="R37" s="41">
        <f>[1]Start!J37</f>
        <v>0</v>
      </c>
      <c r="S37" s="42">
        <f>IF(COUNTIF(D37:J37,"")=31,0,[1]Ferienkontrolle!$AR$20-IF([1]Ferienkontrolle!$AR$25="S",P37/7*2,0)-AC37/7*2)</f>
        <v>8.8571428571428577</v>
      </c>
      <c r="T37" s="42" t="str">
        <f>IF(COUNTIF(D37:J37,"")=31,0,[1]Start!H37)</f>
        <v/>
      </c>
      <c r="U37" s="42" t="str">
        <f>IF(COUNTIF(D37:J37,"")=31,0,[1]Start!G37)</f>
        <v/>
      </c>
      <c r="V37" s="43">
        <f t="shared" si="2"/>
        <v>0</v>
      </c>
      <c r="W37" s="43">
        <f t="shared" si="2"/>
        <v>0</v>
      </c>
      <c r="X37" s="43" t="e">
        <f t="shared" si="3"/>
        <v>#VALUE!</v>
      </c>
      <c r="Y37" s="43" t="e">
        <f t="shared" si="4"/>
        <v>#VALUE!</v>
      </c>
      <c r="Z37" s="43" t="e">
        <f t="shared" si="5"/>
        <v>#VALUE!</v>
      </c>
      <c r="AA37" s="43" t="e">
        <f t="shared" si="6"/>
        <v>#VALUE!</v>
      </c>
      <c r="AB37" s="43" t="e">
        <f t="shared" si="7"/>
        <v>#VALUE!</v>
      </c>
      <c r="AC37" s="40">
        <f>SUMPRODUCT(((D37:J37='[1]Legende und Wegleitung'!$C$7:$C$15)*1))</f>
        <v>0</v>
      </c>
      <c r="AD37" s="24"/>
    </row>
    <row r="38" spans="1:30" ht="14" hidden="1" customHeight="1">
      <c r="A38" s="34">
        <f>[1]Start!A38</f>
        <v>0</v>
      </c>
      <c r="B38" s="48"/>
      <c r="C38" s="49"/>
      <c r="D38" s="37"/>
      <c r="E38" s="37"/>
      <c r="F38" s="37"/>
      <c r="G38" s="37"/>
      <c r="H38" s="37"/>
      <c r="I38" s="37"/>
      <c r="J38" s="37"/>
      <c r="K38" s="31">
        <f>SUMPRODUCT(((D38:J38='[1]Legende und Wegleitung'!$A$6:$A$55)*0.5+(D38:J38='[1]Legende und Wegleitung'!$B$6:$B$55))*(D38:J38&lt;&gt;""))</f>
        <v>0</v>
      </c>
      <c r="L38" s="34">
        <f t="shared" si="1"/>
        <v>0</v>
      </c>
      <c r="M38" s="38"/>
      <c r="N38" s="38"/>
      <c r="O38" s="39">
        <f>SUMPRODUCT(((D38:J38='[1]Legende und Wegleitung'!$A$6:$A$55)*0.5+(D38:J38='[1]Legende und Wegleitung'!$D$6:$D$55))*(D38:J38&lt;&gt;""))</f>
        <v>0</v>
      </c>
      <c r="P38" s="40">
        <f>SUMPRODUCT(((D38:J38='[1]Legende und Wegleitung'!$C$6:$C$6)*1))</f>
        <v>0</v>
      </c>
      <c r="Q38" s="41">
        <f>[1]Start!I38</f>
        <v>0</v>
      </c>
      <c r="R38" s="41">
        <f>[1]Start!J38</f>
        <v>0</v>
      </c>
      <c r="S38" s="42">
        <f>IF(COUNTIF(D38:J38,"")=31,0,[1]Ferienkontrolle!$AR$20-IF([1]Ferienkontrolle!$AR$25="S",P38/7*2,0)-AC38/7*2)</f>
        <v>8.8571428571428577</v>
      </c>
      <c r="T38" s="42" t="str">
        <f>IF(COUNTIF(D38:J38,"")=31,0,[1]Start!H38)</f>
        <v/>
      </c>
      <c r="U38" s="42" t="str">
        <f>IF(COUNTIF(D38:J38,"")=31,0,[1]Start!G38)</f>
        <v/>
      </c>
      <c r="V38" s="43">
        <f t="shared" si="2"/>
        <v>0</v>
      </c>
      <c r="W38" s="43">
        <f t="shared" si="2"/>
        <v>0</v>
      </c>
      <c r="X38" s="43" t="e">
        <f t="shared" si="3"/>
        <v>#VALUE!</v>
      </c>
      <c r="Y38" s="43" t="e">
        <f t="shared" si="4"/>
        <v>#VALUE!</v>
      </c>
      <c r="Z38" s="43" t="e">
        <f t="shared" si="5"/>
        <v>#VALUE!</v>
      </c>
      <c r="AA38" s="43" t="e">
        <f t="shared" si="6"/>
        <v>#VALUE!</v>
      </c>
      <c r="AB38" s="43" t="e">
        <f t="shared" si="7"/>
        <v>#VALUE!</v>
      </c>
      <c r="AC38" s="40">
        <f>SUMPRODUCT(((D38:J38='[1]Legende und Wegleitung'!$C$7:$C$15)*1))</f>
        <v>0</v>
      </c>
      <c r="AD38" s="24"/>
    </row>
    <row r="39" spans="1:30" ht="14" hidden="1" customHeight="1">
      <c r="A39" s="34">
        <f>[1]Start!A39</f>
        <v>0</v>
      </c>
      <c r="B39" s="48"/>
      <c r="C39" s="49"/>
      <c r="D39" s="37"/>
      <c r="E39" s="37"/>
      <c r="F39" s="37"/>
      <c r="G39" s="37"/>
      <c r="H39" s="37"/>
      <c r="I39" s="37"/>
      <c r="J39" s="37"/>
      <c r="K39" s="31">
        <f>SUMPRODUCT(((D39:J39='[1]Legende und Wegleitung'!$A$6:$A$55)*0.5+(D39:J39='[1]Legende und Wegleitung'!$B$6:$B$55))*(D39:J39&lt;&gt;""))</f>
        <v>0</v>
      </c>
      <c r="L39" s="34">
        <f t="shared" si="1"/>
        <v>0</v>
      </c>
      <c r="M39" s="38"/>
      <c r="N39" s="38"/>
      <c r="O39" s="39">
        <f>SUMPRODUCT(((D39:J39='[1]Legende und Wegleitung'!$A$6:$A$55)*0.5+(D39:J39='[1]Legende und Wegleitung'!$D$6:$D$55))*(D39:J39&lt;&gt;""))</f>
        <v>0</v>
      </c>
      <c r="P39" s="40">
        <f>SUMPRODUCT(((D39:J39='[1]Legende und Wegleitung'!$C$6:$C$6)*1))</f>
        <v>0</v>
      </c>
      <c r="Q39" s="41">
        <f>[1]Start!I39</f>
        <v>0</v>
      </c>
      <c r="R39" s="41">
        <f>[1]Start!J39</f>
        <v>0</v>
      </c>
      <c r="S39" s="42">
        <f>IF(COUNTIF(D39:J39,"")=31,0,[1]Ferienkontrolle!$AR$20-IF([1]Ferienkontrolle!$AR$25="S",P39/7*2,0)-AC39/7*2)</f>
        <v>8.8571428571428577</v>
      </c>
      <c r="T39" s="42" t="str">
        <f>IF(COUNTIF(D39:J39,"")=31,0,[1]Start!H39)</f>
        <v/>
      </c>
      <c r="U39" s="42" t="str">
        <f>IF(COUNTIF(D39:J39,"")=31,0,[1]Start!G39)</f>
        <v/>
      </c>
      <c r="V39" s="43">
        <f t="shared" si="2"/>
        <v>0</v>
      </c>
      <c r="W39" s="43">
        <f t="shared" si="2"/>
        <v>0</v>
      </c>
      <c r="X39" s="43" t="e">
        <f t="shared" si="3"/>
        <v>#VALUE!</v>
      </c>
      <c r="Y39" s="43" t="e">
        <f t="shared" si="4"/>
        <v>#VALUE!</v>
      </c>
      <c r="Z39" s="43" t="e">
        <f t="shared" si="5"/>
        <v>#VALUE!</v>
      </c>
      <c r="AA39" s="43" t="e">
        <f t="shared" si="6"/>
        <v>#VALUE!</v>
      </c>
      <c r="AB39" s="43" t="e">
        <f t="shared" si="7"/>
        <v>#VALUE!</v>
      </c>
      <c r="AC39" s="40">
        <f>SUMPRODUCT(((D39:J39='[1]Legende und Wegleitung'!$C$7:$C$15)*1))</f>
        <v>0</v>
      </c>
      <c r="AD39" s="24"/>
    </row>
    <row r="40" spans="1:30" ht="14" customHeight="1">
      <c r="A40" s="34" t="str">
        <f>[1]Start!A40</f>
        <v>Küche / Pizzaioli</v>
      </c>
      <c r="B40" s="48"/>
      <c r="C40" s="49"/>
      <c r="D40" s="37"/>
      <c r="E40" s="37"/>
      <c r="F40" s="37"/>
      <c r="G40" s="37"/>
      <c r="H40" s="37"/>
      <c r="I40" s="37"/>
      <c r="J40" s="37"/>
      <c r="K40" s="31">
        <f>SUMPRODUCT(((D40:J40='[1]Legende und Wegleitung'!$A$6:$A$55)*0.5+(D40:J40='[1]Legende und Wegleitung'!$B$6:$B$55))*(D40:J40&lt;&gt;""))</f>
        <v>0</v>
      </c>
      <c r="L40" s="34" t="str">
        <f t="shared" si="1"/>
        <v>Küche / Pizzaioli</v>
      </c>
      <c r="M40" s="38"/>
      <c r="N40" s="38"/>
      <c r="O40" s="39">
        <f>SUMPRODUCT(((D40:J40='[1]Legende und Wegleitung'!$A$6:$A$55)*0.5+(D40:J40='[1]Legende und Wegleitung'!$D$6:$D$55))*(D40:J40&lt;&gt;""))</f>
        <v>0</v>
      </c>
      <c r="P40" s="40">
        <f>SUMPRODUCT(((D40:J40='[1]Legende und Wegleitung'!$C$6:$C$6)*1))</f>
        <v>0</v>
      </c>
      <c r="Q40" s="41">
        <f>[1]Start!I40</f>
        <v>0</v>
      </c>
      <c r="R40" s="41">
        <f>[1]Start!J40</f>
        <v>0</v>
      </c>
      <c r="S40" s="42">
        <f>IF(COUNTIF(D40:J40,"")=31,0,[1]Ferienkontrolle!$AR$20-IF([1]Ferienkontrolle!$AR$25="S",P40/7*2,0)-AC40/7*2)</f>
        <v>8.8571428571428577</v>
      </c>
      <c r="T40" s="42" t="str">
        <f>IF(COUNTIF(D40:J40,"")=31,0,[1]Start!H40)</f>
        <v/>
      </c>
      <c r="U40" s="42" t="str">
        <f>IF(COUNTIF(D40:J40,"")=31,0,[1]Start!G40)</f>
        <v/>
      </c>
      <c r="V40" s="43">
        <f t="shared" si="2"/>
        <v>0</v>
      </c>
      <c r="W40" s="43">
        <f t="shared" si="2"/>
        <v>0</v>
      </c>
      <c r="X40" s="43" t="e">
        <f t="shared" si="3"/>
        <v>#VALUE!</v>
      </c>
      <c r="Y40" s="43" t="e">
        <f t="shared" si="4"/>
        <v>#VALUE!</v>
      </c>
      <c r="Z40" s="43" t="e">
        <f t="shared" si="5"/>
        <v>#VALUE!</v>
      </c>
      <c r="AA40" s="43" t="e">
        <f t="shared" si="6"/>
        <v>#VALUE!</v>
      </c>
      <c r="AB40" s="43" t="e">
        <f t="shared" si="7"/>
        <v>#VALUE!</v>
      </c>
      <c r="AC40" s="40">
        <f>SUMPRODUCT(((D40:J40='[1]Legende und Wegleitung'!$C$7:$C$15)*1))</f>
        <v>0</v>
      </c>
      <c r="AD40" s="24"/>
    </row>
    <row r="41" spans="1:30" ht="14" customHeight="1">
      <c r="A41" s="34" t="str">
        <f>[1]Start!A41</f>
        <v>Noemi</v>
      </c>
      <c r="B41" s="48"/>
      <c r="C41" s="49"/>
      <c r="D41" s="37" t="s">
        <v>32</v>
      </c>
      <c r="E41" s="37" t="s">
        <v>32</v>
      </c>
      <c r="F41" s="37">
        <v>11</v>
      </c>
      <c r="G41" s="37">
        <v>11</v>
      </c>
      <c r="H41" s="37" t="s">
        <v>38</v>
      </c>
      <c r="I41" s="50" t="s">
        <v>39</v>
      </c>
      <c r="J41" s="50" t="s">
        <v>29</v>
      </c>
      <c r="K41" s="31">
        <f>SUMPRODUCT(((D41:J41='[1]Legende und Wegleitung'!$A$6:$A$55)*0.5+(D41:J41='[1]Legende und Wegleitung'!$B$6:$B$55))*(D41:J41&lt;&gt;""))</f>
        <v>4</v>
      </c>
      <c r="L41" s="34" t="str">
        <f t="shared" si="1"/>
        <v>Noemi</v>
      </c>
      <c r="M41" s="38"/>
      <c r="N41" s="38"/>
      <c r="O41" s="39">
        <f>SUMPRODUCT(((D41:J41='[1]Legende und Wegleitung'!$A$6:$A$55)*0.5+(D41:J41='[1]Legende und Wegleitung'!$D$6:$D$55))*(D41:J41&lt;&gt;""))</f>
        <v>3</v>
      </c>
      <c r="P41" s="40">
        <f>SUMPRODUCT(((D41:J41='[1]Legende und Wegleitung'!$C$6:$C$6)*1))</f>
        <v>0</v>
      </c>
      <c r="Q41" s="41">
        <f>[1]Start!I41</f>
        <v>0</v>
      </c>
      <c r="R41" s="41">
        <f>[1]Start!J41</f>
        <v>0</v>
      </c>
      <c r="S41" s="42">
        <f>IF(COUNTIF(D41:J41,"")=31,0,[1]Ferienkontrolle!$AR$20-IF([1]Ferienkontrolle!$AR$25="S",P41/7*2,0)-AC41/7*2)</f>
        <v>8.8571428571428577</v>
      </c>
      <c r="T41" s="42">
        <f>IF(COUNTIF(D41:J41,"")=31,0,[1]Start!H41)</f>
        <v>0.5</v>
      </c>
      <c r="U41" s="42">
        <f>IF(COUNTIF(D41:J41,"")=31,0,[1]Start!G41)</f>
        <v>2.9166666666666665</v>
      </c>
      <c r="V41" s="43">
        <f t="shared" si="2"/>
        <v>3</v>
      </c>
      <c r="W41" s="43">
        <f t="shared" si="2"/>
        <v>0</v>
      </c>
      <c r="X41" s="43">
        <f t="shared" si="3"/>
        <v>9.3571428571428577</v>
      </c>
      <c r="Y41" s="43">
        <f t="shared" si="4"/>
        <v>9.3571428571428577</v>
      </c>
      <c r="Z41" s="43">
        <f t="shared" si="5"/>
        <v>2.9166666666666665</v>
      </c>
      <c r="AA41" s="43">
        <f t="shared" si="6"/>
        <v>6.3571428571428577</v>
      </c>
      <c r="AB41" s="43">
        <f t="shared" si="7"/>
        <v>2.9166666666666665</v>
      </c>
      <c r="AC41" s="40">
        <f>SUMPRODUCT(((D41:J41='[1]Legende und Wegleitung'!$C$7:$C$15)*1))</f>
        <v>0</v>
      </c>
      <c r="AD41" s="24"/>
    </row>
    <row r="42" spans="1:30" ht="14" customHeight="1">
      <c r="A42" s="34" t="str">
        <f>[1]Start!A42</f>
        <v>Tonino</v>
      </c>
      <c r="B42" s="48"/>
      <c r="C42" s="48"/>
      <c r="D42" s="37" t="s">
        <v>38</v>
      </c>
      <c r="E42" s="37" t="s">
        <v>38</v>
      </c>
      <c r="F42" s="37" t="s">
        <v>38</v>
      </c>
      <c r="G42" s="37" t="s">
        <v>29</v>
      </c>
      <c r="H42" s="37" t="s">
        <v>29</v>
      </c>
      <c r="I42" s="37" t="s">
        <v>39</v>
      </c>
      <c r="J42" s="37" t="s">
        <v>38</v>
      </c>
      <c r="K42" s="31">
        <f>SUMPRODUCT(((D42:J42='[1]Legende und Wegleitung'!$A$6:$A$55)*0.5+(D42:J42='[1]Legende und Wegleitung'!$B$6:$B$55))*(D42:J42&lt;&gt;""))</f>
        <v>5</v>
      </c>
      <c r="L42" s="44" t="str">
        <f t="shared" si="1"/>
        <v>Tonino</v>
      </c>
      <c r="M42" s="38"/>
      <c r="N42" s="38"/>
      <c r="O42" s="39">
        <f>SUMPRODUCT(((D42:J42='[1]Legende und Wegleitung'!$A$6:$A$55)*0.5+(D42:J42='[1]Legende und Wegleitung'!$D$6:$D$55))*(D42:J42&lt;&gt;""))</f>
        <v>2</v>
      </c>
      <c r="P42" s="40">
        <f>SUMPRODUCT(((D42:J42='[1]Legende und Wegleitung'!$C$6:$C$6)*1))</f>
        <v>0</v>
      </c>
      <c r="Q42" s="41">
        <f>[1]Start!I42</f>
        <v>0</v>
      </c>
      <c r="R42" s="41">
        <f>[1]Start!J42</f>
        <v>0</v>
      </c>
      <c r="S42" s="42">
        <f>IF(COUNTIF(D42:J42,"")=31,0,[1]Ferienkontrolle!$AR$20-IF([1]Ferienkontrolle!$AR$25="S",P42/7*2,0)-AC42/7*2)</f>
        <v>8.8571428571428577</v>
      </c>
      <c r="T42" s="42">
        <f>IF(COUNTIF(D42:J42,"")=31,0,[1]Start!H42)</f>
        <v>0.5</v>
      </c>
      <c r="U42" s="42">
        <f>IF(COUNTIF(D42:J42,"")=31,0,[1]Start!G42)</f>
        <v>2.9166666666666665</v>
      </c>
      <c r="V42" s="43">
        <f t="shared" si="2"/>
        <v>2</v>
      </c>
      <c r="W42" s="43">
        <f t="shared" si="2"/>
        <v>0</v>
      </c>
      <c r="X42" s="43">
        <f t="shared" si="3"/>
        <v>9.3571428571428577</v>
      </c>
      <c r="Y42" s="43">
        <f t="shared" si="4"/>
        <v>9.3571428571428577</v>
      </c>
      <c r="Z42" s="43">
        <f t="shared" si="5"/>
        <v>2.9166666666666665</v>
      </c>
      <c r="AA42" s="43">
        <f t="shared" si="6"/>
        <v>7.3571428571428577</v>
      </c>
      <c r="AB42" s="43">
        <f t="shared" si="7"/>
        <v>2.9166666666666665</v>
      </c>
      <c r="AC42" s="40">
        <f>SUMPRODUCT(((D42:J42='[1]Legende und Wegleitung'!$C$7:$C$15)*1))</f>
        <v>0</v>
      </c>
      <c r="AD42" s="24"/>
    </row>
    <row r="43" spans="1:30" ht="14" customHeight="1">
      <c r="A43" s="34" t="str">
        <f>[1]Start!A43</f>
        <v>Francisco</v>
      </c>
      <c r="B43" s="48"/>
      <c r="C43" s="49"/>
      <c r="D43" s="37" t="s">
        <v>35</v>
      </c>
      <c r="E43" s="37"/>
      <c r="F43" s="37"/>
      <c r="G43" s="37"/>
      <c r="H43" s="37"/>
      <c r="I43" s="37" t="s">
        <v>40</v>
      </c>
      <c r="J43" s="37" t="s">
        <v>30</v>
      </c>
      <c r="K43" s="31">
        <f>SUMPRODUCT(((D43:J43='[1]Legende und Wegleitung'!$A$6:$A$55)*0.5+(D43:J43='[1]Legende und Wegleitung'!$B$6:$B$55))*(D43:J43&lt;&gt;""))</f>
        <v>2</v>
      </c>
      <c r="L43" s="34" t="str">
        <f t="shared" si="1"/>
        <v>Francisco</v>
      </c>
      <c r="M43" s="38"/>
      <c r="N43" s="38"/>
      <c r="O43" s="39">
        <f>SUMPRODUCT(((D43:J43='[1]Legende und Wegleitung'!$A$6:$A$55)*0.5+(D43:J43='[1]Legende und Wegleitung'!$D$6:$D$55))*(D43:J43&lt;&gt;""))</f>
        <v>0</v>
      </c>
      <c r="P43" s="40">
        <f>SUMPRODUCT(((D43:J43='[1]Legende und Wegleitung'!$C$6:$C$6)*1))</f>
        <v>1</v>
      </c>
      <c r="Q43" s="41">
        <f>[1]Start!I43</f>
        <v>0</v>
      </c>
      <c r="R43" s="41">
        <f>[1]Start!J43</f>
        <v>0</v>
      </c>
      <c r="S43" s="42">
        <f>IF(COUNTIF(D43:J43,"")=31,0,[1]Ferienkontrolle!$AR$20-IF([1]Ferienkontrolle!$AR$25="S",P43/7*2,0)-AC43/7*2)</f>
        <v>8.5714285714285712</v>
      </c>
      <c r="T43" s="42">
        <f>IF(COUNTIF(D43:J43,"")=31,0,[1]Start!H43)</f>
        <v>0.5</v>
      </c>
      <c r="U43" s="42">
        <f>IF(COUNTIF(D43:J43,"")=31,0,[1]Start!G43)</f>
        <v>2.9166666666666665</v>
      </c>
      <c r="V43" s="43">
        <f t="shared" si="2"/>
        <v>0</v>
      </c>
      <c r="W43" s="43">
        <f t="shared" si="2"/>
        <v>1</v>
      </c>
      <c r="X43" s="43">
        <f t="shared" si="3"/>
        <v>9.0714285714285712</v>
      </c>
      <c r="Y43" s="43">
        <f t="shared" si="4"/>
        <v>8.7857285714285709</v>
      </c>
      <c r="Z43" s="43">
        <f t="shared" si="5"/>
        <v>2.9166666666666665</v>
      </c>
      <c r="AA43" s="43">
        <f t="shared" si="6"/>
        <v>9.0714285714285712</v>
      </c>
      <c r="AB43" s="43">
        <f t="shared" si="7"/>
        <v>1.9166666666666665</v>
      </c>
      <c r="AC43" s="40">
        <f>SUMPRODUCT(((D43:J43='[1]Legende und Wegleitung'!$C$7:$C$15)*1))</f>
        <v>0</v>
      </c>
      <c r="AD43" s="24"/>
    </row>
    <row r="44" spans="1:30" ht="14" customHeight="1">
      <c r="A44" s="34" t="str">
        <f>[1]Start!A44</f>
        <v>Davide</v>
      </c>
      <c r="B44" s="48"/>
      <c r="C44" s="49"/>
      <c r="D44" s="37" t="s">
        <v>40</v>
      </c>
      <c r="E44" s="37" t="s">
        <v>40</v>
      </c>
      <c r="F44" s="37" t="s">
        <v>29</v>
      </c>
      <c r="G44" s="37" t="s">
        <v>29</v>
      </c>
      <c r="H44" s="51" t="s">
        <v>40</v>
      </c>
      <c r="I44" s="37">
        <v>14</v>
      </c>
      <c r="J44" s="37">
        <v>14</v>
      </c>
      <c r="K44" s="31">
        <f>SUMPRODUCT(((D44:J44='[1]Legende und Wegleitung'!$A$6:$A$55)*0.5+(D44:J44='[1]Legende und Wegleitung'!$B$6:$B$55))*(D44:J44&lt;&gt;""))</f>
        <v>5</v>
      </c>
      <c r="L44" s="34" t="str">
        <f t="shared" si="1"/>
        <v>Davide</v>
      </c>
      <c r="M44" s="38"/>
      <c r="N44" s="38"/>
      <c r="O44" s="39">
        <f>SUMPRODUCT(((D44:J44='[1]Legende und Wegleitung'!$A$6:$A$55)*0.5+(D44:J44='[1]Legende und Wegleitung'!$D$6:$D$55))*(D44:J44&lt;&gt;""))</f>
        <v>2</v>
      </c>
      <c r="P44" s="40">
        <f>SUMPRODUCT(((D44:J44='[1]Legende und Wegleitung'!$C$6:$C$6)*1))</f>
        <v>0</v>
      </c>
      <c r="Q44" s="41">
        <f>[1]Start!I44</f>
        <v>0</v>
      </c>
      <c r="R44" s="41">
        <f>[1]Start!J44</f>
        <v>0</v>
      </c>
      <c r="S44" s="42">
        <f>IF(COUNTIF(D44:J44,"")=31,0,[1]Ferienkontrolle!$AR$20-IF([1]Ferienkontrolle!$AR$25="S",P44/7*2,0)-AC44/7*2)</f>
        <v>8.8571428571428577</v>
      </c>
      <c r="T44" s="42">
        <f>IF(COUNTIF(D44:J44,"")=31,0,[1]Start!H44)</f>
        <v>0.5</v>
      </c>
      <c r="U44" s="42">
        <f>IF(COUNTIF(D44:J44,"")=31,0,[1]Start!G44)</f>
        <v>2.9166666666666665</v>
      </c>
      <c r="V44" s="43">
        <f t="shared" si="2"/>
        <v>2</v>
      </c>
      <c r="W44" s="43">
        <f t="shared" si="2"/>
        <v>0</v>
      </c>
      <c r="X44" s="43">
        <f t="shared" si="3"/>
        <v>9.3571428571428577</v>
      </c>
      <c r="Y44" s="43">
        <f t="shared" si="4"/>
        <v>9.3571428571428577</v>
      </c>
      <c r="Z44" s="43">
        <f t="shared" si="5"/>
        <v>2.9166666666666665</v>
      </c>
      <c r="AA44" s="43">
        <f t="shared" si="6"/>
        <v>7.3571428571428577</v>
      </c>
      <c r="AB44" s="43">
        <f t="shared" si="7"/>
        <v>2.9166666666666665</v>
      </c>
      <c r="AC44" s="40">
        <f>SUMPRODUCT(((D44:J44='[1]Legende und Wegleitung'!$C$7:$C$15)*1))</f>
        <v>0</v>
      </c>
      <c r="AD44" s="24"/>
    </row>
    <row r="45" spans="1:30" ht="14" hidden="1" customHeight="1">
      <c r="A45" s="34" t="str">
        <f>[1]Start!A45</f>
        <v>Alex</v>
      </c>
      <c r="B45" s="48"/>
      <c r="C45" s="49"/>
      <c r="D45" s="37"/>
      <c r="E45" s="37"/>
      <c r="F45" s="37"/>
      <c r="G45" s="37"/>
      <c r="H45" s="37"/>
      <c r="I45" s="37"/>
      <c r="J45" s="37"/>
      <c r="K45" s="31">
        <f>SUMPRODUCT(((D45:J45='[1]Legende und Wegleitung'!$A$6:$A$55)*0.5+(D45:J45='[1]Legende und Wegleitung'!$B$6:$B$55))*(D45:J45&lt;&gt;""))</f>
        <v>0</v>
      </c>
      <c r="L45" s="34" t="str">
        <f t="shared" si="1"/>
        <v>Alex</v>
      </c>
      <c r="M45" s="38"/>
      <c r="N45" s="38"/>
      <c r="O45" s="39">
        <f>SUMPRODUCT(((D45:J45='[1]Legende und Wegleitung'!$A$6:$A$55)*0.5+(D45:J45='[1]Legende und Wegleitung'!$D$6:$D$55))*(D45:J45&lt;&gt;""))</f>
        <v>0</v>
      </c>
      <c r="P45" s="40">
        <f>SUMPRODUCT(((D45:J45='[1]Legende und Wegleitung'!$C$6:$C$6)*1))</f>
        <v>0</v>
      </c>
      <c r="Q45" s="41">
        <f>[1]Start!I45</f>
        <v>0</v>
      </c>
      <c r="R45" s="41">
        <f>[1]Start!J45</f>
        <v>0</v>
      </c>
      <c r="S45" s="42">
        <f>IF(COUNTIF(D45:J45,"")=31,0,[1]Ferienkontrolle!$AR$20-IF([1]Ferienkontrolle!$AR$25="S",P45/7*2,0)-AC45/7*2)</f>
        <v>8.8571428571428577</v>
      </c>
      <c r="T45" s="42">
        <f>IF(COUNTIF(D45:J45,"")=31,0,[1]Start!H45)</f>
        <v>0.5</v>
      </c>
      <c r="U45" s="42">
        <f>IF(COUNTIF(D45:J45,"")=31,0,[1]Start!G45)</f>
        <v>2.9166666666666665</v>
      </c>
      <c r="V45" s="43">
        <f t="shared" si="2"/>
        <v>0</v>
      </c>
      <c r="W45" s="43">
        <f t="shared" si="2"/>
        <v>0</v>
      </c>
      <c r="X45" s="43">
        <f t="shared" si="3"/>
        <v>9.3571428571428577</v>
      </c>
      <c r="Y45" s="43">
        <f t="shared" si="4"/>
        <v>9.3571428571428577</v>
      </c>
      <c r="Z45" s="43">
        <f t="shared" si="5"/>
        <v>2.9166666666666665</v>
      </c>
      <c r="AA45" s="43">
        <f t="shared" si="6"/>
        <v>9.3571428571428577</v>
      </c>
      <c r="AB45" s="43">
        <f t="shared" si="7"/>
        <v>2.9166666666666665</v>
      </c>
      <c r="AC45" s="40">
        <f>SUMPRODUCT(((D45:J45='[1]Legende und Wegleitung'!$C$7:$C$15)*1))</f>
        <v>0</v>
      </c>
      <c r="AD45" s="24"/>
    </row>
    <row r="46" spans="1:30" ht="14" hidden="1" customHeight="1">
      <c r="A46" s="34" t="str">
        <f>[1]Start!A46</f>
        <v>Mattia Cal</v>
      </c>
      <c r="B46" s="48"/>
      <c r="C46" s="49"/>
      <c r="D46" s="37"/>
      <c r="E46" s="37"/>
      <c r="F46" s="37"/>
      <c r="G46" s="37"/>
      <c r="H46" s="37"/>
      <c r="I46" s="37"/>
      <c r="J46" s="37"/>
      <c r="K46" s="31">
        <f>SUMPRODUCT(((D46:J46='[1]Legende und Wegleitung'!$A$6:$A$55)*0.5+(D46:J46='[1]Legende und Wegleitung'!$B$6:$B$55))*(D46:J46&lt;&gt;""))</f>
        <v>0</v>
      </c>
      <c r="L46" s="34" t="str">
        <f t="shared" si="1"/>
        <v>Mattia Cal</v>
      </c>
      <c r="M46" s="38"/>
      <c r="N46" s="38"/>
      <c r="O46" s="39">
        <f>SUMPRODUCT(((D46:J46='[1]Legende und Wegleitung'!$A$6:$A$55)*0.5+(D46:J46='[1]Legende und Wegleitung'!$D$6:$D$55))*(D46:J46&lt;&gt;""))</f>
        <v>0</v>
      </c>
      <c r="P46" s="40">
        <f>SUMPRODUCT(((D46:J46='[1]Legende und Wegleitung'!$C$6:$C$6)*1))</f>
        <v>0</v>
      </c>
      <c r="Q46" s="41">
        <f>[1]Start!I46</f>
        <v>0</v>
      </c>
      <c r="R46" s="41">
        <f>[1]Start!J46</f>
        <v>0</v>
      </c>
      <c r="S46" s="42">
        <f>IF(COUNTIF(D46:J46,"")=31,0,[1]Ferienkontrolle!$AR$20-IF([1]Ferienkontrolle!$AR$25="S",P46/7*2,0)-AC46/7*2)</f>
        <v>8.8571428571428577</v>
      </c>
      <c r="T46" s="42">
        <f>IF(COUNTIF(D46:J46,"")=31,0,[1]Start!H46)</f>
        <v>0.5</v>
      </c>
      <c r="U46" s="42">
        <f>IF(COUNTIF(D46:J46,"")=31,0,[1]Start!G46)</f>
        <v>2.9166666666666665</v>
      </c>
      <c r="V46" s="43">
        <f t="shared" si="2"/>
        <v>0</v>
      </c>
      <c r="W46" s="43">
        <f t="shared" si="2"/>
        <v>0</v>
      </c>
      <c r="X46" s="43">
        <f t="shared" si="3"/>
        <v>9.3571428571428577</v>
      </c>
      <c r="Y46" s="43">
        <f t="shared" si="4"/>
        <v>9.3571428571428577</v>
      </c>
      <c r="Z46" s="43">
        <f t="shared" si="5"/>
        <v>2.9166666666666665</v>
      </c>
      <c r="AA46" s="43">
        <f t="shared" si="6"/>
        <v>9.3571428571428577</v>
      </c>
      <c r="AB46" s="43">
        <f t="shared" si="7"/>
        <v>2.9166666666666665</v>
      </c>
      <c r="AC46" s="40">
        <f>SUMPRODUCT(((D46:J46='[1]Legende und Wegleitung'!$C$7:$C$15)*1))</f>
        <v>0</v>
      </c>
      <c r="AD46" s="24"/>
    </row>
    <row r="47" spans="1:30" ht="14" hidden="1" customHeight="1">
      <c r="A47" s="34" t="str">
        <f>[1]Start!A47</f>
        <v>Simone</v>
      </c>
      <c r="B47" s="48"/>
      <c r="C47" s="49"/>
      <c r="D47" s="37"/>
      <c r="E47" s="37"/>
      <c r="F47" s="37"/>
      <c r="G47" s="37"/>
      <c r="H47" s="37"/>
      <c r="I47" s="37"/>
      <c r="J47" s="37"/>
      <c r="K47" s="31">
        <f>SUMPRODUCT(((D47:J47='[1]Legende und Wegleitung'!$A$6:$A$55)*0.5+(D47:J47='[1]Legende und Wegleitung'!$B$6:$B$55))*(D47:J47&lt;&gt;""))</f>
        <v>0</v>
      </c>
      <c r="L47" s="34" t="str">
        <f t="shared" si="1"/>
        <v>Simone</v>
      </c>
      <c r="M47" s="38"/>
      <c r="N47" s="38"/>
      <c r="O47" s="39">
        <f>SUMPRODUCT(((D47:J47='[1]Legende und Wegleitung'!$A$6:$A$55)*0.5+(D47:J47='[1]Legende und Wegleitung'!$D$6:$D$55))*(D47:J47&lt;&gt;""))</f>
        <v>0</v>
      </c>
      <c r="P47" s="40">
        <f>SUMPRODUCT(((D47:J47='[1]Legende und Wegleitung'!$C$6:$C$6)*1))</f>
        <v>0</v>
      </c>
      <c r="Q47" s="41">
        <f>[1]Start!I47</f>
        <v>0</v>
      </c>
      <c r="R47" s="41">
        <f>[1]Start!J47</f>
        <v>0</v>
      </c>
      <c r="S47" s="42">
        <f>IF(COUNTIF(D47:J47,"")=31,0,[1]Ferienkontrolle!$AR$20-IF([1]Ferienkontrolle!$AR$25="S",P47/7*2,0)-AC47/7*2)</f>
        <v>8.8571428571428577</v>
      </c>
      <c r="T47" s="42">
        <f>IF(COUNTIF(D47:J47,"")=31,0,[1]Start!H47)</f>
        <v>0.5</v>
      </c>
      <c r="U47" s="42">
        <f>IF(COUNTIF(D47:J47,"")=31,0,[1]Start!G47)</f>
        <v>2.9166666666666665</v>
      </c>
      <c r="V47" s="43">
        <f t="shared" si="2"/>
        <v>0</v>
      </c>
      <c r="W47" s="43">
        <f t="shared" si="2"/>
        <v>0</v>
      </c>
      <c r="X47" s="43">
        <f t="shared" si="3"/>
        <v>9.3571428571428577</v>
      </c>
      <c r="Y47" s="43">
        <f t="shared" si="4"/>
        <v>9.3571428571428577</v>
      </c>
      <c r="Z47" s="43">
        <f t="shared" si="5"/>
        <v>2.9166666666666665</v>
      </c>
      <c r="AA47" s="43">
        <f t="shared" si="6"/>
        <v>9.3571428571428577</v>
      </c>
      <c r="AB47" s="43">
        <f t="shared" si="7"/>
        <v>2.9166666666666665</v>
      </c>
      <c r="AC47" s="40">
        <f>SUMPRODUCT(((D47:J47='[1]Legende und Wegleitung'!$C$7:$C$15)*1))</f>
        <v>0</v>
      </c>
      <c r="AD47" s="24"/>
    </row>
    <row r="48" spans="1:30" ht="14" hidden="1" customHeight="1">
      <c r="A48" s="34" t="str">
        <f>[1]Start!A48</f>
        <v>Mattia M</v>
      </c>
      <c r="B48" s="48"/>
      <c r="C48" s="49"/>
      <c r="D48" s="37"/>
      <c r="E48" s="37"/>
      <c r="F48" s="37"/>
      <c r="G48" s="37"/>
      <c r="H48" s="37"/>
      <c r="I48" s="37"/>
      <c r="J48" s="37"/>
      <c r="K48" s="31">
        <f>SUMPRODUCT(((D48:J48='[1]Legende und Wegleitung'!$A$6:$A$55)*0.5+(D48:J48='[1]Legende und Wegleitung'!$B$6:$B$55))*(D48:J48&lt;&gt;""))</f>
        <v>0</v>
      </c>
      <c r="L48" s="34" t="str">
        <f t="shared" si="1"/>
        <v>Mattia M</v>
      </c>
      <c r="M48" s="38"/>
      <c r="N48" s="38"/>
      <c r="O48" s="39">
        <f>SUMPRODUCT(((D48:J48='[1]Legende und Wegleitung'!$A$6:$A$55)*0.5+(D48:J48='[1]Legende und Wegleitung'!$D$6:$D$55))*(D48:J48&lt;&gt;""))</f>
        <v>0</v>
      </c>
      <c r="P48" s="40">
        <f>SUMPRODUCT(((D48:J48='[1]Legende und Wegleitung'!$C$6:$C$6)*1))</f>
        <v>0</v>
      </c>
      <c r="Q48" s="41">
        <f>[1]Start!I48</f>
        <v>0</v>
      </c>
      <c r="R48" s="41">
        <f>[1]Start!J48</f>
        <v>0</v>
      </c>
      <c r="S48" s="42">
        <f>IF(COUNTIF(D48:J48,"")=31,0,[1]Ferienkontrolle!$AR$20-IF([1]Ferienkontrolle!$AR$25="S",P48/7*2,0)-AC48/7*2)</f>
        <v>8.8571428571428577</v>
      </c>
      <c r="T48" s="42">
        <f>IF(COUNTIF(D48:J48,"")=31,0,[1]Start!H48)</f>
        <v>0.5</v>
      </c>
      <c r="U48" s="42">
        <f>IF(COUNTIF(D48:J48,"")=31,0,[1]Start!G48)</f>
        <v>2.9166666666666665</v>
      </c>
      <c r="V48" s="43">
        <f t="shared" si="2"/>
        <v>0</v>
      </c>
      <c r="W48" s="43">
        <f t="shared" si="2"/>
        <v>0</v>
      </c>
      <c r="X48" s="43">
        <f t="shared" si="3"/>
        <v>9.3571428571428577</v>
      </c>
      <c r="Y48" s="43">
        <f t="shared" si="4"/>
        <v>9.3571428571428577</v>
      </c>
      <c r="Z48" s="43">
        <f t="shared" si="5"/>
        <v>2.9166666666666665</v>
      </c>
      <c r="AA48" s="43">
        <f t="shared" si="6"/>
        <v>9.3571428571428577</v>
      </c>
      <c r="AB48" s="43">
        <f t="shared" si="7"/>
        <v>2.9166666666666665</v>
      </c>
      <c r="AC48" s="40">
        <f>SUMPRODUCT(((D48:J48='[1]Legende und Wegleitung'!$C$7:$C$15)*1))</f>
        <v>0</v>
      </c>
      <c r="AD48" s="24"/>
    </row>
    <row r="49" spans="1:30" ht="14" hidden="1" customHeight="1">
      <c r="A49" s="34">
        <f>[1]Start!A49</f>
        <v>0</v>
      </c>
      <c r="B49" s="48"/>
      <c r="C49" s="49"/>
      <c r="D49" s="37"/>
      <c r="E49" s="37"/>
      <c r="F49" s="37"/>
      <c r="G49" s="37"/>
      <c r="H49" s="37"/>
      <c r="I49" s="37"/>
      <c r="J49" s="37"/>
      <c r="K49" s="31">
        <f>SUMPRODUCT(((D49:J49='[1]Legende und Wegleitung'!$A$6:$A$55)*0.5+(D49:J49='[1]Legende und Wegleitung'!$B$6:$B$55))*(D49:J49&lt;&gt;""))</f>
        <v>0</v>
      </c>
      <c r="L49" s="34">
        <f t="shared" si="1"/>
        <v>0</v>
      </c>
      <c r="M49" s="38"/>
      <c r="N49" s="38"/>
      <c r="O49" s="39">
        <f>SUMPRODUCT(((D49:J49='[1]Legende und Wegleitung'!$A$6:$A$55)*0.5+(D49:J49='[1]Legende und Wegleitung'!$D$6:$D$55))*(D49:J49&lt;&gt;""))</f>
        <v>0</v>
      </c>
      <c r="P49" s="40">
        <f>SUMPRODUCT(((D49:J49='[1]Legende und Wegleitung'!$C$6:$C$6)*1))</f>
        <v>0</v>
      </c>
      <c r="Q49" s="41">
        <f>[1]Start!I49</f>
        <v>0</v>
      </c>
      <c r="R49" s="41">
        <f>[1]Start!J49</f>
        <v>0</v>
      </c>
      <c r="S49" s="42">
        <f>IF(COUNTIF(D49:J49,"")=31,0,[1]Ferienkontrolle!$AR$20-IF([1]Ferienkontrolle!$AR$25="S",P49/7*2,0)-AC49/7*2)</f>
        <v>8.8571428571428577</v>
      </c>
      <c r="T49" s="42" t="str">
        <f>IF(COUNTIF(D49:J49,"")=31,0,[1]Start!H49)</f>
        <v/>
      </c>
      <c r="U49" s="42" t="str">
        <f>IF(COUNTIF(D49:J49,"")=31,0,[1]Start!G49)</f>
        <v/>
      </c>
      <c r="V49" s="43">
        <f t="shared" si="2"/>
        <v>0</v>
      </c>
      <c r="W49" s="43">
        <f t="shared" si="2"/>
        <v>0</v>
      </c>
      <c r="X49" s="43" t="e">
        <f t="shared" si="3"/>
        <v>#VALUE!</v>
      </c>
      <c r="Y49" s="43" t="e">
        <f t="shared" si="4"/>
        <v>#VALUE!</v>
      </c>
      <c r="Z49" s="43" t="e">
        <f t="shared" si="5"/>
        <v>#VALUE!</v>
      </c>
      <c r="AA49" s="43" t="e">
        <f t="shared" si="6"/>
        <v>#VALUE!</v>
      </c>
      <c r="AB49" s="43" t="e">
        <f t="shared" si="7"/>
        <v>#VALUE!</v>
      </c>
      <c r="AC49" s="40">
        <f>SUMPRODUCT(((D49:J49='[1]Legende und Wegleitung'!$C$7:$C$15)*1))</f>
        <v>0</v>
      </c>
      <c r="AD49" s="24"/>
    </row>
    <row r="50" spans="1:30" ht="14" hidden="1" customHeight="1">
      <c r="A50" s="34">
        <f>[1]Start!A50</f>
        <v>0</v>
      </c>
      <c r="B50" s="48"/>
      <c r="C50" s="49"/>
      <c r="D50" s="37"/>
      <c r="E50" s="37"/>
      <c r="F50" s="37"/>
      <c r="G50" s="37"/>
      <c r="H50" s="37"/>
      <c r="I50" s="37"/>
      <c r="J50" s="37"/>
      <c r="K50" s="31">
        <f>SUMPRODUCT(((D50:J50='[1]Legende und Wegleitung'!$A$6:$A$55)*0.5+(D50:J50='[1]Legende und Wegleitung'!$B$6:$B$55))*(D50:J50&lt;&gt;""))</f>
        <v>0</v>
      </c>
      <c r="L50" s="34">
        <f t="shared" si="1"/>
        <v>0</v>
      </c>
      <c r="M50" s="38"/>
      <c r="N50" s="38"/>
      <c r="O50" s="39">
        <f>SUMPRODUCT(((D50:J50='[1]Legende und Wegleitung'!$A$6:$A$55)*0.5+(D50:J50='[1]Legende und Wegleitung'!$D$6:$D$55))*(D50:J50&lt;&gt;""))</f>
        <v>0</v>
      </c>
      <c r="P50" s="40">
        <f>SUMPRODUCT(((D50:J50='[1]Legende und Wegleitung'!$C$6:$C$6)*1))</f>
        <v>0</v>
      </c>
      <c r="Q50" s="41">
        <f>[1]Start!I50</f>
        <v>0</v>
      </c>
      <c r="R50" s="41">
        <f>[1]Start!J50</f>
        <v>0</v>
      </c>
      <c r="S50" s="42">
        <f>IF(COUNTIF(D50:J50,"")=31,0,[1]Ferienkontrolle!$AR$20-IF([1]Ferienkontrolle!$AR$25="S",P50/7*2,0)-AC50/7*2)</f>
        <v>8.8571428571428577</v>
      </c>
      <c r="T50" s="42" t="str">
        <f>IF(COUNTIF(D50:J50,"")=31,0,[1]Start!H50)</f>
        <v/>
      </c>
      <c r="U50" s="42" t="str">
        <f>IF(COUNTIF(D50:J50,"")=31,0,[1]Start!G50)</f>
        <v/>
      </c>
      <c r="V50" s="43">
        <f t="shared" si="2"/>
        <v>0</v>
      </c>
      <c r="W50" s="43">
        <f t="shared" si="2"/>
        <v>0</v>
      </c>
      <c r="X50" s="43" t="e">
        <f t="shared" si="3"/>
        <v>#VALUE!</v>
      </c>
      <c r="Y50" s="43" t="e">
        <f t="shared" si="4"/>
        <v>#VALUE!</v>
      </c>
      <c r="Z50" s="43" t="e">
        <f t="shared" si="5"/>
        <v>#VALUE!</v>
      </c>
      <c r="AA50" s="43" t="e">
        <f t="shared" si="6"/>
        <v>#VALUE!</v>
      </c>
      <c r="AB50" s="43" t="e">
        <f t="shared" si="7"/>
        <v>#VALUE!</v>
      </c>
      <c r="AC50" s="40">
        <f>SUMPRODUCT(((D50:J50='[1]Legende und Wegleitung'!$C$7:$C$15)*1))</f>
        <v>0</v>
      </c>
      <c r="AD50" s="24"/>
    </row>
    <row r="51" spans="1:30" ht="14" hidden="1" customHeight="1">
      <c r="A51" s="34">
        <f>[1]Start!A51</f>
        <v>0</v>
      </c>
      <c r="B51" s="48"/>
      <c r="C51" s="49"/>
      <c r="D51" s="37"/>
      <c r="E51" s="37"/>
      <c r="F51" s="37"/>
      <c r="G51" s="37"/>
      <c r="H51" s="37"/>
      <c r="I51" s="37"/>
      <c r="J51" s="37"/>
      <c r="K51" s="31">
        <f>SUMPRODUCT(((D51:J51='[1]Legende und Wegleitung'!$A$6:$A$55)*0.5+(D51:J51='[1]Legende und Wegleitung'!$B$6:$B$55))*(D51:J51&lt;&gt;""))</f>
        <v>0</v>
      </c>
      <c r="L51" s="34">
        <f t="shared" si="1"/>
        <v>0</v>
      </c>
      <c r="M51" s="38"/>
      <c r="N51" s="38"/>
      <c r="O51" s="39">
        <f>SUMPRODUCT(((D51:J51='[1]Legende und Wegleitung'!$A$6:$A$55)*0.5+(D51:J51='[1]Legende und Wegleitung'!$D$6:$D$55))*(D51:J51&lt;&gt;""))</f>
        <v>0</v>
      </c>
      <c r="P51" s="40">
        <f>SUMPRODUCT(((D51:J51='[1]Legende und Wegleitung'!$C$6:$C$6)*1))</f>
        <v>0</v>
      </c>
      <c r="Q51" s="41">
        <f>[1]Start!I51</f>
        <v>0</v>
      </c>
      <c r="R51" s="41">
        <f>[1]Start!J51</f>
        <v>0</v>
      </c>
      <c r="S51" s="42">
        <f>IF(COUNTIF(D51:J51,"")=31,0,[1]Ferienkontrolle!$AR$20-IF([1]Ferienkontrolle!$AR$25="S",P51/7*2,0)-AC51/7*2)</f>
        <v>8.8571428571428577</v>
      </c>
      <c r="T51" s="42" t="str">
        <f>IF(COUNTIF(D51:J51,"")=31,0,[1]Start!H51)</f>
        <v/>
      </c>
      <c r="U51" s="42" t="str">
        <f>IF(COUNTIF(D51:J51,"")=31,0,[1]Start!G51)</f>
        <v/>
      </c>
      <c r="V51" s="43">
        <f t="shared" si="2"/>
        <v>0</v>
      </c>
      <c r="W51" s="43">
        <f t="shared" si="2"/>
        <v>0</v>
      </c>
      <c r="X51" s="43" t="e">
        <f t="shared" si="3"/>
        <v>#VALUE!</v>
      </c>
      <c r="Y51" s="43" t="e">
        <f t="shared" si="4"/>
        <v>#VALUE!</v>
      </c>
      <c r="Z51" s="43" t="e">
        <f t="shared" si="5"/>
        <v>#VALUE!</v>
      </c>
      <c r="AA51" s="43" t="e">
        <f t="shared" si="6"/>
        <v>#VALUE!</v>
      </c>
      <c r="AB51" s="43" t="e">
        <f t="shared" si="7"/>
        <v>#VALUE!</v>
      </c>
      <c r="AC51" s="40">
        <f>SUMPRODUCT(((D51:J51='[1]Legende und Wegleitung'!$C$7:$C$15)*1))</f>
        <v>0</v>
      </c>
      <c r="AD51" s="24"/>
    </row>
    <row r="52" spans="1:30" ht="14" hidden="1" customHeight="1">
      <c r="A52" s="34">
        <f>[1]Start!A52</f>
        <v>0</v>
      </c>
      <c r="B52" s="48"/>
      <c r="C52" s="49"/>
      <c r="D52" s="37"/>
      <c r="E52" s="37"/>
      <c r="F52" s="37"/>
      <c r="G52" s="37"/>
      <c r="H52" s="37"/>
      <c r="I52" s="37"/>
      <c r="J52" s="37"/>
      <c r="K52" s="31">
        <f>SUMPRODUCT(((D52:J52='[1]Legende und Wegleitung'!$A$6:$A$55)*0.5+(D52:J52='[1]Legende und Wegleitung'!$B$6:$B$55))*(D52:J52&lt;&gt;""))</f>
        <v>0</v>
      </c>
      <c r="L52" s="34">
        <f t="shared" si="1"/>
        <v>0</v>
      </c>
      <c r="M52" s="38"/>
      <c r="N52" s="38"/>
      <c r="O52" s="39">
        <f>SUMPRODUCT(((D52:J52='[1]Legende und Wegleitung'!$A$6:$A$55)*0.5+(D52:J52='[1]Legende und Wegleitung'!$D$6:$D$55))*(D52:J52&lt;&gt;""))</f>
        <v>0</v>
      </c>
      <c r="P52" s="40">
        <f>SUMPRODUCT(((D52:J52='[1]Legende und Wegleitung'!$C$6:$C$6)*1))</f>
        <v>0</v>
      </c>
      <c r="Q52" s="41">
        <f>[1]Start!I52</f>
        <v>0</v>
      </c>
      <c r="R52" s="41">
        <f>[1]Start!J52</f>
        <v>0</v>
      </c>
      <c r="S52" s="42">
        <f>IF(COUNTIF(D52:J52,"")=31,0,[1]Ferienkontrolle!$AR$20-IF([1]Ferienkontrolle!$AR$25="S",P52/7*2,0)-AC52/7*2)</f>
        <v>8.8571428571428577</v>
      </c>
      <c r="T52" s="42" t="str">
        <f>IF(COUNTIF(D52:J52,"")=31,0,[1]Start!H52)</f>
        <v/>
      </c>
      <c r="U52" s="42" t="str">
        <f>IF(COUNTIF(D52:J52,"")=31,0,[1]Start!G52)</f>
        <v/>
      </c>
      <c r="V52" s="43">
        <f t="shared" si="2"/>
        <v>0</v>
      </c>
      <c r="W52" s="43">
        <f t="shared" si="2"/>
        <v>0</v>
      </c>
      <c r="X52" s="43" t="e">
        <f t="shared" si="3"/>
        <v>#VALUE!</v>
      </c>
      <c r="Y52" s="43" t="e">
        <f t="shared" si="4"/>
        <v>#VALUE!</v>
      </c>
      <c r="Z52" s="43" t="e">
        <f t="shared" si="5"/>
        <v>#VALUE!</v>
      </c>
      <c r="AA52" s="43" t="e">
        <f t="shared" si="6"/>
        <v>#VALUE!</v>
      </c>
      <c r="AB52" s="43" t="e">
        <f t="shared" si="7"/>
        <v>#VALUE!</v>
      </c>
      <c r="AC52" s="40">
        <f>SUMPRODUCT(((D52:J52='[1]Legende und Wegleitung'!$C$7:$C$15)*1))</f>
        <v>0</v>
      </c>
      <c r="AD52" s="24"/>
    </row>
    <row r="53" spans="1:30" ht="14" hidden="1" customHeight="1">
      <c r="A53" s="34">
        <f>[1]Start!A53</f>
        <v>0</v>
      </c>
      <c r="B53" s="48"/>
      <c r="C53" s="49"/>
      <c r="D53" s="37"/>
      <c r="E53" s="37"/>
      <c r="F53" s="37"/>
      <c r="G53" s="37"/>
      <c r="H53" s="37"/>
      <c r="I53" s="37"/>
      <c r="J53" s="37"/>
      <c r="K53" s="31">
        <f>SUMPRODUCT(((D53:J53='[1]Legende und Wegleitung'!$A$6:$A$55)*0.5+(D53:J53='[1]Legende und Wegleitung'!$B$6:$B$55))*(D53:J53&lt;&gt;""))</f>
        <v>0</v>
      </c>
      <c r="L53" s="34">
        <f t="shared" si="1"/>
        <v>0</v>
      </c>
      <c r="M53" s="38"/>
      <c r="N53" s="38"/>
      <c r="O53" s="39">
        <f>SUMPRODUCT(((D53:J53='[1]Legende und Wegleitung'!$A$6:$A$55)*0.5+(D53:J53='[1]Legende und Wegleitung'!$D$6:$D$55))*(D53:J53&lt;&gt;""))</f>
        <v>0</v>
      </c>
      <c r="P53" s="40">
        <f>SUMPRODUCT(((D53:J53='[1]Legende und Wegleitung'!$C$6:$C$6)*1))</f>
        <v>0</v>
      </c>
      <c r="Q53" s="41">
        <f>[1]Start!I53</f>
        <v>0</v>
      </c>
      <c r="R53" s="41">
        <f>[1]Start!J53</f>
        <v>0</v>
      </c>
      <c r="S53" s="42">
        <f>IF(COUNTIF(D53:J53,"")=31,0,[1]Ferienkontrolle!$AR$20-IF([1]Ferienkontrolle!$AR$25="S",P53/7*2,0)-AC53/7*2)</f>
        <v>8.8571428571428577</v>
      </c>
      <c r="T53" s="42" t="str">
        <f>IF(COUNTIF(D53:J53,"")=31,0,[1]Start!H53)</f>
        <v/>
      </c>
      <c r="U53" s="42" t="str">
        <f>IF(COUNTIF(D53:J53,"")=31,0,[1]Start!G53)</f>
        <v/>
      </c>
      <c r="V53" s="43">
        <f t="shared" si="2"/>
        <v>0</v>
      </c>
      <c r="W53" s="43">
        <f t="shared" si="2"/>
        <v>0</v>
      </c>
      <c r="X53" s="43" t="e">
        <f t="shared" si="3"/>
        <v>#VALUE!</v>
      </c>
      <c r="Y53" s="43" t="e">
        <f t="shared" si="4"/>
        <v>#VALUE!</v>
      </c>
      <c r="Z53" s="43" t="e">
        <f t="shared" si="5"/>
        <v>#VALUE!</v>
      </c>
      <c r="AA53" s="43" t="e">
        <f t="shared" si="6"/>
        <v>#VALUE!</v>
      </c>
      <c r="AB53" s="43" t="e">
        <f t="shared" si="7"/>
        <v>#VALUE!</v>
      </c>
      <c r="AC53" s="40">
        <f>SUMPRODUCT(((D53:J53='[1]Legende und Wegleitung'!$C$7:$C$15)*1))</f>
        <v>0</v>
      </c>
      <c r="AD53" s="24"/>
    </row>
    <row r="54" spans="1:30" ht="14" hidden="1" customHeight="1">
      <c r="A54" s="34">
        <f>[1]Start!A54</f>
        <v>0</v>
      </c>
      <c r="B54" s="48"/>
      <c r="C54" s="49"/>
      <c r="D54" s="37"/>
      <c r="E54" s="37"/>
      <c r="F54" s="37"/>
      <c r="G54" s="37"/>
      <c r="H54" s="37"/>
      <c r="I54" s="37"/>
      <c r="J54" s="37"/>
      <c r="K54" s="31">
        <f>SUMPRODUCT(((D54:J54='[1]Legende und Wegleitung'!$A$6:$A$55)*0.5+(D54:J54='[1]Legende und Wegleitung'!$B$6:$B$55))*(D54:J54&lt;&gt;""))</f>
        <v>0</v>
      </c>
      <c r="L54" s="34">
        <f t="shared" si="1"/>
        <v>0</v>
      </c>
      <c r="M54" s="38"/>
      <c r="N54" s="38"/>
      <c r="O54" s="39">
        <f>SUMPRODUCT(((D54:J54='[1]Legende und Wegleitung'!$A$6:$A$55)*0.5+(D54:J54='[1]Legende und Wegleitung'!$D$6:$D$55))*(D54:J54&lt;&gt;""))</f>
        <v>0</v>
      </c>
      <c r="P54" s="40">
        <f>SUMPRODUCT(((D54:J54='[1]Legende und Wegleitung'!$C$6:$C$6)*1))</f>
        <v>0</v>
      </c>
      <c r="Q54" s="41">
        <f>[1]Start!I54</f>
        <v>0</v>
      </c>
      <c r="R54" s="41">
        <f>[1]Start!J54</f>
        <v>0</v>
      </c>
      <c r="S54" s="42">
        <f>IF(COUNTIF(D54:J54,"")=31,0,[1]Ferienkontrolle!$AR$20-IF([1]Ferienkontrolle!$AR$25="S",P54/7*2,0)-AC54/7*2)</f>
        <v>8.8571428571428577</v>
      </c>
      <c r="T54" s="42" t="str">
        <f>IF(COUNTIF(D54:J54,"")=31,0,[1]Start!H54)</f>
        <v/>
      </c>
      <c r="U54" s="42" t="str">
        <f>IF(COUNTIF(D54:J54,"")=31,0,[1]Start!G54)</f>
        <v/>
      </c>
      <c r="V54" s="43">
        <f t="shared" si="2"/>
        <v>0</v>
      </c>
      <c r="W54" s="43">
        <f t="shared" si="2"/>
        <v>0</v>
      </c>
      <c r="X54" s="43" t="e">
        <f t="shared" si="3"/>
        <v>#VALUE!</v>
      </c>
      <c r="Y54" s="43" t="e">
        <f t="shared" si="4"/>
        <v>#VALUE!</v>
      </c>
      <c r="Z54" s="43" t="e">
        <f t="shared" si="5"/>
        <v>#VALUE!</v>
      </c>
      <c r="AA54" s="43" t="e">
        <f t="shared" si="6"/>
        <v>#VALUE!</v>
      </c>
      <c r="AB54" s="43" t="e">
        <f t="shared" si="7"/>
        <v>#VALUE!</v>
      </c>
      <c r="AC54" s="40">
        <f>SUMPRODUCT(((D54:J54='[1]Legende und Wegleitung'!$C$7:$C$15)*1))</f>
        <v>0</v>
      </c>
      <c r="AD54" s="24"/>
    </row>
    <row r="55" spans="1:30" ht="14" hidden="1" customHeight="1">
      <c r="A55" s="34">
        <f>[1]Start!A55</f>
        <v>0</v>
      </c>
      <c r="B55" s="48"/>
      <c r="C55" s="49"/>
      <c r="D55" s="37"/>
      <c r="E55" s="37"/>
      <c r="F55" s="37"/>
      <c r="G55" s="37"/>
      <c r="H55" s="37"/>
      <c r="I55" s="37"/>
      <c r="J55" s="37"/>
      <c r="K55" s="31">
        <f>SUMPRODUCT(((D55:J55='[1]Legende und Wegleitung'!$A$6:$A$55)*0.5+(D55:J55='[1]Legende und Wegleitung'!$B$6:$B$55))*(D55:J55&lt;&gt;""))</f>
        <v>0</v>
      </c>
      <c r="L55" s="34">
        <f t="shared" si="1"/>
        <v>0</v>
      </c>
      <c r="M55" s="38"/>
      <c r="N55" s="38"/>
      <c r="O55" s="39">
        <f>SUMPRODUCT(((D55:J55='[1]Legende und Wegleitung'!$A$6:$A$55)*0.5+(D55:J55='[1]Legende und Wegleitung'!$D$6:$D$55))*(D55:J55&lt;&gt;""))</f>
        <v>0</v>
      </c>
      <c r="P55" s="40">
        <f>SUMPRODUCT(((D55:J55='[1]Legende und Wegleitung'!$C$6:$C$6)*1))</f>
        <v>0</v>
      </c>
      <c r="Q55" s="41">
        <f>[1]Start!I55</f>
        <v>0</v>
      </c>
      <c r="R55" s="41">
        <f>[1]Start!J55</f>
        <v>0</v>
      </c>
      <c r="S55" s="42">
        <f>IF(COUNTIF(D55:J55,"")=31,0,[1]Ferienkontrolle!$AR$20-IF([1]Ferienkontrolle!$AR$25="S",P55/7*2,0)-AC55/7*2)</f>
        <v>8.8571428571428577</v>
      </c>
      <c r="T55" s="42" t="str">
        <f>IF(COUNTIF(D55:J55,"")=31,0,[1]Start!H55)</f>
        <v/>
      </c>
      <c r="U55" s="42" t="str">
        <f>IF(COUNTIF(D55:J55,"")=31,0,[1]Start!G55)</f>
        <v/>
      </c>
      <c r="V55" s="43">
        <f t="shared" si="2"/>
        <v>0</v>
      </c>
      <c r="W55" s="43">
        <f t="shared" si="2"/>
        <v>0</v>
      </c>
      <c r="X55" s="43" t="e">
        <f t="shared" si="3"/>
        <v>#VALUE!</v>
      </c>
      <c r="Y55" s="43" t="e">
        <f t="shared" si="4"/>
        <v>#VALUE!</v>
      </c>
      <c r="Z55" s="43" t="e">
        <f t="shared" si="5"/>
        <v>#VALUE!</v>
      </c>
      <c r="AA55" s="43" t="e">
        <f t="shared" si="6"/>
        <v>#VALUE!</v>
      </c>
      <c r="AB55" s="43" t="e">
        <f t="shared" si="7"/>
        <v>#VALUE!</v>
      </c>
      <c r="AC55" s="40">
        <f>SUMPRODUCT(((D55:J55='[1]Legende und Wegleitung'!$C$7:$C$15)*1))</f>
        <v>0</v>
      </c>
      <c r="AD55" s="24"/>
    </row>
    <row r="56" spans="1:30" ht="14" hidden="1" customHeight="1">
      <c r="A56" s="34">
        <f>[1]Start!A56</f>
        <v>0</v>
      </c>
      <c r="B56" s="48"/>
      <c r="C56" s="49"/>
      <c r="D56" s="37"/>
      <c r="E56" s="37"/>
      <c r="F56" s="37"/>
      <c r="G56" s="37"/>
      <c r="H56" s="37"/>
      <c r="I56" s="37"/>
      <c r="J56" s="37"/>
      <c r="K56" s="31">
        <f>SUMPRODUCT(((D56:J56='[1]Legende und Wegleitung'!$A$6:$A$55)*0.5+(D56:J56='[1]Legende und Wegleitung'!$B$6:$B$55))*(D56:J56&lt;&gt;""))</f>
        <v>0</v>
      </c>
      <c r="L56" s="34">
        <f t="shared" si="1"/>
        <v>0</v>
      </c>
      <c r="M56" s="38"/>
      <c r="N56" s="38"/>
      <c r="O56" s="39">
        <f>SUMPRODUCT(((D56:J56='[1]Legende und Wegleitung'!$A$6:$A$55)*0.5+(D56:J56='[1]Legende und Wegleitung'!$D$6:$D$55))*(D56:J56&lt;&gt;""))</f>
        <v>0</v>
      </c>
      <c r="P56" s="40">
        <f>SUMPRODUCT(((D56:J56='[1]Legende und Wegleitung'!$C$6:$C$6)*1))</f>
        <v>0</v>
      </c>
      <c r="Q56" s="41">
        <f>[1]Start!I56</f>
        <v>0</v>
      </c>
      <c r="R56" s="41">
        <f>[1]Start!J56</f>
        <v>0</v>
      </c>
      <c r="S56" s="42">
        <f>IF(COUNTIF(D56:J56,"")=31,0,[1]Ferienkontrolle!$AR$20-IF([1]Ferienkontrolle!$AR$25="S",P56/7*2,0)-AC56/7*2)</f>
        <v>8.8571428571428577</v>
      </c>
      <c r="T56" s="42" t="str">
        <f>IF(COUNTIF(D56:J56,"")=31,0,[1]Start!H56)</f>
        <v/>
      </c>
      <c r="U56" s="42" t="str">
        <f>IF(COUNTIF(D56:J56,"")=31,0,[1]Start!G56)</f>
        <v/>
      </c>
      <c r="V56" s="43">
        <f t="shared" si="2"/>
        <v>0</v>
      </c>
      <c r="W56" s="43">
        <f t="shared" si="2"/>
        <v>0</v>
      </c>
      <c r="X56" s="43" t="e">
        <f t="shared" si="3"/>
        <v>#VALUE!</v>
      </c>
      <c r="Y56" s="43" t="e">
        <f t="shared" si="4"/>
        <v>#VALUE!</v>
      </c>
      <c r="Z56" s="43" t="e">
        <f t="shared" si="5"/>
        <v>#VALUE!</v>
      </c>
      <c r="AA56" s="43" t="e">
        <f t="shared" si="6"/>
        <v>#VALUE!</v>
      </c>
      <c r="AB56" s="43" t="e">
        <f t="shared" si="7"/>
        <v>#VALUE!</v>
      </c>
      <c r="AC56" s="40">
        <f>SUMPRODUCT(((D56:J56='[1]Legende und Wegleitung'!$C$7:$C$15)*1))</f>
        <v>0</v>
      </c>
      <c r="AD56" s="24"/>
    </row>
    <row r="57" spans="1:30" ht="14" hidden="1" customHeight="1">
      <c r="A57" s="34">
        <f>[1]Start!A57</f>
        <v>0</v>
      </c>
      <c r="B57" s="48"/>
      <c r="C57" s="49"/>
      <c r="D57" s="37"/>
      <c r="E57" s="37"/>
      <c r="F57" s="37"/>
      <c r="G57" s="37"/>
      <c r="H57" s="37"/>
      <c r="I57" s="37"/>
      <c r="J57" s="37"/>
      <c r="K57" s="31">
        <f>SUMPRODUCT(((D57:J57='[1]Legende und Wegleitung'!$A$6:$A$55)*0.5+(D57:J57='[1]Legende und Wegleitung'!$B$6:$B$55))*(D57:J57&lt;&gt;""))</f>
        <v>0</v>
      </c>
      <c r="L57" s="34">
        <f t="shared" si="1"/>
        <v>0</v>
      </c>
      <c r="M57" s="38"/>
      <c r="N57" s="38"/>
      <c r="O57" s="39">
        <f>SUMPRODUCT(((D57:J57='[1]Legende und Wegleitung'!$A$6:$A$55)*0.5+(D57:J57='[1]Legende und Wegleitung'!$D$6:$D$55))*(D57:J57&lt;&gt;""))</f>
        <v>0</v>
      </c>
      <c r="P57" s="40">
        <f>SUMPRODUCT(((D57:J57='[1]Legende und Wegleitung'!$C$6:$C$6)*1))</f>
        <v>0</v>
      </c>
      <c r="Q57" s="41">
        <f>[1]Start!I57</f>
        <v>0</v>
      </c>
      <c r="R57" s="41">
        <f>[1]Start!J57</f>
        <v>0</v>
      </c>
      <c r="S57" s="42">
        <f>IF(COUNTIF(D57:J57,"")=31,0,[1]Ferienkontrolle!$AR$20-IF([1]Ferienkontrolle!$AR$25="S",P57/7*2,0)-AC57/7*2)</f>
        <v>8.8571428571428577</v>
      </c>
      <c r="T57" s="42" t="str">
        <f>IF(COUNTIF(D57:J57,"")=31,0,[1]Start!H57)</f>
        <v/>
      </c>
      <c r="U57" s="42" t="str">
        <f>IF(COUNTIF(D57:J57,"")=31,0,[1]Start!G57)</f>
        <v/>
      </c>
      <c r="V57" s="43">
        <f t="shared" si="2"/>
        <v>0</v>
      </c>
      <c r="W57" s="43">
        <f t="shared" si="2"/>
        <v>0</v>
      </c>
      <c r="X57" s="43" t="e">
        <f t="shared" si="3"/>
        <v>#VALUE!</v>
      </c>
      <c r="Y57" s="43" t="e">
        <f t="shared" si="4"/>
        <v>#VALUE!</v>
      </c>
      <c r="Z57" s="43" t="e">
        <f t="shared" si="5"/>
        <v>#VALUE!</v>
      </c>
      <c r="AA57" s="43" t="e">
        <f t="shared" si="6"/>
        <v>#VALUE!</v>
      </c>
      <c r="AB57" s="43" t="e">
        <f t="shared" si="7"/>
        <v>#VALUE!</v>
      </c>
      <c r="AC57" s="40">
        <f>SUMPRODUCT(((D57:J57='[1]Legende und Wegleitung'!$C$7:$C$15)*1))</f>
        <v>0</v>
      </c>
      <c r="AD57" s="24"/>
    </row>
    <row r="58" spans="1:30" ht="14" hidden="1" customHeight="1">
      <c r="A58" s="34">
        <f>[1]Start!A58</f>
        <v>0</v>
      </c>
      <c r="B58" s="48"/>
      <c r="C58" s="49"/>
      <c r="D58" s="37"/>
      <c r="E58" s="37"/>
      <c r="F58" s="37"/>
      <c r="G58" s="37"/>
      <c r="H58" s="37"/>
      <c r="I58" s="37"/>
      <c r="J58" s="37"/>
      <c r="K58" s="31">
        <f>SUMPRODUCT(((D58:J58='[1]Legende und Wegleitung'!$A$6:$A$55)*0.5+(D58:J58='[1]Legende und Wegleitung'!$B$6:$B$55))*(D58:J58&lt;&gt;""))</f>
        <v>0</v>
      </c>
      <c r="L58" s="34">
        <f t="shared" si="1"/>
        <v>0</v>
      </c>
      <c r="M58" s="38"/>
      <c r="N58" s="38"/>
      <c r="O58" s="39">
        <f>SUMPRODUCT(((D58:J58='[1]Legende und Wegleitung'!$A$6:$A$55)*0.5+(D58:J58='[1]Legende und Wegleitung'!$D$6:$D$55))*(D58:J58&lt;&gt;""))</f>
        <v>0</v>
      </c>
      <c r="P58" s="40">
        <f>SUMPRODUCT(((D58:J58='[1]Legende und Wegleitung'!$C$6:$C$6)*1))</f>
        <v>0</v>
      </c>
      <c r="Q58" s="41">
        <f>[1]Start!I58</f>
        <v>0</v>
      </c>
      <c r="R58" s="41">
        <f>[1]Start!J58</f>
        <v>0</v>
      </c>
      <c r="S58" s="42">
        <f>IF(COUNTIF(D58:J58,"")=31,0,[1]Ferienkontrolle!$AR$20-IF([1]Ferienkontrolle!$AR$25="S",P58/7*2,0)-AC58/7*2)</f>
        <v>8.8571428571428577</v>
      </c>
      <c r="T58" s="42" t="str">
        <f>IF(COUNTIF(D58:J58,"")=31,0,[1]Start!H58)</f>
        <v/>
      </c>
      <c r="U58" s="42" t="str">
        <f>IF(COUNTIF(D58:J58,"")=31,0,[1]Start!G58)</f>
        <v/>
      </c>
      <c r="V58" s="43">
        <f t="shared" si="2"/>
        <v>0</v>
      </c>
      <c r="W58" s="43">
        <f t="shared" si="2"/>
        <v>0</v>
      </c>
      <c r="X58" s="43" t="e">
        <f t="shared" si="3"/>
        <v>#VALUE!</v>
      </c>
      <c r="Y58" s="43" t="e">
        <f t="shared" si="4"/>
        <v>#VALUE!</v>
      </c>
      <c r="Z58" s="43" t="e">
        <f t="shared" si="5"/>
        <v>#VALUE!</v>
      </c>
      <c r="AA58" s="43" t="e">
        <f t="shared" si="6"/>
        <v>#VALUE!</v>
      </c>
      <c r="AB58" s="43" t="e">
        <f t="shared" si="7"/>
        <v>#VALUE!</v>
      </c>
      <c r="AC58" s="40">
        <f>SUMPRODUCT(((D58:J58='[1]Legende und Wegleitung'!$C$7:$C$15)*1))</f>
        <v>0</v>
      </c>
      <c r="AD58" s="24"/>
    </row>
    <row r="59" spans="1:30" ht="14" hidden="1" customHeight="1">
      <c r="A59" s="34">
        <f>[1]Start!A59</f>
        <v>0</v>
      </c>
      <c r="B59" s="48"/>
      <c r="C59" s="49"/>
      <c r="D59" s="37"/>
      <c r="E59" s="37"/>
      <c r="F59" s="37"/>
      <c r="G59" s="37"/>
      <c r="H59" s="37"/>
      <c r="I59" s="37"/>
      <c r="J59" s="37"/>
      <c r="K59" s="31">
        <f>SUMPRODUCT(((D59:J59='[1]Legende und Wegleitung'!$A$6:$A$55)*0.5+(D59:J59='[1]Legende und Wegleitung'!$B$6:$B$55))*(D59:J59&lt;&gt;""))</f>
        <v>0</v>
      </c>
      <c r="L59" s="34">
        <f t="shared" si="1"/>
        <v>0</v>
      </c>
      <c r="M59" s="38"/>
      <c r="N59" s="38"/>
      <c r="O59" s="39">
        <f>SUMPRODUCT(((D59:J59='[1]Legende und Wegleitung'!$A$6:$A$55)*0.5+(D59:J59='[1]Legende und Wegleitung'!$D$6:$D$55))*(D59:J59&lt;&gt;""))</f>
        <v>0</v>
      </c>
      <c r="P59" s="40">
        <f>SUMPRODUCT(((D59:J59='[1]Legende und Wegleitung'!$C$6:$C$6)*1))</f>
        <v>0</v>
      </c>
      <c r="Q59" s="41">
        <f>[1]Start!I59</f>
        <v>0</v>
      </c>
      <c r="R59" s="41">
        <f>[1]Start!J59</f>
        <v>0</v>
      </c>
      <c r="S59" s="42">
        <f>IF(COUNTIF(D59:J59,"")=31,0,[1]Ferienkontrolle!$AR$20-IF([1]Ferienkontrolle!$AR$25="S",P59/7*2,0)-AC59/7*2)</f>
        <v>8.8571428571428577</v>
      </c>
      <c r="T59" s="42" t="str">
        <f>IF(COUNTIF(D59:J59,"")=31,0,[1]Start!H59)</f>
        <v/>
      </c>
      <c r="U59" s="42" t="str">
        <f>IF(COUNTIF(D59:J59,"")=31,0,[1]Start!G59)</f>
        <v/>
      </c>
      <c r="V59" s="43">
        <f t="shared" si="2"/>
        <v>0</v>
      </c>
      <c r="W59" s="43">
        <f t="shared" si="2"/>
        <v>0</v>
      </c>
      <c r="X59" s="43" t="e">
        <f t="shared" si="3"/>
        <v>#VALUE!</v>
      </c>
      <c r="Y59" s="43" t="e">
        <f t="shared" si="4"/>
        <v>#VALUE!</v>
      </c>
      <c r="Z59" s="43" t="e">
        <f t="shared" si="5"/>
        <v>#VALUE!</v>
      </c>
      <c r="AA59" s="43" t="e">
        <f t="shared" si="6"/>
        <v>#VALUE!</v>
      </c>
      <c r="AB59" s="43" t="e">
        <f t="shared" si="7"/>
        <v>#VALUE!</v>
      </c>
      <c r="AC59" s="40">
        <f>SUMPRODUCT(((D59:J59='[1]Legende und Wegleitung'!$C$7:$C$15)*1))</f>
        <v>0</v>
      </c>
      <c r="AD59" s="24"/>
    </row>
    <row r="60" spans="1:30" ht="14" hidden="1" customHeight="1">
      <c r="A60" s="34">
        <f>[1]Start!A60</f>
        <v>0</v>
      </c>
      <c r="B60" s="48"/>
      <c r="C60" s="49"/>
      <c r="D60" s="37"/>
      <c r="E60" s="37"/>
      <c r="F60" s="37"/>
      <c r="G60" s="37"/>
      <c r="H60" s="37"/>
      <c r="I60" s="37"/>
      <c r="J60" s="37"/>
      <c r="K60" s="31">
        <f>SUMPRODUCT(((D60:J60='[1]Legende und Wegleitung'!$A$6:$A$55)*0.5+(D60:J60='[1]Legende und Wegleitung'!$B$6:$B$55))*(D60:J60&lt;&gt;""))</f>
        <v>0</v>
      </c>
      <c r="L60" s="34">
        <f t="shared" si="1"/>
        <v>0</v>
      </c>
      <c r="M60" s="38"/>
      <c r="N60" s="38"/>
      <c r="O60" s="39">
        <f>SUMPRODUCT(((D60:J60='[1]Legende und Wegleitung'!$A$6:$A$55)*0.5+(D60:J60='[1]Legende und Wegleitung'!$D$6:$D$55))*(D60:J60&lt;&gt;""))</f>
        <v>0</v>
      </c>
      <c r="P60" s="40">
        <f>SUMPRODUCT(((D60:J60='[1]Legende und Wegleitung'!$C$6:$C$6)*1))</f>
        <v>0</v>
      </c>
      <c r="Q60" s="41">
        <f>[1]Start!I60</f>
        <v>0</v>
      </c>
      <c r="R60" s="41">
        <f>[1]Start!J60</f>
        <v>0</v>
      </c>
      <c r="S60" s="42">
        <f>IF(COUNTIF(D60:J60,"")=31,0,[1]Ferienkontrolle!$AR$20-IF([1]Ferienkontrolle!$AR$25="S",P60/7*2,0)-AC60/7*2)</f>
        <v>8.8571428571428577</v>
      </c>
      <c r="T60" s="42" t="str">
        <f>IF(COUNTIF(D60:J60,"")=31,0,[1]Start!H60)</f>
        <v/>
      </c>
      <c r="U60" s="42" t="str">
        <f>IF(COUNTIF(D60:J60,"")=31,0,[1]Start!G60)</f>
        <v/>
      </c>
      <c r="V60" s="43">
        <f t="shared" si="2"/>
        <v>0</v>
      </c>
      <c r="W60" s="43">
        <f t="shared" si="2"/>
        <v>0</v>
      </c>
      <c r="X60" s="43" t="e">
        <f t="shared" si="3"/>
        <v>#VALUE!</v>
      </c>
      <c r="Y60" s="43" t="e">
        <f t="shared" si="4"/>
        <v>#VALUE!</v>
      </c>
      <c r="Z60" s="43" t="e">
        <f t="shared" si="5"/>
        <v>#VALUE!</v>
      </c>
      <c r="AA60" s="43" t="e">
        <f t="shared" si="6"/>
        <v>#VALUE!</v>
      </c>
      <c r="AB60" s="43" t="e">
        <f t="shared" si="7"/>
        <v>#VALUE!</v>
      </c>
      <c r="AC60" s="40">
        <f>SUMPRODUCT(((D60:J60='[1]Legende und Wegleitung'!$C$7:$C$15)*1))</f>
        <v>0</v>
      </c>
      <c r="AD60" s="24"/>
    </row>
    <row r="61" spans="1:30" ht="14" hidden="1" customHeight="1">
      <c r="A61" s="34">
        <f>[1]Start!A61</f>
        <v>0</v>
      </c>
      <c r="B61" s="48"/>
      <c r="C61" s="49"/>
      <c r="D61" s="37"/>
      <c r="E61" s="37"/>
      <c r="F61" s="37"/>
      <c r="G61" s="37"/>
      <c r="H61" s="37"/>
      <c r="I61" s="37"/>
      <c r="J61" s="37"/>
      <c r="K61" s="31">
        <f>SUMPRODUCT(((D61:J61='[1]Legende und Wegleitung'!$A$6:$A$55)*0.5+(D61:J61='[1]Legende und Wegleitung'!$B$6:$B$55))*(D61:J61&lt;&gt;""))</f>
        <v>0</v>
      </c>
      <c r="L61" s="34">
        <f t="shared" si="1"/>
        <v>0</v>
      </c>
      <c r="M61" s="38"/>
      <c r="N61" s="38"/>
      <c r="O61" s="39">
        <f>SUMPRODUCT(((D61:J61='[1]Legende und Wegleitung'!$A$6:$A$55)*0.5+(D61:J61='[1]Legende und Wegleitung'!$D$6:$D$55))*(D61:J61&lt;&gt;""))</f>
        <v>0</v>
      </c>
      <c r="P61" s="40">
        <f>SUMPRODUCT(((D61:J61='[1]Legende und Wegleitung'!$C$6:$C$6)*1))</f>
        <v>0</v>
      </c>
      <c r="Q61" s="41">
        <f>[1]Start!I61</f>
        <v>0</v>
      </c>
      <c r="R61" s="41">
        <f>[1]Start!J61</f>
        <v>0</v>
      </c>
      <c r="S61" s="42">
        <f>IF(COUNTIF(D61:J61,"")=31,0,[1]Ferienkontrolle!$AR$20-IF([1]Ferienkontrolle!$AR$25="S",P61/7*2,0)-AC61/7*2)</f>
        <v>8.8571428571428577</v>
      </c>
      <c r="T61" s="42" t="str">
        <f>IF(COUNTIF(D61:J61,"")=31,0,[1]Start!H61)</f>
        <v/>
      </c>
      <c r="U61" s="42" t="str">
        <f>IF(COUNTIF(D61:J61,"")=31,0,[1]Start!G61)</f>
        <v/>
      </c>
      <c r="V61" s="43">
        <f t="shared" si="2"/>
        <v>0</v>
      </c>
      <c r="W61" s="43">
        <f t="shared" si="2"/>
        <v>0</v>
      </c>
      <c r="X61" s="43" t="e">
        <f t="shared" si="3"/>
        <v>#VALUE!</v>
      </c>
      <c r="Y61" s="43" t="e">
        <f t="shared" si="4"/>
        <v>#VALUE!</v>
      </c>
      <c r="Z61" s="43" t="e">
        <f t="shared" si="5"/>
        <v>#VALUE!</v>
      </c>
      <c r="AA61" s="43" t="e">
        <f t="shared" si="6"/>
        <v>#VALUE!</v>
      </c>
      <c r="AB61" s="43" t="e">
        <f t="shared" si="7"/>
        <v>#VALUE!</v>
      </c>
      <c r="AC61" s="40">
        <f>SUMPRODUCT(((D61:J61='[1]Legende und Wegleitung'!$C$7:$C$15)*1))</f>
        <v>0</v>
      </c>
      <c r="AD61" s="24"/>
    </row>
    <row r="62" spans="1:30" ht="14" hidden="1" customHeight="1">
      <c r="A62" s="34">
        <f>[1]Start!A62</f>
        <v>0</v>
      </c>
      <c r="B62" s="48"/>
      <c r="C62" s="49"/>
      <c r="D62" s="37"/>
      <c r="E62" s="37"/>
      <c r="F62" s="37"/>
      <c r="G62" s="37"/>
      <c r="H62" s="37"/>
      <c r="I62" s="37"/>
      <c r="J62" s="37"/>
      <c r="K62" s="31">
        <f>SUMPRODUCT(((D62:J62='[1]Legende und Wegleitung'!$A$6:$A$55)*0.5+(D62:J62='[1]Legende und Wegleitung'!$B$6:$B$55))*(D62:J62&lt;&gt;""))</f>
        <v>0</v>
      </c>
      <c r="L62" s="34">
        <f t="shared" si="1"/>
        <v>0</v>
      </c>
      <c r="M62" s="38"/>
      <c r="N62" s="38"/>
      <c r="O62" s="39">
        <f>SUMPRODUCT(((D62:J62='[1]Legende und Wegleitung'!$A$6:$A$55)*0.5+(D62:J62='[1]Legende und Wegleitung'!$D$6:$D$55))*(D62:J62&lt;&gt;""))</f>
        <v>0</v>
      </c>
      <c r="P62" s="40">
        <f>SUMPRODUCT(((D62:J62='[1]Legende und Wegleitung'!$C$6:$C$6)*1))</f>
        <v>0</v>
      </c>
      <c r="Q62" s="41">
        <f>[1]Start!I62</f>
        <v>0</v>
      </c>
      <c r="R62" s="41">
        <f>[1]Start!J62</f>
        <v>0</v>
      </c>
      <c r="S62" s="42">
        <f>IF(COUNTIF(D62:J62,"")=31,0,[1]Ferienkontrolle!$AR$20-IF([1]Ferienkontrolle!$AR$25="S",P62/7*2,0)-AC62/7*2)</f>
        <v>8.8571428571428577</v>
      </c>
      <c r="T62" s="42" t="str">
        <f>IF(COUNTIF(D62:J62,"")=31,0,[1]Start!H62)</f>
        <v/>
      </c>
      <c r="U62" s="42" t="str">
        <f>IF(COUNTIF(D62:J62,"")=31,0,[1]Start!G62)</f>
        <v/>
      </c>
      <c r="V62" s="43">
        <f t="shared" si="2"/>
        <v>0</v>
      </c>
      <c r="W62" s="43">
        <f t="shared" si="2"/>
        <v>0</v>
      </c>
      <c r="X62" s="43" t="e">
        <f t="shared" si="3"/>
        <v>#VALUE!</v>
      </c>
      <c r="Y62" s="43" t="e">
        <f t="shared" si="4"/>
        <v>#VALUE!</v>
      </c>
      <c r="Z62" s="43" t="e">
        <f t="shared" si="5"/>
        <v>#VALUE!</v>
      </c>
      <c r="AA62" s="43" t="e">
        <f t="shared" si="6"/>
        <v>#VALUE!</v>
      </c>
      <c r="AB62" s="43" t="e">
        <f t="shared" si="7"/>
        <v>#VALUE!</v>
      </c>
      <c r="AC62" s="40">
        <f>SUMPRODUCT(((D62:J62='[1]Legende und Wegleitung'!$C$7:$C$15)*1))</f>
        <v>0</v>
      </c>
      <c r="AD62" s="24"/>
    </row>
    <row r="63" spans="1:30" ht="14" hidden="1" customHeight="1">
      <c r="A63" s="34">
        <f>[1]Start!A63</f>
        <v>0</v>
      </c>
      <c r="B63" s="48"/>
      <c r="C63" s="49"/>
      <c r="D63" s="37"/>
      <c r="E63" s="37"/>
      <c r="F63" s="37"/>
      <c r="G63" s="37"/>
      <c r="H63" s="37"/>
      <c r="I63" s="37"/>
      <c r="J63" s="37"/>
      <c r="K63" s="31">
        <f>SUMPRODUCT(((D63:J63='[1]Legende und Wegleitung'!$A$6:$A$55)*0.5+(D63:J63='[1]Legende und Wegleitung'!$B$6:$B$55))*(D63:J63&lt;&gt;""))</f>
        <v>0</v>
      </c>
      <c r="L63" s="34">
        <f t="shared" si="1"/>
        <v>0</v>
      </c>
      <c r="M63" s="38"/>
      <c r="N63" s="38"/>
      <c r="O63" s="39">
        <f>SUMPRODUCT(((D63:J63='[1]Legende und Wegleitung'!$A$6:$A$55)*0.5+(D63:J63='[1]Legende und Wegleitung'!$D$6:$D$55))*(D63:J63&lt;&gt;""))</f>
        <v>0</v>
      </c>
      <c r="P63" s="40">
        <f>SUMPRODUCT(((D63:J63='[1]Legende und Wegleitung'!$C$6:$C$6)*1))</f>
        <v>0</v>
      </c>
      <c r="Q63" s="41">
        <f>[1]Start!I63</f>
        <v>0</v>
      </c>
      <c r="R63" s="41">
        <f>[1]Start!J63</f>
        <v>0</v>
      </c>
      <c r="S63" s="42">
        <f>IF(COUNTIF(D63:J63,"")=31,0,[1]Ferienkontrolle!$AR$20-IF([1]Ferienkontrolle!$AR$25="S",P63/7*2,0)-AC63/7*2)</f>
        <v>8.8571428571428577</v>
      </c>
      <c r="T63" s="42" t="str">
        <f>IF(COUNTIF(D63:J63,"")=31,0,[1]Start!H63)</f>
        <v/>
      </c>
      <c r="U63" s="42" t="str">
        <f>IF(COUNTIF(D63:J63,"")=31,0,[1]Start!G63)</f>
        <v/>
      </c>
      <c r="V63" s="43">
        <f t="shared" si="2"/>
        <v>0</v>
      </c>
      <c r="W63" s="43">
        <f t="shared" si="2"/>
        <v>0</v>
      </c>
      <c r="X63" s="43" t="e">
        <f t="shared" si="3"/>
        <v>#VALUE!</v>
      </c>
      <c r="Y63" s="43" t="e">
        <f t="shared" si="4"/>
        <v>#VALUE!</v>
      </c>
      <c r="Z63" s="43" t="e">
        <f t="shared" si="5"/>
        <v>#VALUE!</v>
      </c>
      <c r="AA63" s="43" t="e">
        <f t="shared" si="6"/>
        <v>#VALUE!</v>
      </c>
      <c r="AB63" s="43" t="e">
        <f t="shared" si="7"/>
        <v>#VALUE!</v>
      </c>
      <c r="AC63" s="40">
        <f>SUMPRODUCT(((D63:J63='[1]Legende und Wegleitung'!$C$7:$C$15)*1))</f>
        <v>0</v>
      </c>
      <c r="AD63" s="24"/>
    </row>
    <row r="64" spans="1:30" ht="14" hidden="1" customHeight="1">
      <c r="A64" s="34">
        <f>[1]Start!A64</f>
        <v>0</v>
      </c>
      <c r="B64" s="48"/>
      <c r="C64" s="48"/>
      <c r="D64" s="37"/>
      <c r="E64" s="37"/>
      <c r="F64" s="37"/>
      <c r="G64" s="37"/>
      <c r="H64" s="37"/>
      <c r="I64" s="37"/>
      <c r="J64" s="37"/>
      <c r="K64" s="31">
        <f>SUMPRODUCT(((D64:J64='[1]Legende und Wegleitung'!$A$6:$A$55)*0.5+(D64:J64='[1]Legende und Wegleitung'!$B$6:$B$55))*(D64:J64&lt;&gt;""))</f>
        <v>0</v>
      </c>
      <c r="L64" s="44">
        <f t="shared" si="1"/>
        <v>0</v>
      </c>
      <c r="M64" s="38"/>
      <c r="N64" s="38"/>
      <c r="O64" s="39">
        <f>SUMPRODUCT(((D64:J64='[1]Legende und Wegleitung'!$A$6:$A$55)*0.5+(D64:J64='[1]Legende und Wegleitung'!$D$6:$D$55))*(D64:J64&lt;&gt;""))</f>
        <v>0</v>
      </c>
      <c r="P64" s="40">
        <f>SUMPRODUCT(((D64:J64='[1]Legende und Wegleitung'!$C$6:$C$6)*1))</f>
        <v>0</v>
      </c>
      <c r="Q64" s="41">
        <f>[1]Start!I64</f>
        <v>0</v>
      </c>
      <c r="R64" s="41">
        <f>[1]Start!J64</f>
        <v>0</v>
      </c>
      <c r="S64" s="42">
        <f>IF(COUNTIF(D64:J64,"")=31,0,[1]Ferienkontrolle!$AR$20-IF([1]Ferienkontrolle!$AR$25="S",P64/7*2,0)-AC64/7*2)</f>
        <v>8.8571428571428577</v>
      </c>
      <c r="T64" s="42" t="str">
        <f>IF(COUNTIF(D64:J64,"")=31,0,[1]Start!H64)</f>
        <v/>
      </c>
      <c r="U64" s="42" t="str">
        <f>IF(COUNTIF(D64:J64,"")=31,0,[1]Start!G64)</f>
        <v/>
      </c>
      <c r="V64" s="43">
        <f t="shared" si="2"/>
        <v>0</v>
      </c>
      <c r="W64" s="43">
        <f t="shared" si="2"/>
        <v>0</v>
      </c>
      <c r="X64" s="43" t="e">
        <f t="shared" si="3"/>
        <v>#VALUE!</v>
      </c>
      <c r="Y64" s="43" t="e">
        <f t="shared" si="4"/>
        <v>#VALUE!</v>
      </c>
      <c r="Z64" s="43" t="e">
        <f t="shared" si="5"/>
        <v>#VALUE!</v>
      </c>
      <c r="AA64" s="43" t="e">
        <f t="shared" si="6"/>
        <v>#VALUE!</v>
      </c>
      <c r="AB64" s="43" t="e">
        <f t="shared" si="7"/>
        <v>#VALUE!</v>
      </c>
      <c r="AC64" s="40">
        <f>SUMPRODUCT(((D64:J64='[1]Legende und Wegleitung'!$C$7:$C$15)*1))</f>
        <v>0</v>
      </c>
      <c r="AD64" s="24"/>
    </row>
    <row r="65" spans="1:30" ht="14" hidden="1" customHeight="1">
      <c r="A65" s="34">
        <f>[1]Start!A65</f>
        <v>0</v>
      </c>
      <c r="B65" s="35"/>
      <c r="C65" s="36"/>
      <c r="D65" s="37"/>
      <c r="E65" s="37"/>
      <c r="F65" s="37"/>
      <c r="G65" s="37"/>
      <c r="H65" s="37"/>
      <c r="I65" s="37"/>
      <c r="J65" s="37"/>
      <c r="K65" s="31">
        <f>SUMPRODUCT(((D65:J65='[1]Legende und Wegleitung'!$A$6:$A$55)*0.5+(D65:J65='[1]Legende und Wegleitung'!$B$6:$B$55))*(D65:J65&lt;&gt;""))</f>
        <v>0</v>
      </c>
      <c r="L65" s="34">
        <f t="shared" si="1"/>
        <v>0</v>
      </c>
      <c r="M65" s="38"/>
      <c r="N65" s="38"/>
      <c r="O65" s="39">
        <f>SUMPRODUCT(((D65:J65='[1]Legende und Wegleitung'!$A$6:$A$55)*0.5+(D65:J65='[1]Legende und Wegleitung'!$D$6:$D$55))*(D65:J65&lt;&gt;""))</f>
        <v>0</v>
      </c>
      <c r="P65" s="40">
        <f>SUMPRODUCT(((D65:J65='[1]Legende und Wegleitung'!$C$6:$C$6)*1))</f>
        <v>0</v>
      </c>
      <c r="Q65" s="41">
        <f>[1]Start!I65</f>
        <v>0</v>
      </c>
      <c r="R65" s="41">
        <f>[1]Start!J65</f>
        <v>0</v>
      </c>
      <c r="S65" s="42">
        <f>IF(COUNTIF(D65:J65,"")=31,0,[1]Ferienkontrolle!$AR$20-IF([1]Ferienkontrolle!$AR$25="S",P65/7*2,0)-AC65/7*2)</f>
        <v>8.8571428571428577</v>
      </c>
      <c r="T65" s="42" t="str">
        <f>IF(COUNTIF(D65:J65,"")=31,0,[1]Start!H65)</f>
        <v/>
      </c>
      <c r="U65" s="42" t="str">
        <f>IF(COUNTIF(D65:J65,"")=31,0,[1]Start!G65)</f>
        <v/>
      </c>
      <c r="V65" s="43">
        <f t="shared" si="2"/>
        <v>0</v>
      </c>
      <c r="W65" s="43">
        <f t="shared" si="2"/>
        <v>0</v>
      </c>
      <c r="X65" s="43" t="e">
        <f t="shared" si="3"/>
        <v>#VALUE!</v>
      </c>
      <c r="Y65" s="43" t="e">
        <f t="shared" si="4"/>
        <v>#VALUE!</v>
      </c>
      <c r="Z65" s="43" t="e">
        <f t="shared" si="5"/>
        <v>#VALUE!</v>
      </c>
      <c r="AA65" s="43" t="e">
        <f t="shared" si="6"/>
        <v>#VALUE!</v>
      </c>
      <c r="AB65" s="43" t="e">
        <f t="shared" si="7"/>
        <v>#VALUE!</v>
      </c>
      <c r="AC65" s="40">
        <f>SUMPRODUCT(((D65:J65='[1]Legende und Wegleitung'!$C$7:$C$15)*1))</f>
        <v>0</v>
      </c>
      <c r="AD65" s="24"/>
    </row>
    <row r="66" spans="1:30" ht="14" hidden="1" customHeight="1">
      <c r="A66" s="34">
        <f>[1]Start!A66</f>
        <v>0</v>
      </c>
      <c r="B66" s="35"/>
      <c r="C66" s="36"/>
      <c r="D66" s="37"/>
      <c r="E66" s="37"/>
      <c r="F66" s="37"/>
      <c r="G66" s="37"/>
      <c r="H66" s="37"/>
      <c r="I66" s="37"/>
      <c r="J66" s="37"/>
      <c r="K66" s="31">
        <f>SUMPRODUCT(((D66:J66='[1]Legende und Wegleitung'!$A$6:$A$55)*0.5+(D66:J66='[1]Legende und Wegleitung'!$B$6:$B$55))*(D66:J66&lt;&gt;""))</f>
        <v>0</v>
      </c>
      <c r="L66" s="34">
        <f t="shared" si="1"/>
        <v>0</v>
      </c>
      <c r="M66" s="38"/>
      <c r="N66" s="38"/>
      <c r="O66" s="39">
        <f>SUMPRODUCT(((D66:J66='[1]Legende und Wegleitung'!$A$6:$A$55)*0.5+(D66:J66='[1]Legende und Wegleitung'!$D$6:$D$55))*(D66:J66&lt;&gt;""))</f>
        <v>0</v>
      </c>
      <c r="P66" s="40">
        <f>SUMPRODUCT(((D66:J66='[1]Legende und Wegleitung'!$C$6:$C$6)*1))</f>
        <v>0</v>
      </c>
      <c r="Q66" s="41">
        <f>[1]Start!I66</f>
        <v>0</v>
      </c>
      <c r="R66" s="41">
        <f>[1]Start!J66</f>
        <v>0</v>
      </c>
      <c r="S66" s="42">
        <f>IF(COUNTIF(D66:J66,"")=31,0,[1]Ferienkontrolle!$AR$20-IF([1]Ferienkontrolle!$AR$25="S",P66/7*2,0)-AC66/7*2)</f>
        <v>8.8571428571428577</v>
      </c>
      <c r="T66" s="42" t="str">
        <f>IF(COUNTIF(D66:J66,"")=31,0,[1]Start!H66)</f>
        <v/>
      </c>
      <c r="U66" s="42" t="str">
        <f>IF(COUNTIF(D66:J66,"")=31,0,[1]Start!G66)</f>
        <v/>
      </c>
      <c r="V66" s="43">
        <f t="shared" si="2"/>
        <v>0</v>
      </c>
      <c r="W66" s="43">
        <f t="shared" si="2"/>
        <v>0</v>
      </c>
      <c r="X66" s="43" t="e">
        <f t="shared" si="3"/>
        <v>#VALUE!</v>
      </c>
      <c r="Y66" s="43" t="e">
        <f t="shared" si="4"/>
        <v>#VALUE!</v>
      </c>
      <c r="Z66" s="43" t="e">
        <f t="shared" si="5"/>
        <v>#VALUE!</v>
      </c>
      <c r="AA66" s="43" t="e">
        <f t="shared" si="6"/>
        <v>#VALUE!</v>
      </c>
      <c r="AB66" s="43" t="e">
        <f t="shared" si="7"/>
        <v>#VALUE!</v>
      </c>
      <c r="AC66" s="40">
        <f>SUMPRODUCT(((D66:J66='[1]Legende und Wegleitung'!$C$7:$C$15)*1))</f>
        <v>0</v>
      </c>
      <c r="AD66" s="24"/>
    </row>
    <row r="67" spans="1:30" ht="14" hidden="1" customHeight="1">
      <c r="A67" s="34">
        <f>[1]Start!A67</f>
        <v>0</v>
      </c>
      <c r="B67" s="35"/>
      <c r="C67" s="36"/>
      <c r="D67" s="37"/>
      <c r="E67" s="37"/>
      <c r="F67" s="37"/>
      <c r="G67" s="37"/>
      <c r="H67" s="37"/>
      <c r="I67" s="37"/>
      <c r="J67" s="37"/>
      <c r="K67" s="31">
        <f>SUMPRODUCT(((D67:J67='[1]Legende und Wegleitung'!$A$6:$A$55)*0.5+(D67:J67='[1]Legende und Wegleitung'!$B$6:$B$55))*(D67:J67&lt;&gt;""))</f>
        <v>0</v>
      </c>
      <c r="L67" s="34">
        <f t="shared" ref="L67:L80" si="8">A67</f>
        <v>0</v>
      </c>
      <c r="M67" s="38"/>
      <c r="N67" s="38"/>
      <c r="O67" s="39">
        <f>SUMPRODUCT(((D67:J67='[1]Legende und Wegleitung'!$A$6:$A$55)*0.5+(D67:J67='[1]Legende und Wegleitung'!$D$6:$D$55))*(D67:J67&lt;&gt;""))</f>
        <v>0</v>
      </c>
      <c r="P67" s="40">
        <f>SUMPRODUCT(((D67:J67='[1]Legende und Wegleitung'!$C$6:$C$6)*1))</f>
        <v>0</v>
      </c>
      <c r="Q67" s="41">
        <f>[1]Start!I67</f>
        <v>0</v>
      </c>
      <c r="R67" s="41">
        <f>[1]Start!J67</f>
        <v>0</v>
      </c>
      <c r="S67" s="42">
        <f>IF(COUNTIF(D67:J67,"")=31,0,[1]Ferienkontrolle!$AR$20-IF([1]Ferienkontrolle!$AR$25="S",P67/7*2,0)-AC67/7*2)</f>
        <v>8.8571428571428577</v>
      </c>
      <c r="T67" s="42" t="str">
        <f>IF(COUNTIF(D67:J67,"")=31,0,[1]Start!H67)</f>
        <v/>
      </c>
      <c r="U67" s="42" t="str">
        <f>IF(COUNTIF(D67:J67,"")=31,0,[1]Start!G67)</f>
        <v/>
      </c>
      <c r="V67" s="43">
        <f t="shared" si="2"/>
        <v>0</v>
      </c>
      <c r="W67" s="43">
        <f t="shared" si="2"/>
        <v>0</v>
      </c>
      <c r="X67" s="43" t="e">
        <f t="shared" si="3"/>
        <v>#VALUE!</v>
      </c>
      <c r="Y67" s="43" t="e">
        <f t="shared" si="4"/>
        <v>#VALUE!</v>
      </c>
      <c r="Z67" s="43" t="e">
        <f t="shared" si="5"/>
        <v>#VALUE!</v>
      </c>
      <c r="AA67" s="43" t="e">
        <f t="shared" si="6"/>
        <v>#VALUE!</v>
      </c>
      <c r="AB67" s="43" t="e">
        <f t="shared" si="7"/>
        <v>#VALUE!</v>
      </c>
      <c r="AC67" s="40">
        <f>SUMPRODUCT(((D67:J67='[1]Legende und Wegleitung'!$C$7:$C$15)*1))</f>
        <v>0</v>
      </c>
      <c r="AD67" s="24"/>
    </row>
    <row r="68" spans="1:30" ht="14" hidden="1" customHeight="1">
      <c r="A68" s="34">
        <f>[1]Start!A68</f>
        <v>0</v>
      </c>
      <c r="B68" s="35"/>
      <c r="C68" s="36"/>
      <c r="D68" s="37"/>
      <c r="E68" s="37"/>
      <c r="F68" s="37"/>
      <c r="G68" s="37"/>
      <c r="H68" s="37"/>
      <c r="I68" s="37"/>
      <c r="J68" s="37"/>
      <c r="K68" s="31">
        <f>SUMPRODUCT(((D68:J68='[1]Legende und Wegleitung'!$A$6:$A$55)*0.5+(D68:J68='[1]Legende und Wegleitung'!$B$6:$B$55))*(D68:J68&lt;&gt;""))</f>
        <v>0</v>
      </c>
      <c r="L68" s="34">
        <f t="shared" si="8"/>
        <v>0</v>
      </c>
      <c r="M68" s="38"/>
      <c r="N68" s="38"/>
      <c r="O68" s="39">
        <f>SUMPRODUCT(((D68:J68='[1]Legende und Wegleitung'!$A$6:$A$55)*0.5+(D68:J68='[1]Legende und Wegleitung'!$D$6:$D$55))*(D68:J68&lt;&gt;""))</f>
        <v>0</v>
      </c>
      <c r="P68" s="40">
        <f>SUMPRODUCT(((D68:J68='[1]Legende und Wegleitung'!$C$6:$C$6)*1))</f>
        <v>0</v>
      </c>
      <c r="Q68" s="41">
        <f>[1]Start!I68</f>
        <v>0</v>
      </c>
      <c r="R68" s="41">
        <f>[1]Start!J68</f>
        <v>0</v>
      </c>
      <c r="S68" s="42">
        <f>IF(COUNTIF(D68:J68,"")=31,0,[1]Ferienkontrolle!$AR$20-IF([1]Ferienkontrolle!$AR$25="S",P68/7*2,0)-AC68/7*2)</f>
        <v>8.8571428571428577</v>
      </c>
      <c r="T68" s="42" t="str">
        <f>IF(COUNTIF(D68:J68,"")=31,0,[1]Start!H68)</f>
        <v/>
      </c>
      <c r="U68" s="42" t="str">
        <f>IF(COUNTIF(D68:J68,"")=31,0,[1]Start!G68)</f>
        <v/>
      </c>
      <c r="V68" s="43">
        <f t="shared" si="2"/>
        <v>0</v>
      </c>
      <c r="W68" s="43">
        <f t="shared" si="2"/>
        <v>0</v>
      </c>
      <c r="X68" s="43" t="e">
        <f t="shared" si="3"/>
        <v>#VALUE!</v>
      </c>
      <c r="Y68" s="43" t="e">
        <f t="shared" si="4"/>
        <v>#VALUE!</v>
      </c>
      <c r="Z68" s="43" t="e">
        <f t="shared" si="5"/>
        <v>#VALUE!</v>
      </c>
      <c r="AA68" s="43" t="e">
        <f t="shared" si="6"/>
        <v>#VALUE!</v>
      </c>
      <c r="AB68" s="43" t="e">
        <f t="shared" si="7"/>
        <v>#VALUE!</v>
      </c>
      <c r="AC68" s="40">
        <f>SUMPRODUCT(((D68:J68='[1]Legende und Wegleitung'!$C$7:$C$15)*1))</f>
        <v>0</v>
      </c>
      <c r="AD68" s="24"/>
    </row>
    <row r="69" spans="1:30" ht="14" hidden="1" customHeight="1">
      <c r="A69" s="34">
        <f>[1]Start!A69</f>
        <v>0</v>
      </c>
      <c r="B69" s="35"/>
      <c r="C69" s="36"/>
      <c r="D69" s="37"/>
      <c r="E69" s="37"/>
      <c r="F69" s="37"/>
      <c r="G69" s="37"/>
      <c r="H69" s="37"/>
      <c r="I69" s="37"/>
      <c r="J69" s="37"/>
      <c r="K69" s="31">
        <f>SUMPRODUCT(((D69:J69='[1]Legende und Wegleitung'!$A$6:$A$55)*0.5+(D69:J69='[1]Legende und Wegleitung'!$B$6:$B$55))*(D69:J69&lt;&gt;""))</f>
        <v>0</v>
      </c>
      <c r="L69" s="34">
        <f t="shared" si="8"/>
        <v>0</v>
      </c>
      <c r="M69" s="38"/>
      <c r="N69" s="38"/>
      <c r="O69" s="39">
        <f>SUMPRODUCT(((D69:J69='[1]Legende und Wegleitung'!$A$6:$A$55)*0.5+(D69:J69='[1]Legende und Wegleitung'!$D$6:$D$55))*(D69:J69&lt;&gt;""))</f>
        <v>0</v>
      </c>
      <c r="P69" s="40">
        <f>SUMPRODUCT(((D69:J69='[1]Legende und Wegleitung'!$C$6:$C$6)*1))</f>
        <v>0</v>
      </c>
      <c r="Q69" s="41">
        <f>[1]Start!I69</f>
        <v>0</v>
      </c>
      <c r="R69" s="41">
        <f>[1]Start!J69</f>
        <v>0</v>
      </c>
      <c r="S69" s="42">
        <f>IF(COUNTIF(D69:J69,"")=31,0,[1]Ferienkontrolle!$AR$20-IF([1]Ferienkontrolle!$AR$25="S",P69/7*2,0)-AC69/7*2)</f>
        <v>8.8571428571428577</v>
      </c>
      <c r="T69" s="42" t="str">
        <f>IF(COUNTIF(D69:J69,"")=31,0,[1]Start!H69)</f>
        <v/>
      </c>
      <c r="U69" s="42" t="str">
        <f>IF(COUNTIF(D69:J69,"")=31,0,[1]Start!G69)</f>
        <v/>
      </c>
      <c r="V69" s="43">
        <f t="shared" ref="V69:W79" si="9">O69</f>
        <v>0</v>
      </c>
      <c r="W69" s="43">
        <f t="shared" si="9"/>
        <v>0</v>
      </c>
      <c r="X69" s="43" t="e">
        <f t="shared" ref="X69:X79" si="10">Q69+T69+S69</f>
        <v>#VALUE!</v>
      </c>
      <c r="Y69" s="43" t="e">
        <f t="shared" ref="Y69:Y79" si="11">X69-W69*0.2857</f>
        <v>#VALUE!</v>
      </c>
      <c r="Z69" s="43" t="e">
        <f t="shared" ref="Z69:Z79" si="12">R69+U69</f>
        <v>#VALUE!</v>
      </c>
      <c r="AA69" s="43" t="e">
        <f t="shared" ref="AA69:AA79" si="13">X69-V69</f>
        <v>#VALUE!</v>
      </c>
      <c r="AB69" s="43" t="e">
        <f t="shared" ref="AB69:AB79" si="14">Z69-W69</f>
        <v>#VALUE!</v>
      </c>
      <c r="AC69" s="40">
        <f>SUMPRODUCT(((D69:J69='[1]Legende und Wegleitung'!$C$7:$C$15)*1))</f>
        <v>0</v>
      </c>
      <c r="AD69" s="24"/>
    </row>
    <row r="70" spans="1:30" ht="14" hidden="1" customHeight="1">
      <c r="A70" s="34">
        <f>[1]Start!A70</f>
        <v>0</v>
      </c>
      <c r="B70" s="35"/>
      <c r="C70" s="36"/>
      <c r="D70" s="37"/>
      <c r="E70" s="37"/>
      <c r="F70" s="37"/>
      <c r="G70" s="37"/>
      <c r="H70" s="37"/>
      <c r="I70" s="37"/>
      <c r="J70" s="37"/>
      <c r="K70" s="31">
        <f>SUMPRODUCT(((D70:J70='[1]Legende und Wegleitung'!$A$6:$A$55)*0.5+(D70:J70='[1]Legende und Wegleitung'!$B$6:$B$55))*(D70:J70&lt;&gt;""))</f>
        <v>0</v>
      </c>
      <c r="L70" s="34">
        <f t="shared" si="8"/>
        <v>0</v>
      </c>
      <c r="M70" s="38"/>
      <c r="N70" s="38"/>
      <c r="O70" s="39">
        <f>SUMPRODUCT(((D70:J70='[1]Legende und Wegleitung'!$A$6:$A$55)*0.5+(D70:J70='[1]Legende und Wegleitung'!$D$6:$D$55))*(D70:J70&lt;&gt;""))</f>
        <v>0</v>
      </c>
      <c r="P70" s="40">
        <f>SUMPRODUCT(((D70:J70='[1]Legende und Wegleitung'!$C$6:$C$6)*1))</f>
        <v>0</v>
      </c>
      <c r="Q70" s="41">
        <f>[1]Start!I70</f>
        <v>0</v>
      </c>
      <c r="R70" s="41">
        <f>[1]Start!J70</f>
        <v>0</v>
      </c>
      <c r="S70" s="42">
        <f>IF(COUNTIF(D70:J70,"")=31,0,[1]Ferienkontrolle!$AR$20-IF([1]Ferienkontrolle!$AR$25="S",P70/7*2,0)-AC70/7*2)</f>
        <v>8.8571428571428577</v>
      </c>
      <c r="T70" s="42" t="str">
        <f>IF(COUNTIF(D70:J70,"")=31,0,[1]Start!H70)</f>
        <v/>
      </c>
      <c r="U70" s="42" t="str">
        <f>IF(COUNTIF(D70:J70,"")=31,0,[1]Start!G70)</f>
        <v/>
      </c>
      <c r="V70" s="43">
        <f t="shared" si="9"/>
        <v>0</v>
      </c>
      <c r="W70" s="43">
        <f t="shared" si="9"/>
        <v>0</v>
      </c>
      <c r="X70" s="43" t="e">
        <f t="shared" si="10"/>
        <v>#VALUE!</v>
      </c>
      <c r="Y70" s="43" t="e">
        <f t="shared" si="11"/>
        <v>#VALUE!</v>
      </c>
      <c r="Z70" s="43" t="e">
        <f t="shared" si="12"/>
        <v>#VALUE!</v>
      </c>
      <c r="AA70" s="43" t="e">
        <f t="shared" si="13"/>
        <v>#VALUE!</v>
      </c>
      <c r="AB70" s="43" t="e">
        <f t="shared" si="14"/>
        <v>#VALUE!</v>
      </c>
      <c r="AC70" s="40">
        <f>SUMPRODUCT(((D70:J70='[1]Legende und Wegleitung'!$C$7:$C$15)*1))</f>
        <v>0</v>
      </c>
      <c r="AD70" s="24"/>
    </row>
    <row r="71" spans="1:30" ht="14" hidden="1" customHeight="1">
      <c r="A71" s="34">
        <f>[1]Start!A71</f>
        <v>0</v>
      </c>
      <c r="B71" s="35"/>
      <c r="C71" s="36"/>
      <c r="D71" s="37"/>
      <c r="E71" s="37"/>
      <c r="F71" s="37"/>
      <c r="G71" s="37"/>
      <c r="H71" s="37"/>
      <c r="I71" s="37"/>
      <c r="J71" s="37"/>
      <c r="K71" s="31">
        <f>SUMPRODUCT(((D71:J71='[1]Legende und Wegleitung'!$A$6:$A$55)*0.5+(D71:J71='[1]Legende und Wegleitung'!$B$6:$B$55))*(D71:J71&lt;&gt;""))</f>
        <v>0</v>
      </c>
      <c r="L71" s="34">
        <f t="shared" si="8"/>
        <v>0</v>
      </c>
      <c r="M71" s="38"/>
      <c r="N71" s="38"/>
      <c r="O71" s="39">
        <f>SUMPRODUCT(((D71:J71='[1]Legende und Wegleitung'!$A$6:$A$55)*0.5+(D71:J71='[1]Legende und Wegleitung'!$D$6:$D$55))*(D71:J71&lt;&gt;""))</f>
        <v>0</v>
      </c>
      <c r="P71" s="40">
        <f>SUMPRODUCT(((D71:J71='[1]Legende und Wegleitung'!$C$6:$C$6)*1))</f>
        <v>0</v>
      </c>
      <c r="Q71" s="41">
        <f>[1]Start!I71</f>
        <v>0</v>
      </c>
      <c r="R71" s="41">
        <f>[1]Start!J71</f>
        <v>0</v>
      </c>
      <c r="S71" s="42">
        <f>IF(COUNTIF(D71:J71,"")=31,0,[1]Ferienkontrolle!$AR$20-IF([1]Ferienkontrolle!$AR$25="S",P71/7*2,0)-AC71/7*2)</f>
        <v>8.8571428571428577</v>
      </c>
      <c r="T71" s="42" t="str">
        <f>IF(COUNTIF(D71:J71,"")=31,0,[1]Start!H71)</f>
        <v/>
      </c>
      <c r="U71" s="42" t="str">
        <f>IF(COUNTIF(D71:J71,"")=31,0,[1]Start!G71)</f>
        <v/>
      </c>
      <c r="V71" s="43">
        <f t="shared" si="9"/>
        <v>0</v>
      </c>
      <c r="W71" s="43">
        <f t="shared" si="9"/>
        <v>0</v>
      </c>
      <c r="X71" s="43" t="e">
        <f t="shared" si="10"/>
        <v>#VALUE!</v>
      </c>
      <c r="Y71" s="43" t="e">
        <f t="shared" si="11"/>
        <v>#VALUE!</v>
      </c>
      <c r="Z71" s="43" t="e">
        <f t="shared" si="12"/>
        <v>#VALUE!</v>
      </c>
      <c r="AA71" s="43" t="e">
        <f t="shared" si="13"/>
        <v>#VALUE!</v>
      </c>
      <c r="AB71" s="43" t="e">
        <f t="shared" si="14"/>
        <v>#VALUE!</v>
      </c>
      <c r="AC71" s="40">
        <f>SUMPRODUCT(((D71:J71='[1]Legende und Wegleitung'!$C$7:$C$15)*1))</f>
        <v>0</v>
      </c>
      <c r="AD71" s="24"/>
    </row>
    <row r="72" spans="1:30" ht="14" hidden="1" customHeight="1">
      <c r="A72" s="34">
        <f>[1]Start!A72</f>
        <v>0</v>
      </c>
      <c r="B72" s="35"/>
      <c r="C72" s="36"/>
      <c r="D72" s="37"/>
      <c r="E72" s="37"/>
      <c r="F72" s="37"/>
      <c r="G72" s="37"/>
      <c r="H72" s="37"/>
      <c r="I72" s="37"/>
      <c r="J72" s="37"/>
      <c r="K72" s="31">
        <f>SUMPRODUCT(((D72:J72='[1]Legende und Wegleitung'!$A$6:$A$55)*0.5+(D72:J72='[1]Legende und Wegleitung'!$B$6:$B$55))*(D72:J72&lt;&gt;""))</f>
        <v>0</v>
      </c>
      <c r="L72" s="34">
        <f t="shared" si="8"/>
        <v>0</v>
      </c>
      <c r="M72" s="38"/>
      <c r="N72" s="38"/>
      <c r="O72" s="39">
        <f>SUMPRODUCT(((D72:J72='[1]Legende und Wegleitung'!$A$6:$A$55)*0.5+(D72:J72='[1]Legende und Wegleitung'!$D$6:$D$55))*(D72:J72&lt;&gt;""))</f>
        <v>0</v>
      </c>
      <c r="P72" s="40">
        <f>SUMPRODUCT(((D72:J72='[1]Legende und Wegleitung'!$C$6:$C$6)*1))</f>
        <v>0</v>
      </c>
      <c r="Q72" s="41">
        <f>[1]Start!I72</f>
        <v>0</v>
      </c>
      <c r="R72" s="41">
        <f>[1]Start!J72</f>
        <v>0</v>
      </c>
      <c r="S72" s="42">
        <f>IF(COUNTIF(D72:J72,"")=31,0,[1]Ferienkontrolle!$AR$20-IF([1]Ferienkontrolle!$AR$25="S",P72/7*2,0)-AC72/7*2)</f>
        <v>8.8571428571428577</v>
      </c>
      <c r="T72" s="42" t="str">
        <f>IF(COUNTIF(D72:J72,"")=31,0,[1]Start!H72)</f>
        <v/>
      </c>
      <c r="U72" s="42" t="str">
        <f>IF(COUNTIF(D72:J72,"")=31,0,[1]Start!G72)</f>
        <v/>
      </c>
      <c r="V72" s="43">
        <f t="shared" si="9"/>
        <v>0</v>
      </c>
      <c r="W72" s="43">
        <f t="shared" si="9"/>
        <v>0</v>
      </c>
      <c r="X72" s="43" t="e">
        <f t="shared" si="10"/>
        <v>#VALUE!</v>
      </c>
      <c r="Y72" s="43" t="e">
        <f t="shared" si="11"/>
        <v>#VALUE!</v>
      </c>
      <c r="Z72" s="43" t="e">
        <f t="shared" si="12"/>
        <v>#VALUE!</v>
      </c>
      <c r="AA72" s="43" t="e">
        <f t="shared" si="13"/>
        <v>#VALUE!</v>
      </c>
      <c r="AB72" s="43" t="e">
        <f t="shared" si="14"/>
        <v>#VALUE!</v>
      </c>
      <c r="AC72" s="40">
        <f>SUMPRODUCT(((D72:J72='[1]Legende und Wegleitung'!$C$7:$C$15)*1))</f>
        <v>0</v>
      </c>
      <c r="AD72" s="24"/>
    </row>
    <row r="73" spans="1:30" ht="14" hidden="1" customHeight="1">
      <c r="A73" s="34">
        <f>[1]Start!A73</f>
        <v>0</v>
      </c>
      <c r="B73" s="35"/>
      <c r="C73" s="36"/>
      <c r="D73" s="37"/>
      <c r="E73" s="37"/>
      <c r="F73" s="37"/>
      <c r="G73" s="37"/>
      <c r="H73" s="37"/>
      <c r="I73" s="37"/>
      <c r="J73" s="37"/>
      <c r="K73" s="31">
        <f>SUMPRODUCT(((D73:J73='[1]Legende und Wegleitung'!$A$6:$A$55)*0.5+(D73:J73='[1]Legende und Wegleitung'!$B$6:$B$55))*(D73:J73&lt;&gt;""))</f>
        <v>0</v>
      </c>
      <c r="L73" s="34">
        <f t="shared" si="8"/>
        <v>0</v>
      </c>
      <c r="M73" s="38"/>
      <c r="N73" s="38"/>
      <c r="O73" s="39">
        <f>SUMPRODUCT(((D73:J73='[1]Legende und Wegleitung'!$A$6:$A$55)*0.5+(D73:J73='[1]Legende und Wegleitung'!$D$6:$D$55))*(D73:J73&lt;&gt;""))</f>
        <v>0</v>
      </c>
      <c r="P73" s="40">
        <f>SUMPRODUCT(((D73:J73='[1]Legende und Wegleitung'!$C$6:$C$6)*1))</f>
        <v>0</v>
      </c>
      <c r="Q73" s="41">
        <f>[1]Start!I73</f>
        <v>0</v>
      </c>
      <c r="R73" s="41">
        <f>[1]Start!J73</f>
        <v>0</v>
      </c>
      <c r="S73" s="42">
        <f>IF(COUNTIF(D73:J73,"")=31,0,[1]Ferienkontrolle!$AR$20-IF([1]Ferienkontrolle!$AR$25="S",P73/7*2,0)-AC73/7*2)</f>
        <v>8.8571428571428577</v>
      </c>
      <c r="T73" s="42" t="str">
        <f>IF(COUNTIF(D73:J73,"")=31,0,[1]Start!H73)</f>
        <v/>
      </c>
      <c r="U73" s="42" t="str">
        <f>IF(COUNTIF(D73:J73,"")=31,0,[1]Start!G73)</f>
        <v/>
      </c>
      <c r="V73" s="43">
        <f t="shared" si="9"/>
        <v>0</v>
      </c>
      <c r="W73" s="43">
        <f t="shared" si="9"/>
        <v>0</v>
      </c>
      <c r="X73" s="43" t="e">
        <f t="shared" si="10"/>
        <v>#VALUE!</v>
      </c>
      <c r="Y73" s="43" t="e">
        <f t="shared" si="11"/>
        <v>#VALUE!</v>
      </c>
      <c r="Z73" s="43" t="e">
        <f t="shared" si="12"/>
        <v>#VALUE!</v>
      </c>
      <c r="AA73" s="43" t="e">
        <f t="shared" si="13"/>
        <v>#VALUE!</v>
      </c>
      <c r="AB73" s="43" t="e">
        <f t="shared" si="14"/>
        <v>#VALUE!</v>
      </c>
      <c r="AC73" s="40">
        <f>SUMPRODUCT(((D73:J73='[1]Legende und Wegleitung'!$C$7:$C$15)*1))</f>
        <v>0</v>
      </c>
      <c r="AD73" s="24"/>
    </row>
    <row r="74" spans="1:30" ht="14" hidden="1" customHeight="1">
      <c r="A74" s="34">
        <f>[1]Start!A74</f>
        <v>0</v>
      </c>
      <c r="B74" s="35"/>
      <c r="C74" s="36"/>
      <c r="D74" s="37"/>
      <c r="E74" s="37"/>
      <c r="F74" s="37"/>
      <c r="G74" s="37"/>
      <c r="H74" s="37"/>
      <c r="I74" s="37"/>
      <c r="J74" s="37"/>
      <c r="K74" s="31">
        <f>SUMPRODUCT(((D74:J74='[1]Legende und Wegleitung'!$A$6:$A$55)*0.5+(D74:J74='[1]Legende und Wegleitung'!$B$6:$B$55))*(D74:J74&lt;&gt;""))</f>
        <v>0</v>
      </c>
      <c r="L74" s="34">
        <f t="shared" si="8"/>
        <v>0</v>
      </c>
      <c r="M74" s="38"/>
      <c r="N74" s="38"/>
      <c r="O74" s="39">
        <f>SUMPRODUCT(((D74:J74='[1]Legende und Wegleitung'!$A$6:$A$55)*0.5+(D74:J74='[1]Legende und Wegleitung'!$D$6:$D$55))*(D74:J74&lt;&gt;""))</f>
        <v>0</v>
      </c>
      <c r="P74" s="40">
        <f>SUMPRODUCT(((D74:J74='[1]Legende und Wegleitung'!$C$6:$C$6)*1))</f>
        <v>0</v>
      </c>
      <c r="Q74" s="41">
        <f>[1]Start!I74</f>
        <v>0</v>
      </c>
      <c r="R74" s="41">
        <f>[1]Start!J74</f>
        <v>0</v>
      </c>
      <c r="S74" s="42">
        <f>IF(COUNTIF(D74:J74,"")=31,0,[1]Ferienkontrolle!$AR$20-IF([1]Ferienkontrolle!$AR$25="S",P74/7*2,0)-AC74/7*2)</f>
        <v>8.8571428571428577</v>
      </c>
      <c r="T74" s="42" t="str">
        <f>IF(COUNTIF(D74:J74,"")=31,0,[1]Start!H74)</f>
        <v/>
      </c>
      <c r="U74" s="42" t="str">
        <f>IF(COUNTIF(D74:J74,"")=31,0,[1]Start!G74)</f>
        <v/>
      </c>
      <c r="V74" s="43">
        <f t="shared" si="9"/>
        <v>0</v>
      </c>
      <c r="W74" s="43">
        <f t="shared" si="9"/>
        <v>0</v>
      </c>
      <c r="X74" s="43" t="e">
        <f t="shared" si="10"/>
        <v>#VALUE!</v>
      </c>
      <c r="Y74" s="43" t="e">
        <f t="shared" si="11"/>
        <v>#VALUE!</v>
      </c>
      <c r="Z74" s="43" t="e">
        <f t="shared" si="12"/>
        <v>#VALUE!</v>
      </c>
      <c r="AA74" s="43" t="e">
        <f t="shared" si="13"/>
        <v>#VALUE!</v>
      </c>
      <c r="AB74" s="43" t="e">
        <f t="shared" si="14"/>
        <v>#VALUE!</v>
      </c>
      <c r="AC74" s="40">
        <f>SUMPRODUCT(((D74:J74='[1]Legende und Wegleitung'!$C$7:$C$15)*1))</f>
        <v>0</v>
      </c>
      <c r="AD74" s="24"/>
    </row>
    <row r="75" spans="1:30" ht="14" hidden="1" customHeight="1">
      <c r="A75" s="34">
        <f>[1]Start!A75</f>
        <v>0</v>
      </c>
      <c r="B75" s="35"/>
      <c r="C75" s="36"/>
      <c r="D75" s="37"/>
      <c r="E75" s="37"/>
      <c r="F75" s="37"/>
      <c r="G75" s="37"/>
      <c r="H75" s="37"/>
      <c r="I75" s="37"/>
      <c r="J75" s="37"/>
      <c r="K75" s="31">
        <f>SUMPRODUCT(((D75:J75='[1]Legende und Wegleitung'!$A$6:$A$55)*0.5+(D75:J75='[1]Legende und Wegleitung'!$B$6:$B$55))*(D75:J75&lt;&gt;""))</f>
        <v>0</v>
      </c>
      <c r="L75" s="34">
        <f t="shared" si="8"/>
        <v>0</v>
      </c>
      <c r="M75" s="38"/>
      <c r="N75" s="38"/>
      <c r="O75" s="39">
        <f>SUMPRODUCT(((D75:J75='[1]Legende und Wegleitung'!$A$6:$A$55)*0.5+(D75:J75='[1]Legende und Wegleitung'!$D$6:$D$55))*(D75:J75&lt;&gt;""))</f>
        <v>0</v>
      </c>
      <c r="P75" s="40">
        <f>SUMPRODUCT(((D75:J75='[1]Legende und Wegleitung'!$C$6:$C$6)*1))</f>
        <v>0</v>
      </c>
      <c r="Q75" s="41">
        <f>[1]Start!I75</f>
        <v>0</v>
      </c>
      <c r="R75" s="41">
        <f>[1]Start!J75</f>
        <v>0</v>
      </c>
      <c r="S75" s="42">
        <f>IF(COUNTIF(D75:J75,"")=31,0,[1]Ferienkontrolle!$AR$20-IF([1]Ferienkontrolle!$AR$25="S",P75/7*2,0)-AC75/7*2)</f>
        <v>8.8571428571428577</v>
      </c>
      <c r="T75" s="42" t="str">
        <f>IF(COUNTIF(D75:J75,"")=31,0,[1]Start!H75)</f>
        <v/>
      </c>
      <c r="U75" s="42" t="str">
        <f>IF(COUNTIF(D75:J75,"")=31,0,[1]Start!G75)</f>
        <v/>
      </c>
      <c r="V75" s="43">
        <f t="shared" si="9"/>
        <v>0</v>
      </c>
      <c r="W75" s="43">
        <f t="shared" si="9"/>
        <v>0</v>
      </c>
      <c r="X75" s="43" t="e">
        <f t="shared" si="10"/>
        <v>#VALUE!</v>
      </c>
      <c r="Y75" s="43" t="e">
        <f t="shared" si="11"/>
        <v>#VALUE!</v>
      </c>
      <c r="Z75" s="43" t="e">
        <f t="shared" si="12"/>
        <v>#VALUE!</v>
      </c>
      <c r="AA75" s="43" t="e">
        <f t="shared" si="13"/>
        <v>#VALUE!</v>
      </c>
      <c r="AB75" s="43" t="e">
        <f t="shared" si="14"/>
        <v>#VALUE!</v>
      </c>
      <c r="AC75" s="40">
        <f>SUMPRODUCT(((D75:J75='[1]Legende und Wegleitung'!$C$7:$C$15)*1))</f>
        <v>0</v>
      </c>
      <c r="AD75" s="24"/>
    </row>
    <row r="76" spans="1:30" ht="14" hidden="1" customHeight="1">
      <c r="A76" s="34">
        <f>[1]Start!A76</f>
        <v>0</v>
      </c>
      <c r="B76" s="35"/>
      <c r="C76" s="36"/>
      <c r="D76" s="37"/>
      <c r="E76" s="37"/>
      <c r="F76" s="37"/>
      <c r="G76" s="37"/>
      <c r="H76" s="37"/>
      <c r="I76" s="37"/>
      <c r="J76" s="37"/>
      <c r="K76" s="31">
        <f>SUMPRODUCT(((D76:J76='[1]Legende und Wegleitung'!$A$6:$A$55)*0.5+(D76:J76='[1]Legende und Wegleitung'!$B$6:$B$55))*(D76:J76&lt;&gt;""))</f>
        <v>0</v>
      </c>
      <c r="L76" s="34">
        <f t="shared" si="8"/>
        <v>0</v>
      </c>
      <c r="M76" s="38"/>
      <c r="N76" s="38"/>
      <c r="O76" s="39">
        <f>SUMPRODUCT(((D76:J76='[1]Legende und Wegleitung'!$A$6:$A$55)*0.5+(D76:J76='[1]Legende und Wegleitung'!$D$6:$D$55))*(D76:J76&lt;&gt;""))</f>
        <v>0</v>
      </c>
      <c r="P76" s="40">
        <f>SUMPRODUCT(((D76:J76='[1]Legende und Wegleitung'!$C$6:$C$6)*1))</f>
        <v>0</v>
      </c>
      <c r="Q76" s="41">
        <f>[1]Start!I76</f>
        <v>0</v>
      </c>
      <c r="R76" s="41">
        <f>[1]Start!J76</f>
        <v>0</v>
      </c>
      <c r="S76" s="42">
        <f>IF(COUNTIF(D76:J76,"")=31,0,[1]Ferienkontrolle!$AR$20-IF([1]Ferienkontrolle!$AR$25="S",P76/7*2,0)-AC76/7*2)</f>
        <v>8.8571428571428577</v>
      </c>
      <c r="T76" s="42" t="str">
        <f>IF(COUNTIF(D76:J76,"")=31,0,[1]Start!H76)</f>
        <v/>
      </c>
      <c r="U76" s="42" t="str">
        <f>IF(COUNTIF(D76:J76,"")=31,0,[1]Start!G76)</f>
        <v/>
      </c>
      <c r="V76" s="43">
        <f t="shared" si="9"/>
        <v>0</v>
      </c>
      <c r="W76" s="43">
        <f t="shared" si="9"/>
        <v>0</v>
      </c>
      <c r="X76" s="43" t="e">
        <f t="shared" si="10"/>
        <v>#VALUE!</v>
      </c>
      <c r="Y76" s="43" t="e">
        <f t="shared" si="11"/>
        <v>#VALUE!</v>
      </c>
      <c r="Z76" s="43" t="e">
        <f t="shared" si="12"/>
        <v>#VALUE!</v>
      </c>
      <c r="AA76" s="43" t="e">
        <f t="shared" si="13"/>
        <v>#VALUE!</v>
      </c>
      <c r="AB76" s="43" t="e">
        <f t="shared" si="14"/>
        <v>#VALUE!</v>
      </c>
      <c r="AC76" s="40">
        <f>SUMPRODUCT(((D76:J76='[1]Legende und Wegleitung'!$C$7:$C$15)*1))</f>
        <v>0</v>
      </c>
      <c r="AD76" s="24"/>
    </row>
    <row r="77" spans="1:30" ht="14" hidden="1" customHeight="1">
      <c r="A77" s="34">
        <f>[1]Start!A77</f>
        <v>0</v>
      </c>
      <c r="B77" s="35"/>
      <c r="C77" s="36"/>
      <c r="D77" s="37"/>
      <c r="E77" s="37"/>
      <c r="F77" s="37"/>
      <c r="G77" s="37"/>
      <c r="H77" s="37"/>
      <c r="I77" s="37"/>
      <c r="J77" s="37"/>
      <c r="K77" s="31">
        <f>SUMPRODUCT(((D77:J77='[1]Legende und Wegleitung'!$A$6:$A$55)*0.5+(D77:J77='[1]Legende und Wegleitung'!$B$6:$B$55))*(D77:J77&lt;&gt;""))</f>
        <v>0</v>
      </c>
      <c r="L77" s="34">
        <f t="shared" si="8"/>
        <v>0</v>
      </c>
      <c r="M77" s="38"/>
      <c r="N77" s="38"/>
      <c r="O77" s="39">
        <f>SUMPRODUCT(((D77:J77='[1]Legende und Wegleitung'!$A$6:$A$55)*0.5+(D77:J77='[1]Legende und Wegleitung'!$D$6:$D$55))*(D77:J77&lt;&gt;""))</f>
        <v>0</v>
      </c>
      <c r="P77" s="40">
        <f>SUMPRODUCT(((D77:J77='[1]Legende und Wegleitung'!$C$6:$C$6)*1))</f>
        <v>0</v>
      </c>
      <c r="Q77" s="41">
        <f>[1]Start!I77</f>
        <v>0</v>
      </c>
      <c r="R77" s="41">
        <f>[1]Start!J77</f>
        <v>0</v>
      </c>
      <c r="S77" s="42">
        <f>IF(COUNTIF(D77:J77,"")=31,0,[1]Ferienkontrolle!$AR$20-IF([1]Ferienkontrolle!$AR$25="S",P77/7*2,0)-AC77/7*2)</f>
        <v>8.8571428571428577</v>
      </c>
      <c r="T77" s="42" t="str">
        <f>IF(COUNTIF(D77:J77,"")=31,0,[1]Start!H77)</f>
        <v/>
      </c>
      <c r="U77" s="42" t="str">
        <f>IF(COUNTIF(D77:J77,"")=31,0,[1]Start!G77)</f>
        <v/>
      </c>
      <c r="V77" s="43">
        <f t="shared" si="9"/>
        <v>0</v>
      </c>
      <c r="W77" s="43">
        <f t="shared" si="9"/>
        <v>0</v>
      </c>
      <c r="X77" s="43" t="e">
        <f t="shared" si="10"/>
        <v>#VALUE!</v>
      </c>
      <c r="Y77" s="43" t="e">
        <f t="shared" si="11"/>
        <v>#VALUE!</v>
      </c>
      <c r="Z77" s="43" t="e">
        <f t="shared" si="12"/>
        <v>#VALUE!</v>
      </c>
      <c r="AA77" s="43" t="e">
        <f t="shared" si="13"/>
        <v>#VALUE!</v>
      </c>
      <c r="AB77" s="43" t="e">
        <f t="shared" si="14"/>
        <v>#VALUE!</v>
      </c>
      <c r="AC77" s="40">
        <f>SUMPRODUCT(((D77:J77='[1]Legende und Wegleitung'!$C$7:$C$15)*1))</f>
        <v>0</v>
      </c>
      <c r="AD77" s="24"/>
    </row>
    <row r="78" spans="1:30" ht="14" hidden="1" customHeight="1">
      <c r="A78" s="34">
        <f>[1]Start!A78</f>
        <v>0</v>
      </c>
      <c r="B78" s="35"/>
      <c r="C78" s="36"/>
      <c r="D78" s="37"/>
      <c r="E78" s="37"/>
      <c r="F78" s="37"/>
      <c r="G78" s="37"/>
      <c r="H78" s="37"/>
      <c r="I78" s="37"/>
      <c r="J78" s="37"/>
      <c r="K78" s="31">
        <f>SUMPRODUCT(((D78:J78='[1]Legende und Wegleitung'!$A$6:$A$55)*0.5+(D78:J78='[1]Legende und Wegleitung'!$B$6:$B$55))*(D78:J78&lt;&gt;""))</f>
        <v>0</v>
      </c>
      <c r="L78" s="34">
        <f t="shared" si="8"/>
        <v>0</v>
      </c>
      <c r="M78" s="38"/>
      <c r="N78" s="38"/>
      <c r="O78" s="39">
        <f>SUMPRODUCT(((D78:J78='[1]Legende und Wegleitung'!$A$6:$A$55)*0.5+(D78:J78='[1]Legende und Wegleitung'!$D$6:$D$55))*(D78:J78&lt;&gt;""))</f>
        <v>0</v>
      </c>
      <c r="P78" s="40">
        <f>SUMPRODUCT(((D78:J78='[1]Legende und Wegleitung'!$C$6:$C$6)*1))</f>
        <v>0</v>
      </c>
      <c r="Q78" s="41">
        <f>[1]Start!I78</f>
        <v>0</v>
      </c>
      <c r="R78" s="41">
        <f>[1]Start!J78</f>
        <v>0</v>
      </c>
      <c r="S78" s="42">
        <f>IF(COUNTIF(D78:J78,"")=31,0,[1]Ferienkontrolle!$AR$20-IF([1]Ferienkontrolle!$AR$25="S",P78/7*2,0)-AC78/7*2)</f>
        <v>8.8571428571428577</v>
      </c>
      <c r="T78" s="42" t="str">
        <f>IF(COUNTIF(D78:J78,"")=31,0,[1]Start!H78)</f>
        <v/>
      </c>
      <c r="U78" s="42" t="str">
        <f>IF(COUNTIF(D78:J78,"")=31,0,[1]Start!G78)</f>
        <v/>
      </c>
      <c r="V78" s="43">
        <f t="shared" si="9"/>
        <v>0</v>
      </c>
      <c r="W78" s="43">
        <f t="shared" si="9"/>
        <v>0</v>
      </c>
      <c r="X78" s="43" t="e">
        <f t="shared" si="10"/>
        <v>#VALUE!</v>
      </c>
      <c r="Y78" s="43" t="e">
        <f t="shared" si="11"/>
        <v>#VALUE!</v>
      </c>
      <c r="Z78" s="43" t="e">
        <f t="shared" si="12"/>
        <v>#VALUE!</v>
      </c>
      <c r="AA78" s="43" t="e">
        <f t="shared" si="13"/>
        <v>#VALUE!</v>
      </c>
      <c r="AB78" s="43" t="e">
        <f t="shared" si="14"/>
        <v>#VALUE!</v>
      </c>
      <c r="AC78" s="40">
        <f>SUMPRODUCT(((D78:J78='[1]Legende und Wegleitung'!$C$7:$C$15)*1))</f>
        <v>0</v>
      </c>
      <c r="AD78" s="24"/>
    </row>
    <row r="79" spans="1:30" ht="14" hidden="1" customHeight="1">
      <c r="A79" s="34">
        <f>[1]Start!A79</f>
        <v>0</v>
      </c>
      <c r="B79" s="35"/>
      <c r="C79" s="36"/>
      <c r="D79" s="37"/>
      <c r="E79" s="37"/>
      <c r="F79" s="37"/>
      <c r="G79" s="37"/>
      <c r="H79" s="37"/>
      <c r="I79" s="37"/>
      <c r="J79" s="37"/>
      <c r="K79" s="31">
        <f>SUMPRODUCT(((D79:J79='[1]Legende und Wegleitung'!$A$6:$A$55)*0.5+(D79:J79='[1]Legende und Wegleitung'!$B$6:$B$55))*(D79:J79&lt;&gt;""))</f>
        <v>0</v>
      </c>
      <c r="L79" s="34">
        <f t="shared" si="8"/>
        <v>0</v>
      </c>
      <c r="M79" s="38"/>
      <c r="N79" s="38"/>
      <c r="O79" s="39">
        <f>SUMPRODUCT(((D79:J79='[1]Legende und Wegleitung'!$A$6:$A$55)*0.5+(D79:J79='[1]Legende und Wegleitung'!$D$6:$D$55))*(D79:J79&lt;&gt;""))</f>
        <v>0</v>
      </c>
      <c r="P79" s="40">
        <f>SUMPRODUCT(((D79:J79='[1]Legende und Wegleitung'!$C$6:$C$6)*1))</f>
        <v>0</v>
      </c>
      <c r="Q79" s="41">
        <f>[1]Start!I79</f>
        <v>0</v>
      </c>
      <c r="R79" s="41">
        <f>[1]Start!J79</f>
        <v>0</v>
      </c>
      <c r="S79" s="42">
        <f>IF(COUNTIF(D79:J79,"")=31,0,[1]Ferienkontrolle!$AR$20-IF([1]Ferienkontrolle!$AR$25="S",P79/7*2,0)-AC79/7*2)</f>
        <v>8.8571428571428577</v>
      </c>
      <c r="T79" s="42" t="str">
        <f>IF(COUNTIF(D79:J79,"")=31,0,[1]Start!H79)</f>
        <v/>
      </c>
      <c r="U79" s="42" t="str">
        <f>IF(COUNTIF(D79:J79,"")=31,0,[1]Start!G79)</f>
        <v/>
      </c>
      <c r="V79" s="43">
        <f t="shared" si="9"/>
        <v>0</v>
      </c>
      <c r="W79" s="43">
        <f t="shared" si="9"/>
        <v>0</v>
      </c>
      <c r="X79" s="43" t="e">
        <f t="shared" si="10"/>
        <v>#VALUE!</v>
      </c>
      <c r="Y79" s="43" t="e">
        <f t="shared" si="11"/>
        <v>#VALUE!</v>
      </c>
      <c r="Z79" s="43" t="e">
        <f t="shared" si="12"/>
        <v>#VALUE!</v>
      </c>
      <c r="AA79" s="43" t="e">
        <f t="shared" si="13"/>
        <v>#VALUE!</v>
      </c>
      <c r="AB79" s="43" t="e">
        <f t="shared" si="14"/>
        <v>#VALUE!</v>
      </c>
      <c r="AC79" s="40">
        <f>SUMPRODUCT(((D79:J79='[1]Legende und Wegleitung'!$C$7:$C$15)*1))</f>
        <v>0</v>
      </c>
      <c r="AD79" s="24"/>
    </row>
    <row r="80" spans="1:30" ht="14" hidden="1" customHeight="1">
      <c r="A80" s="34">
        <f>[1]Start!A80</f>
        <v>0</v>
      </c>
      <c r="B80" s="35"/>
      <c r="C80" s="36"/>
      <c r="D80" s="37"/>
      <c r="E80" s="37"/>
      <c r="F80" s="37"/>
      <c r="G80" s="37"/>
      <c r="H80" s="37"/>
      <c r="I80" s="37"/>
      <c r="J80" s="37"/>
      <c r="K80" s="31">
        <f>SUMPRODUCT(((D80:J80='[1]Legende und Wegleitung'!$A$6:$A$55)*0.5+(D80:J80='[1]Legende und Wegleitung'!$B$6:$B$55))*(D80:J80&lt;&gt;""))</f>
        <v>0</v>
      </c>
      <c r="L80" s="34">
        <f t="shared" si="8"/>
        <v>0</v>
      </c>
      <c r="M80" s="38"/>
      <c r="N80" s="38"/>
      <c r="O80" s="52">
        <f>SUMPRODUCT(((D80:J80='[1]Legende und Wegleitung'!$A$6:$A$55)*0.5+(D80:J80='[1]Legende und Wegleitung'!$D$6:$D$55))*(D80:J80&lt;&gt;""))</f>
        <v>0</v>
      </c>
      <c r="P80" s="53">
        <f>SUMPRODUCT(((D80:J80='[1]Legende und Wegleitung'!$C$6:$C$6)*1))</f>
        <v>0</v>
      </c>
      <c r="Q80" s="54">
        <f>[1]Start!I80</f>
        <v>0</v>
      </c>
      <c r="R80" s="54">
        <f>[1]Start!J80</f>
        <v>0</v>
      </c>
      <c r="S80" s="55">
        <f>IF(COUNTIF(D80:J80,"")=31,0,[1]Ferienkontrolle!$AR$20-IF([1]Ferienkontrolle!$AR$25="S",P80/7*2,0)-AC80/7*2)</f>
        <v>8.8571428571428577</v>
      </c>
      <c r="T80" s="55" t="str">
        <f>IF(COUNTIF(D80:J80,"")=31,0,[1]Start!H80)</f>
        <v/>
      </c>
      <c r="U80" s="55" t="str">
        <f>IF(COUNTIF(D80:J80,"")=31,0,[1]Start!G80)</f>
        <v/>
      </c>
      <c r="V80" s="56">
        <f>O80</f>
        <v>0</v>
      </c>
      <c r="W80" s="56">
        <f>P80</f>
        <v>0</v>
      </c>
      <c r="X80" s="56" t="e">
        <f>Q80+T80+S80</f>
        <v>#VALUE!</v>
      </c>
      <c r="Y80" s="56" t="e">
        <f>X80-W80*0.2857</f>
        <v>#VALUE!</v>
      </c>
      <c r="Z80" s="56" t="e">
        <f>R80+U80</f>
        <v>#VALUE!</v>
      </c>
      <c r="AA80" s="56" t="e">
        <f>X80-V80</f>
        <v>#VALUE!</v>
      </c>
      <c r="AB80" s="56" t="e">
        <f>Z80-W80</f>
        <v>#VALUE!</v>
      </c>
      <c r="AC80" s="56">
        <f>SUMPRODUCT(((D80:J80='[1]Legende und Wegleitung'!$C$7:$C$15)*1))</f>
        <v>0</v>
      </c>
      <c r="AD80" s="24"/>
    </row>
    <row r="81" spans="1:30" ht="14" customHeight="1">
      <c r="A81" s="57" t="s">
        <v>41</v>
      </c>
      <c r="B81" s="58"/>
      <c r="C81" s="59"/>
      <c r="D81" s="60">
        <f>SUMPRODUCT(COUNTIF(D4:D80,'[1]Legende und Wegleitung'!$A$6:$B$55)*COLUMN($A:$B)/2)-SUMPRODUCT(COUNTIF(D4:D80,'[1]Legende und Wegleitung'!$C$6:$C$55))</f>
        <v>6</v>
      </c>
      <c r="E81" s="60">
        <f>SUMPRODUCT(COUNTIF(E4:E80,'[1]Legende und Wegleitung'!$A$6:$B$55)*COLUMN($A:$B)/2)-SUMPRODUCT(COUNTIF(E4:E80,'[1]Legende und Wegleitung'!$C$6:$C$55))</f>
        <v>6.5</v>
      </c>
      <c r="F81" s="60">
        <f>SUMPRODUCT(COUNTIF(F4:F80,'[1]Legende und Wegleitung'!$A$6:$B$55)*COLUMN($A:$B)/2)-SUMPRODUCT(COUNTIF(F4:F80,'[1]Legende und Wegleitung'!$C$6:$C$55))</f>
        <v>7.5</v>
      </c>
      <c r="G81" s="60">
        <f>SUMPRODUCT(COUNTIF(G4:G80,'[1]Legende und Wegleitung'!$A$6:$B$55)*COLUMN($A:$B)/2)-SUMPRODUCT(COUNTIF(G4:G80,'[1]Legende und Wegleitung'!$C$6:$C$55))</f>
        <v>6</v>
      </c>
      <c r="H81" s="60">
        <f>SUMPRODUCT(COUNTIF(H4:H80,'[1]Legende und Wegleitung'!$A$6:$B$55)*COLUMN($A:$B)/2)-SUMPRODUCT(COUNTIF(H4:H80,'[1]Legende und Wegleitung'!$C$6:$C$55))</f>
        <v>5.5</v>
      </c>
      <c r="I81" s="60">
        <f>SUMPRODUCT(COUNTIF(I4:I80,'[1]Legende und Wegleitung'!$A$6:$B$55)*COLUMN($A:$B)/2)-SUMPRODUCT(COUNTIF(I4:I80,'[1]Legende und Wegleitung'!$C$6:$C$55))</f>
        <v>9.5</v>
      </c>
      <c r="J81" s="60">
        <f>SUMPRODUCT(COUNTIF(J4:J80,'[1]Legende und Wegleitung'!$A$6:$B$55)*COLUMN($A:$B)/2)-SUMPRODUCT(COUNTIF(J4:J80,'[1]Legende und Wegleitung'!$C$6:$C$55))</f>
        <v>7</v>
      </c>
      <c r="K81" s="61"/>
      <c r="L81" s="62">
        <f>SUM(K4:K80)*[1]Start!K17-(P81+AC81)*[1]Start!K17</f>
        <v>403.20000000000005</v>
      </c>
      <c r="M81" s="63">
        <f>L81-N81</f>
        <v>126.00000000000006</v>
      </c>
      <c r="N81" s="64">
        <f>SUMIF([1]Start!C4:C80,TRUE,K4:K80)*[1]Start!K17</f>
        <v>277.2</v>
      </c>
      <c r="O81" s="65">
        <f t="shared" ref="O81:AC81" si="15">SUM(O4:O80)</f>
        <v>27</v>
      </c>
      <c r="P81" s="66">
        <f t="shared" si="15"/>
        <v>6</v>
      </c>
      <c r="Q81" s="66">
        <f t="shared" si="15"/>
        <v>0</v>
      </c>
      <c r="R81" s="66">
        <f t="shared" si="15"/>
        <v>0</v>
      </c>
      <c r="S81" s="66">
        <f t="shared" si="15"/>
        <v>680.28571428571433</v>
      </c>
      <c r="T81" s="66">
        <f t="shared" si="15"/>
        <v>12</v>
      </c>
      <c r="U81" s="66">
        <f t="shared" si="15"/>
        <v>69.999999999999986</v>
      </c>
      <c r="V81" s="66">
        <f t="shared" si="15"/>
        <v>27</v>
      </c>
      <c r="W81" s="66">
        <f t="shared" si="15"/>
        <v>6</v>
      </c>
      <c r="X81" s="66" t="e">
        <f t="shared" si="15"/>
        <v>#VALUE!</v>
      </c>
      <c r="Y81" s="66" t="e">
        <f t="shared" si="15"/>
        <v>#VALUE!</v>
      </c>
      <c r="Z81" s="66" t="e">
        <f t="shared" si="15"/>
        <v>#VALUE!</v>
      </c>
      <c r="AA81" s="66" t="e">
        <f t="shared" si="15"/>
        <v>#VALUE!</v>
      </c>
      <c r="AB81" s="66" t="e">
        <f t="shared" si="15"/>
        <v>#VALUE!</v>
      </c>
      <c r="AC81" s="66">
        <f t="shared" si="15"/>
        <v>0</v>
      </c>
      <c r="AD81" s="67"/>
    </row>
    <row r="82" spans="1:30" ht="14" customHeight="1">
      <c r="A82" s="68"/>
      <c r="D82" s="12"/>
      <c r="H82" s="12"/>
      <c r="I82" s="69" t="s">
        <v>42</v>
      </c>
      <c r="J82" s="70">
        <f>AG1000</f>
        <v>45799.708275462966</v>
      </c>
      <c r="K82" s="71"/>
      <c r="L82" s="72" t="s">
        <v>43</v>
      </c>
      <c r="M82" s="73" t="s">
        <v>44</v>
      </c>
      <c r="N82" s="74" t="s">
        <v>45</v>
      </c>
      <c r="Q82" s="75" t="s">
        <v>46</v>
      </c>
      <c r="S82" s="75"/>
      <c r="T82" s="75"/>
    </row>
    <row r="83" spans="1:30" ht="14" hidden="1" customHeight="1">
      <c r="A83" s="76" t="s">
        <v>47</v>
      </c>
      <c r="B83" s="76"/>
      <c r="C83" s="76"/>
      <c r="D83" s="76"/>
      <c r="E83" s="76"/>
      <c r="F83" s="76"/>
      <c r="G83" s="76"/>
      <c r="H83" s="76"/>
      <c r="I83" s="76"/>
      <c r="J83" s="76"/>
      <c r="K83" s="77" t="s">
        <v>48</v>
      </c>
      <c r="L83" s="72"/>
      <c r="M83" s="73"/>
      <c r="N83" s="74"/>
      <c r="Q83" s="75"/>
      <c r="S83" s="75"/>
      <c r="T83" s="75"/>
    </row>
    <row r="84" spans="1:30" ht="7" hidden="1" customHeight="1">
      <c r="A84" s="68"/>
      <c r="D84" s="12"/>
      <c r="H84" s="12"/>
      <c r="K84" s="71"/>
      <c r="L84" s="72"/>
      <c r="M84" s="73"/>
      <c r="N84" s="74"/>
      <c r="Q84" s="75"/>
      <c r="S84" s="75"/>
      <c r="T84" s="75"/>
    </row>
    <row r="85" spans="1:30" ht="7" hidden="1" customHeight="1">
      <c r="A85" s="78" t="s">
        <v>49</v>
      </c>
      <c r="B85" s="79" t="s">
        <v>50</v>
      </c>
      <c r="C85" s="79"/>
      <c r="D85" s="80"/>
      <c r="E85" s="80"/>
      <c r="F85" s="80"/>
      <c r="G85" s="80"/>
      <c r="H85" s="80"/>
      <c r="I85" s="80"/>
      <c r="J85" s="80"/>
      <c r="K85" s="81">
        <f t="shared" ref="K85:K93" si="16">COUNTA(D85:J85)</f>
        <v>0</v>
      </c>
      <c r="L85" s="72"/>
      <c r="M85" s="73"/>
      <c r="N85" s="74"/>
      <c r="Q85" s="75"/>
      <c r="S85" s="75"/>
      <c r="T85" s="75"/>
    </row>
    <row r="86" spans="1:30" ht="7" hidden="1" customHeight="1">
      <c r="A86" s="82"/>
      <c r="B86" s="83" t="s">
        <v>51</v>
      </c>
      <c r="C86" s="83"/>
      <c r="D86" s="84"/>
      <c r="E86" s="84"/>
      <c r="F86" s="84"/>
      <c r="G86" s="84"/>
      <c r="H86" s="84"/>
      <c r="I86" s="84"/>
      <c r="J86" s="84"/>
      <c r="K86" s="85">
        <f t="shared" si="16"/>
        <v>0</v>
      </c>
      <c r="L86" s="72"/>
      <c r="M86" s="73"/>
      <c r="N86" s="74"/>
      <c r="Q86" s="75"/>
      <c r="S86" s="75"/>
      <c r="T86" s="75"/>
    </row>
    <row r="87" spans="1:30" ht="7" hidden="1" customHeight="1">
      <c r="A87" s="82"/>
      <c r="B87" s="86" t="s">
        <v>52</v>
      </c>
      <c r="C87" s="86"/>
      <c r="D87" s="87"/>
      <c r="E87" s="87"/>
      <c r="F87" s="87"/>
      <c r="G87" s="87"/>
      <c r="H87" s="87"/>
      <c r="I87" s="87"/>
      <c r="J87" s="87"/>
      <c r="K87" s="85">
        <f t="shared" si="16"/>
        <v>0</v>
      </c>
      <c r="L87" s="72"/>
      <c r="M87" s="73"/>
      <c r="N87" s="74"/>
      <c r="Q87" s="75"/>
      <c r="S87" s="75"/>
      <c r="T87" s="75"/>
    </row>
    <row r="88" spans="1:30" ht="7" hidden="1" customHeight="1">
      <c r="A88" s="88" t="s">
        <v>53</v>
      </c>
      <c r="B88" s="79" t="s">
        <v>50</v>
      </c>
      <c r="C88" s="89"/>
      <c r="D88" s="80"/>
      <c r="E88" s="80"/>
      <c r="F88" s="80"/>
      <c r="G88" s="80"/>
      <c r="H88" s="80"/>
      <c r="I88" s="80"/>
      <c r="J88" s="80"/>
      <c r="K88" s="90">
        <f t="shared" si="16"/>
        <v>0</v>
      </c>
      <c r="L88" s="72"/>
      <c r="M88" s="73"/>
      <c r="N88" s="74"/>
      <c r="Q88" s="75"/>
      <c r="S88" s="75"/>
      <c r="T88" s="75"/>
    </row>
    <row r="89" spans="1:30" ht="7" hidden="1" customHeight="1">
      <c r="A89" s="88"/>
      <c r="B89" s="83" t="s">
        <v>51</v>
      </c>
      <c r="C89" s="91"/>
      <c r="D89" s="84"/>
      <c r="E89" s="84"/>
      <c r="F89" s="84"/>
      <c r="G89" s="84"/>
      <c r="H89" s="84"/>
      <c r="I89" s="84"/>
      <c r="J89" s="84"/>
      <c r="K89" s="90">
        <f t="shared" si="16"/>
        <v>0</v>
      </c>
      <c r="L89" s="72"/>
      <c r="M89" s="73"/>
      <c r="N89" s="74"/>
      <c r="Q89" s="75"/>
      <c r="S89" s="75"/>
      <c r="T89" s="75"/>
    </row>
    <row r="90" spans="1:30" ht="7" hidden="1" customHeight="1">
      <c r="A90" s="88"/>
      <c r="B90" s="92" t="s">
        <v>52</v>
      </c>
      <c r="C90" s="93"/>
      <c r="D90" s="94"/>
      <c r="E90" s="94"/>
      <c r="F90" s="94"/>
      <c r="G90" s="94"/>
      <c r="H90" s="94"/>
      <c r="I90" s="94"/>
      <c r="J90" s="94"/>
      <c r="K90" s="90">
        <f t="shared" si="16"/>
        <v>0</v>
      </c>
      <c r="L90" s="72"/>
      <c r="M90" s="73"/>
      <c r="N90" s="74"/>
      <c r="Q90" s="95"/>
      <c r="S90" s="75"/>
      <c r="T90" s="75"/>
    </row>
    <row r="91" spans="1:30" ht="7" hidden="1" customHeight="1">
      <c r="A91" s="96" t="s">
        <v>54</v>
      </c>
      <c r="B91" s="97" t="s">
        <v>50</v>
      </c>
      <c r="C91" s="97"/>
      <c r="D91" s="98"/>
      <c r="E91" s="98"/>
      <c r="F91" s="98"/>
      <c r="G91" s="98"/>
      <c r="H91" s="98"/>
      <c r="I91" s="98"/>
      <c r="J91" s="98"/>
      <c r="K91" s="99">
        <f t="shared" si="16"/>
        <v>0</v>
      </c>
      <c r="L91" s="72"/>
      <c r="M91" s="73"/>
      <c r="N91" s="74"/>
      <c r="Q91" s="75"/>
      <c r="S91" s="75"/>
      <c r="T91" s="75"/>
    </row>
    <row r="92" spans="1:30" ht="7" hidden="1" customHeight="1">
      <c r="A92" s="96"/>
      <c r="B92" s="83" t="s">
        <v>51</v>
      </c>
      <c r="C92" s="83"/>
      <c r="D92" s="84"/>
      <c r="E92" s="84"/>
      <c r="F92" s="84"/>
      <c r="G92" s="84"/>
      <c r="H92" s="84"/>
      <c r="I92" s="84"/>
      <c r="J92" s="84"/>
      <c r="K92" s="99">
        <f t="shared" si="16"/>
        <v>0</v>
      </c>
      <c r="L92" s="72"/>
      <c r="M92" s="73"/>
      <c r="N92" s="74"/>
      <c r="Q92" s="75"/>
      <c r="S92" s="75"/>
      <c r="T92" s="75"/>
    </row>
    <row r="93" spans="1:30" ht="7" hidden="1" customHeight="1">
      <c r="A93" s="100"/>
      <c r="B93" s="92" t="s">
        <v>52</v>
      </c>
      <c r="C93" s="92"/>
      <c r="D93" s="94"/>
      <c r="E93" s="94"/>
      <c r="F93" s="94"/>
      <c r="G93" s="94"/>
      <c r="H93" s="94"/>
      <c r="I93" s="94"/>
      <c r="J93" s="94"/>
      <c r="K93" s="101">
        <f t="shared" si="16"/>
        <v>0</v>
      </c>
      <c r="L93" s="102"/>
      <c r="M93" s="73"/>
      <c r="N93" s="74"/>
      <c r="P93" s="103"/>
      <c r="Q93" s="75"/>
      <c r="S93" s="75"/>
      <c r="T93" s="75"/>
    </row>
    <row r="94" spans="1:30" ht="14" hidden="1" customHeight="1">
      <c r="A94" s="68"/>
      <c r="D94" s="104"/>
      <c r="E94" s="104"/>
      <c r="F94" s="104"/>
      <c r="G94" s="104"/>
      <c r="H94" s="104"/>
      <c r="I94" s="104"/>
      <c r="J94" s="104"/>
      <c r="K94" s="105">
        <f>SUM(D85:J93)</f>
        <v>0</v>
      </c>
      <c r="L94" s="72"/>
      <c r="M94" s="73"/>
      <c r="N94" s="74"/>
      <c r="Q94" s="75"/>
      <c r="S94" s="75"/>
      <c r="T94" s="75"/>
    </row>
    <row r="95" spans="1:30" ht="14" customHeight="1">
      <c r="A95" s="76" t="s">
        <v>55</v>
      </c>
      <c r="B95" s="76"/>
      <c r="C95" s="76"/>
      <c r="D95" s="106" t="str">
        <f>[1]Januar!D95</f>
        <v>SERVICE - GANZER TAG</v>
      </c>
      <c r="E95" s="76">
        <f>[1]Januar!E95</f>
        <v>0</v>
      </c>
      <c r="F95" s="106" t="str">
        <f>[1]Januar!J95</f>
        <v>KÜCHE/PIZZAIOLO</v>
      </c>
      <c r="G95" s="76">
        <f>[1]Januar!K95</f>
        <v>0</v>
      </c>
      <c r="H95" s="107" t="str">
        <f>[1]Januar!AC95</f>
        <v>alle MA - HALBER TAG (ohne Pause)</v>
      </c>
      <c r="I95" s="106"/>
      <c r="J95" s="108"/>
      <c r="K95" s="109"/>
      <c r="L95" s="110"/>
      <c r="M95" s="110"/>
      <c r="N95" s="110"/>
    </row>
    <row r="96" spans="1:30" s="112" customFormat="1" ht="7" customHeight="1">
      <c r="A96" s="111"/>
      <c r="B96" s="111"/>
      <c r="C96" s="111"/>
      <c r="D96" s="111"/>
      <c r="E96" s="111"/>
      <c r="F96" s="111">
        <f>[1]Januar!J96</f>
        <v>0</v>
      </c>
      <c r="G96" s="111">
        <f>[1]Januar!K96</f>
        <v>0</v>
      </c>
      <c r="H96" s="111">
        <f>[1]Januar!AC96</f>
        <v>0</v>
      </c>
      <c r="I96" s="111">
        <f>[1]Januar!AD96</f>
        <v>0</v>
      </c>
      <c r="L96" s="111"/>
      <c r="M96" s="111"/>
      <c r="N96" s="111"/>
    </row>
    <row r="97" spans="1:14" s="112" customFormat="1" ht="7" customHeight="1">
      <c r="A97" s="113" t="s">
        <v>56</v>
      </c>
      <c r="B97" s="114" t="s">
        <v>57</v>
      </c>
      <c r="C97" s="115"/>
      <c r="D97" s="116">
        <f>[1]Januar!D97</f>
        <v>6</v>
      </c>
      <c r="E97" s="117" t="str">
        <f>[1]Januar!E97</f>
        <v>06:30 - 16:00</v>
      </c>
      <c r="F97" s="116">
        <f>[1]Januar!J97</f>
        <v>6</v>
      </c>
      <c r="G97" s="118" t="str">
        <f>[1]Januar!K97</f>
        <v>10:00 - 14:00 / 17:00 - 22:00</v>
      </c>
      <c r="H97" s="116" t="str">
        <f>[1]Januar!AC97</f>
        <v>8H</v>
      </c>
      <c r="I97" s="118" t="str">
        <f>[1]Januar!AD97</f>
        <v>08:30 - 13:00</v>
      </c>
      <c r="J97" s="119"/>
      <c r="K97" s="119"/>
      <c r="L97" s="120"/>
      <c r="N97" s="111"/>
    </row>
    <row r="98" spans="1:14" s="112" customFormat="1" ht="7" customHeight="1">
      <c r="A98" s="121" t="s">
        <v>30</v>
      </c>
      <c r="B98" s="122" t="s">
        <v>58</v>
      </c>
      <c r="C98" s="122"/>
      <c r="D98" s="113">
        <f>[1]Januar!D98</f>
        <v>7</v>
      </c>
      <c r="E98" s="123" t="str">
        <f>[1]Januar!E98</f>
        <v>07:00 - 16:00</v>
      </c>
      <c r="F98" s="113">
        <f>[1]Januar!J98</f>
        <v>7</v>
      </c>
      <c r="G98" s="124" t="str">
        <f>[1]Januar!K98</f>
        <v>10:00 - 14:00 / 16:00 - 23:00</v>
      </c>
      <c r="H98" s="113" t="str">
        <f>[1]Januar!AC98</f>
        <v>10H</v>
      </c>
      <c r="I98" s="124" t="str">
        <f>[1]Januar!AD98</f>
        <v>10:00 - 14:00</v>
      </c>
      <c r="J98" s="115"/>
      <c r="K98" s="115"/>
      <c r="L98" s="120"/>
      <c r="N98" s="111"/>
    </row>
    <row r="99" spans="1:14" s="112" customFormat="1" ht="7" customHeight="1">
      <c r="A99" s="125" t="s">
        <v>59</v>
      </c>
      <c r="B99" s="114" t="s">
        <v>60</v>
      </c>
      <c r="C99" s="114"/>
      <c r="D99" s="126">
        <f>[1]Januar!D99</f>
        <v>8</v>
      </c>
      <c r="E99" s="127" t="str">
        <f>[1]Januar!E99</f>
        <v>08:30 - 16:00</v>
      </c>
      <c r="F99" s="126">
        <f>[1]Januar!J99</f>
        <v>8</v>
      </c>
      <c r="G99" s="127" t="str">
        <f>[1]Januar!K99</f>
        <v>10:00 - 14:00 / 17:00 - 22:00</v>
      </c>
      <c r="H99" s="116" t="str">
        <f>[1]Januar!AC99</f>
        <v>11H</v>
      </c>
      <c r="I99" s="118" t="str">
        <f>[1]Januar!AD99</f>
        <v>11:00 - 16:00</v>
      </c>
      <c r="J99" s="119"/>
      <c r="K99" s="119"/>
      <c r="L99" s="120"/>
      <c r="N99" s="111"/>
    </row>
    <row r="100" spans="1:14" s="112" customFormat="1" ht="7" customHeight="1">
      <c r="A100" s="128" t="s">
        <v>61</v>
      </c>
      <c r="B100" s="122" t="s">
        <v>62</v>
      </c>
      <c r="C100" s="122"/>
      <c r="D100" s="113" t="str">
        <f>[1]Januar!D100</f>
        <v>S10</v>
      </c>
      <c r="E100" s="124" t="str">
        <f>[1]Januar!E100</f>
        <v>10:00 - 14:00 / 16/17:00 - 22/23:00</v>
      </c>
      <c r="F100" s="113">
        <f>[1]Januar!J100</f>
        <v>9</v>
      </c>
      <c r="G100" s="124" t="str">
        <f>[1]Januar!K100</f>
        <v>10:00 - 14:00 / 16:00 - 23:00</v>
      </c>
      <c r="H100" s="113" t="str">
        <f>[1]Januar!AC100</f>
        <v>17H</v>
      </c>
      <c r="I100" s="124">
        <f>[1]Januar!AD100</f>
        <v>0</v>
      </c>
      <c r="J100" s="115"/>
      <c r="K100" s="115"/>
      <c r="L100" s="120"/>
      <c r="N100" s="111"/>
    </row>
    <row r="101" spans="1:14" s="112" customFormat="1" ht="7" customHeight="1">
      <c r="A101" s="129" t="s">
        <v>63</v>
      </c>
      <c r="B101" s="114" t="s">
        <v>64</v>
      </c>
      <c r="C101" s="115"/>
      <c r="D101" s="116">
        <f>[1]Januar!D101</f>
        <v>10</v>
      </c>
      <c r="E101" s="118" t="str">
        <f>[1]Januar!E101</f>
        <v>14:00 - 23:00</v>
      </c>
      <c r="F101" s="116">
        <f>[1]Januar!J101</f>
        <v>10</v>
      </c>
      <c r="G101" s="118" t="str">
        <f>[1]Januar!K101</f>
        <v>14:00 - 23:00</v>
      </c>
      <c r="H101" s="116" t="str">
        <f>[1]Januar!AC101</f>
        <v>18H</v>
      </c>
      <c r="I101" s="118">
        <f>[1]Januar!AD101</f>
        <v>0</v>
      </c>
      <c r="J101" s="119"/>
      <c r="K101" s="119"/>
      <c r="L101" s="120"/>
      <c r="N101" s="111"/>
    </row>
    <row r="102" spans="1:14" s="112" customFormat="1" ht="7" customHeight="1">
      <c r="A102" s="125" t="s">
        <v>65</v>
      </c>
      <c r="B102" s="122" t="s">
        <v>66</v>
      </c>
      <c r="C102" s="119"/>
      <c r="D102" s="130" t="str">
        <f>[1]Januar!D102</f>
        <v>11</v>
      </c>
      <c r="E102" s="124">
        <f>[1]Januar!E102</f>
        <v>0</v>
      </c>
      <c r="F102" s="113">
        <f>[1]Januar!J102</f>
        <v>14</v>
      </c>
      <c r="G102" s="124" t="str">
        <f>[1]Januar!K102</f>
        <v>14:00 - 23:00</v>
      </c>
      <c r="H102" s="113">
        <f>[1]Januar!AC102</f>
        <v>0</v>
      </c>
      <c r="I102" s="124">
        <f>[1]Januar!AD102</f>
        <v>0</v>
      </c>
      <c r="J102" s="115"/>
      <c r="K102" s="115"/>
      <c r="L102" s="120"/>
      <c r="N102" s="111"/>
    </row>
    <row r="103" spans="1:14" s="112" customFormat="1" ht="7" customHeight="1">
      <c r="A103" s="131" t="s">
        <v>67</v>
      </c>
      <c r="B103" s="114" t="s">
        <v>68</v>
      </c>
      <c r="C103" s="115"/>
      <c r="D103" s="116">
        <f>[1]Januar!D103</f>
        <v>12</v>
      </c>
      <c r="E103" s="118">
        <f>[1]Januar!E103</f>
        <v>0</v>
      </c>
      <c r="F103" s="116" t="str">
        <f>[1]Januar!J103</f>
        <v>S11</v>
      </c>
      <c r="G103" s="118" t="str">
        <f>[1]Januar!K103</f>
        <v>11:00 - 16:00 / 18:00 - 23:00</v>
      </c>
      <c r="H103" s="116">
        <f>[1]Januar!AC103</f>
        <v>0</v>
      </c>
      <c r="I103" s="118">
        <f>[1]Januar!AD103</f>
        <v>0</v>
      </c>
      <c r="J103" s="119"/>
      <c r="K103" s="119"/>
      <c r="L103" s="120"/>
      <c r="N103" s="111"/>
    </row>
    <row r="104" spans="1:14" s="112" customFormat="1" ht="7" customHeight="1">
      <c r="A104" s="132" t="s">
        <v>69</v>
      </c>
      <c r="B104" s="122" t="s">
        <v>70</v>
      </c>
      <c r="C104" s="119"/>
      <c r="D104" s="113">
        <f>[1]Januar!D104</f>
        <v>0</v>
      </c>
      <c r="E104" s="124">
        <f>[1]Januar!E104</f>
        <v>0</v>
      </c>
      <c r="F104" s="113" t="str">
        <f>[1]Januar!J104</f>
        <v>S10</v>
      </c>
      <c r="G104" s="124" t="str">
        <f>[1]Januar!K104</f>
        <v>10:00 - 14:00 / 16:00 - 23:00</v>
      </c>
      <c r="H104" s="113">
        <f>[1]Januar!AC104</f>
        <v>0</v>
      </c>
      <c r="I104" s="124">
        <f>[1]Januar!AD104</f>
        <v>0</v>
      </c>
      <c r="J104" s="115"/>
      <c r="K104" s="115"/>
      <c r="L104" s="120"/>
      <c r="N104" s="111"/>
    </row>
    <row r="105" spans="1:14" s="112" customFormat="1" ht="7" customHeight="1">
      <c r="A105" s="133" t="s">
        <v>71</v>
      </c>
      <c r="B105" s="114" t="s">
        <v>72</v>
      </c>
      <c r="C105" s="115"/>
      <c r="D105" s="116">
        <f>[1]Januar!D105</f>
        <v>0</v>
      </c>
      <c r="E105" s="118">
        <f>[1]Januar!E105</f>
        <v>0</v>
      </c>
      <c r="F105" s="116">
        <f>[1]Januar!J105</f>
        <v>0</v>
      </c>
      <c r="G105" s="118">
        <f>[1]Januar!K105</f>
        <v>0</v>
      </c>
      <c r="H105" s="116">
        <f>[1]Januar!AC105</f>
        <v>0</v>
      </c>
      <c r="I105" s="118">
        <f>[1]Januar!AD105</f>
        <v>0</v>
      </c>
      <c r="J105" s="119"/>
      <c r="K105" s="119"/>
      <c r="L105" s="111"/>
      <c r="M105" s="111"/>
      <c r="N105" s="111"/>
    </row>
    <row r="106" spans="1:14" s="112" customFormat="1" ht="7" customHeight="1">
      <c r="A106" s="134" t="s">
        <v>73</v>
      </c>
      <c r="B106" s="122" t="s">
        <v>74</v>
      </c>
      <c r="C106" s="119"/>
      <c r="D106" s="113">
        <f>[1]Januar!D106</f>
        <v>0</v>
      </c>
      <c r="E106" s="124">
        <f>[1]Januar!E106</f>
        <v>0</v>
      </c>
      <c r="F106" s="113">
        <f>[1]Januar!J106</f>
        <v>0</v>
      </c>
      <c r="G106" s="124">
        <f>[1]Januar!K106</f>
        <v>0</v>
      </c>
      <c r="H106" s="113">
        <f>[1]Januar!AC106</f>
        <v>0</v>
      </c>
      <c r="I106" s="124">
        <f>[1]Januar!AD106</f>
        <v>0</v>
      </c>
      <c r="J106" s="115"/>
      <c r="K106" s="115"/>
      <c r="L106" s="111"/>
      <c r="M106" s="111"/>
      <c r="N106" s="111"/>
    </row>
    <row r="107" spans="1:14" s="112" customFormat="1" ht="7" customHeight="1">
      <c r="A107" s="135" t="s">
        <v>75</v>
      </c>
      <c r="B107" s="114" t="s">
        <v>76</v>
      </c>
      <c r="C107" s="115"/>
      <c r="D107" s="116">
        <f>[1]Januar!D107</f>
        <v>0</v>
      </c>
      <c r="E107" s="118">
        <f>[1]Januar!E107</f>
        <v>0</v>
      </c>
      <c r="F107" s="116">
        <f>[1]Januar!J107</f>
        <v>0</v>
      </c>
      <c r="G107" s="118">
        <f>[1]Januar!K107</f>
        <v>0</v>
      </c>
      <c r="H107" s="116">
        <f>[1]Januar!AC107</f>
        <v>0</v>
      </c>
      <c r="I107" s="118">
        <f>[1]Januar!AD107</f>
        <v>0</v>
      </c>
      <c r="J107" s="119"/>
      <c r="K107" s="119"/>
      <c r="L107" s="111"/>
      <c r="M107" s="111"/>
      <c r="N107" s="111"/>
    </row>
    <row r="108" spans="1:14" s="112" customFormat="1" ht="7" customHeight="1">
      <c r="A108" s="136" t="s">
        <v>77</v>
      </c>
      <c r="B108" s="122" t="s">
        <v>78</v>
      </c>
      <c r="C108" s="119"/>
      <c r="D108" s="113" t="str">
        <f>[1]Januar!D108</f>
        <v>P</v>
      </c>
      <c r="E108" s="124" t="str">
        <f>[1]Januar!E108</f>
        <v>Präsenz 10:00 - Schluss</v>
      </c>
      <c r="F108" s="113">
        <f>[1]Januar!J108</f>
        <v>0</v>
      </c>
      <c r="G108" s="124">
        <f>[1]Januar!K108</f>
        <v>0</v>
      </c>
      <c r="H108" s="113">
        <f>[1]Januar!AC108</f>
        <v>0</v>
      </c>
      <c r="I108" s="124">
        <f>[1]Januar!AD108</f>
        <v>0</v>
      </c>
      <c r="J108" s="115"/>
      <c r="K108" s="115"/>
      <c r="L108" s="111"/>
      <c r="M108" s="111"/>
      <c r="N108" s="111"/>
    </row>
    <row r="109" spans="1:14" s="112" customFormat="1" ht="7" customHeight="1">
      <c r="A109" s="137" t="s">
        <v>79</v>
      </c>
      <c r="B109" s="138" t="s">
        <v>80</v>
      </c>
      <c r="C109" s="138"/>
      <c r="D109" s="139" t="str">
        <f>[1]Januar!D109</f>
        <v>B</v>
      </c>
      <c r="E109" s="140" t="str">
        <f>[1]Januar!E109</f>
        <v>Büro</v>
      </c>
      <c r="F109" s="139">
        <f>[1]Januar!J109</f>
        <v>0</v>
      </c>
      <c r="G109" s="140">
        <f>[1]Januar!K109</f>
        <v>0</v>
      </c>
      <c r="H109" s="139">
        <f>[1]Januar!AC109</f>
        <v>0</v>
      </c>
      <c r="I109" s="140">
        <f>[1]Januar!AD109</f>
        <v>0</v>
      </c>
      <c r="J109" s="141"/>
      <c r="K109" s="141"/>
    </row>
    <row r="110" spans="1:14" s="112" customFormat="1" ht="7" customHeight="1">
      <c r="A110" s="142"/>
      <c r="B110" s="142"/>
      <c r="C110" s="143"/>
      <c r="D110" s="144"/>
      <c r="E110" s="143"/>
      <c r="F110" s="143"/>
      <c r="G110" s="143"/>
      <c r="H110" s="144"/>
      <c r="I110" s="143"/>
      <c r="J110" s="145"/>
      <c r="M110" s="146"/>
    </row>
    <row r="111" spans="1:14" ht="28" customHeight="1">
      <c r="A111" s="147"/>
      <c r="B111" s="147"/>
      <c r="C111" s="148"/>
      <c r="D111" s="149"/>
      <c r="E111" s="148"/>
      <c r="F111" s="148"/>
      <c r="G111" s="150" t="s">
        <v>81</v>
      </c>
      <c r="H111" s="149"/>
      <c r="I111" s="148"/>
      <c r="J111" s="151"/>
      <c r="K111" s="148"/>
      <c r="M111" s="103"/>
    </row>
    <row r="112" spans="1:14" ht="14" customHeight="1">
      <c r="A112" s="147"/>
      <c r="B112" s="147"/>
      <c r="C112" s="148"/>
      <c r="D112" s="149"/>
      <c r="E112" s="148"/>
      <c r="F112" s="148"/>
      <c r="G112" s="150"/>
      <c r="H112" s="149"/>
      <c r="I112" s="148"/>
      <c r="J112" s="151"/>
      <c r="K112" s="148"/>
      <c r="M112" s="103"/>
    </row>
    <row r="113" spans="1:13" ht="14" customHeight="1">
      <c r="A113" s="147"/>
      <c r="B113" s="147"/>
      <c r="C113" s="148"/>
      <c r="D113" s="149"/>
      <c r="E113" s="148"/>
      <c r="F113" s="148"/>
      <c r="G113" s="150"/>
      <c r="H113" s="149"/>
      <c r="I113" s="148"/>
      <c r="J113" s="151"/>
      <c r="K113" s="148"/>
      <c r="M113" s="103"/>
    </row>
    <row r="114" spans="1:13" ht="14" customHeight="1">
      <c r="A114" s="103"/>
      <c r="B114" s="103"/>
      <c r="D114" s="152" t="s">
        <v>82</v>
      </c>
      <c r="E114" s="153"/>
      <c r="F114" s="154"/>
      <c r="G114" s="155"/>
      <c r="H114" s="156" t="s">
        <v>83</v>
      </c>
      <c r="I114" s="157"/>
      <c r="J114" s="158"/>
      <c r="M114" s="103"/>
    </row>
    <row r="115" spans="1:13" ht="14" customHeight="1">
      <c r="B115" s="103"/>
      <c r="D115" s="152" t="s">
        <v>84</v>
      </c>
      <c r="E115" s="159" t="s">
        <v>85</v>
      </c>
      <c r="F115" s="160" t="s">
        <v>29</v>
      </c>
      <c r="G115" s="161"/>
      <c r="H115" s="152" t="s">
        <v>84</v>
      </c>
      <c r="I115" s="159" t="s">
        <v>85</v>
      </c>
      <c r="J115" s="158" t="s">
        <v>29</v>
      </c>
      <c r="M115" s="103"/>
    </row>
    <row r="116" spans="1:13" ht="14" customHeight="1">
      <c r="B116" s="103"/>
      <c r="D116" s="152" t="s">
        <v>86</v>
      </c>
      <c r="E116" s="159" t="s">
        <v>87</v>
      </c>
      <c r="F116" s="160" t="s">
        <v>31</v>
      </c>
      <c r="G116" s="161"/>
      <c r="H116" s="152" t="s">
        <v>88</v>
      </c>
      <c r="I116" s="159" t="s">
        <v>89</v>
      </c>
      <c r="J116" s="158" t="s">
        <v>90</v>
      </c>
      <c r="M116" s="103"/>
    </row>
    <row r="117" spans="1:13" ht="14" customHeight="1">
      <c r="B117" s="103"/>
      <c r="D117" s="152" t="s">
        <v>91</v>
      </c>
      <c r="E117" s="159" t="s">
        <v>92</v>
      </c>
      <c r="F117" s="160" t="s">
        <v>93</v>
      </c>
      <c r="G117" s="161"/>
      <c r="H117" s="162"/>
      <c r="I117" s="153"/>
      <c r="J117" s="158"/>
      <c r="M117" s="103"/>
    </row>
    <row r="118" spans="1:13" ht="14" customHeight="1">
      <c r="B118" s="103"/>
      <c r="D118" s="152" t="s">
        <v>94</v>
      </c>
      <c r="E118" s="159" t="s">
        <v>95</v>
      </c>
      <c r="F118" s="160" t="s">
        <v>96</v>
      </c>
      <c r="G118" s="161"/>
      <c r="H118" s="152" t="s">
        <v>97</v>
      </c>
      <c r="I118" s="159" t="s">
        <v>98</v>
      </c>
      <c r="J118" s="158" t="s">
        <v>36</v>
      </c>
      <c r="M118" s="103"/>
    </row>
    <row r="119" spans="1:13" ht="14" customHeight="1">
      <c r="B119" s="103"/>
      <c r="D119" s="152" t="s">
        <v>38</v>
      </c>
      <c r="E119" s="159" t="s">
        <v>99</v>
      </c>
      <c r="F119" s="160"/>
      <c r="G119" s="161"/>
      <c r="H119" s="152" t="s">
        <v>94</v>
      </c>
      <c r="I119" s="159" t="s">
        <v>95</v>
      </c>
      <c r="J119" s="158" t="s">
        <v>96</v>
      </c>
      <c r="M119" s="103"/>
    </row>
    <row r="120" spans="1:13" ht="14" customHeight="1">
      <c r="B120" s="103"/>
      <c r="D120" s="152" t="s">
        <v>100</v>
      </c>
      <c r="E120" s="159" t="s">
        <v>101</v>
      </c>
      <c r="F120" s="160" t="s">
        <v>102</v>
      </c>
      <c r="G120" s="161"/>
      <c r="H120" s="152" t="s">
        <v>103</v>
      </c>
      <c r="I120" s="159" t="s">
        <v>104</v>
      </c>
      <c r="J120" s="158" t="s">
        <v>105</v>
      </c>
      <c r="M120" s="103"/>
    </row>
    <row r="121" spans="1:13" ht="14" customHeight="1">
      <c r="B121" s="103"/>
      <c r="D121" s="152" t="s">
        <v>106</v>
      </c>
      <c r="E121" s="159" t="s">
        <v>107</v>
      </c>
      <c r="F121" s="160" t="s">
        <v>107</v>
      </c>
      <c r="G121" s="161"/>
      <c r="H121" s="152" t="s">
        <v>108</v>
      </c>
      <c r="I121" s="159" t="s">
        <v>95</v>
      </c>
      <c r="J121" s="158" t="s">
        <v>96</v>
      </c>
      <c r="M121" s="103"/>
    </row>
    <row r="122" spans="1:13" ht="14" customHeight="1">
      <c r="B122" s="103"/>
      <c r="D122" s="152" t="s">
        <v>109</v>
      </c>
      <c r="E122" s="159" t="s">
        <v>110</v>
      </c>
      <c r="F122" s="160" t="s">
        <v>111</v>
      </c>
      <c r="G122" s="161"/>
      <c r="H122" s="152" t="s">
        <v>112</v>
      </c>
      <c r="I122" s="159" t="s">
        <v>113</v>
      </c>
      <c r="J122" s="158" t="s">
        <v>31</v>
      </c>
      <c r="M122" s="103"/>
    </row>
    <row r="123" spans="1:13" ht="14" customHeight="1">
      <c r="B123" s="103"/>
      <c r="D123" s="152" t="s">
        <v>114</v>
      </c>
      <c r="E123" s="159" t="s">
        <v>30</v>
      </c>
      <c r="F123" s="160"/>
      <c r="G123" s="161"/>
      <c r="H123" s="152" t="s">
        <v>114</v>
      </c>
      <c r="I123" s="159" t="s">
        <v>30</v>
      </c>
      <c r="J123" s="158"/>
      <c r="M123" s="103"/>
    </row>
    <row r="124" spans="1:13" ht="14" customHeight="1">
      <c r="B124" s="103"/>
      <c r="D124" s="152" t="s">
        <v>115</v>
      </c>
      <c r="E124" s="159" t="s">
        <v>116</v>
      </c>
      <c r="F124" s="160" t="s">
        <v>117</v>
      </c>
      <c r="G124" s="161"/>
      <c r="H124" s="152" t="s">
        <v>118</v>
      </c>
      <c r="I124" s="159" t="s">
        <v>119</v>
      </c>
      <c r="J124" s="158" t="s">
        <v>120</v>
      </c>
      <c r="M124" s="103"/>
    </row>
    <row r="125" spans="1:13" ht="14" customHeight="1">
      <c r="B125" s="103"/>
      <c r="D125" s="152" t="s">
        <v>40</v>
      </c>
      <c r="E125" s="159" t="s">
        <v>121</v>
      </c>
      <c r="F125" s="160"/>
      <c r="G125" s="161"/>
      <c r="H125" s="152" t="s">
        <v>122</v>
      </c>
      <c r="I125" s="159" t="s">
        <v>123</v>
      </c>
      <c r="J125" s="158" t="s">
        <v>96</v>
      </c>
      <c r="M125" s="103"/>
    </row>
    <row r="126" spans="1:13" ht="14" customHeight="1">
      <c r="B126" s="103"/>
      <c r="D126" s="152" t="s">
        <v>38</v>
      </c>
      <c r="E126" s="159" t="s">
        <v>124</v>
      </c>
      <c r="F126" s="160"/>
      <c r="G126" s="161"/>
      <c r="H126" s="152" t="s">
        <v>125</v>
      </c>
      <c r="I126" s="159" t="s">
        <v>126</v>
      </c>
      <c r="J126" s="158" t="s">
        <v>102</v>
      </c>
      <c r="M126" s="103"/>
    </row>
    <row r="127" spans="1:13" ht="14" customHeight="1">
      <c r="B127" s="103"/>
      <c r="D127" s="152" t="s">
        <v>125</v>
      </c>
      <c r="E127" s="159" t="s">
        <v>101</v>
      </c>
      <c r="F127" s="160"/>
      <c r="G127" s="161"/>
      <c r="H127" s="152" t="s">
        <v>127</v>
      </c>
      <c r="I127" s="159" t="s">
        <v>128</v>
      </c>
      <c r="J127" s="158" t="s">
        <v>93</v>
      </c>
      <c r="M127" s="103"/>
    </row>
    <row r="128" spans="1:13" ht="14" customHeight="1">
      <c r="B128" s="103"/>
      <c r="D128" s="162"/>
      <c r="E128" s="163"/>
      <c r="F128" s="154"/>
      <c r="G128" s="155"/>
      <c r="H128" s="152" t="s">
        <v>129</v>
      </c>
      <c r="I128" s="159" t="s">
        <v>130</v>
      </c>
      <c r="J128" s="158" t="s">
        <v>131</v>
      </c>
      <c r="M128" s="103"/>
    </row>
    <row r="129" spans="2:13" ht="14" customHeight="1">
      <c r="B129" s="103"/>
      <c r="D129" s="162"/>
      <c r="E129" s="163"/>
      <c r="F129" s="154"/>
      <c r="G129" s="155"/>
      <c r="H129" s="152" t="s">
        <v>109</v>
      </c>
      <c r="I129" s="159" t="s">
        <v>132</v>
      </c>
      <c r="J129" s="158" t="s">
        <v>111</v>
      </c>
      <c r="M129" s="103"/>
    </row>
    <row r="130" spans="2:13" ht="14" customHeight="1">
      <c r="B130" s="103"/>
      <c r="D130" s="162"/>
      <c r="E130" s="163"/>
      <c r="F130" s="154"/>
      <c r="G130" s="155"/>
      <c r="H130" s="152" t="s">
        <v>133</v>
      </c>
      <c r="I130" s="159" t="s">
        <v>99</v>
      </c>
      <c r="J130" s="158" t="s">
        <v>134</v>
      </c>
      <c r="M130" s="103"/>
    </row>
    <row r="131" spans="2:13" ht="14" customHeight="1">
      <c r="B131" s="103"/>
      <c r="D131" s="162"/>
      <c r="E131" s="163"/>
      <c r="F131" s="154"/>
      <c r="G131" s="155"/>
      <c r="H131" s="152" t="s">
        <v>91</v>
      </c>
      <c r="I131" s="159" t="s">
        <v>92</v>
      </c>
      <c r="J131" s="158" t="s">
        <v>93</v>
      </c>
      <c r="M131" s="103"/>
    </row>
    <row r="132" spans="2:13" ht="14" customHeight="1">
      <c r="B132" s="103"/>
      <c r="D132" s="162"/>
      <c r="E132" s="163"/>
      <c r="F132" s="154"/>
      <c r="G132" s="155"/>
      <c r="H132" s="152" t="s">
        <v>135</v>
      </c>
      <c r="I132" s="159" t="s">
        <v>130</v>
      </c>
      <c r="J132" s="158" t="s">
        <v>36</v>
      </c>
      <c r="M132" s="103"/>
    </row>
    <row r="133" spans="2:13" ht="14" customHeight="1">
      <c r="B133" s="103"/>
      <c r="D133" s="162"/>
      <c r="E133" s="163"/>
      <c r="F133" s="154"/>
      <c r="G133" s="155"/>
      <c r="H133" s="152" t="s">
        <v>136</v>
      </c>
      <c r="I133" s="159" t="s">
        <v>99</v>
      </c>
      <c r="J133" s="158" t="s">
        <v>137</v>
      </c>
      <c r="M133" s="103"/>
    </row>
    <row r="134" spans="2:13" ht="14" customHeight="1">
      <c r="B134" s="103"/>
      <c r="M134" s="103"/>
    </row>
    <row r="135" spans="2:13" ht="14" customHeight="1">
      <c r="B135" s="103"/>
      <c r="M135" s="103"/>
    </row>
    <row r="136" spans="2:13" ht="14" customHeight="1">
      <c r="B136" s="103"/>
      <c r="M136" s="103"/>
    </row>
    <row r="137" spans="2:13" ht="14" customHeight="1">
      <c r="B137" s="103"/>
      <c r="M137" s="103"/>
    </row>
    <row r="138" spans="2:13" ht="14" customHeight="1">
      <c r="B138" s="103"/>
      <c r="M138" s="103"/>
    </row>
    <row r="139" spans="2:13" ht="14" customHeight="1">
      <c r="B139" s="103"/>
      <c r="M139" s="103"/>
    </row>
    <row r="140" spans="2:13" ht="14" customHeight="1">
      <c r="B140" s="103"/>
      <c r="M140" s="103"/>
    </row>
    <row r="141" spans="2:13" ht="14" customHeight="1">
      <c r="B141" s="103"/>
      <c r="M141" s="103"/>
    </row>
    <row r="142" spans="2:13" ht="14" customHeight="1">
      <c r="B142" s="103"/>
      <c r="M142" s="103"/>
    </row>
    <row r="143" spans="2:13" ht="14" customHeight="1">
      <c r="B143" s="103"/>
      <c r="M143" s="103"/>
    </row>
    <row r="144" spans="2:13" ht="14" customHeight="1">
      <c r="B144" s="103"/>
      <c r="M144" s="103"/>
    </row>
    <row r="145" spans="2:13" ht="14" customHeight="1">
      <c r="B145" s="103"/>
      <c r="M145" s="103"/>
    </row>
    <row r="146" spans="2:13" ht="14" customHeight="1">
      <c r="B146" s="103"/>
      <c r="M146" s="103"/>
    </row>
    <row r="147" spans="2:13" ht="14" customHeight="1">
      <c r="B147" s="103"/>
      <c r="M147" s="103"/>
    </row>
    <row r="148" spans="2:13" ht="14" customHeight="1">
      <c r="B148" s="103"/>
      <c r="M148" s="103"/>
    </row>
    <row r="149" spans="2:13" ht="14" customHeight="1">
      <c r="B149" s="103"/>
      <c r="M149" s="103"/>
    </row>
    <row r="150" spans="2:13" ht="14" customHeight="1">
      <c r="B150" s="103"/>
      <c r="M150" s="103"/>
    </row>
    <row r="151" spans="2:13" ht="14" customHeight="1">
      <c r="B151" s="103"/>
      <c r="M151" s="103"/>
    </row>
    <row r="152" spans="2:13" ht="14" customHeight="1">
      <c r="B152" s="103"/>
      <c r="M152" s="103"/>
    </row>
    <row r="153" spans="2:13" ht="14" customHeight="1">
      <c r="B153" s="103"/>
      <c r="M153" s="103"/>
    </row>
    <row r="154" spans="2:13" ht="14" customHeight="1">
      <c r="B154" s="103"/>
      <c r="M154" s="103"/>
    </row>
    <row r="155" spans="2:13" ht="14" customHeight="1">
      <c r="B155" s="103"/>
      <c r="M155" s="103"/>
    </row>
    <row r="156" spans="2:13" ht="14" customHeight="1">
      <c r="B156" s="103"/>
      <c r="M156" s="103"/>
    </row>
    <row r="157" spans="2:13" ht="14" customHeight="1">
      <c r="B157" s="103"/>
      <c r="M157" s="103"/>
    </row>
    <row r="158" spans="2:13" ht="14" customHeight="1">
      <c r="B158" s="103"/>
      <c r="M158" s="103"/>
    </row>
    <row r="159" spans="2:13" ht="14" customHeight="1">
      <c r="B159" s="103"/>
      <c r="M159" s="103"/>
    </row>
    <row r="160" spans="2:13" ht="14" customHeight="1">
      <c r="B160" s="103"/>
      <c r="M160" s="103"/>
    </row>
    <row r="161" spans="2:13" ht="14" customHeight="1">
      <c r="B161" s="103"/>
      <c r="M161" s="103"/>
    </row>
    <row r="162" spans="2:13" ht="14" customHeight="1">
      <c r="B162" s="103"/>
      <c r="M162" s="103"/>
    </row>
    <row r="163" spans="2:13" ht="14" customHeight="1">
      <c r="B163" s="103"/>
      <c r="M163" s="103"/>
    </row>
    <row r="164" spans="2:13" ht="14" customHeight="1">
      <c r="B164" s="103"/>
      <c r="M164" s="103"/>
    </row>
    <row r="165" spans="2:13" ht="14" customHeight="1">
      <c r="B165" s="103"/>
      <c r="M165" s="103"/>
    </row>
    <row r="166" spans="2:13" ht="14" customHeight="1">
      <c r="B166" s="103"/>
      <c r="M166" s="103"/>
    </row>
    <row r="167" spans="2:13" ht="14" customHeight="1">
      <c r="B167" s="103"/>
      <c r="M167" s="103"/>
    </row>
    <row r="168" spans="2:13" ht="14" customHeight="1">
      <c r="B168" s="103"/>
      <c r="M168" s="103"/>
    </row>
    <row r="169" spans="2:13" ht="14" customHeight="1">
      <c r="B169" s="103"/>
      <c r="M169" s="103"/>
    </row>
    <row r="170" spans="2:13" ht="14" customHeight="1">
      <c r="B170" s="103"/>
      <c r="M170" s="103"/>
    </row>
    <row r="171" spans="2:13" ht="14" customHeight="1">
      <c r="B171" s="103"/>
      <c r="M171" s="103"/>
    </row>
    <row r="172" spans="2:13" ht="14" customHeight="1">
      <c r="B172" s="103"/>
      <c r="M172" s="103"/>
    </row>
    <row r="173" spans="2:13" ht="14" customHeight="1">
      <c r="B173" s="103"/>
      <c r="M173" s="103"/>
    </row>
    <row r="174" spans="2:13" ht="14" customHeight="1">
      <c r="B174" s="103"/>
      <c r="M174" s="103"/>
    </row>
    <row r="175" spans="2:13" ht="14" customHeight="1">
      <c r="B175" s="103"/>
      <c r="M175" s="103"/>
    </row>
    <row r="176" spans="2:13" ht="14" customHeight="1">
      <c r="B176" s="103"/>
      <c r="M176" s="103"/>
    </row>
    <row r="177" spans="2:13" ht="14" customHeight="1">
      <c r="B177" s="103"/>
      <c r="M177" s="103"/>
    </row>
    <row r="178" spans="2:13" ht="14" customHeight="1">
      <c r="B178" s="103"/>
      <c r="M178" s="103"/>
    </row>
    <row r="179" spans="2:13" ht="14" customHeight="1">
      <c r="B179" s="103"/>
      <c r="M179" s="103"/>
    </row>
    <row r="180" spans="2:13" ht="14" customHeight="1">
      <c r="B180" s="103"/>
      <c r="M180" s="103"/>
    </row>
    <row r="181" spans="2:13" ht="14" customHeight="1">
      <c r="B181" s="103"/>
      <c r="M181" s="103"/>
    </row>
    <row r="182" spans="2:13" ht="14" customHeight="1">
      <c r="B182" s="103"/>
      <c r="M182" s="103"/>
    </row>
    <row r="183" spans="2:13" ht="14" customHeight="1">
      <c r="B183" s="103"/>
      <c r="M183" s="103"/>
    </row>
    <row r="184" spans="2:13" ht="14" customHeight="1">
      <c r="B184" s="103"/>
      <c r="M184" s="103"/>
    </row>
    <row r="185" spans="2:13" ht="14" customHeight="1">
      <c r="B185" s="103"/>
      <c r="M185" s="103"/>
    </row>
    <row r="186" spans="2:13" ht="14" customHeight="1">
      <c r="B186" s="103"/>
      <c r="M186" s="103"/>
    </row>
    <row r="187" spans="2:13" ht="14" customHeight="1">
      <c r="B187" s="103"/>
      <c r="M187" s="103"/>
    </row>
    <row r="188" spans="2:13" ht="14" customHeight="1">
      <c r="B188" s="103"/>
      <c r="M188" s="103"/>
    </row>
    <row r="189" spans="2:13" ht="14" customHeight="1">
      <c r="B189" s="103"/>
      <c r="M189" s="103"/>
    </row>
    <row r="190" spans="2:13" ht="14" customHeight="1">
      <c r="B190" s="103"/>
      <c r="M190" s="103"/>
    </row>
    <row r="191" spans="2:13" ht="14" customHeight="1">
      <c r="B191" s="103"/>
      <c r="M191" s="103"/>
    </row>
    <row r="192" spans="2:13" ht="14" customHeight="1">
      <c r="B192" s="103"/>
      <c r="M192" s="103"/>
    </row>
    <row r="193" spans="2:13" ht="14" customHeight="1">
      <c r="B193" s="103"/>
      <c r="M193" s="103"/>
    </row>
    <row r="194" spans="2:13" ht="14" customHeight="1">
      <c r="B194" s="103"/>
      <c r="M194" s="103"/>
    </row>
    <row r="195" spans="2:13" ht="14" customHeight="1">
      <c r="B195" s="103"/>
      <c r="M195" s="103"/>
    </row>
    <row r="196" spans="2:13" ht="14" customHeight="1">
      <c r="B196" s="103"/>
      <c r="M196" s="103"/>
    </row>
    <row r="197" spans="2:13" ht="14" customHeight="1">
      <c r="B197" s="103"/>
      <c r="M197" s="103"/>
    </row>
    <row r="198" spans="2:13" ht="14" customHeight="1">
      <c r="B198" s="103"/>
      <c r="M198" s="103"/>
    </row>
    <row r="199" spans="2:13" ht="14" customHeight="1">
      <c r="B199" s="103"/>
      <c r="M199" s="103"/>
    </row>
    <row r="200" spans="2:13" ht="14" customHeight="1">
      <c r="B200" s="103"/>
      <c r="M200" s="103"/>
    </row>
    <row r="201" spans="2:13" ht="14" customHeight="1">
      <c r="B201" s="103"/>
      <c r="M201" s="103"/>
    </row>
    <row r="202" spans="2:13" ht="14" customHeight="1">
      <c r="B202" s="103"/>
      <c r="M202" s="103"/>
    </row>
    <row r="203" spans="2:13" ht="14" customHeight="1">
      <c r="B203" s="103"/>
      <c r="M203" s="103"/>
    </row>
    <row r="204" spans="2:13" ht="14" customHeight="1">
      <c r="B204" s="103"/>
      <c r="M204" s="103"/>
    </row>
    <row r="205" spans="2:13" ht="14" customHeight="1">
      <c r="B205" s="103"/>
      <c r="M205" s="103"/>
    </row>
    <row r="206" spans="2:13" ht="14" customHeight="1">
      <c r="B206" s="103"/>
      <c r="M206" s="103"/>
    </row>
    <row r="207" spans="2:13" ht="14" customHeight="1">
      <c r="B207" s="103"/>
      <c r="M207" s="103"/>
    </row>
    <row r="208" spans="2:13" ht="14" customHeight="1">
      <c r="B208" s="103"/>
      <c r="M208" s="103"/>
    </row>
    <row r="209" spans="2:13" ht="14" customHeight="1">
      <c r="B209" s="103"/>
      <c r="M209" s="103"/>
    </row>
    <row r="210" spans="2:13" ht="14" customHeight="1">
      <c r="B210" s="103"/>
      <c r="M210" s="103"/>
    </row>
    <row r="211" spans="2:13" ht="14" customHeight="1">
      <c r="B211" s="103"/>
      <c r="M211" s="103"/>
    </row>
    <row r="212" spans="2:13" ht="14" customHeight="1">
      <c r="B212" s="103"/>
      <c r="M212" s="103"/>
    </row>
    <row r="213" spans="2:13" ht="14" customHeight="1">
      <c r="B213" s="103"/>
      <c r="M213" s="103"/>
    </row>
    <row r="214" spans="2:13" ht="14" customHeight="1">
      <c r="B214" s="103"/>
      <c r="M214" s="103"/>
    </row>
    <row r="215" spans="2:13" ht="14" customHeight="1">
      <c r="B215" s="103"/>
      <c r="M215" s="103"/>
    </row>
    <row r="216" spans="2:13" ht="14" customHeight="1">
      <c r="B216" s="103"/>
      <c r="M216" s="103"/>
    </row>
    <row r="217" spans="2:13" ht="14" customHeight="1">
      <c r="B217" s="103"/>
      <c r="M217" s="103"/>
    </row>
    <row r="218" spans="2:13" ht="14" customHeight="1">
      <c r="B218" s="103"/>
      <c r="M218" s="103"/>
    </row>
    <row r="219" spans="2:13" ht="14" customHeight="1">
      <c r="B219" s="103"/>
      <c r="M219" s="103"/>
    </row>
    <row r="220" spans="2:13" ht="14" customHeight="1">
      <c r="B220" s="103"/>
      <c r="M220" s="103"/>
    </row>
    <row r="221" spans="2:13" ht="14" customHeight="1">
      <c r="B221" s="103"/>
      <c r="M221" s="103"/>
    </row>
    <row r="222" spans="2:13" ht="14" customHeight="1">
      <c r="B222" s="103"/>
      <c r="M222" s="103"/>
    </row>
    <row r="223" spans="2:13" ht="14" customHeight="1">
      <c r="B223" s="103"/>
      <c r="M223" s="103"/>
    </row>
    <row r="224" spans="2:13" ht="14" customHeight="1">
      <c r="B224" s="103"/>
      <c r="M224" s="103"/>
    </row>
    <row r="225" spans="2:13" ht="14" customHeight="1">
      <c r="B225" s="103"/>
      <c r="M225" s="103"/>
    </row>
    <row r="226" spans="2:13" ht="14" customHeight="1">
      <c r="B226" s="103"/>
      <c r="M226" s="103"/>
    </row>
    <row r="227" spans="2:13" ht="14" customHeight="1">
      <c r="B227" s="103"/>
      <c r="M227" s="103"/>
    </row>
    <row r="228" spans="2:13" ht="14" customHeight="1">
      <c r="B228" s="103"/>
      <c r="M228" s="103"/>
    </row>
    <row r="229" spans="2:13" ht="14" customHeight="1">
      <c r="B229" s="103"/>
      <c r="M229" s="103"/>
    </row>
    <row r="230" spans="2:13" ht="14" customHeight="1">
      <c r="B230" s="103"/>
      <c r="M230" s="103"/>
    </row>
    <row r="231" spans="2:13" ht="14" customHeight="1">
      <c r="B231" s="103"/>
      <c r="M231" s="103"/>
    </row>
    <row r="232" spans="2:13" ht="14" customHeight="1">
      <c r="B232" s="103"/>
      <c r="M232" s="103"/>
    </row>
    <row r="233" spans="2:13" ht="14" customHeight="1">
      <c r="B233" s="103"/>
      <c r="M233" s="103"/>
    </row>
    <row r="234" spans="2:13" ht="14" customHeight="1">
      <c r="B234" s="103"/>
      <c r="M234" s="103"/>
    </row>
    <row r="235" spans="2:13" ht="14" customHeight="1">
      <c r="B235" s="103"/>
      <c r="M235" s="103"/>
    </row>
    <row r="236" spans="2:13" ht="14" customHeight="1">
      <c r="B236" s="103"/>
      <c r="M236" s="103"/>
    </row>
    <row r="237" spans="2:13" ht="14" customHeight="1">
      <c r="B237" s="103"/>
      <c r="M237" s="103"/>
    </row>
    <row r="238" spans="2:13" ht="14" customHeight="1">
      <c r="B238" s="103"/>
      <c r="M238" s="103"/>
    </row>
    <row r="239" spans="2:13" ht="14" customHeight="1">
      <c r="B239" s="103"/>
      <c r="M239" s="103"/>
    </row>
    <row r="240" spans="2:13" ht="14" customHeight="1">
      <c r="B240" s="103"/>
      <c r="M240" s="103"/>
    </row>
    <row r="241" spans="2:13" ht="14" customHeight="1">
      <c r="B241" s="103"/>
      <c r="M241" s="103"/>
    </row>
    <row r="242" spans="2:13" ht="14" customHeight="1">
      <c r="B242" s="103"/>
      <c r="M242" s="103"/>
    </row>
    <row r="243" spans="2:13" ht="14" customHeight="1">
      <c r="B243" s="103"/>
      <c r="M243" s="103"/>
    </row>
    <row r="244" spans="2:13" ht="14" customHeight="1">
      <c r="B244" s="103"/>
      <c r="M244" s="103"/>
    </row>
    <row r="245" spans="2:13" ht="14" customHeight="1">
      <c r="B245" s="103"/>
      <c r="M245" s="103"/>
    </row>
    <row r="246" spans="2:13" ht="14" customHeight="1">
      <c r="B246" s="103"/>
      <c r="M246" s="103"/>
    </row>
    <row r="247" spans="2:13" ht="14" customHeight="1">
      <c r="B247" s="103"/>
      <c r="M247" s="103"/>
    </row>
    <row r="248" spans="2:13" ht="14" customHeight="1">
      <c r="B248" s="103"/>
      <c r="M248" s="103"/>
    </row>
    <row r="249" spans="2:13" ht="14" customHeight="1">
      <c r="B249" s="103"/>
      <c r="M249" s="103"/>
    </row>
    <row r="250" spans="2:13" ht="14" customHeight="1">
      <c r="B250" s="103"/>
      <c r="M250" s="103"/>
    </row>
    <row r="251" spans="2:13" ht="14" customHeight="1">
      <c r="B251" s="103"/>
      <c r="M251" s="103"/>
    </row>
    <row r="252" spans="2:13" ht="14" customHeight="1">
      <c r="B252" s="103"/>
      <c r="M252" s="103"/>
    </row>
    <row r="253" spans="2:13" ht="14" customHeight="1">
      <c r="B253" s="103"/>
      <c r="M253" s="103"/>
    </row>
    <row r="254" spans="2:13" ht="14" customHeight="1">
      <c r="B254" s="103"/>
      <c r="M254" s="103"/>
    </row>
    <row r="255" spans="2:13" ht="14" customHeight="1">
      <c r="B255" s="103"/>
      <c r="M255" s="103"/>
    </row>
    <row r="256" spans="2:13" ht="14" customHeight="1">
      <c r="B256" s="103"/>
      <c r="M256" s="103"/>
    </row>
    <row r="257" spans="2:13" ht="14" customHeight="1">
      <c r="B257" s="103"/>
      <c r="M257" s="103"/>
    </row>
    <row r="258" spans="2:13" ht="14" customHeight="1">
      <c r="B258" s="103"/>
      <c r="M258" s="103"/>
    </row>
    <row r="259" spans="2:13" ht="14" customHeight="1">
      <c r="B259" s="103"/>
      <c r="M259" s="103"/>
    </row>
    <row r="260" spans="2:13" ht="14" customHeight="1">
      <c r="B260" s="103"/>
      <c r="M260" s="103"/>
    </row>
    <row r="261" spans="2:13" ht="14" customHeight="1">
      <c r="B261" s="103"/>
      <c r="M261" s="103"/>
    </row>
    <row r="262" spans="2:13" ht="14" customHeight="1">
      <c r="B262" s="103"/>
      <c r="M262" s="103"/>
    </row>
    <row r="263" spans="2:13" ht="14" customHeight="1">
      <c r="B263" s="103"/>
      <c r="M263" s="103"/>
    </row>
    <row r="264" spans="2:13" ht="14" customHeight="1">
      <c r="B264" s="103"/>
      <c r="M264" s="103"/>
    </row>
    <row r="265" spans="2:13" ht="14" customHeight="1">
      <c r="B265" s="103"/>
      <c r="M265" s="103"/>
    </row>
    <row r="266" spans="2:13" ht="14" customHeight="1">
      <c r="B266" s="103"/>
      <c r="M266" s="103"/>
    </row>
    <row r="267" spans="2:13" ht="14" customHeight="1">
      <c r="B267" s="103"/>
      <c r="M267" s="103"/>
    </row>
    <row r="268" spans="2:13" ht="14" customHeight="1">
      <c r="B268" s="103"/>
      <c r="M268" s="103"/>
    </row>
    <row r="269" spans="2:13" ht="14" customHeight="1">
      <c r="B269" s="103"/>
      <c r="M269" s="103"/>
    </row>
    <row r="270" spans="2:13" ht="14" customHeight="1">
      <c r="B270" s="103"/>
      <c r="M270" s="103"/>
    </row>
    <row r="271" spans="2:13" ht="14" customHeight="1">
      <c r="B271" s="103"/>
      <c r="M271" s="103"/>
    </row>
    <row r="272" spans="2:13" ht="14" customHeight="1">
      <c r="B272" s="103"/>
      <c r="M272" s="103"/>
    </row>
    <row r="273" spans="2:13" ht="14" customHeight="1">
      <c r="B273" s="103"/>
      <c r="M273" s="103"/>
    </row>
    <row r="274" spans="2:13" ht="14" customHeight="1">
      <c r="B274" s="103"/>
      <c r="M274" s="103"/>
    </row>
    <row r="275" spans="2:13" ht="14" customHeight="1">
      <c r="B275" s="103"/>
      <c r="M275" s="103"/>
    </row>
    <row r="276" spans="2:13" ht="14" customHeight="1">
      <c r="B276" s="103"/>
      <c r="M276" s="103"/>
    </row>
    <row r="277" spans="2:13" ht="14" customHeight="1">
      <c r="B277" s="103"/>
      <c r="M277" s="103"/>
    </row>
    <row r="278" spans="2:13" ht="14" customHeight="1">
      <c r="B278" s="103"/>
      <c r="M278" s="103"/>
    </row>
    <row r="279" spans="2:13" ht="14" customHeight="1">
      <c r="B279" s="103"/>
      <c r="M279" s="103"/>
    </row>
    <row r="280" spans="2:13" ht="14" customHeight="1">
      <c r="B280" s="103"/>
      <c r="M280" s="103"/>
    </row>
    <row r="281" spans="2:13" ht="14" customHeight="1">
      <c r="B281" s="103"/>
      <c r="M281" s="103"/>
    </row>
    <row r="282" spans="2:13" ht="14" customHeight="1">
      <c r="B282" s="103"/>
      <c r="M282" s="103"/>
    </row>
    <row r="283" spans="2:13" ht="14" customHeight="1">
      <c r="B283" s="103"/>
      <c r="M283" s="103"/>
    </row>
    <row r="284" spans="2:13" ht="14" customHeight="1">
      <c r="B284" s="103"/>
      <c r="M284" s="103"/>
    </row>
    <row r="285" spans="2:13" ht="14" customHeight="1">
      <c r="B285" s="103"/>
      <c r="M285" s="103"/>
    </row>
    <row r="286" spans="2:13" ht="14" customHeight="1">
      <c r="B286" s="103"/>
      <c r="M286" s="103"/>
    </row>
    <row r="1000" spans="33:33" ht="14" customHeight="1">
      <c r="AG1000" s="165">
        <v>45799.708275462966</v>
      </c>
    </row>
    <row r="1002" spans="33:33" ht="14" customHeight="1">
      <c r="AG1002" s="165"/>
    </row>
  </sheetData>
  <sheetProtection selectLockedCells="1"/>
  <mergeCells count="14">
    <mergeCell ref="AA1:AB1"/>
    <mergeCell ref="X3:Y3"/>
    <mergeCell ref="N1:N2"/>
    <mergeCell ref="O1:P1"/>
    <mergeCell ref="Q1:R1"/>
    <mergeCell ref="S1:U1"/>
    <mergeCell ref="V1:W1"/>
    <mergeCell ref="X1:Z1"/>
    <mergeCell ref="A1:A2"/>
    <mergeCell ref="B1:B2"/>
    <mergeCell ref="C1:C2"/>
    <mergeCell ref="K1:K2"/>
    <mergeCell ref="L1:L2"/>
    <mergeCell ref="M1:M2"/>
  </mergeCells>
  <conditionalFormatting sqref="D1:J2">
    <cfRule type="timePeriod" dxfId="33" priority="5" stopIfTrue="1" timePeriod="today">
      <formula>FLOOR(D1,1)=TODAY()</formula>
    </cfRule>
  </conditionalFormatting>
  <conditionalFormatting sqref="D1:J81">
    <cfRule type="expression" dxfId="32" priority="1" stopIfTrue="1">
      <formula>D1="X"</formula>
    </cfRule>
    <cfRule type="expression" dxfId="31" priority="2" stopIfTrue="1">
      <formula>D1="XX"</formula>
    </cfRule>
    <cfRule type="expression" dxfId="30" priority="3" stopIfTrue="1">
      <formula>D1="F"</formula>
    </cfRule>
    <cfRule type="expression" dxfId="29" priority="4" stopIfTrue="1">
      <formula>D1="K"</formula>
    </cfRule>
    <cfRule type="expression" dxfId="28" priority="6" stopIfTrue="1">
      <formula>D1="U"</formula>
    </cfRule>
    <cfRule type="expression" dxfId="27" priority="7" stopIfTrue="1">
      <formula>D1="FU"</formula>
    </cfRule>
    <cfRule type="expression" dxfId="26" priority="8" stopIfTrue="1">
      <formula>D1="KU"</formula>
    </cfRule>
    <cfRule type="expression" dxfId="25" priority="9" stopIfTrue="1">
      <formula>D1="ZÜ"</formula>
    </cfRule>
    <cfRule type="expression" dxfId="24" priority="10" stopIfTrue="1">
      <formula>D1="BS"</formula>
    </cfRule>
    <cfRule type="expression" dxfId="23" priority="11" stopIfTrue="1">
      <formula>D1="SU"</formula>
    </cfRule>
    <cfRule type="expression" dxfId="22" priority="12" stopIfTrue="1">
      <formula>D1="BE"</formula>
    </cfRule>
    <cfRule type="expression" dxfId="21" priority="13" stopIfTrue="1">
      <formula>D1="C"</formula>
    </cfRule>
    <cfRule type="expression" dxfId="20" priority="14" stopIfTrue="1">
      <formula>D1="W"</formula>
    </cfRule>
    <cfRule type="expression" dxfId="19" priority="15" stopIfTrue="1">
      <formula>D1="MI"</formula>
    </cfRule>
    <cfRule type="expression" dxfId="18" priority="16" stopIfTrue="1">
      <formula>OR(MOD(D$1,7)=1,COUNTIF(FT,D$1)&gt;0)</formula>
    </cfRule>
    <cfRule type="expression" dxfId="17" priority="17" stopIfTrue="1">
      <formula>OR(MOD(D$1,7)=1,COUNTIF(Events,D$1)&gt;0)</formula>
    </cfRule>
  </conditionalFormatting>
  <printOptions horizontalCentered="1"/>
  <pageMargins left="0.45" right="0.45" top="1.1759259259259258" bottom="0.95000000000000007" header="0.30000000000000004" footer="0.30000000000000004"/>
  <pageSetup paperSize="9" scale="93" orientation="landscape" horizontalDpi="0" verticalDpi="0"/>
  <headerFooter>
    <oddHeader>&amp;L&amp;"Century Gothic,Fett"&amp;36&amp;K1F497DDIENSTPLAN&amp;C&amp;"Century Gothic,Fett"&amp;36&amp;K03+000&amp;A&amp;R&amp;"Calibri (Textkörper),Standard"&amp;K03+000&amp;G
Ristorante L'Artista, Ohmstrasse 11, 8050 Zürich</oddHeader>
    <oddFooter>&amp;L&amp;"Century Gothic,Fett"&amp;8&amp;K1F497DRingo Berndt
Langägertenstrasse 24
8125 Zollikerberg&amp;R&amp;"Century Gothic,Fett"&amp;8&amp;K1F497D&amp;F</oddFooter>
  </headerFooter>
  <drawing r:id="rId1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D5FAA-0C53-C64C-8C38-9E43C3D0E1DC}">
  <sheetPr codeName="Blatt5">
    <tabColor rgb="FFFF6600"/>
  </sheetPr>
  <dimension ref="A1:BA1012"/>
  <sheetViews>
    <sheetView showGridLines="0" showZeros="0" zoomScale="180" zoomScaleNormal="180" zoomScaleSheetLayoutView="150" zoomScalePageLayoutView="125" workbookViewId="0">
      <pane xSplit="3" ySplit="2" topLeftCell="D3" activePane="bottomRight" state="frozen"/>
      <selection activeCell="G14" sqref="G14"/>
      <selection pane="topRight" activeCell="G14" sqref="G14"/>
      <selection pane="bottomLeft" activeCell="G14" sqref="G14"/>
      <selection pane="bottomRight" activeCell="U14" sqref="U14"/>
    </sheetView>
  </sheetViews>
  <sheetFormatPr baseColWidth="10" defaultColWidth="10.83203125" defaultRowHeight="10"/>
  <cols>
    <col min="1" max="3" width="4.6640625" style="12" customWidth="1"/>
    <col min="4" max="4" width="3.33203125" style="164" customWidth="1"/>
    <col min="5" max="7" width="3.33203125" style="12" customWidth="1"/>
    <col min="8" max="8" width="3.33203125" style="164" customWidth="1"/>
    <col min="9" max="10" width="3.33203125" style="12" customWidth="1"/>
    <col min="11" max="11" width="3.33203125" style="164" customWidth="1"/>
    <col min="12" max="12" width="3.33203125" style="12" customWidth="1"/>
    <col min="13" max="13" width="3.33203125" style="164" customWidth="1"/>
    <col min="14" max="14" width="3.33203125" style="12" customWidth="1"/>
    <col min="15" max="16" width="3.33203125" style="164" customWidth="1"/>
    <col min="17" max="17" width="3.33203125" style="12" customWidth="1"/>
    <col min="18" max="18" width="3.33203125" style="164" customWidth="1"/>
    <col min="19" max="21" width="3.33203125" style="12" customWidth="1"/>
    <col min="22" max="23" width="3.33203125" style="164" customWidth="1"/>
    <col min="24" max="24" width="3.33203125" style="12" customWidth="1"/>
    <col min="25" max="26" width="3.33203125" style="164" customWidth="1"/>
    <col min="27" max="28" width="3.33203125" style="12" customWidth="1"/>
    <col min="29" max="29" width="3.33203125" style="164" customWidth="1"/>
    <col min="30" max="31" width="3.33203125" style="12" customWidth="1"/>
    <col min="32" max="34" width="3.33203125" style="164" customWidth="1"/>
    <col min="35" max="53" width="4.6640625" style="12" customWidth="1"/>
    <col min="54" max="16384" width="10.83203125" style="12"/>
  </cols>
  <sheetData>
    <row r="1" spans="1:53" ht="14" customHeight="1">
      <c r="A1" s="166">
        <f>[1]Start!A1</f>
        <v>2025</v>
      </c>
      <c r="B1" s="167">
        <f>DATE(A1,5,1)</f>
        <v>45778</v>
      </c>
      <c r="C1" s="168"/>
      <c r="D1" s="169">
        <f>DATE(A1,MONTH(B1),1)</f>
        <v>45778</v>
      </c>
      <c r="E1" s="169">
        <f t="shared" ref="E1:AH1" si="0">IF(D1="","",IF(MONTH(D1+1)&lt;&gt;MONTH(D1),"",D1+1))</f>
        <v>45779</v>
      </c>
      <c r="F1" s="169">
        <f t="shared" si="0"/>
        <v>45780</v>
      </c>
      <c r="G1" s="169">
        <f t="shared" si="0"/>
        <v>45781</v>
      </c>
      <c r="H1" s="169">
        <f t="shared" si="0"/>
        <v>45782</v>
      </c>
      <c r="I1" s="169">
        <f t="shared" si="0"/>
        <v>45783</v>
      </c>
      <c r="J1" s="169">
        <f t="shared" si="0"/>
        <v>45784</v>
      </c>
      <c r="K1" s="169">
        <f t="shared" si="0"/>
        <v>45785</v>
      </c>
      <c r="L1" s="169">
        <f t="shared" si="0"/>
        <v>45786</v>
      </c>
      <c r="M1" s="169">
        <f t="shared" si="0"/>
        <v>45787</v>
      </c>
      <c r="N1" s="169">
        <f t="shared" si="0"/>
        <v>45788</v>
      </c>
      <c r="O1" s="169">
        <f t="shared" si="0"/>
        <v>45789</v>
      </c>
      <c r="P1" s="169">
        <f t="shared" si="0"/>
        <v>45790</v>
      </c>
      <c r="Q1" s="169">
        <f t="shared" si="0"/>
        <v>45791</v>
      </c>
      <c r="R1" s="169">
        <f t="shared" si="0"/>
        <v>45792</v>
      </c>
      <c r="S1" s="169">
        <f t="shared" si="0"/>
        <v>45793</v>
      </c>
      <c r="T1" s="169">
        <f t="shared" si="0"/>
        <v>45794</v>
      </c>
      <c r="U1" s="169">
        <f t="shared" si="0"/>
        <v>45795</v>
      </c>
      <c r="V1" s="169">
        <f t="shared" si="0"/>
        <v>45796</v>
      </c>
      <c r="W1" s="169">
        <f t="shared" si="0"/>
        <v>45797</v>
      </c>
      <c r="X1" s="169">
        <f t="shared" si="0"/>
        <v>45798</v>
      </c>
      <c r="Y1" s="169">
        <f t="shared" si="0"/>
        <v>45799</v>
      </c>
      <c r="Z1" s="169">
        <f t="shared" si="0"/>
        <v>45800</v>
      </c>
      <c r="AA1" s="169">
        <f t="shared" si="0"/>
        <v>45801</v>
      </c>
      <c r="AB1" s="169">
        <f t="shared" si="0"/>
        <v>45802</v>
      </c>
      <c r="AC1" s="169">
        <f t="shared" si="0"/>
        <v>45803</v>
      </c>
      <c r="AD1" s="169">
        <f t="shared" si="0"/>
        <v>45804</v>
      </c>
      <c r="AE1" s="169">
        <f t="shared" si="0"/>
        <v>45805</v>
      </c>
      <c r="AF1" s="169">
        <f t="shared" si="0"/>
        <v>45806</v>
      </c>
      <c r="AG1" s="169">
        <f t="shared" si="0"/>
        <v>45807</v>
      </c>
      <c r="AH1" s="169">
        <f t="shared" si="0"/>
        <v>45808</v>
      </c>
      <c r="AI1" s="5" t="s">
        <v>138</v>
      </c>
      <c r="AJ1" s="166">
        <f>[1]Januar!A1</f>
        <v>2025</v>
      </c>
      <c r="AK1" s="170" t="s">
        <v>139</v>
      </c>
      <c r="AL1" s="170"/>
      <c r="AM1" s="8" t="s">
        <v>2</v>
      </c>
      <c r="AN1" s="8"/>
      <c r="AO1" s="9" t="s">
        <v>4</v>
      </c>
      <c r="AP1" s="9"/>
      <c r="AQ1" s="9"/>
      <c r="AR1" s="8" t="s">
        <v>5</v>
      </c>
      <c r="AS1" s="8"/>
      <c r="AT1" s="8" t="s">
        <v>6</v>
      </c>
      <c r="AU1" s="8"/>
      <c r="AV1" s="8"/>
      <c r="AW1" s="8" t="s">
        <v>7</v>
      </c>
      <c r="AX1" s="8"/>
      <c r="AY1" s="8"/>
      <c r="AZ1" s="171" t="s">
        <v>8</v>
      </c>
      <c r="BA1" s="11"/>
    </row>
    <row r="2" spans="1:53" ht="14" customHeight="1">
      <c r="A2" s="172"/>
      <c r="B2" s="173"/>
      <c r="C2" s="174"/>
      <c r="D2" s="175">
        <f t="shared" ref="D2:AH2" si="1">D1</f>
        <v>45778</v>
      </c>
      <c r="E2" s="175">
        <f t="shared" si="1"/>
        <v>45779</v>
      </c>
      <c r="F2" s="175">
        <f t="shared" si="1"/>
        <v>45780</v>
      </c>
      <c r="G2" s="175">
        <f t="shared" si="1"/>
        <v>45781</v>
      </c>
      <c r="H2" s="175">
        <f t="shared" si="1"/>
        <v>45782</v>
      </c>
      <c r="I2" s="175">
        <f t="shared" si="1"/>
        <v>45783</v>
      </c>
      <c r="J2" s="175">
        <f t="shared" si="1"/>
        <v>45784</v>
      </c>
      <c r="K2" s="175">
        <f t="shared" si="1"/>
        <v>45785</v>
      </c>
      <c r="L2" s="175">
        <f t="shared" si="1"/>
        <v>45786</v>
      </c>
      <c r="M2" s="175">
        <f t="shared" si="1"/>
        <v>45787</v>
      </c>
      <c r="N2" s="175">
        <f t="shared" si="1"/>
        <v>45788</v>
      </c>
      <c r="O2" s="175">
        <f t="shared" si="1"/>
        <v>45789</v>
      </c>
      <c r="P2" s="175">
        <f t="shared" si="1"/>
        <v>45790</v>
      </c>
      <c r="Q2" s="175">
        <f t="shared" si="1"/>
        <v>45791</v>
      </c>
      <c r="R2" s="175">
        <f t="shared" si="1"/>
        <v>45792</v>
      </c>
      <c r="S2" s="175">
        <f t="shared" si="1"/>
        <v>45793</v>
      </c>
      <c r="T2" s="175">
        <f t="shared" si="1"/>
        <v>45794</v>
      </c>
      <c r="U2" s="175">
        <f t="shared" si="1"/>
        <v>45795</v>
      </c>
      <c r="V2" s="175">
        <f t="shared" si="1"/>
        <v>45796</v>
      </c>
      <c r="W2" s="175">
        <f t="shared" si="1"/>
        <v>45797</v>
      </c>
      <c r="X2" s="175">
        <f t="shared" si="1"/>
        <v>45798</v>
      </c>
      <c r="Y2" s="175">
        <f t="shared" si="1"/>
        <v>45799</v>
      </c>
      <c r="Z2" s="175">
        <f t="shared" si="1"/>
        <v>45800</v>
      </c>
      <c r="AA2" s="175">
        <f t="shared" si="1"/>
        <v>45801</v>
      </c>
      <c r="AB2" s="175">
        <f t="shared" si="1"/>
        <v>45802</v>
      </c>
      <c r="AC2" s="175">
        <f t="shared" si="1"/>
        <v>45803</v>
      </c>
      <c r="AD2" s="175">
        <f t="shared" si="1"/>
        <v>45804</v>
      </c>
      <c r="AE2" s="175">
        <f t="shared" si="1"/>
        <v>45805</v>
      </c>
      <c r="AF2" s="175">
        <f t="shared" si="1"/>
        <v>45806</v>
      </c>
      <c r="AG2" s="175">
        <f t="shared" si="1"/>
        <v>45807</v>
      </c>
      <c r="AH2" s="175">
        <f t="shared" si="1"/>
        <v>45808</v>
      </c>
      <c r="AI2" s="17"/>
      <c r="AJ2" s="172"/>
      <c r="AK2" s="176"/>
      <c r="AL2" s="176"/>
      <c r="AM2" s="21"/>
      <c r="AN2" s="22"/>
      <c r="AO2" s="21"/>
      <c r="AP2" s="21"/>
      <c r="AQ2" s="22"/>
      <c r="AR2" s="21" t="s">
        <v>16</v>
      </c>
      <c r="AS2" s="22"/>
      <c r="AT2" s="21" t="s">
        <v>17</v>
      </c>
      <c r="AU2" s="21" t="s">
        <v>18</v>
      </c>
      <c r="AV2" s="22"/>
      <c r="AW2" s="21" t="s">
        <v>16</v>
      </c>
      <c r="AX2" s="22"/>
      <c r="AY2" s="177"/>
      <c r="AZ2" s="23" t="s">
        <v>19</v>
      </c>
      <c r="BA2" s="24"/>
    </row>
    <row r="3" spans="1:53" ht="51" customHeight="1">
      <c r="A3" s="25" t="str">
        <f>[1]Start!A3</f>
        <v>Administration</v>
      </c>
      <c r="B3" s="178"/>
      <c r="C3" s="179"/>
      <c r="D3" s="180" t="s">
        <v>140</v>
      </c>
      <c r="E3" s="180"/>
      <c r="F3" s="180"/>
      <c r="G3" s="180"/>
      <c r="H3" s="180"/>
      <c r="I3" s="180"/>
      <c r="J3" s="181"/>
      <c r="K3" s="181"/>
      <c r="L3" s="180"/>
      <c r="M3" s="180" t="s">
        <v>141</v>
      </c>
      <c r="N3" s="180" t="s">
        <v>142</v>
      </c>
      <c r="O3" s="180"/>
      <c r="P3" s="180"/>
      <c r="Q3" s="180"/>
      <c r="R3" s="180"/>
      <c r="S3" s="180"/>
      <c r="T3" s="180"/>
      <c r="U3" s="180" t="s">
        <v>143</v>
      </c>
      <c r="V3" s="180"/>
      <c r="W3" s="180"/>
      <c r="X3" s="180"/>
      <c r="Y3" s="180"/>
      <c r="Z3" s="180"/>
      <c r="AA3" s="180" t="s">
        <v>144</v>
      </c>
      <c r="AB3" s="180"/>
      <c r="AC3" s="180"/>
      <c r="AD3" s="180"/>
      <c r="AE3" s="180" t="s">
        <v>145</v>
      </c>
      <c r="AF3" s="180" t="s">
        <v>21</v>
      </c>
      <c r="AG3" s="180"/>
      <c r="AH3" s="180"/>
      <c r="AI3" s="182">
        <v>22.1</v>
      </c>
      <c r="AJ3" s="25" t="str">
        <f t="shared" ref="AJ3:AJ66" si="2">A3</f>
        <v>Administration</v>
      </c>
      <c r="AK3" s="178"/>
      <c r="AL3" s="178"/>
      <c r="AM3" s="21" t="s">
        <v>16</v>
      </c>
      <c r="AN3" s="22" t="s">
        <v>24</v>
      </c>
      <c r="AO3" s="21" t="s">
        <v>16</v>
      </c>
      <c r="AP3" s="21" t="s">
        <v>25</v>
      </c>
      <c r="AQ3" s="22" t="s">
        <v>24</v>
      </c>
      <c r="AR3" s="21" t="s">
        <v>25</v>
      </c>
      <c r="AS3" s="22" t="s">
        <v>24</v>
      </c>
      <c r="AT3" s="8" t="s">
        <v>26</v>
      </c>
      <c r="AU3" s="8"/>
      <c r="AV3" s="22" t="s">
        <v>24</v>
      </c>
      <c r="AW3" s="21" t="s">
        <v>25</v>
      </c>
      <c r="AX3" s="22" t="s">
        <v>24</v>
      </c>
      <c r="AY3" s="177" t="s">
        <v>43</v>
      </c>
      <c r="AZ3" s="23" t="s">
        <v>27</v>
      </c>
      <c r="BA3" s="24"/>
    </row>
    <row r="4" spans="1:53" ht="14" hidden="1" customHeight="1">
      <c r="A4" s="34" t="str">
        <f>[1]Start!A4</f>
        <v>Alexander Gentile</v>
      </c>
      <c r="B4" s="38"/>
      <c r="C4" s="183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5"/>
      <c r="AI4" s="186">
        <f>SUMPRODUCT(((D4:AH4='[1]Legende und Wegleitung'!$A$6:$A$55)*0.5+(D4:AH4='[1]Legende und Wegleitung'!$B$6:$B$55))*(D4:AH4&lt;&gt;""))</f>
        <v>0</v>
      </c>
      <c r="AJ4" s="34" t="str">
        <f t="shared" si="2"/>
        <v>Alexander Gentile</v>
      </c>
      <c r="AK4" s="38"/>
      <c r="AL4" s="38"/>
      <c r="AM4" s="39">
        <f>SUMPRODUCT(((D4:AH4='[1]Legende und Wegleitung'!$A$6:$A$55)*0.5+(D4:AH4='[1]Legende und Wegleitung'!$D$6:$D$55))*(D4:AH4&lt;&gt;""))</f>
        <v>0</v>
      </c>
      <c r="AN4" s="39">
        <f>SUMPRODUCT(((D4:AH4='[1]Legende und Wegleitung'!$C$6:$C$6)*1))</f>
        <v>0</v>
      </c>
      <c r="AO4" s="42">
        <f>IF(COUNTIF(D4:AH4,"")=31,0,[1]Ferienkontrolle!$AR$20-IF([1]Ferienkontrolle!$AR$25="S",AN4/7*2,0)-AZ4/7*2)</f>
        <v>0</v>
      </c>
      <c r="AP4" s="42">
        <f>IF(COUNTIF(D4:AH4,"")=31,0,[1]Start!H4)</f>
        <v>0</v>
      </c>
      <c r="AQ4" s="42">
        <f>IF(COUNTIF(D4:AH4,"")=31,0,[1]Start!G4)</f>
        <v>0</v>
      </c>
      <c r="AR4" s="43">
        <f>[1]Januar!AM4+[1]Februar!AM4+[1]Maerz!AM4+[1]April!AM4+Mai!AM4</f>
        <v>0</v>
      </c>
      <c r="AS4" s="43">
        <f>[1]Januar!AN4+[1]Februar!AN4+[1]Maerz!AN4+[1]April!AN4+Mai!AN4</f>
        <v>0</v>
      </c>
      <c r="AT4" s="43">
        <f>[1]April!AT4+Mai!AP4+Mai!AO4</f>
        <v>0</v>
      </c>
      <c r="AU4" s="43">
        <f>AT4-AS4*0.2857</f>
        <v>0</v>
      </c>
      <c r="AV4" s="43">
        <f>[1]April!AV4+Mai!AQ4</f>
        <v>0</v>
      </c>
      <c r="AW4" s="43">
        <f>AT4-AR4</f>
        <v>0</v>
      </c>
      <c r="AX4" s="43">
        <f>AV4-AS4</f>
        <v>0</v>
      </c>
      <c r="AY4" s="41">
        <f>AW4+AX4</f>
        <v>0</v>
      </c>
      <c r="AZ4" s="40">
        <f>SUMPRODUCT(((D4:AH4='[1]Legende und Wegleitung'!$C$7:$C$15)*1))</f>
        <v>0</v>
      </c>
      <c r="BA4" s="187"/>
    </row>
    <row r="5" spans="1:53" ht="14" hidden="1" customHeight="1">
      <c r="A5" s="34" t="str">
        <f>[1]Start!A5</f>
        <v>Morena Colosimo</v>
      </c>
      <c r="B5" s="38"/>
      <c r="C5" s="183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5"/>
      <c r="AI5" s="186">
        <f>SUMPRODUCT(((D5:AH5='[1]Legende und Wegleitung'!$A$6:$A$55)*0.5+(D5:AH5='[1]Legende und Wegleitung'!$B$6:$B$55))*(D5:AH5&lt;&gt;""))</f>
        <v>0</v>
      </c>
      <c r="AJ5" s="34" t="str">
        <f t="shared" si="2"/>
        <v>Morena Colosimo</v>
      </c>
      <c r="AK5" s="38"/>
      <c r="AL5" s="38"/>
      <c r="AM5" s="39">
        <f>SUMPRODUCT(((D5:AH5='[1]Legende und Wegleitung'!$A$6:$A$55)*0.5+(D5:AH5='[1]Legende und Wegleitung'!$D$6:$D$55))*(D5:AH5&lt;&gt;""))</f>
        <v>0</v>
      </c>
      <c r="AN5" s="39">
        <f>SUMPRODUCT(((D5:AH5='[1]Legende und Wegleitung'!$C$6:$C$6)*1))</f>
        <v>0</v>
      </c>
      <c r="AO5" s="42">
        <f>IF(COUNTIF(D5:AH5,"")=31,0,[1]Ferienkontrolle!$AR$20-IF([1]Ferienkontrolle!$AR$25="S",AN5/7*2,0)-AZ5/7*2)</f>
        <v>0</v>
      </c>
      <c r="AP5" s="42">
        <f>IF(COUNTIF(D5:AH5,"")=31,0,[1]Start!H5)</f>
        <v>0</v>
      </c>
      <c r="AQ5" s="42">
        <f>IF(COUNTIF(D5:AH5,"")=31,0,[1]Start!G5)</f>
        <v>0</v>
      </c>
      <c r="AR5" s="43">
        <f>[1]Januar!AM5+[1]Februar!AM5+[1]Maerz!AM5+[1]April!AM5+Mai!AM5</f>
        <v>0</v>
      </c>
      <c r="AS5" s="43">
        <f>[1]Januar!AN5+[1]Februar!AN5+[1]Maerz!AN5+[1]April!AN5+Mai!AN5</f>
        <v>0</v>
      </c>
      <c r="AT5" s="43">
        <f>[1]April!AT5+Mai!AP5+Mai!AO5</f>
        <v>0</v>
      </c>
      <c r="AU5" s="43">
        <f>AT5-AS5*0.2857</f>
        <v>0</v>
      </c>
      <c r="AV5" s="43">
        <f>[1]April!AV5+Mai!AQ5</f>
        <v>0</v>
      </c>
      <c r="AW5" s="43">
        <f>AT5-AR5</f>
        <v>0</v>
      </c>
      <c r="AX5" s="43">
        <f>AV5-AS5</f>
        <v>0</v>
      </c>
      <c r="AY5" s="41">
        <f>AW5+AX5</f>
        <v>0</v>
      </c>
      <c r="AZ5" s="40">
        <f>SUMPRODUCT(((D5:AH5='[1]Legende und Wegleitung'!$C$7:$C$15)*1))</f>
        <v>0</v>
      </c>
      <c r="BA5" s="187"/>
    </row>
    <row r="6" spans="1:53" ht="14" customHeight="1">
      <c r="A6" s="34" t="str">
        <f>[1]Start!A6</f>
        <v>Ringo Berndt</v>
      </c>
      <c r="B6" s="38"/>
      <c r="C6" s="183"/>
      <c r="D6" s="184" t="s">
        <v>28</v>
      </c>
      <c r="E6" s="184" t="s">
        <v>28</v>
      </c>
      <c r="F6" s="184" t="s">
        <v>28</v>
      </c>
      <c r="G6" s="184" t="s">
        <v>28</v>
      </c>
      <c r="H6" s="184" t="s">
        <v>28</v>
      </c>
      <c r="I6" s="184" t="s">
        <v>28</v>
      </c>
      <c r="J6" s="184" t="s">
        <v>28</v>
      </c>
      <c r="K6" s="184" t="s">
        <v>28</v>
      </c>
      <c r="L6" s="184" t="s">
        <v>28</v>
      </c>
      <c r="M6" s="184" t="s">
        <v>28</v>
      </c>
      <c r="N6" s="184" t="s">
        <v>28</v>
      </c>
      <c r="O6" s="184" t="s">
        <v>28</v>
      </c>
      <c r="P6" s="184" t="s">
        <v>28</v>
      </c>
      <c r="Q6" s="184" t="s">
        <v>28</v>
      </c>
      <c r="R6" s="184" t="s">
        <v>28</v>
      </c>
      <c r="S6" s="184" t="s">
        <v>28</v>
      </c>
      <c r="T6" s="184" t="s">
        <v>28</v>
      </c>
      <c r="U6" s="184" t="s">
        <v>28</v>
      </c>
      <c r="V6" s="184" t="s">
        <v>28</v>
      </c>
      <c r="W6" s="184" t="s">
        <v>28</v>
      </c>
      <c r="X6" s="184" t="s">
        <v>28</v>
      </c>
      <c r="Y6" s="184" t="s">
        <v>32</v>
      </c>
      <c r="Z6" s="184" t="s">
        <v>28</v>
      </c>
      <c r="AA6" s="184" t="s">
        <v>28</v>
      </c>
      <c r="AB6" s="184" t="s">
        <v>28</v>
      </c>
      <c r="AC6" s="184" t="s">
        <v>28</v>
      </c>
      <c r="AD6" s="184" t="s">
        <v>28</v>
      </c>
      <c r="AE6" s="184" t="s">
        <v>28</v>
      </c>
      <c r="AF6" s="184" t="s">
        <v>28</v>
      </c>
      <c r="AG6" s="184" t="s">
        <v>28</v>
      </c>
      <c r="AH6" s="185" t="s">
        <v>28</v>
      </c>
      <c r="AI6" s="186">
        <f>SUMPRODUCT(((D6:AH6='[1]Legende und Wegleitung'!$A$6:$A$55)*0.5+(D6:AH6='[1]Legende und Wegleitung'!$B$6:$B$55))*(D6:AH6&lt;&gt;""))</f>
        <v>30</v>
      </c>
      <c r="AJ6" s="34" t="str">
        <f t="shared" si="2"/>
        <v>Ringo Berndt</v>
      </c>
      <c r="AK6" s="38"/>
      <c r="AL6" s="38"/>
      <c r="AM6" s="39">
        <f>SUMPRODUCT(((D6:AH6='[1]Legende und Wegleitung'!$A$6:$A$55)*0.5+(D6:AH6='[1]Legende und Wegleitung'!$D$6:$D$55))*(D6:AH6&lt;&gt;""))</f>
        <v>1</v>
      </c>
      <c r="AN6" s="39">
        <f>SUMPRODUCT(((D6:AH6='[1]Legende und Wegleitung'!$C$6:$C$6)*1))</f>
        <v>0</v>
      </c>
      <c r="AO6" s="42">
        <f>IF(COUNTIF(D6:AH6,"")=31,0,[1]Ferienkontrolle!$AR$20-IF([1]Ferienkontrolle!$AR$25="S",AN6/7*2,0)-AZ6/7*2)</f>
        <v>8.8571428571428577</v>
      </c>
      <c r="AP6" s="42">
        <f>IF(COUNTIF(D6:AH6,"")=31,0,[1]Start!H6)</f>
        <v>0.5</v>
      </c>
      <c r="AQ6" s="42">
        <f>IF(COUNTIF(D6:AH6,"")=31,0,[1]Start!G6)</f>
        <v>2.9166666666666665</v>
      </c>
      <c r="AR6" s="43">
        <f>[1]Januar!AM6+[1]Februar!AM6+[1]Maerz!AM6+[1]April!AM6+Mai!AM6</f>
        <v>1</v>
      </c>
      <c r="AS6" s="43">
        <f>[1]Januar!AN6+[1]Februar!AN6+[1]Maerz!AN6+[1]April!AN6+Mai!AN6</f>
        <v>0</v>
      </c>
      <c r="AT6" s="43">
        <f>[1]April!AT6+Mai!AP6+Mai!AO6</f>
        <v>9.3571428571428577</v>
      </c>
      <c r="AU6" s="43">
        <f t="shared" ref="AU6:AU69" si="3">AT6-AS6*0.2857</f>
        <v>9.3571428571428577</v>
      </c>
      <c r="AV6" s="43">
        <f>[1]April!AV6+Mai!AQ6</f>
        <v>2.9166666666666665</v>
      </c>
      <c r="AW6" s="43">
        <f t="shared" ref="AW6:AW69" si="4">AT6-AR6</f>
        <v>8.3571428571428577</v>
      </c>
      <c r="AX6" s="43">
        <f t="shared" ref="AX6:AX69" si="5">AV6-AS6</f>
        <v>2.9166666666666665</v>
      </c>
      <c r="AY6" s="41">
        <f t="shared" ref="AY6:AY69" si="6">AW6+AX6</f>
        <v>11.273809523809524</v>
      </c>
      <c r="AZ6" s="40">
        <f>SUMPRODUCT(((D6:AH6='[1]Legende und Wegleitung'!$C$7:$C$15)*1))</f>
        <v>0</v>
      </c>
      <c r="BA6" s="187"/>
    </row>
    <row r="7" spans="1:53" ht="14" hidden="1" customHeight="1">
      <c r="A7" s="34">
        <f>[1]Start!A7</f>
        <v>0</v>
      </c>
      <c r="B7" s="38"/>
      <c r="C7" s="183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5"/>
      <c r="AI7" s="186">
        <f>SUMPRODUCT(((D7:AH7='[1]Legende und Wegleitung'!$A$6:$A$55)*0.5+(D7:AH7='[1]Legende und Wegleitung'!$B$6:$B$55))*(D7:AH7&lt;&gt;""))</f>
        <v>0</v>
      </c>
      <c r="AJ7" s="34">
        <f t="shared" si="2"/>
        <v>0</v>
      </c>
      <c r="AK7" s="38"/>
      <c r="AL7" s="38"/>
      <c r="AM7" s="39">
        <f>SUMPRODUCT(((D7:AH7='[1]Legende und Wegleitung'!$A$6:$A$55)*0.5+(D7:AH7='[1]Legende und Wegleitung'!$D$6:$D$55))*(D7:AH7&lt;&gt;""))</f>
        <v>0</v>
      </c>
      <c r="AN7" s="39">
        <f>SUMPRODUCT(((D7:AH7='[1]Legende und Wegleitung'!$C$6:$C$6)*1))</f>
        <v>0</v>
      </c>
      <c r="AO7" s="42">
        <f>IF(COUNTIF(D7:AH7,"")=31,0,[1]Ferienkontrolle!$AR$20-IF([1]Ferienkontrolle!$AR$25="S",AN7/7*2,0)-AZ7/7*2)</f>
        <v>0</v>
      </c>
      <c r="AP7" s="42">
        <f>IF(COUNTIF(D7:AH7,"")=31,0,[1]Start!H7)</f>
        <v>0</v>
      </c>
      <c r="AQ7" s="42">
        <f>IF(COUNTIF(D7:AH7,"")=31,0,[1]Start!G7)</f>
        <v>0</v>
      </c>
      <c r="AR7" s="43">
        <f>[1]Januar!AM7+[1]Februar!AM7+[1]Maerz!AM7+[1]April!AM7+Mai!AM7</f>
        <v>0</v>
      </c>
      <c r="AS7" s="43">
        <f>[1]Januar!AN7+[1]Februar!AN7+[1]Maerz!AN7+[1]April!AN7+Mai!AN7</f>
        <v>0</v>
      </c>
      <c r="AT7" s="43">
        <f>[1]April!AT7+Mai!AP7+Mai!AO7</f>
        <v>0</v>
      </c>
      <c r="AU7" s="43">
        <f t="shared" si="3"/>
        <v>0</v>
      </c>
      <c r="AV7" s="43">
        <f>[1]April!AV7+Mai!AQ7</f>
        <v>0</v>
      </c>
      <c r="AW7" s="43">
        <f t="shared" si="4"/>
        <v>0</v>
      </c>
      <c r="AX7" s="43">
        <f t="shared" si="5"/>
        <v>0</v>
      </c>
      <c r="AY7" s="41">
        <f t="shared" si="6"/>
        <v>0</v>
      </c>
      <c r="AZ7" s="40">
        <f>SUMPRODUCT(((D7:AH7='[1]Legende und Wegleitung'!$C$7:$C$15)*1))</f>
        <v>0</v>
      </c>
      <c r="BA7" s="187"/>
    </row>
    <row r="8" spans="1:53" ht="14" hidden="1" customHeight="1">
      <c r="A8" s="34">
        <f>[1]Start!A8</f>
        <v>0</v>
      </c>
      <c r="B8" s="44"/>
      <c r="C8" s="4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5"/>
      <c r="AI8" s="186">
        <f>SUMPRODUCT(((D8:AH8='[1]Legende und Wegleitung'!$A$6:$A$55)*0.5+(D8:AH8='[1]Legende und Wegleitung'!$B$6:$B$55))*(D8:AH8&lt;&gt;""))</f>
        <v>0</v>
      </c>
      <c r="AJ8" s="44">
        <f t="shared" si="2"/>
        <v>0</v>
      </c>
      <c r="AK8" s="44"/>
      <c r="AL8" s="44"/>
      <c r="AM8" s="39">
        <f>SUMPRODUCT(((D8:AH8='[1]Legende und Wegleitung'!$A$6:$A$55)*0.5+(D8:AH8='[1]Legende und Wegleitung'!$D$6:$D$55))*(D8:AH8&lt;&gt;""))</f>
        <v>0</v>
      </c>
      <c r="AN8" s="39">
        <f>SUMPRODUCT(((D8:AH8='[1]Legende und Wegleitung'!$C$6:$C$6)*1))</f>
        <v>0</v>
      </c>
      <c r="AO8" s="42">
        <f>IF(COUNTIF(D8:AH8,"")=31,0,[1]Ferienkontrolle!$AR$20-IF([1]Ferienkontrolle!$AR$25="S",AN8/7*2,0)-AZ8/7*2)</f>
        <v>0</v>
      </c>
      <c r="AP8" s="42">
        <f>IF(COUNTIF(D8:AH8,"")=31,0,[1]Start!H8)</f>
        <v>0</v>
      </c>
      <c r="AQ8" s="42">
        <f>IF(COUNTIF(D8:AH8,"")=31,0,[1]Start!G8)</f>
        <v>0</v>
      </c>
      <c r="AR8" s="43">
        <f>[1]Januar!AM8+[1]Februar!AM8+[1]Maerz!AM8+[1]April!AM8+Mai!AM8</f>
        <v>0</v>
      </c>
      <c r="AS8" s="43">
        <f>[1]Januar!AN8+[1]Februar!AN8+[1]Maerz!AN8+[1]April!AN8+Mai!AN8</f>
        <v>0</v>
      </c>
      <c r="AT8" s="43">
        <f>[1]April!AT8+Mai!AP8+Mai!AO8</f>
        <v>0</v>
      </c>
      <c r="AU8" s="43">
        <f t="shared" si="3"/>
        <v>0</v>
      </c>
      <c r="AV8" s="43">
        <f>[1]April!AV8+Mai!AQ8</f>
        <v>0</v>
      </c>
      <c r="AW8" s="43">
        <f t="shared" si="4"/>
        <v>0</v>
      </c>
      <c r="AX8" s="43">
        <f t="shared" si="5"/>
        <v>0</v>
      </c>
      <c r="AY8" s="41">
        <f t="shared" si="6"/>
        <v>0</v>
      </c>
      <c r="AZ8" s="40">
        <f>SUMPRODUCT(((D8:AH8='[1]Legende und Wegleitung'!$C$7:$C$15)*1))</f>
        <v>0</v>
      </c>
      <c r="BA8" s="187"/>
    </row>
    <row r="9" spans="1:53" ht="14" hidden="1" customHeight="1">
      <c r="A9" s="34">
        <f>[1]Start!A9</f>
        <v>0</v>
      </c>
      <c r="B9" s="38"/>
      <c r="C9" s="188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5"/>
      <c r="AI9" s="186">
        <f>SUMPRODUCT(((D9:AH9='[1]Legende und Wegleitung'!$A$6:$A$55)*0.5+(D9:AH9='[1]Legende und Wegleitung'!$B$6:$B$55))*(D9:AH9&lt;&gt;""))</f>
        <v>0</v>
      </c>
      <c r="AJ9" s="34">
        <f t="shared" si="2"/>
        <v>0</v>
      </c>
      <c r="AK9" s="38"/>
      <c r="AL9" s="46"/>
      <c r="AM9" s="39">
        <f>SUMPRODUCT(((D9:AH9='[1]Legende und Wegleitung'!$A$6:$A$55)*0.5+(D9:AH9='[1]Legende und Wegleitung'!$D$6:$D$55))*(D9:AH9&lt;&gt;""))</f>
        <v>0</v>
      </c>
      <c r="AN9" s="39">
        <f>SUMPRODUCT(((D9:AH9='[1]Legende und Wegleitung'!$C$6:$C$6)*1))</f>
        <v>0</v>
      </c>
      <c r="AO9" s="42">
        <f>IF(COUNTIF(D9:AH9,"")=31,0,[1]Ferienkontrolle!$AR$20-IF([1]Ferienkontrolle!$AR$25="S",AN9/7*2,0)-AZ9/7*2)</f>
        <v>0</v>
      </c>
      <c r="AP9" s="42">
        <f>IF(COUNTIF(D9:AH9,"")=31,0,[1]Start!H9)</f>
        <v>0</v>
      </c>
      <c r="AQ9" s="42">
        <f>IF(COUNTIF(D9:AH9,"")=31,0,[1]Start!G9)</f>
        <v>0</v>
      </c>
      <c r="AR9" s="43">
        <f>[1]Januar!AM9+[1]Februar!AM9+[1]Maerz!AM9+[1]April!AM9+Mai!AM9</f>
        <v>0</v>
      </c>
      <c r="AS9" s="43">
        <f>[1]Januar!AN9+[1]Februar!AN9+[1]Maerz!AN9+[1]April!AN9+Mai!AN9</f>
        <v>0</v>
      </c>
      <c r="AT9" s="43">
        <f>[1]April!AT9+Mai!AP9+Mai!AO9</f>
        <v>0</v>
      </c>
      <c r="AU9" s="43">
        <f t="shared" si="3"/>
        <v>0</v>
      </c>
      <c r="AV9" s="43">
        <f>[1]April!AV9+Mai!AQ9</f>
        <v>0</v>
      </c>
      <c r="AW9" s="43">
        <f t="shared" si="4"/>
        <v>0</v>
      </c>
      <c r="AX9" s="43">
        <f t="shared" si="5"/>
        <v>0</v>
      </c>
      <c r="AY9" s="41">
        <f t="shared" si="6"/>
        <v>0</v>
      </c>
      <c r="AZ9" s="40">
        <f>SUMPRODUCT(((D9:AH9='[1]Legende und Wegleitung'!$C$7:$C$15)*1))</f>
        <v>0</v>
      </c>
      <c r="BA9" s="187"/>
    </row>
    <row r="10" spans="1:53" ht="14" customHeight="1">
      <c r="A10" s="34" t="str">
        <f>[1]Start!A10</f>
        <v>Service/Bar/Runner</v>
      </c>
      <c r="B10" s="38"/>
      <c r="C10" s="183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5"/>
      <c r="AI10" s="186">
        <f>SUMPRODUCT(((D10:AH10='[1]Legende und Wegleitung'!$A$6:$A$55)*0.5+(D10:AH10='[1]Legende und Wegleitung'!$B$6:$B$55))*(D10:AH10&lt;&gt;""))</f>
        <v>0</v>
      </c>
      <c r="AJ10" s="34" t="str">
        <f t="shared" si="2"/>
        <v>Service/Bar/Runner</v>
      </c>
      <c r="AK10" s="38"/>
      <c r="AL10" s="38"/>
      <c r="AM10" s="39">
        <f>SUMPRODUCT(((D10:AH10='[1]Legende und Wegleitung'!$A$6:$A$55)*0.5+(D10:AH10='[1]Legende und Wegleitung'!$D$6:$D$55))*(D10:AH10&lt;&gt;""))</f>
        <v>0</v>
      </c>
      <c r="AN10" s="39">
        <f>SUMPRODUCT(((D10:AH10='[1]Legende und Wegleitung'!$C$6:$C$6)*1))</f>
        <v>0</v>
      </c>
      <c r="AO10" s="42">
        <f>IF(COUNTIF(D10:AH10,"")=31,0,[1]Ferienkontrolle!$AR$20-IF([1]Ferienkontrolle!$AR$25="S",AN10/7*2,0)-AZ10/7*2)</f>
        <v>0</v>
      </c>
      <c r="AP10" s="42">
        <f>IF(COUNTIF(D10:AH10,"")=31,0,[1]Start!H10)</f>
        <v>0</v>
      </c>
      <c r="AQ10" s="42">
        <f>IF(COUNTIF(D10:AH10,"")=31,0,[1]Start!G10)</f>
        <v>0</v>
      </c>
      <c r="AR10" s="43">
        <f>[1]Januar!AM10+[1]Februar!AM10+[1]Maerz!AM10+[1]April!AM10+Mai!AM10</f>
        <v>0</v>
      </c>
      <c r="AS10" s="43">
        <f>[1]Januar!AN10+[1]Februar!AN10+[1]Maerz!AN10+[1]April!AN10+Mai!AN10</f>
        <v>0</v>
      </c>
      <c r="AT10" s="43">
        <f>[1]April!AT10+Mai!AP10+Mai!AO10</f>
        <v>0</v>
      </c>
      <c r="AU10" s="43">
        <f t="shared" si="3"/>
        <v>0</v>
      </c>
      <c r="AV10" s="43">
        <f>[1]April!AV10+Mai!AQ10</f>
        <v>0</v>
      </c>
      <c r="AW10" s="43">
        <f t="shared" si="4"/>
        <v>0</v>
      </c>
      <c r="AX10" s="43">
        <f t="shared" si="5"/>
        <v>0</v>
      </c>
      <c r="AY10" s="41">
        <f t="shared" si="6"/>
        <v>0</v>
      </c>
      <c r="AZ10" s="40">
        <f>SUMPRODUCT(((D10:AH10='[1]Legende und Wegleitung'!$C$7:$C$15)*1))</f>
        <v>0</v>
      </c>
      <c r="BA10" s="187"/>
    </row>
    <row r="11" spans="1:53" ht="14" customHeight="1">
      <c r="A11" s="34" t="str">
        <f>[1]Start!A11</f>
        <v>Andrea Ferrigno</v>
      </c>
      <c r="B11" s="38"/>
      <c r="C11" s="183"/>
      <c r="D11" s="184">
        <v>11</v>
      </c>
      <c r="E11" s="184" t="s">
        <v>34</v>
      </c>
      <c r="F11" s="184">
        <v>7</v>
      </c>
      <c r="G11" s="184" t="s">
        <v>29</v>
      </c>
      <c r="H11" s="184" t="s">
        <v>29</v>
      </c>
      <c r="I11" s="184">
        <v>7</v>
      </c>
      <c r="J11" s="184">
        <v>17</v>
      </c>
      <c r="K11" s="184">
        <v>17</v>
      </c>
      <c r="L11" s="184">
        <v>16</v>
      </c>
      <c r="M11" s="184">
        <v>7</v>
      </c>
      <c r="N11" s="184" t="s">
        <v>32</v>
      </c>
      <c r="O11" s="184" t="s">
        <v>32</v>
      </c>
      <c r="P11" s="184">
        <v>7</v>
      </c>
      <c r="Q11" s="184">
        <v>7</v>
      </c>
      <c r="R11" s="184">
        <v>7</v>
      </c>
      <c r="S11" s="184">
        <v>7</v>
      </c>
      <c r="T11" s="184">
        <v>7</v>
      </c>
      <c r="U11" s="184" t="s">
        <v>32</v>
      </c>
      <c r="V11" s="184" t="s">
        <v>32</v>
      </c>
      <c r="W11" s="184">
        <v>7</v>
      </c>
      <c r="X11" s="184">
        <v>7</v>
      </c>
      <c r="Y11" s="184">
        <v>11</v>
      </c>
      <c r="Z11" s="184">
        <v>11</v>
      </c>
      <c r="AA11" s="184">
        <v>11</v>
      </c>
      <c r="AB11" s="184" t="s">
        <v>32</v>
      </c>
      <c r="AC11" s="184">
        <v>7</v>
      </c>
      <c r="AD11" s="184">
        <v>7</v>
      </c>
      <c r="AE11" s="184" t="s">
        <v>30</v>
      </c>
      <c r="AF11" s="184" t="s">
        <v>30</v>
      </c>
      <c r="AG11" s="184" t="s">
        <v>30</v>
      </c>
      <c r="AH11" s="185" t="s">
        <v>30</v>
      </c>
      <c r="AI11" s="186">
        <f>SUMPRODUCT(((D11:AH11='[1]Legende und Wegleitung'!$A$6:$A$55)*0.5+(D11:AH11='[1]Legende und Wegleitung'!$B$6:$B$55))*(D11:AH11&lt;&gt;""))</f>
        <v>23.5</v>
      </c>
      <c r="AJ11" s="34" t="str">
        <f t="shared" si="2"/>
        <v>Andrea Ferrigno</v>
      </c>
      <c r="AK11" s="38"/>
      <c r="AL11" s="38"/>
      <c r="AM11" s="39">
        <f>SUMPRODUCT(((D11:AH11='[1]Legende und Wegleitung'!$A$6:$A$55)*0.5+(D11:AH11='[1]Legende und Wegleitung'!$D$6:$D$55))*(D11:AH11&lt;&gt;""))</f>
        <v>7.5</v>
      </c>
      <c r="AN11" s="39">
        <f>SUMPRODUCT(((D11:AH11='[1]Legende und Wegleitung'!$C$6:$C$6)*1))</f>
        <v>4</v>
      </c>
      <c r="AO11" s="42">
        <f>IF(COUNTIF(D11:AH11,"")=31,0,[1]Ferienkontrolle!$AR$20-IF([1]Ferienkontrolle!$AR$25="S",AN11/7*2,0)-AZ11/7*2)</f>
        <v>7.7142857142857153</v>
      </c>
      <c r="AP11" s="42">
        <f>IF(COUNTIF(D11:AH11,"")=31,0,[1]Start!H11)</f>
        <v>0.5</v>
      </c>
      <c r="AQ11" s="42">
        <f>IF(COUNTIF(D11:AH11,"")=31,0,[1]Start!G11)</f>
        <v>2.9166666666666665</v>
      </c>
      <c r="AR11" s="43">
        <f>[1]Januar!AM11+[1]Februar!AM11+[1]Maerz!AM11+[1]April!AM11+Mai!AM11</f>
        <v>7.5</v>
      </c>
      <c r="AS11" s="43">
        <f>[1]Januar!AN11+[1]Februar!AN11+[1]Maerz!AN11+[1]April!AN11+Mai!AN11</f>
        <v>4</v>
      </c>
      <c r="AT11" s="43">
        <f>[1]April!AT11+Mai!AP11+Mai!AO11</f>
        <v>8.2142857142857153</v>
      </c>
      <c r="AU11" s="43">
        <f t="shared" si="3"/>
        <v>7.071485714285715</v>
      </c>
      <c r="AV11" s="43">
        <f>[1]April!AV11+Mai!AQ11</f>
        <v>2.9166666666666665</v>
      </c>
      <c r="AW11" s="43">
        <f t="shared" si="4"/>
        <v>0.7142857142857153</v>
      </c>
      <c r="AX11" s="43">
        <f t="shared" si="5"/>
        <v>-1.0833333333333335</v>
      </c>
      <c r="AY11" s="41">
        <f t="shared" si="6"/>
        <v>-0.36904761904761818</v>
      </c>
      <c r="AZ11" s="40">
        <f>SUMPRODUCT(((D11:AH11='[1]Legende und Wegleitung'!$C$7:$C$15)*1))</f>
        <v>0</v>
      </c>
      <c r="BA11" s="187"/>
    </row>
    <row r="12" spans="1:53" ht="14" customHeight="1">
      <c r="A12" s="34" t="str">
        <f>[1]Start!A12</f>
        <v>Mihaela Burlibasa</v>
      </c>
      <c r="B12" s="38"/>
      <c r="C12" s="183"/>
      <c r="D12" s="184" t="s">
        <v>29</v>
      </c>
      <c r="E12" s="184">
        <v>7</v>
      </c>
      <c r="F12" s="184">
        <v>8</v>
      </c>
      <c r="G12" s="184">
        <v>11</v>
      </c>
      <c r="H12" s="184" t="s">
        <v>29</v>
      </c>
      <c r="I12" s="184" t="s">
        <v>29</v>
      </c>
      <c r="J12" s="184">
        <v>7</v>
      </c>
      <c r="K12" s="184">
        <v>7</v>
      </c>
      <c r="L12" s="184">
        <v>7</v>
      </c>
      <c r="M12" s="184">
        <v>8</v>
      </c>
      <c r="N12" s="184">
        <v>11</v>
      </c>
      <c r="O12" s="184">
        <v>7</v>
      </c>
      <c r="P12" s="184" t="s">
        <v>146</v>
      </c>
      <c r="Q12" s="184" t="s">
        <v>29</v>
      </c>
      <c r="R12" s="184">
        <v>11</v>
      </c>
      <c r="S12" s="184">
        <v>11</v>
      </c>
      <c r="T12" s="184">
        <v>8</v>
      </c>
      <c r="U12" s="184">
        <v>11</v>
      </c>
      <c r="V12" s="184">
        <v>7</v>
      </c>
      <c r="W12" s="184" t="s">
        <v>126</v>
      </c>
      <c r="X12" s="184">
        <v>11</v>
      </c>
      <c r="Y12" s="184">
        <v>7</v>
      </c>
      <c r="Z12" s="184">
        <v>7</v>
      </c>
      <c r="AA12" s="184">
        <v>7</v>
      </c>
      <c r="AB12" s="184" t="s">
        <v>29</v>
      </c>
      <c r="AC12" s="184" t="s">
        <v>29</v>
      </c>
      <c r="AD12" s="184" t="s">
        <v>29</v>
      </c>
      <c r="AE12" s="184">
        <v>11</v>
      </c>
      <c r="AF12" s="184">
        <v>11</v>
      </c>
      <c r="AG12" s="184"/>
      <c r="AH12" s="185"/>
      <c r="AI12" s="186">
        <f>SUMPRODUCT(((D12:AH12='[1]Legende und Wegleitung'!$A$6:$A$55)*0.5+(D12:AH12='[1]Legende und Wegleitung'!$B$6:$B$55))*(D12:AH12&lt;&gt;""))</f>
        <v>22</v>
      </c>
      <c r="AJ12" s="34" t="str">
        <f t="shared" si="2"/>
        <v>Mihaela Burlibasa</v>
      </c>
      <c r="AK12" s="38"/>
      <c r="AL12" s="38"/>
      <c r="AM12" s="39">
        <f>SUMPRODUCT(((D12:AH12='[1]Legende und Wegleitung'!$A$6:$A$55)*0.5+(D12:AH12='[1]Legende und Wegleitung'!$D$6:$D$55))*(D12:AH12&lt;&gt;""))</f>
        <v>7</v>
      </c>
      <c r="AN12" s="39">
        <f>SUMPRODUCT(((D12:AH12='[1]Legende und Wegleitung'!$C$6:$C$6)*1))</f>
        <v>0</v>
      </c>
      <c r="AO12" s="42">
        <f>IF(COUNTIF(D12:AH12,"")=31,0,[1]Ferienkontrolle!$AR$20-IF([1]Ferienkontrolle!$AR$25="S",AN12/7*2,0)-AZ12/7*2)</f>
        <v>8.8571428571428577</v>
      </c>
      <c r="AP12" s="42">
        <f>IF(COUNTIF(D12:AH12,"")=31,0,[1]Start!H12)</f>
        <v>0.5</v>
      </c>
      <c r="AQ12" s="42">
        <f>IF(COUNTIF(D12:AH12,"")=31,0,[1]Start!G12)</f>
        <v>2.9166666666666665</v>
      </c>
      <c r="AR12" s="43">
        <f>[1]Januar!AM12+[1]Februar!AM12+[1]Maerz!AM12+[1]April!AM12+Mai!AM12</f>
        <v>7</v>
      </c>
      <c r="AS12" s="43">
        <f>[1]Januar!AN12+[1]Februar!AN12+[1]Maerz!AN12+[1]April!AN12+Mai!AN12</f>
        <v>0</v>
      </c>
      <c r="AT12" s="43">
        <f>[1]April!AT12+Mai!AP12+Mai!AO12</f>
        <v>9.3571428571428577</v>
      </c>
      <c r="AU12" s="43">
        <f t="shared" si="3"/>
        <v>9.3571428571428577</v>
      </c>
      <c r="AV12" s="43">
        <f>[1]April!AV12+Mai!AQ12</f>
        <v>2.9166666666666665</v>
      </c>
      <c r="AW12" s="43">
        <f t="shared" si="4"/>
        <v>2.3571428571428577</v>
      </c>
      <c r="AX12" s="43">
        <f t="shared" si="5"/>
        <v>2.9166666666666665</v>
      </c>
      <c r="AY12" s="41">
        <f t="shared" si="6"/>
        <v>5.2738095238095237</v>
      </c>
      <c r="AZ12" s="40">
        <f>SUMPRODUCT(((D12:AH12='[1]Legende und Wegleitung'!$C$7:$C$15)*1))</f>
        <v>0</v>
      </c>
      <c r="BA12" s="187"/>
    </row>
    <row r="13" spans="1:53" ht="14" customHeight="1">
      <c r="A13" s="34" t="str">
        <f>[1]Start!A13</f>
        <v>Maja Vaselic</v>
      </c>
      <c r="B13" s="38"/>
      <c r="C13" s="183"/>
      <c r="D13" s="184" t="s">
        <v>29</v>
      </c>
      <c r="E13" s="184">
        <v>17</v>
      </c>
      <c r="F13" s="184">
        <v>17</v>
      </c>
      <c r="G13" s="184">
        <v>17</v>
      </c>
      <c r="H13" s="184">
        <v>17</v>
      </c>
      <c r="I13" s="184" t="s">
        <v>32</v>
      </c>
      <c r="J13" s="184">
        <v>17</v>
      </c>
      <c r="K13" s="184">
        <v>17</v>
      </c>
      <c r="L13" s="184" t="s">
        <v>29</v>
      </c>
      <c r="M13" s="184">
        <v>17</v>
      </c>
      <c r="N13" s="184">
        <v>17</v>
      </c>
      <c r="O13" s="184">
        <v>17</v>
      </c>
      <c r="P13" s="184" t="s">
        <v>32</v>
      </c>
      <c r="Q13" s="184">
        <v>17</v>
      </c>
      <c r="R13" s="184">
        <v>17</v>
      </c>
      <c r="S13" s="184">
        <v>17</v>
      </c>
      <c r="T13" s="184" t="s">
        <v>30</v>
      </c>
      <c r="U13" s="184" t="s">
        <v>30</v>
      </c>
      <c r="V13" s="184" t="s">
        <v>30</v>
      </c>
      <c r="W13" s="184" t="s">
        <v>30</v>
      </c>
      <c r="X13" s="184" t="s">
        <v>30</v>
      </c>
      <c r="Y13" s="184" t="s">
        <v>30</v>
      </c>
      <c r="Z13" s="184" t="s">
        <v>30</v>
      </c>
      <c r="AA13" s="184" t="s">
        <v>30</v>
      </c>
      <c r="AB13" s="184" t="s">
        <v>30</v>
      </c>
      <c r="AC13" s="184" t="s">
        <v>31</v>
      </c>
      <c r="AD13" s="184" t="s">
        <v>32</v>
      </c>
      <c r="AE13" s="184" t="s">
        <v>31</v>
      </c>
      <c r="AF13" s="184" t="s">
        <v>31</v>
      </c>
      <c r="AG13" s="184" t="s">
        <v>31</v>
      </c>
      <c r="AH13" s="185" t="s">
        <v>31</v>
      </c>
      <c r="AI13" s="186">
        <f>SUMPRODUCT(((D13:AH13='[1]Legende und Wegleitung'!$A$6:$A$55)*0.5+(D13:AH13='[1]Legende und Wegleitung'!$B$6:$B$55))*(D13:AH13&lt;&gt;""))</f>
        <v>23.5</v>
      </c>
      <c r="AJ13" s="34" t="str">
        <f t="shared" si="2"/>
        <v>Maja Vaselic</v>
      </c>
      <c r="AK13" s="38"/>
      <c r="AL13" s="38"/>
      <c r="AM13" s="39">
        <f>SUMPRODUCT(((D13:AH13='[1]Legende und Wegleitung'!$A$6:$A$55)*0.5+(D13:AH13='[1]Legende und Wegleitung'!$D$6:$D$55))*(D13:AH13&lt;&gt;""))</f>
        <v>7.5</v>
      </c>
      <c r="AN13" s="39">
        <f>SUMPRODUCT(((D13:AH13='[1]Legende und Wegleitung'!$C$6:$C$6)*1))</f>
        <v>9</v>
      </c>
      <c r="AO13" s="42">
        <f>IF(COUNTIF(D13:AH13,"")=31,0,[1]Ferienkontrolle!$AR$20-IF([1]Ferienkontrolle!$AR$25="S",AN13/7*2,0)-AZ13/7*2)</f>
        <v>6.2857142857142865</v>
      </c>
      <c r="AP13" s="42">
        <f>IF(COUNTIF(D13:AH13,"")=31,0,[1]Start!H13)</f>
        <v>0.5</v>
      </c>
      <c r="AQ13" s="42">
        <f>IF(COUNTIF(D13:AH13,"")=31,0,[1]Start!G13)</f>
        <v>2.9166666666666665</v>
      </c>
      <c r="AR13" s="43">
        <f>[1]Januar!AM13+[1]Februar!AM13+[1]Maerz!AM13+[1]April!AM13+Mai!AM13</f>
        <v>7.5</v>
      </c>
      <c r="AS13" s="43">
        <f>[1]Januar!AN13+[1]Februar!AN13+[1]Maerz!AN13+[1]April!AN13+Mai!AN13</f>
        <v>9</v>
      </c>
      <c r="AT13" s="43">
        <f>[1]April!AT13+Mai!AP13+Mai!AO13</f>
        <v>6.7857142857142865</v>
      </c>
      <c r="AU13" s="43">
        <f t="shared" si="3"/>
        <v>4.2144142857142866</v>
      </c>
      <c r="AV13" s="43">
        <f>[1]April!AV13+Mai!AQ13</f>
        <v>2.9166666666666665</v>
      </c>
      <c r="AW13" s="43">
        <f t="shared" si="4"/>
        <v>-0.71428571428571352</v>
      </c>
      <c r="AX13" s="43">
        <f t="shared" si="5"/>
        <v>-6.0833333333333339</v>
      </c>
      <c r="AY13" s="41">
        <f t="shared" si="6"/>
        <v>-6.7976190476190474</v>
      </c>
      <c r="AZ13" s="40">
        <f>SUMPRODUCT(((D13:AH13='[1]Legende und Wegleitung'!$C$7:$C$15)*1))</f>
        <v>0</v>
      </c>
      <c r="BA13" s="187"/>
    </row>
    <row r="14" spans="1:53" ht="14" customHeight="1">
      <c r="A14" s="34" t="str">
        <f>[1]Start!A14</f>
        <v>Niccolò Ambrosi</v>
      </c>
      <c r="B14" s="38"/>
      <c r="C14" s="183"/>
      <c r="D14" s="184" t="s">
        <v>29</v>
      </c>
      <c r="E14" s="184" t="s">
        <v>147</v>
      </c>
      <c r="F14" s="184" t="s">
        <v>147</v>
      </c>
      <c r="G14" s="184" t="s">
        <v>147</v>
      </c>
      <c r="H14" s="184">
        <v>8</v>
      </c>
      <c r="I14" s="184">
        <v>8</v>
      </c>
      <c r="J14" s="184">
        <v>8</v>
      </c>
      <c r="K14" s="184">
        <v>8</v>
      </c>
      <c r="L14" s="184">
        <v>8</v>
      </c>
      <c r="M14" s="184" t="s">
        <v>29</v>
      </c>
      <c r="N14" s="184">
        <v>11</v>
      </c>
      <c r="O14" s="184" t="s">
        <v>29</v>
      </c>
      <c r="P14" s="184">
        <v>8</v>
      </c>
      <c r="Q14" s="184">
        <v>8</v>
      </c>
      <c r="R14" s="184">
        <v>8</v>
      </c>
      <c r="S14" s="184" t="s">
        <v>29</v>
      </c>
      <c r="T14" s="184">
        <v>8</v>
      </c>
      <c r="U14" s="184" t="s">
        <v>147</v>
      </c>
      <c r="V14" s="184">
        <v>8</v>
      </c>
      <c r="W14" s="184">
        <v>8</v>
      </c>
      <c r="X14" s="184">
        <v>8</v>
      </c>
      <c r="Y14" s="184" t="s">
        <v>29</v>
      </c>
      <c r="Z14" s="184" t="s">
        <v>29</v>
      </c>
      <c r="AA14" s="184">
        <v>8</v>
      </c>
      <c r="AB14" s="184">
        <v>8</v>
      </c>
      <c r="AC14" s="184">
        <v>8</v>
      </c>
      <c r="AD14" s="184">
        <v>8</v>
      </c>
      <c r="AE14" s="184">
        <v>8</v>
      </c>
      <c r="AF14" s="184">
        <v>8</v>
      </c>
      <c r="AG14" s="184" t="s">
        <v>148</v>
      </c>
      <c r="AH14" s="185">
        <v>8</v>
      </c>
      <c r="AI14" s="186">
        <f>SUMPRODUCT(((D14:AH14='[1]Legende und Wegleitung'!$A$6:$A$55)*0.5+(D14:AH14='[1]Legende und Wegleitung'!$B$6:$B$55))*(D14:AH14&lt;&gt;""))</f>
        <v>24</v>
      </c>
      <c r="AJ14" s="34" t="str">
        <f t="shared" si="2"/>
        <v>Niccolò Ambrosi</v>
      </c>
      <c r="AK14" s="38"/>
      <c r="AL14" s="38"/>
      <c r="AM14" s="39">
        <f>SUMPRODUCT(((D14:AH14='[1]Legende und Wegleitung'!$A$6:$A$55)*0.5+(D14:AH14='[1]Legende und Wegleitung'!$D$6:$D$55))*(D14:AH14&lt;&gt;""))</f>
        <v>7</v>
      </c>
      <c r="AN14" s="39">
        <f>SUMPRODUCT(((D14:AH14='[1]Legende und Wegleitung'!$C$6:$C$6)*1))</f>
        <v>0</v>
      </c>
      <c r="AO14" s="42">
        <f>IF(COUNTIF(D14:AH14,"")=31,0,[1]Ferienkontrolle!$AR$20-IF([1]Ferienkontrolle!$AR$25="S",AN14/7*2,0)-AZ14/7*2)</f>
        <v>8.8571428571428577</v>
      </c>
      <c r="AP14" s="42">
        <f>IF(COUNTIF(D14:AH14,"")=31,0,[1]Start!H14)</f>
        <v>0.5</v>
      </c>
      <c r="AQ14" s="42">
        <f>IF(COUNTIF(D14:AH14,"")=31,0,[1]Start!G14)</f>
        <v>2.9166666666666665</v>
      </c>
      <c r="AR14" s="43">
        <f>[1]Januar!AM14+[1]Februar!AM14+[1]Maerz!AM14+[1]April!AM14+Mai!AM14</f>
        <v>7</v>
      </c>
      <c r="AS14" s="43">
        <f>[1]Januar!AN14+[1]Februar!AN14+[1]Maerz!AN14+[1]April!AN14+Mai!AN14</f>
        <v>0</v>
      </c>
      <c r="AT14" s="43">
        <f>[1]April!AT14+Mai!AP14+Mai!AO14</f>
        <v>9.3571428571428577</v>
      </c>
      <c r="AU14" s="43">
        <f t="shared" si="3"/>
        <v>9.3571428571428577</v>
      </c>
      <c r="AV14" s="43">
        <f>[1]April!AV14+Mai!AQ14</f>
        <v>2.9166666666666665</v>
      </c>
      <c r="AW14" s="43">
        <f t="shared" si="4"/>
        <v>2.3571428571428577</v>
      </c>
      <c r="AX14" s="43">
        <f t="shared" si="5"/>
        <v>2.9166666666666665</v>
      </c>
      <c r="AY14" s="41">
        <f t="shared" si="6"/>
        <v>5.2738095238095237</v>
      </c>
      <c r="AZ14" s="40">
        <f>SUMPRODUCT(((D14:AH14='[1]Legende und Wegleitung'!$C$7:$C$15)*1))</f>
        <v>0</v>
      </c>
      <c r="BA14" s="187"/>
    </row>
    <row r="15" spans="1:53" ht="14" customHeight="1">
      <c r="A15" s="34" t="str">
        <f>[1]Start!A15</f>
        <v>Matteo Sevegnani</v>
      </c>
      <c r="B15" s="38"/>
      <c r="C15" s="183"/>
      <c r="D15" s="184" t="s">
        <v>29</v>
      </c>
      <c r="E15" s="184">
        <v>11</v>
      </c>
      <c r="F15" s="184">
        <v>11</v>
      </c>
      <c r="G15" s="184">
        <v>11</v>
      </c>
      <c r="H15" s="184" t="s">
        <v>29</v>
      </c>
      <c r="I15" s="184" t="s">
        <v>29</v>
      </c>
      <c r="J15" s="184" t="s">
        <v>29</v>
      </c>
      <c r="K15" s="184" t="s">
        <v>29</v>
      </c>
      <c r="L15" s="184" t="s">
        <v>29</v>
      </c>
      <c r="M15" s="184" t="s">
        <v>29</v>
      </c>
      <c r="N15" s="184" t="s">
        <v>29</v>
      </c>
      <c r="O15" s="184" t="s">
        <v>30</v>
      </c>
      <c r="P15" s="184" t="s">
        <v>30</v>
      </c>
      <c r="Q15" s="184" t="s">
        <v>30</v>
      </c>
      <c r="R15" s="184" t="s">
        <v>30</v>
      </c>
      <c r="S15" s="184" t="s">
        <v>30</v>
      </c>
      <c r="T15" s="184" t="s">
        <v>30</v>
      </c>
      <c r="U15" s="184" t="s">
        <v>30</v>
      </c>
      <c r="V15" s="184" t="s">
        <v>29</v>
      </c>
      <c r="W15" s="184" t="s">
        <v>29</v>
      </c>
      <c r="X15" s="184" t="s">
        <v>29</v>
      </c>
      <c r="Y15" s="184">
        <v>14</v>
      </c>
      <c r="Z15" s="184">
        <v>14</v>
      </c>
      <c r="AA15" s="184">
        <v>14</v>
      </c>
      <c r="AB15" s="184">
        <v>11</v>
      </c>
      <c r="AC15" s="184" t="s">
        <v>29</v>
      </c>
      <c r="AD15" s="184" t="s">
        <v>29</v>
      </c>
      <c r="AE15" s="184">
        <v>7</v>
      </c>
      <c r="AF15" s="184">
        <v>7</v>
      </c>
      <c r="AG15" s="184">
        <v>7</v>
      </c>
      <c r="AH15" s="185">
        <v>7</v>
      </c>
      <c r="AI15" s="186">
        <f>SUMPRODUCT(((D15:AH15='[1]Legende und Wegleitung'!$A$6:$A$55)*0.5+(D15:AH15='[1]Legende und Wegleitung'!$B$6:$B$55))*(D15:AH15&lt;&gt;""))</f>
        <v>18</v>
      </c>
      <c r="AJ15" s="34" t="str">
        <f t="shared" si="2"/>
        <v>Matteo Sevegnani</v>
      </c>
      <c r="AK15" s="38"/>
      <c r="AL15" s="38"/>
      <c r="AM15" s="39">
        <f>SUMPRODUCT(((D15:AH15='[1]Legende und Wegleitung'!$A$6:$A$55)*0.5+(D15:AH15='[1]Legende und Wegleitung'!$D$6:$D$55))*(D15:AH15&lt;&gt;""))</f>
        <v>13</v>
      </c>
      <c r="AN15" s="39">
        <f>SUMPRODUCT(((D15:AH15='[1]Legende und Wegleitung'!$C$6:$C$6)*1))</f>
        <v>7</v>
      </c>
      <c r="AO15" s="42">
        <f>IF(COUNTIF(D15:AH15,"")=31,0,[1]Ferienkontrolle!$AR$20-IF([1]Ferienkontrolle!$AR$25="S",AN15/7*2,0)-AZ15/7*2)</f>
        <v>6.8571428571428577</v>
      </c>
      <c r="AP15" s="42">
        <f>IF(COUNTIF(D15:AH15,"")=31,0,[1]Start!H15)</f>
        <v>0.5</v>
      </c>
      <c r="AQ15" s="42">
        <f>IF(COUNTIF(D15:AH15,"")=31,0,[1]Start!G15)</f>
        <v>2.9166666666666665</v>
      </c>
      <c r="AR15" s="43">
        <f>[1]Januar!AM15+[1]Februar!AM15+[1]Maerz!AM15+[1]April!AM15+Mai!AM15</f>
        <v>13</v>
      </c>
      <c r="AS15" s="43">
        <f>[1]Januar!AN15+[1]Februar!AN15+[1]Maerz!AN15+[1]April!AN15+Mai!AN15</f>
        <v>7</v>
      </c>
      <c r="AT15" s="43">
        <f>[1]April!AT15+Mai!AP15+Mai!AO15</f>
        <v>7.3571428571428577</v>
      </c>
      <c r="AU15" s="43">
        <f t="shared" si="3"/>
        <v>5.3572428571428574</v>
      </c>
      <c r="AV15" s="43">
        <f>[1]April!AV15+Mai!AQ15</f>
        <v>2.9166666666666665</v>
      </c>
      <c r="AW15" s="43">
        <f t="shared" si="4"/>
        <v>-5.6428571428571423</v>
      </c>
      <c r="AX15" s="43">
        <f t="shared" si="5"/>
        <v>-4.0833333333333339</v>
      </c>
      <c r="AY15" s="41">
        <f t="shared" si="6"/>
        <v>-9.7261904761904763</v>
      </c>
      <c r="AZ15" s="40">
        <f>SUMPRODUCT(((D15:AH15='[1]Legende und Wegleitung'!$C$7:$C$15)*1))</f>
        <v>0</v>
      </c>
      <c r="BA15" s="187"/>
    </row>
    <row r="16" spans="1:53" ht="14" customHeight="1">
      <c r="A16" s="34" t="str">
        <f>[1]Start!A16</f>
        <v>Ronald Tafas</v>
      </c>
      <c r="B16" s="38"/>
      <c r="C16" s="183"/>
      <c r="D16" s="184" t="s">
        <v>34</v>
      </c>
      <c r="E16" s="184" t="s">
        <v>29</v>
      </c>
      <c r="F16" s="184" t="s">
        <v>29</v>
      </c>
      <c r="G16" s="184" t="s">
        <v>34</v>
      </c>
      <c r="H16" s="184">
        <v>11</v>
      </c>
      <c r="I16" s="184" t="s">
        <v>29</v>
      </c>
      <c r="J16" s="184">
        <v>11</v>
      </c>
      <c r="K16" s="184">
        <v>11</v>
      </c>
      <c r="L16" s="184" t="s">
        <v>29</v>
      </c>
      <c r="M16" s="184" t="s">
        <v>34</v>
      </c>
      <c r="N16" s="184" t="s">
        <v>34</v>
      </c>
      <c r="O16" s="184" t="s">
        <v>34</v>
      </c>
      <c r="P16" s="184" t="s">
        <v>34</v>
      </c>
      <c r="Q16" s="184">
        <v>11</v>
      </c>
      <c r="R16" s="184" t="s">
        <v>29</v>
      </c>
      <c r="S16" s="184" t="s">
        <v>29</v>
      </c>
      <c r="T16" s="184" t="s">
        <v>34</v>
      </c>
      <c r="U16" s="184" t="s">
        <v>29</v>
      </c>
      <c r="V16" s="184" t="s">
        <v>34</v>
      </c>
      <c r="W16" s="184" t="s">
        <v>34</v>
      </c>
      <c r="X16" s="184" t="s">
        <v>34</v>
      </c>
      <c r="Y16" s="184" t="s">
        <v>29</v>
      </c>
      <c r="Z16" s="184" t="s">
        <v>29</v>
      </c>
      <c r="AA16" s="184" t="s">
        <v>34</v>
      </c>
      <c r="AB16" s="184" t="s">
        <v>34</v>
      </c>
      <c r="AC16" s="184" t="s">
        <v>34</v>
      </c>
      <c r="AD16" s="184" t="s">
        <v>34</v>
      </c>
      <c r="AE16" s="184" t="s">
        <v>34</v>
      </c>
      <c r="AF16" s="184" t="s">
        <v>29</v>
      </c>
      <c r="AG16" s="184" t="s">
        <v>29</v>
      </c>
      <c r="AH16" s="185" t="s">
        <v>34</v>
      </c>
      <c r="AI16" s="186">
        <f>SUMPRODUCT(((D16:AH16='[1]Legende und Wegleitung'!$A$6:$A$55)*0.5+(D16:AH16='[1]Legende und Wegleitung'!$B$6:$B$55))*(D16:AH16&lt;&gt;""))</f>
        <v>12</v>
      </c>
      <c r="AJ16" s="34" t="str">
        <f t="shared" si="2"/>
        <v>Ronald Tafas</v>
      </c>
      <c r="AK16" s="38"/>
      <c r="AL16" s="38"/>
      <c r="AM16" s="39">
        <f>SUMPRODUCT(((D16:AH16='[1]Legende und Wegleitung'!$A$6:$A$55)*0.5+(D16:AH16='[1]Legende und Wegleitung'!$D$6:$D$55))*(D16:AH16&lt;&gt;""))</f>
        <v>19</v>
      </c>
      <c r="AN16" s="39">
        <f>SUMPRODUCT(((D16:AH16='[1]Legende und Wegleitung'!$C$6:$C$6)*1))</f>
        <v>0</v>
      </c>
      <c r="AO16" s="42">
        <f>IF(COUNTIF(D16:AH16,"")=31,0,[1]Ferienkontrolle!$AR$20-IF([1]Ferienkontrolle!$AR$25="S",AN16/7*2,0)-AZ16/7*2)</f>
        <v>8.8571428571428577</v>
      </c>
      <c r="AP16" s="42">
        <f>IF(COUNTIF(D16:AH16,"")=31,0,[1]Start!H16)</f>
        <v>0.5</v>
      </c>
      <c r="AQ16" s="42">
        <f>IF(COUNTIF(D16:AH16,"")=31,0,[1]Start!G16)</f>
        <v>2.9166666666666665</v>
      </c>
      <c r="AR16" s="43">
        <f>[1]Januar!AM16+[1]Februar!AM16+[1]Maerz!AM16+[1]April!AM16+Mai!AM16</f>
        <v>19</v>
      </c>
      <c r="AS16" s="43">
        <f>[1]Januar!AN16+[1]Februar!AN16+[1]Maerz!AN16+[1]April!AN16+Mai!AN16</f>
        <v>0</v>
      </c>
      <c r="AT16" s="43">
        <f>[1]April!AT16+Mai!AP16+Mai!AO16</f>
        <v>9.3571428571428577</v>
      </c>
      <c r="AU16" s="43">
        <f t="shared" si="3"/>
        <v>9.3571428571428577</v>
      </c>
      <c r="AV16" s="43">
        <f>[1]April!AV16+Mai!AQ16</f>
        <v>2.9166666666666665</v>
      </c>
      <c r="AW16" s="43">
        <f t="shared" si="4"/>
        <v>-9.6428571428571423</v>
      </c>
      <c r="AX16" s="43">
        <f t="shared" si="5"/>
        <v>2.9166666666666665</v>
      </c>
      <c r="AY16" s="41">
        <f t="shared" si="6"/>
        <v>-6.7261904761904763</v>
      </c>
      <c r="AZ16" s="40">
        <f>SUMPRODUCT(((D16:AH16='[1]Legende und Wegleitung'!$C$7:$C$15)*1))</f>
        <v>0</v>
      </c>
      <c r="BA16" s="187"/>
    </row>
    <row r="17" spans="1:53" ht="14" customHeight="1">
      <c r="A17" s="34" t="str">
        <f>[1]Start!A17</f>
        <v>Giorgia Bonifazi</v>
      </c>
      <c r="B17" s="38"/>
      <c r="C17" s="183"/>
      <c r="D17" s="184">
        <v>11</v>
      </c>
      <c r="E17" s="184">
        <v>11</v>
      </c>
      <c r="F17" s="184">
        <v>11</v>
      </c>
      <c r="G17" s="184" t="s">
        <v>29</v>
      </c>
      <c r="H17" s="184" t="s">
        <v>34</v>
      </c>
      <c r="I17" s="184" t="s">
        <v>34</v>
      </c>
      <c r="J17" s="184" t="s">
        <v>34</v>
      </c>
      <c r="K17" s="184" t="s">
        <v>149</v>
      </c>
      <c r="L17" s="184" t="s">
        <v>29</v>
      </c>
      <c r="M17" s="184">
        <v>11</v>
      </c>
      <c r="N17" s="184" t="s">
        <v>29</v>
      </c>
      <c r="O17" s="184">
        <v>8</v>
      </c>
      <c r="P17" s="184" t="s">
        <v>31</v>
      </c>
      <c r="Q17" s="184" t="s">
        <v>29</v>
      </c>
      <c r="R17" s="184" t="s">
        <v>34</v>
      </c>
      <c r="S17" s="184" t="s">
        <v>34</v>
      </c>
      <c r="T17" s="184">
        <v>11</v>
      </c>
      <c r="U17" s="184" t="s">
        <v>31</v>
      </c>
      <c r="V17" s="184">
        <v>14</v>
      </c>
      <c r="W17" s="184">
        <v>14</v>
      </c>
      <c r="X17" s="184">
        <v>14</v>
      </c>
      <c r="Y17" s="184" t="s">
        <v>34</v>
      </c>
      <c r="Z17" s="184" t="s">
        <v>34</v>
      </c>
      <c r="AA17" s="184" t="s">
        <v>29</v>
      </c>
      <c r="AB17" s="184" t="s">
        <v>31</v>
      </c>
      <c r="AC17" s="184" t="s">
        <v>29</v>
      </c>
      <c r="AD17" s="184">
        <v>14</v>
      </c>
      <c r="AE17" s="184">
        <v>14</v>
      </c>
      <c r="AF17" s="184">
        <v>14</v>
      </c>
      <c r="AG17" s="184" t="s">
        <v>34</v>
      </c>
      <c r="AH17" s="185">
        <v>11</v>
      </c>
      <c r="AI17" s="186">
        <f>SUMPRODUCT(((D17:AH17='[1]Legende und Wegleitung'!$A$6:$A$55)*0.5+(D17:AH17='[1]Legende und Wegleitung'!$B$6:$B$55))*(D17:AH17&lt;&gt;""))</f>
        <v>18.5</v>
      </c>
      <c r="AJ17" s="34" t="str">
        <f t="shared" si="2"/>
        <v>Giorgia Bonifazi</v>
      </c>
      <c r="AK17" s="38"/>
      <c r="AL17" s="38"/>
      <c r="AM17" s="39">
        <f>SUMPRODUCT(((D17:AH17='[1]Legende und Wegleitung'!$A$6:$A$55)*0.5+(D17:AH17='[1]Legende und Wegleitung'!$D$6:$D$55))*(D17:AH17&lt;&gt;""))</f>
        <v>11.5</v>
      </c>
      <c r="AN17" s="39">
        <f>SUMPRODUCT(((D17:AH17='[1]Legende und Wegleitung'!$C$6:$C$6)*1))</f>
        <v>0</v>
      </c>
      <c r="AO17" s="42">
        <f>IF(COUNTIF(D17:AH17,"")=31,0,[1]Ferienkontrolle!$AR$20-IF([1]Ferienkontrolle!$AR$25="S",AN17/7*2,0)-AZ17/7*2)</f>
        <v>8.8571428571428577</v>
      </c>
      <c r="AP17" s="42">
        <f>IF(COUNTIF(D17:AH17,"")=31,0,[1]Start!H17)</f>
        <v>0.5</v>
      </c>
      <c r="AQ17" s="42">
        <f>IF(COUNTIF(D17:AH17,"")=31,0,[1]Start!G17)</f>
        <v>2.9166666666666665</v>
      </c>
      <c r="AR17" s="43">
        <f>[1]Januar!AM17+[1]Februar!AM17+[1]Maerz!AM17+[1]April!AM17+Mai!AM17</f>
        <v>11.5</v>
      </c>
      <c r="AS17" s="43">
        <f>[1]Januar!AN17+[1]Februar!AN17+[1]Maerz!AN17+[1]April!AN17+Mai!AN17</f>
        <v>0</v>
      </c>
      <c r="AT17" s="43">
        <f>[1]April!AT17+Mai!AP17+Mai!AO17</f>
        <v>9.3571428571428577</v>
      </c>
      <c r="AU17" s="43">
        <f t="shared" si="3"/>
        <v>9.3571428571428577</v>
      </c>
      <c r="AV17" s="43">
        <f>[1]April!AV17+Mai!AQ17</f>
        <v>2.9166666666666665</v>
      </c>
      <c r="AW17" s="43">
        <f t="shared" si="4"/>
        <v>-2.1428571428571423</v>
      </c>
      <c r="AX17" s="43">
        <f t="shared" si="5"/>
        <v>2.9166666666666665</v>
      </c>
      <c r="AY17" s="41">
        <f t="shared" si="6"/>
        <v>0.77380952380952417</v>
      </c>
      <c r="AZ17" s="40">
        <f>SUMPRODUCT(((D17:AH17='[1]Legende und Wegleitung'!$C$7:$C$15)*1))</f>
        <v>0</v>
      </c>
      <c r="BA17" s="187"/>
    </row>
    <row r="18" spans="1:53" ht="14" customHeight="1">
      <c r="A18" s="34" t="str">
        <f>[1]Start!A18</f>
        <v>Sara Reg</v>
      </c>
      <c r="B18" s="38"/>
      <c r="C18" s="183"/>
      <c r="D18" s="184" t="s">
        <v>29</v>
      </c>
      <c r="E18" s="184" t="s">
        <v>29</v>
      </c>
      <c r="F18" s="184" t="s">
        <v>29</v>
      </c>
      <c r="G18" s="184" t="s">
        <v>29</v>
      </c>
      <c r="H18" s="184" t="s">
        <v>29</v>
      </c>
      <c r="I18" s="184" t="s">
        <v>29</v>
      </c>
      <c r="J18" s="184" t="s">
        <v>29</v>
      </c>
      <c r="K18" s="184" t="s">
        <v>29</v>
      </c>
      <c r="L18" s="184" t="s">
        <v>29</v>
      </c>
      <c r="M18" s="184" t="s">
        <v>29</v>
      </c>
      <c r="N18" s="184" t="s">
        <v>29</v>
      </c>
      <c r="O18" s="184" t="s">
        <v>29</v>
      </c>
      <c r="P18" s="184" t="s">
        <v>29</v>
      </c>
      <c r="Q18" s="184" t="s">
        <v>29</v>
      </c>
      <c r="R18" s="184" t="s">
        <v>29</v>
      </c>
      <c r="S18" s="184" t="s">
        <v>29</v>
      </c>
      <c r="T18" s="184" t="s">
        <v>29</v>
      </c>
      <c r="U18" s="184" t="s">
        <v>29</v>
      </c>
      <c r="V18" s="184" t="s">
        <v>29</v>
      </c>
      <c r="W18" s="184" t="s">
        <v>29</v>
      </c>
      <c r="X18" s="184" t="s">
        <v>29</v>
      </c>
      <c r="Y18" s="184" t="s">
        <v>29</v>
      </c>
      <c r="Z18" s="184" t="s">
        <v>29</v>
      </c>
      <c r="AA18" s="184" t="s">
        <v>29</v>
      </c>
      <c r="AB18" s="184" t="s">
        <v>29</v>
      </c>
      <c r="AC18" s="184" t="s">
        <v>29</v>
      </c>
      <c r="AD18" s="184" t="s">
        <v>29</v>
      </c>
      <c r="AE18" s="184" t="s">
        <v>30</v>
      </c>
      <c r="AF18" s="184" t="s">
        <v>30</v>
      </c>
      <c r="AG18" s="184" t="s">
        <v>30</v>
      </c>
      <c r="AH18" s="185" t="s">
        <v>30</v>
      </c>
      <c r="AI18" s="186">
        <f>SUMPRODUCT(((D18:AH18='[1]Legende und Wegleitung'!$A$6:$A$55)*0.5+(D18:AH18='[1]Legende und Wegleitung'!$B$6:$B$55))*(D18:AH18&lt;&gt;""))</f>
        <v>4</v>
      </c>
      <c r="AJ18" s="34" t="str">
        <f t="shared" si="2"/>
        <v>Sara Reg</v>
      </c>
      <c r="AK18" s="38"/>
      <c r="AL18" s="38"/>
      <c r="AM18" s="39">
        <f>SUMPRODUCT(((D18:AH18='[1]Legende und Wegleitung'!$A$6:$A$55)*0.5+(D18:AH18='[1]Legende und Wegleitung'!$D$6:$D$55))*(D18:AH18&lt;&gt;""))</f>
        <v>27</v>
      </c>
      <c r="AN18" s="39">
        <f>SUMPRODUCT(((D18:AH18='[1]Legende und Wegleitung'!$C$6:$C$6)*1))</f>
        <v>4</v>
      </c>
      <c r="AO18" s="42">
        <f>IF(COUNTIF(D18:AH18,"")=31,0,[1]Ferienkontrolle!$AR$20-IF([1]Ferienkontrolle!$AR$25="S",AN18/7*2,0)-AZ18/7*2)</f>
        <v>7.7142857142857153</v>
      </c>
      <c r="AP18" s="42">
        <f>IF(COUNTIF(D18:AH18,"")=31,0,[1]Start!H18)</f>
        <v>0.5</v>
      </c>
      <c r="AQ18" s="42">
        <f>IF(COUNTIF(D18:AH18,"")=31,0,[1]Start!G18)</f>
        <v>2.9166666666666665</v>
      </c>
      <c r="AR18" s="43">
        <f>[1]Januar!AM18+[1]Februar!AM18+[1]Maerz!AM18+[1]April!AM18+Mai!AM18</f>
        <v>27</v>
      </c>
      <c r="AS18" s="43">
        <f>[1]Januar!AN18+[1]Februar!AN18+[1]Maerz!AN18+[1]April!AN18+Mai!AN18</f>
        <v>4</v>
      </c>
      <c r="AT18" s="43">
        <f>[1]April!AT18+Mai!AP18+Mai!AO18</f>
        <v>8.2142857142857153</v>
      </c>
      <c r="AU18" s="43">
        <f t="shared" si="3"/>
        <v>7.071485714285715</v>
      </c>
      <c r="AV18" s="43">
        <f>[1]April!AV18+Mai!AQ18</f>
        <v>2.9166666666666665</v>
      </c>
      <c r="AW18" s="43">
        <f t="shared" si="4"/>
        <v>-18.785714285714285</v>
      </c>
      <c r="AX18" s="43">
        <f t="shared" si="5"/>
        <v>-1.0833333333333335</v>
      </c>
      <c r="AY18" s="41">
        <f t="shared" si="6"/>
        <v>-19.869047619047617</v>
      </c>
      <c r="AZ18" s="40">
        <f>SUMPRODUCT(((D18:AH18='[1]Legende und Wegleitung'!$C$7:$C$15)*1))</f>
        <v>0</v>
      </c>
      <c r="BA18" s="187"/>
    </row>
    <row r="19" spans="1:53" ht="14" customHeight="1">
      <c r="A19" s="34" t="str">
        <f>[1]Start!A19</f>
        <v>Dominik Meyer</v>
      </c>
      <c r="B19" s="38"/>
      <c r="C19" s="183"/>
      <c r="D19" s="184" t="s">
        <v>35</v>
      </c>
      <c r="E19" s="184"/>
      <c r="F19" s="184"/>
      <c r="G19" s="184"/>
      <c r="H19" s="184"/>
      <c r="I19" s="184"/>
      <c r="J19" s="184"/>
      <c r="K19" s="184"/>
      <c r="L19" s="184"/>
      <c r="M19" s="184"/>
      <c r="N19" s="184" t="s">
        <v>150</v>
      </c>
      <c r="O19" s="184"/>
      <c r="P19" s="184"/>
      <c r="Q19" s="184"/>
      <c r="R19" s="184"/>
      <c r="S19" s="184"/>
      <c r="T19" s="184"/>
      <c r="U19" s="184">
        <v>15</v>
      </c>
      <c r="V19" s="184"/>
      <c r="W19" s="184"/>
      <c r="X19" s="184"/>
      <c r="Y19" s="184"/>
      <c r="Z19" s="184"/>
      <c r="AA19" s="184"/>
      <c r="AB19" s="184">
        <v>14</v>
      </c>
      <c r="AC19" s="184"/>
      <c r="AD19" s="184"/>
      <c r="AE19" s="184"/>
      <c r="AF19" s="184"/>
      <c r="AG19" s="184"/>
      <c r="AH19" s="185"/>
      <c r="AI19" s="186">
        <f>SUMPRODUCT(((D19:AH19='[1]Legende und Wegleitung'!$A$6:$A$55)*0.5+(D19:AH19='[1]Legende und Wegleitung'!$B$6:$B$55))*(D19:AH19&lt;&gt;""))</f>
        <v>2</v>
      </c>
      <c r="AJ19" s="34" t="str">
        <f t="shared" si="2"/>
        <v>Dominik Meyer</v>
      </c>
      <c r="AK19" s="38"/>
      <c r="AL19" s="38"/>
      <c r="AM19" s="39">
        <f>SUMPRODUCT(((D19:AH19='[1]Legende und Wegleitung'!$A$6:$A$55)*0.5+(D19:AH19='[1]Legende und Wegleitung'!$D$6:$D$55))*(D19:AH19&lt;&gt;""))</f>
        <v>0</v>
      </c>
      <c r="AN19" s="39">
        <f>SUMPRODUCT(((D19:AH19='[1]Legende und Wegleitung'!$C$6:$C$6)*1))</f>
        <v>0</v>
      </c>
      <c r="AO19" s="42">
        <f>IF(COUNTIF(D19:AH19,"")=31,0,[1]Ferienkontrolle!$AR$20-IF([1]Ferienkontrolle!$AR$25="S",AN19/7*2,0)-AZ19/7*2)</f>
        <v>8.8571428571428577</v>
      </c>
      <c r="AP19" s="42">
        <f>IF(COUNTIF(D19:AH19,"")=31,0,[1]Start!H19)</f>
        <v>0.5</v>
      </c>
      <c r="AQ19" s="42">
        <f>IF(COUNTIF(D19:AH19,"")=31,0,[1]Start!G19)</f>
        <v>2.9166666666666665</v>
      </c>
      <c r="AR19" s="43">
        <f>[1]Januar!AM19+[1]Februar!AM19+[1]Maerz!AM19+[1]April!AM19+Mai!AM19</f>
        <v>0</v>
      </c>
      <c r="AS19" s="43">
        <f>[1]Januar!AN19+[1]Februar!AN19+[1]Maerz!AN19+[1]April!AN19+Mai!AN19</f>
        <v>0</v>
      </c>
      <c r="AT19" s="43">
        <f>[1]April!AT19+Mai!AP19+Mai!AO19</f>
        <v>9.3571428571428577</v>
      </c>
      <c r="AU19" s="43">
        <f t="shared" si="3"/>
        <v>9.3571428571428577</v>
      </c>
      <c r="AV19" s="43">
        <f>[1]April!AV19+Mai!AQ19</f>
        <v>2.9166666666666665</v>
      </c>
      <c r="AW19" s="43">
        <f t="shared" si="4"/>
        <v>9.3571428571428577</v>
      </c>
      <c r="AX19" s="43">
        <f t="shared" si="5"/>
        <v>2.9166666666666665</v>
      </c>
      <c r="AY19" s="41">
        <f t="shared" si="6"/>
        <v>12.273809523809524</v>
      </c>
      <c r="AZ19" s="40">
        <f>SUMPRODUCT(((D19:AH19='[1]Legende und Wegleitung'!$C$7:$C$15)*1))</f>
        <v>0</v>
      </c>
      <c r="BA19" s="187"/>
    </row>
    <row r="20" spans="1:53" ht="14" customHeight="1">
      <c r="A20" s="34" t="str">
        <f>[1]Start!A20</f>
        <v>Luke Raayman</v>
      </c>
      <c r="B20" s="38"/>
      <c r="C20" s="183"/>
      <c r="D20" s="184" t="s">
        <v>35</v>
      </c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 t="s">
        <v>151</v>
      </c>
      <c r="V20" s="184"/>
      <c r="W20" s="184"/>
      <c r="X20" s="184"/>
      <c r="Y20" s="184"/>
      <c r="Z20" s="184"/>
      <c r="AA20" s="184"/>
      <c r="AB20" s="184"/>
      <c r="AC20" s="184"/>
      <c r="AD20" s="184"/>
      <c r="AE20" s="184"/>
      <c r="AF20" s="184"/>
      <c r="AG20" s="184"/>
      <c r="AH20" s="185"/>
      <c r="AI20" s="186">
        <f>SUMPRODUCT(((D20:AH20='[1]Legende und Wegleitung'!$A$6:$A$55)*0.5+(D20:AH20='[1]Legende und Wegleitung'!$B$6:$B$55))*(D20:AH20&lt;&gt;""))</f>
        <v>0</v>
      </c>
      <c r="AJ20" s="34" t="str">
        <f t="shared" si="2"/>
        <v>Luke Raayman</v>
      </c>
      <c r="AK20" s="38"/>
      <c r="AL20" s="38"/>
      <c r="AM20" s="39">
        <f>SUMPRODUCT(((D20:AH20='[1]Legende und Wegleitung'!$A$6:$A$55)*0.5+(D20:AH20='[1]Legende und Wegleitung'!$D$6:$D$55))*(D20:AH20&lt;&gt;""))</f>
        <v>0</v>
      </c>
      <c r="AN20" s="39">
        <f>SUMPRODUCT(((D20:AH20='[1]Legende und Wegleitung'!$C$6:$C$6)*1))</f>
        <v>0</v>
      </c>
      <c r="AO20" s="42">
        <f>IF(COUNTIF(D20:AH20,"")=31,0,[1]Ferienkontrolle!$AR$20-IF([1]Ferienkontrolle!$AR$25="S",AN20/7*2,0)-AZ20/7*2)</f>
        <v>8.8571428571428577</v>
      </c>
      <c r="AP20" s="42">
        <f>IF(COUNTIF(D20:AH20,"")=31,0,[1]Start!H20)</f>
        <v>0.5</v>
      </c>
      <c r="AQ20" s="42">
        <f>IF(COUNTIF(D20:AH20,"")=31,0,[1]Start!G20)</f>
        <v>2.9166666666666665</v>
      </c>
      <c r="AR20" s="43">
        <f>[1]Januar!AM20+[1]Februar!AM20+[1]Maerz!AM20+[1]April!AM20+Mai!AM20</f>
        <v>0</v>
      </c>
      <c r="AS20" s="43">
        <f>[1]Januar!AN20+[1]Februar!AN20+[1]Maerz!AN20+[1]April!AN20+Mai!AN20</f>
        <v>0</v>
      </c>
      <c r="AT20" s="43">
        <f>[1]April!AT20+Mai!AP20+Mai!AO20</f>
        <v>9.3571428571428577</v>
      </c>
      <c r="AU20" s="43">
        <f t="shared" si="3"/>
        <v>9.3571428571428577</v>
      </c>
      <c r="AV20" s="43">
        <f>[1]April!AV20+Mai!AQ20</f>
        <v>2.9166666666666665</v>
      </c>
      <c r="AW20" s="43">
        <f t="shared" si="4"/>
        <v>9.3571428571428577</v>
      </c>
      <c r="AX20" s="43">
        <f t="shared" si="5"/>
        <v>2.9166666666666665</v>
      </c>
      <c r="AY20" s="41">
        <f t="shared" si="6"/>
        <v>12.273809523809524</v>
      </c>
      <c r="AZ20" s="40">
        <f>SUMPRODUCT(((D20:AH20='[1]Legende und Wegleitung'!$C$7:$C$15)*1))</f>
        <v>0</v>
      </c>
      <c r="BA20" s="187"/>
    </row>
    <row r="21" spans="1:53" ht="14" customHeight="1">
      <c r="A21" s="34" t="str">
        <f>[1]Start!A21</f>
        <v>Mama</v>
      </c>
      <c r="B21" s="38"/>
      <c r="C21" s="183"/>
      <c r="D21" s="184" t="s">
        <v>35</v>
      </c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 t="s">
        <v>36</v>
      </c>
      <c r="Y21" s="184" t="s">
        <v>36</v>
      </c>
      <c r="Z21" s="184" t="s">
        <v>36</v>
      </c>
      <c r="AA21" s="184" t="s">
        <v>36</v>
      </c>
      <c r="AB21" s="184"/>
      <c r="AC21" s="184"/>
      <c r="AD21" s="184"/>
      <c r="AE21" s="184"/>
      <c r="AF21" s="184"/>
      <c r="AG21" s="184"/>
      <c r="AH21" s="185"/>
      <c r="AI21" s="186">
        <f>SUMPRODUCT(((D21:AH21='[1]Legende und Wegleitung'!$A$6:$A$55)*0.5+(D21:AH21='[1]Legende und Wegleitung'!$B$6:$B$55))*(D21:AH21&lt;&gt;""))</f>
        <v>2</v>
      </c>
      <c r="AJ21" s="34" t="str">
        <f t="shared" si="2"/>
        <v>Mama</v>
      </c>
      <c r="AK21" s="38"/>
      <c r="AL21" s="38"/>
      <c r="AM21" s="39">
        <f>SUMPRODUCT(((D21:AH21='[1]Legende und Wegleitung'!$A$6:$A$55)*0.5+(D21:AH21='[1]Legende und Wegleitung'!$D$6:$D$55))*(D21:AH21&lt;&gt;""))</f>
        <v>2</v>
      </c>
      <c r="AN21" s="39">
        <f>SUMPRODUCT(((D21:AH21='[1]Legende und Wegleitung'!$C$6:$C$6)*1))</f>
        <v>0</v>
      </c>
      <c r="AO21" s="42">
        <f>IF(COUNTIF(D21:AH21,"")=31,0,[1]Ferienkontrolle!$AR$20-IF([1]Ferienkontrolle!$AR$25="S",AN21/7*2,0)-AZ21/7*2)</f>
        <v>8.8571428571428577</v>
      </c>
      <c r="AP21" s="42">
        <f>IF(COUNTIF(D21:AH21,"")=31,0,[1]Start!H21)</f>
        <v>0.5</v>
      </c>
      <c r="AQ21" s="42">
        <f>IF(COUNTIF(D21:AH21,"")=31,0,[1]Start!G21)</f>
        <v>2.9166666666666665</v>
      </c>
      <c r="AR21" s="43">
        <f>[1]Januar!AM21+[1]Februar!AM21+[1]Maerz!AM21+[1]April!AM21+Mai!AM21</f>
        <v>2</v>
      </c>
      <c r="AS21" s="43">
        <f>[1]Januar!AN21+[1]Februar!AN21+[1]Maerz!AN21+[1]April!AN21+Mai!AN21</f>
        <v>0</v>
      </c>
      <c r="AT21" s="43">
        <f>[1]April!AT21+Mai!AP21+Mai!AO21</f>
        <v>9.3571428571428577</v>
      </c>
      <c r="AU21" s="43">
        <f t="shared" si="3"/>
        <v>9.3571428571428577</v>
      </c>
      <c r="AV21" s="43">
        <f>[1]April!AV21+Mai!AQ21</f>
        <v>2.9166666666666665</v>
      </c>
      <c r="AW21" s="43">
        <f t="shared" si="4"/>
        <v>7.3571428571428577</v>
      </c>
      <c r="AX21" s="43">
        <f t="shared" si="5"/>
        <v>2.9166666666666665</v>
      </c>
      <c r="AY21" s="41">
        <f t="shared" si="6"/>
        <v>10.273809523809524</v>
      </c>
      <c r="AZ21" s="40">
        <f>SUMPRODUCT(((D21:AH21='[1]Legende und Wegleitung'!$C$7:$C$15)*1))</f>
        <v>0</v>
      </c>
      <c r="BA21" s="187"/>
    </row>
    <row r="22" spans="1:53" ht="14" customHeight="1">
      <c r="A22" s="34" t="str">
        <f>[1]Start!A22</f>
        <v>Fatnis Kolica</v>
      </c>
      <c r="B22" s="38"/>
      <c r="C22" s="183"/>
      <c r="D22" s="184" t="s">
        <v>35</v>
      </c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 t="s">
        <v>152</v>
      </c>
      <c r="AB22" s="184"/>
      <c r="AC22" s="184"/>
      <c r="AD22" s="184"/>
      <c r="AE22" s="184"/>
      <c r="AF22" s="184"/>
      <c r="AG22" s="184"/>
      <c r="AH22" s="185"/>
      <c r="AI22" s="186">
        <f>SUMPRODUCT(((D22:AH22='[1]Legende und Wegleitung'!$A$6:$A$55)*0.5+(D22:AH22='[1]Legende und Wegleitung'!$B$6:$B$55))*(D22:AH22&lt;&gt;""))</f>
        <v>0</v>
      </c>
      <c r="AJ22" s="34" t="str">
        <f t="shared" si="2"/>
        <v>Fatnis Kolica</v>
      </c>
      <c r="AK22" s="38"/>
      <c r="AL22" s="38"/>
      <c r="AM22" s="39">
        <f>SUMPRODUCT(((D22:AH22='[1]Legende und Wegleitung'!$A$6:$A$55)*0.5+(D22:AH22='[1]Legende und Wegleitung'!$D$6:$D$55))*(D22:AH22&lt;&gt;""))</f>
        <v>0</v>
      </c>
      <c r="AN22" s="39">
        <f>SUMPRODUCT(((D22:AH22='[1]Legende und Wegleitung'!$C$6:$C$6)*1))</f>
        <v>0</v>
      </c>
      <c r="AO22" s="42">
        <f>IF(COUNTIF(D22:AH22,"")=31,0,[1]Ferienkontrolle!$AR$20-IF([1]Ferienkontrolle!$AR$25="S",AN22/7*2,0)-AZ22/7*2)</f>
        <v>8.8571428571428577</v>
      </c>
      <c r="AP22" s="42">
        <f>IF(COUNTIF(D22:AH22,"")=31,0,[1]Start!H22)</f>
        <v>0.5</v>
      </c>
      <c r="AQ22" s="42">
        <f>IF(COUNTIF(D22:AH22,"")=31,0,[1]Start!G22)</f>
        <v>2.9166666666666665</v>
      </c>
      <c r="AR22" s="43">
        <f>[1]Januar!AM22+[1]Februar!AM22+[1]Maerz!AM22+[1]April!AM22+Mai!AM22</f>
        <v>0</v>
      </c>
      <c r="AS22" s="43">
        <f>[1]Januar!AN22+[1]Februar!AN22+[1]Maerz!AN22+[1]April!AN22+Mai!AN22</f>
        <v>0</v>
      </c>
      <c r="AT22" s="43">
        <f>[1]April!AT22+Mai!AP22+Mai!AO22</f>
        <v>9.3571428571428577</v>
      </c>
      <c r="AU22" s="43">
        <f t="shared" si="3"/>
        <v>9.3571428571428577</v>
      </c>
      <c r="AV22" s="43">
        <f>[1]April!AV22+Mai!AQ22</f>
        <v>2.9166666666666665</v>
      </c>
      <c r="AW22" s="43">
        <f t="shared" si="4"/>
        <v>9.3571428571428577</v>
      </c>
      <c r="AX22" s="43">
        <f t="shared" si="5"/>
        <v>2.9166666666666665</v>
      </c>
      <c r="AY22" s="41">
        <f t="shared" si="6"/>
        <v>12.273809523809524</v>
      </c>
      <c r="AZ22" s="40">
        <f>SUMPRODUCT(((D22:AH22='[1]Legende und Wegleitung'!$C$7:$C$15)*1))</f>
        <v>0</v>
      </c>
      <c r="BA22" s="187"/>
    </row>
    <row r="23" spans="1:53" ht="14" customHeight="1">
      <c r="A23" s="34" t="str">
        <f>[1]Start!A23</f>
        <v>Oskar Thalhammer</v>
      </c>
      <c r="B23" s="44"/>
      <c r="C23" s="189"/>
      <c r="D23" s="184" t="s">
        <v>35</v>
      </c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 t="s">
        <v>150</v>
      </c>
      <c r="AD23" s="184"/>
      <c r="AE23" s="184"/>
      <c r="AF23" s="184"/>
      <c r="AG23" s="184"/>
      <c r="AH23" s="185"/>
      <c r="AI23" s="186">
        <f>SUMPRODUCT(((D23:AH23='[1]Legende und Wegleitung'!$A$6:$A$55)*0.5+(D23:AH23='[1]Legende und Wegleitung'!$B$6:$B$55))*(D23:AH23&lt;&gt;""))</f>
        <v>0</v>
      </c>
      <c r="AJ23" s="34" t="str">
        <f t="shared" si="2"/>
        <v>Oskar Thalhammer</v>
      </c>
      <c r="AK23" s="38"/>
      <c r="AL23" s="38"/>
      <c r="AM23" s="39">
        <f>SUMPRODUCT(((D23:AH23='[1]Legende und Wegleitung'!$A$6:$A$55)*0.5+(D23:AH23='[1]Legende und Wegleitung'!$D$6:$D$55))*(D23:AH23&lt;&gt;""))</f>
        <v>0</v>
      </c>
      <c r="AN23" s="39">
        <f>SUMPRODUCT(((D23:AH23='[1]Legende und Wegleitung'!$C$6:$C$6)*1))</f>
        <v>0</v>
      </c>
      <c r="AO23" s="42">
        <f>IF(COUNTIF(D23:AH23,"")=31,0,[1]Ferienkontrolle!$AR$20-IF([1]Ferienkontrolle!$AR$25="S",AN23/7*2,0)-AZ23/7*2)</f>
        <v>8.8571428571428577</v>
      </c>
      <c r="AP23" s="42">
        <f>IF(COUNTIF(D23:AH23,"")=31,0,[1]Start!H23)</f>
        <v>0.5</v>
      </c>
      <c r="AQ23" s="42">
        <f>IF(COUNTIF(D23:AH23,"")=31,0,[1]Start!G23)</f>
        <v>2.9166666666666665</v>
      </c>
      <c r="AR23" s="43">
        <f>[1]Januar!AM23+[1]Februar!AM23+[1]Maerz!AM23+[1]April!AM23+Mai!AM23</f>
        <v>0</v>
      </c>
      <c r="AS23" s="43">
        <f>[1]Januar!AN23+[1]Februar!AN23+[1]Maerz!AN23+[1]April!AN23+Mai!AN23</f>
        <v>0</v>
      </c>
      <c r="AT23" s="43">
        <f>[1]April!AT23+Mai!AP23+Mai!AO23</f>
        <v>9.3571428571428577</v>
      </c>
      <c r="AU23" s="43">
        <f t="shared" si="3"/>
        <v>9.3571428571428577</v>
      </c>
      <c r="AV23" s="43">
        <f>[1]April!AV23+Mai!AQ23</f>
        <v>2.9166666666666665</v>
      </c>
      <c r="AW23" s="43">
        <f t="shared" si="4"/>
        <v>9.3571428571428577</v>
      </c>
      <c r="AX23" s="43">
        <f t="shared" si="5"/>
        <v>2.9166666666666665</v>
      </c>
      <c r="AY23" s="41">
        <f t="shared" si="6"/>
        <v>12.273809523809524</v>
      </c>
      <c r="AZ23" s="40">
        <f>SUMPRODUCT(((D23:AH23='[1]Legende und Wegleitung'!$C$7:$C$15)*1))</f>
        <v>0</v>
      </c>
      <c r="BA23" s="187"/>
    </row>
    <row r="24" spans="1:53" ht="14" hidden="1" customHeight="1">
      <c r="A24" s="34">
        <f>[1]Start!A24</f>
        <v>0</v>
      </c>
      <c r="B24" s="44"/>
      <c r="C24" s="189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185"/>
      <c r="AI24" s="186">
        <f>SUMPRODUCT(((D24:AH24='[1]Legende und Wegleitung'!$A$6:$A$55)*0.5+(D24:AH24='[1]Legende und Wegleitung'!$B$6:$B$55))*(D24:AH24&lt;&gt;""))</f>
        <v>0</v>
      </c>
      <c r="AJ24" s="34">
        <f t="shared" si="2"/>
        <v>0</v>
      </c>
      <c r="AK24" s="38"/>
      <c r="AL24" s="38"/>
      <c r="AM24" s="39">
        <f>SUMPRODUCT(((D24:AH24='[1]Legende und Wegleitung'!$A$6:$A$55)*0.5+(D24:AH24='[1]Legende und Wegleitung'!$D$6:$D$55))*(D24:AH24&lt;&gt;""))</f>
        <v>0</v>
      </c>
      <c r="AN24" s="39">
        <f>SUMPRODUCT(((D24:AH24='[1]Legende und Wegleitung'!$C$6:$C$6)*1))</f>
        <v>0</v>
      </c>
      <c r="AO24" s="42">
        <f>IF(COUNTIF(D24:AH24,"")=31,0,[1]Ferienkontrolle!$AR$20-IF([1]Ferienkontrolle!$AR$25="S",AN24/7*2,0)-AZ24/7*2)</f>
        <v>0</v>
      </c>
      <c r="AP24" s="42">
        <f>IF(COUNTIF(D24:AH24,"")=31,0,[1]Start!H24)</f>
        <v>0</v>
      </c>
      <c r="AQ24" s="42">
        <f>IF(COUNTIF(D24:AH24,"")=31,0,[1]Start!G24)</f>
        <v>0</v>
      </c>
      <c r="AR24" s="43">
        <f>[1]Januar!AM24+[1]Februar!AM24+[1]Maerz!AM24+[1]April!AM24+Mai!AM24</f>
        <v>0</v>
      </c>
      <c r="AS24" s="43">
        <f>[1]Januar!AN24+[1]Februar!AN24+[1]Maerz!AN24+[1]April!AN24+Mai!AN24</f>
        <v>0</v>
      </c>
      <c r="AT24" s="43">
        <f>[1]April!AT24+Mai!AP24+Mai!AO24</f>
        <v>0</v>
      </c>
      <c r="AU24" s="43">
        <f t="shared" si="3"/>
        <v>0</v>
      </c>
      <c r="AV24" s="43">
        <f>[1]April!AV24+Mai!AQ24</f>
        <v>0</v>
      </c>
      <c r="AW24" s="43">
        <f t="shared" si="4"/>
        <v>0</v>
      </c>
      <c r="AX24" s="43">
        <f t="shared" si="5"/>
        <v>0</v>
      </c>
      <c r="AY24" s="41">
        <f t="shared" si="6"/>
        <v>0</v>
      </c>
      <c r="AZ24" s="40">
        <f>SUMPRODUCT(((D24:AH24='[1]Legende und Wegleitung'!$C$7:$C$15)*1))</f>
        <v>0</v>
      </c>
      <c r="BA24" s="187"/>
    </row>
    <row r="25" spans="1:53" ht="14" hidden="1" customHeight="1">
      <c r="A25" s="34">
        <f>[1]Start!A25</f>
        <v>0</v>
      </c>
      <c r="B25" s="44"/>
      <c r="C25" s="189"/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  <c r="AH25" s="185"/>
      <c r="AI25" s="186">
        <f>SUMPRODUCT(((D25:AH25='[1]Legende und Wegleitung'!$A$6:$A$55)*0.5+(D25:AH25='[1]Legende und Wegleitung'!$B$6:$B$55))*(D25:AH25&lt;&gt;""))</f>
        <v>0</v>
      </c>
      <c r="AJ25" s="34">
        <f t="shared" si="2"/>
        <v>0</v>
      </c>
      <c r="AK25" s="38"/>
      <c r="AL25" s="38"/>
      <c r="AM25" s="39">
        <f>SUMPRODUCT(((D25:AH25='[1]Legende und Wegleitung'!$A$6:$A$55)*0.5+(D25:AH25='[1]Legende und Wegleitung'!$D$6:$D$55))*(D25:AH25&lt;&gt;""))</f>
        <v>0</v>
      </c>
      <c r="AN25" s="39">
        <f>SUMPRODUCT(((D25:AH25='[1]Legende und Wegleitung'!$C$6:$C$6)*1))</f>
        <v>0</v>
      </c>
      <c r="AO25" s="42">
        <f>IF(COUNTIF(D25:AH25,"")=31,0,[1]Ferienkontrolle!$AR$20-IF([1]Ferienkontrolle!$AR$25="S",AN25/7*2,0)-AZ25/7*2)</f>
        <v>0</v>
      </c>
      <c r="AP25" s="42">
        <f>IF(COUNTIF(D25:AH25,"")=31,0,[1]Start!H25)</f>
        <v>0</v>
      </c>
      <c r="AQ25" s="42">
        <f>IF(COUNTIF(D25:AH25,"")=31,0,[1]Start!G25)</f>
        <v>0</v>
      </c>
      <c r="AR25" s="43">
        <f>[1]Januar!AM25+[1]Februar!AM25+[1]Maerz!AM25+[1]April!AM25+Mai!AM25</f>
        <v>0</v>
      </c>
      <c r="AS25" s="43">
        <f>[1]Januar!AN25+[1]Februar!AN25+[1]Maerz!AN25+[1]April!AN25+Mai!AN25</f>
        <v>0</v>
      </c>
      <c r="AT25" s="43">
        <f>[1]April!AT25+Mai!AP25+Mai!AO25</f>
        <v>0</v>
      </c>
      <c r="AU25" s="43">
        <f t="shared" si="3"/>
        <v>0</v>
      </c>
      <c r="AV25" s="43">
        <f>[1]April!AV25+Mai!AQ25</f>
        <v>0</v>
      </c>
      <c r="AW25" s="43">
        <f t="shared" si="4"/>
        <v>0</v>
      </c>
      <c r="AX25" s="43">
        <f t="shared" si="5"/>
        <v>0</v>
      </c>
      <c r="AY25" s="41">
        <f t="shared" si="6"/>
        <v>0</v>
      </c>
      <c r="AZ25" s="40">
        <f>SUMPRODUCT(((D25:AH25='[1]Legende und Wegleitung'!$C$7:$C$15)*1))</f>
        <v>0</v>
      </c>
      <c r="BA25" s="187"/>
    </row>
    <row r="26" spans="1:53" ht="14" hidden="1" customHeight="1">
      <c r="A26" s="34">
        <f>[1]Start!A26</f>
        <v>0</v>
      </c>
      <c r="B26" s="44"/>
      <c r="C26" s="189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/>
      <c r="AH26" s="185"/>
      <c r="AI26" s="186">
        <f>SUMPRODUCT(((D26:AH26='[1]Legende und Wegleitung'!$A$6:$A$55)*0.5+(D26:AH26='[1]Legende und Wegleitung'!$B$6:$B$55))*(D26:AH26&lt;&gt;""))</f>
        <v>0</v>
      </c>
      <c r="AJ26" s="34">
        <f t="shared" si="2"/>
        <v>0</v>
      </c>
      <c r="AK26" s="38"/>
      <c r="AL26" s="38"/>
      <c r="AM26" s="39">
        <f>SUMPRODUCT(((D26:AH26='[1]Legende und Wegleitung'!$A$6:$A$55)*0.5+(D26:AH26='[1]Legende und Wegleitung'!$D$6:$D$55))*(D26:AH26&lt;&gt;""))</f>
        <v>0</v>
      </c>
      <c r="AN26" s="39">
        <f>SUMPRODUCT(((D26:AH26='[1]Legende und Wegleitung'!$C$6:$C$6)*1))</f>
        <v>0</v>
      </c>
      <c r="AO26" s="42">
        <f>IF(COUNTIF(D26:AH26,"")=31,0,[1]Ferienkontrolle!$AR$20-IF([1]Ferienkontrolle!$AR$25="S",AN26/7*2,0)-AZ26/7*2)</f>
        <v>0</v>
      </c>
      <c r="AP26" s="42">
        <f>IF(COUNTIF(D26:AH26,"")=31,0,[1]Start!H26)</f>
        <v>0</v>
      </c>
      <c r="AQ26" s="42">
        <f>IF(COUNTIF(D26:AH26,"")=31,0,[1]Start!G26)</f>
        <v>0</v>
      </c>
      <c r="AR26" s="43">
        <f>[1]Januar!AM26+[1]Februar!AM26+[1]Maerz!AM26+[1]April!AM26+Mai!AM26</f>
        <v>0</v>
      </c>
      <c r="AS26" s="43">
        <f>[1]Januar!AN26+[1]Februar!AN26+[1]Maerz!AN26+[1]April!AN26+Mai!AN26</f>
        <v>0</v>
      </c>
      <c r="AT26" s="43">
        <f>[1]April!AT26+Mai!AP26+Mai!AO26</f>
        <v>0</v>
      </c>
      <c r="AU26" s="43">
        <f t="shared" si="3"/>
        <v>0</v>
      </c>
      <c r="AV26" s="43">
        <f>[1]April!AV26+Mai!AQ26</f>
        <v>0</v>
      </c>
      <c r="AW26" s="43">
        <f t="shared" si="4"/>
        <v>0</v>
      </c>
      <c r="AX26" s="43">
        <f t="shared" si="5"/>
        <v>0</v>
      </c>
      <c r="AY26" s="41">
        <f t="shared" si="6"/>
        <v>0</v>
      </c>
      <c r="AZ26" s="40">
        <f>SUMPRODUCT(((D26:AH26='[1]Legende und Wegleitung'!$C$7:$C$15)*1))</f>
        <v>0</v>
      </c>
      <c r="BA26" s="187"/>
    </row>
    <row r="27" spans="1:53" ht="14" hidden="1" customHeight="1">
      <c r="A27" s="34">
        <f>[1]Start!A27</f>
        <v>0</v>
      </c>
      <c r="B27" s="44"/>
      <c r="C27" s="189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185"/>
      <c r="AI27" s="186">
        <f>SUMPRODUCT(((D27:AH27='[1]Legende und Wegleitung'!$A$6:$A$55)*0.5+(D27:AH27='[1]Legende und Wegleitung'!$B$6:$B$55))*(D27:AH27&lt;&gt;""))</f>
        <v>0</v>
      </c>
      <c r="AJ27" s="34">
        <f t="shared" si="2"/>
        <v>0</v>
      </c>
      <c r="AK27" s="38"/>
      <c r="AL27" s="38"/>
      <c r="AM27" s="39">
        <f>SUMPRODUCT(((D27:AH27='[1]Legende und Wegleitung'!$A$6:$A$55)*0.5+(D27:AH27='[1]Legende und Wegleitung'!$D$6:$D$55))*(D27:AH27&lt;&gt;""))</f>
        <v>0</v>
      </c>
      <c r="AN27" s="39">
        <f>SUMPRODUCT(((D27:AH27='[1]Legende und Wegleitung'!$C$6:$C$6)*1))</f>
        <v>0</v>
      </c>
      <c r="AO27" s="42">
        <f>IF(COUNTIF(D27:AH27,"")=31,0,[1]Ferienkontrolle!$AR$20-IF([1]Ferienkontrolle!$AR$25="S",AN27/7*2,0)-AZ27/7*2)</f>
        <v>0</v>
      </c>
      <c r="AP27" s="42">
        <f>IF(COUNTIF(D27:AH27,"")=31,0,[1]Start!H27)</f>
        <v>0</v>
      </c>
      <c r="AQ27" s="42">
        <f>IF(COUNTIF(D27:AH27,"")=31,0,[1]Start!G27)</f>
        <v>0</v>
      </c>
      <c r="AR27" s="43">
        <f>[1]Januar!AM27+[1]Februar!AM27+[1]Maerz!AM27+[1]April!AM27+Mai!AM27</f>
        <v>0</v>
      </c>
      <c r="AS27" s="43">
        <f>[1]Januar!AN27+[1]Februar!AN27+[1]Maerz!AN27+[1]April!AN27+Mai!AN27</f>
        <v>0</v>
      </c>
      <c r="AT27" s="43">
        <f>[1]April!AT27+Mai!AP27+Mai!AO27</f>
        <v>0</v>
      </c>
      <c r="AU27" s="43">
        <f t="shared" si="3"/>
        <v>0</v>
      </c>
      <c r="AV27" s="43">
        <f>[1]April!AV27+Mai!AQ27</f>
        <v>0</v>
      </c>
      <c r="AW27" s="43">
        <f t="shared" si="4"/>
        <v>0</v>
      </c>
      <c r="AX27" s="43">
        <f t="shared" si="5"/>
        <v>0</v>
      </c>
      <c r="AY27" s="41">
        <f t="shared" si="6"/>
        <v>0</v>
      </c>
      <c r="AZ27" s="40">
        <f>SUMPRODUCT(((D27:AH27='[1]Legende und Wegleitung'!$C$7:$C$15)*1))</f>
        <v>0</v>
      </c>
      <c r="BA27" s="187"/>
    </row>
    <row r="28" spans="1:53" ht="14" hidden="1" customHeight="1">
      <c r="A28" s="34">
        <f>[1]Start!A28</f>
        <v>0</v>
      </c>
      <c r="B28" s="44"/>
      <c r="C28" s="189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185"/>
      <c r="AI28" s="186">
        <f>SUMPRODUCT(((D28:AH28='[1]Legende und Wegleitung'!$A$6:$A$55)*0.5+(D28:AH28='[1]Legende und Wegleitung'!$B$6:$B$55))*(D28:AH28&lt;&gt;""))</f>
        <v>0</v>
      </c>
      <c r="AJ28" s="34">
        <f t="shared" si="2"/>
        <v>0</v>
      </c>
      <c r="AK28" s="38"/>
      <c r="AL28" s="38"/>
      <c r="AM28" s="39">
        <f>SUMPRODUCT(((D28:AH28='[1]Legende und Wegleitung'!$A$6:$A$55)*0.5+(D28:AH28='[1]Legende und Wegleitung'!$D$6:$D$55))*(D28:AH28&lt;&gt;""))</f>
        <v>0</v>
      </c>
      <c r="AN28" s="39">
        <f>SUMPRODUCT(((D28:AH28='[1]Legende und Wegleitung'!$C$6:$C$6)*1))</f>
        <v>0</v>
      </c>
      <c r="AO28" s="42">
        <f>IF(COUNTIF(D28:AH28,"")=31,0,[1]Ferienkontrolle!$AR$20-IF([1]Ferienkontrolle!$AR$25="S",AN28/7*2,0)-AZ28/7*2)</f>
        <v>0</v>
      </c>
      <c r="AP28" s="42">
        <f>IF(COUNTIF(D28:AH28,"")=31,0,[1]Start!H28)</f>
        <v>0</v>
      </c>
      <c r="AQ28" s="42">
        <f>IF(COUNTIF(D28:AH28,"")=31,0,[1]Start!G28)</f>
        <v>0</v>
      </c>
      <c r="AR28" s="43">
        <f>[1]Januar!AM28+[1]Februar!AM28+[1]Maerz!AM28+[1]April!AM28+Mai!AM28</f>
        <v>0</v>
      </c>
      <c r="AS28" s="43">
        <f>[1]Januar!AN28+[1]Februar!AN28+[1]Maerz!AN28+[1]April!AN28+Mai!AN28</f>
        <v>0</v>
      </c>
      <c r="AT28" s="43">
        <f>[1]April!AT28+Mai!AP28+Mai!AO28</f>
        <v>0</v>
      </c>
      <c r="AU28" s="43">
        <f t="shared" si="3"/>
        <v>0</v>
      </c>
      <c r="AV28" s="43">
        <f>[1]April!AV28+Mai!AQ28</f>
        <v>0</v>
      </c>
      <c r="AW28" s="43">
        <f t="shared" si="4"/>
        <v>0</v>
      </c>
      <c r="AX28" s="43">
        <f t="shared" si="5"/>
        <v>0</v>
      </c>
      <c r="AY28" s="41">
        <f t="shared" si="6"/>
        <v>0</v>
      </c>
      <c r="AZ28" s="40">
        <f>SUMPRODUCT(((D28:AH28='[1]Legende und Wegleitung'!$C$7:$C$15)*1))</f>
        <v>0</v>
      </c>
      <c r="BA28" s="187"/>
    </row>
    <row r="29" spans="1:53" ht="14" hidden="1" customHeight="1">
      <c r="A29" s="34">
        <f>[1]Start!A29</f>
        <v>0</v>
      </c>
      <c r="B29" s="44"/>
      <c r="C29" s="189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4"/>
      <c r="AA29" s="184"/>
      <c r="AB29" s="184"/>
      <c r="AC29" s="184"/>
      <c r="AD29" s="184"/>
      <c r="AE29" s="184"/>
      <c r="AF29" s="184"/>
      <c r="AG29" s="184"/>
      <c r="AH29" s="185"/>
      <c r="AI29" s="186">
        <f>SUMPRODUCT(((D29:AH29='[1]Legende und Wegleitung'!$A$6:$A$55)*0.5+(D29:AH29='[1]Legende und Wegleitung'!$B$6:$B$55))*(D29:AH29&lt;&gt;""))</f>
        <v>0</v>
      </c>
      <c r="AJ29" s="34">
        <f t="shared" si="2"/>
        <v>0</v>
      </c>
      <c r="AK29" s="38"/>
      <c r="AL29" s="38"/>
      <c r="AM29" s="39">
        <f>SUMPRODUCT(((D29:AH29='[1]Legende und Wegleitung'!$A$6:$A$55)*0.5+(D29:AH29='[1]Legende und Wegleitung'!$D$6:$D$55))*(D29:AH29&lt;&gt;""))</f>
        <v>0</v>
      </c>
      <c r="AN29" s="39">
        <f>SUMPRODUCT(((D29:AH29='[1]Legende und Wegleitung'!$C$6:$C$6)*1))</f>
        <v>0</v>
      </c>
      <c r="AO29" s="42">
        <f>IF(COUNTIF(D29:AH29,"")=31,0,[1]Ferienkontrolle!$AR$20-IF([1]Ferienkontrolle!$AR$25="S",AN29/7*2,0)-AZ29/7*2)</f>
        <v>0</v>
      </c>
      <c r="AP29" s="42">
        <f>IF(COUNTIF(D29:AH29,"")=31,0,[1]Start!H29)</f>
        <v>0</v>
      </c>
      <c r="AQ29" s="42">
        <f>IF(COUNTIF(D29:AH29,"")=31,0,[1]Start!G29)</f>
        <v>0</v>
      </c>
      <c r="AR29" s="43">
        <f>[1]Januar!AM29+[1]Februar!AM29+[1]Maerz!AM29+[1]April!AM29+Mai!AM29</f>
        <v>0</v>
      </c>
      <c r="AS29" s="43">
        <f>[1]Januar!AN29+[1]Februar!AN29+[1]Maerz!AN29+[1]April!AN29+Mai!AN29</f>
        <v>0</v>
      </c>
      <c r="AT29" s="43">
        <f>[1]April!AT29+Mai!AP29+Mai!AO29</f>
        <v>0</v>
      </c>
      <c r="AU29" s="43">
        <f t="shared" si="3"/>
        <v>0</v>
      </c>
      <c r="AV29" s="43">
        <f>[1]April!AV29+Mai!AQ29</f>
        <v>0</v>
      </c>
      <c r="AW29" s="43">
        <f t="shared" si="4"/>
        <v>0</v>
      </c>
      <c r="AX29" s="43">
        <f t="shared" si="5"/>
        <v>0</v>
      </c>
      <c r="AY29" s="41">
        <f t="shared" si="6"/>
        <v>0</v>
      </c>
      <c r="AZ29" s="40">
        <f>SUMPRODUCT(((D29:AH29='[1]Legende und Wegleitung'!$C$7:$C$15)*1))</f>
        <v>0</v>
      </c>
      <c r="BA29" s="187"/>
    </row>
    <row r="30" spans="1:53" ht="14" hidden="1" customHeight="1">
      <c r="A30" s="34">
        <f>[1]Start!A30</f>
        <v>0</v>
      </c>
      <c r="B30" s="44"/>
      <c r="C30" s="4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5"/>
      <c r="AI30" s="186">
        <f>SUMPRODUCT(((D30:AH30='[1]Legende und Wegleitung'!$A$6:$A$55)*0.5+(D30:AH30='[1]Legende und Wegleitung'!$B$6:$B$55))*(D30:AH30&lt;&gt;""))</f>
        <v>0</v>
      </c>
      <c r="AJ30" s="44">
        <f t="shared" si="2"/>
        <v>0</v>
      </c>
      <c r="AK30" s="44"/>
      <c r="AL30" s="44"/>
      <c r="AM30" s="39">
        <f>SUMPRODUCT(((D30:AH30='[1]Legende und Wegleitung'!$A$6:$A$55)*0.5+(D30:AH30='[1]Legende und Wegleitung'!$D$6:$D$55))*(D30:AH30&lt;&gt;""))</f>
        <v>0</v>
      </c>
      <c r="AN30" s="39">
        <f>SUMPRODUCT(((D30:AH30='[1]Legende und Wegleitung'!$C$6:$C$6)*1))</f>
        <v>0</v>
      </c>
      <c r="AO30" s="42">
        <f>IF(COUNTIF(D30:AH30,"")=31,0,[1]Ferienkontrolle!$AR$20-IF([1]Ferienkontrolle!$AR$25="S",AN30/7*2,0)-AZ30/7*2)</f>
        <v>0</v>
      </c>
      <c r="AP30" s="42">
        <f>IF(COUNTIF(D30:AH30,"")=31,0,[1]Start!H30)</f>
        <v>0</v>
      </c>
      <c r="AQ30" s="42">
        <f>IF(COUNTIF(D30:AH30,"")=31,0,[1]Start!G30)</f>
        <v>0</v>
      </c>
      <c r="AR30" s="43">
        <f>[1]Januar!AM30+[1]Februar!AM30+[1]Maerz!AM30+[1]April!AM30+Mai!AM30</f>
        <v>0</v>
      </c>
      <c r="AS30" s="43">
        <f>[1]Januar!AN30+[1]Februar!AN30+[1]Maerz!AN30+[1]April!AN30+Mai!AN30</f>
        <v>0</v>
      </c>
      <c r="AT30" s="43">
        <f>[1]April!AT30+Mai!AP30+Mai!AO30</f>
        <v>0</v>
      </c>
      <c r="AU30" s="43">
        <f t="shared" si="3"/>
        <v>0</v>
      </c>
      <c r="AV30" s="43">
        <f>[1]April!AV30+Mai!AQ30</f>
        <v>0</v>
      </c>
      <c r="AW30" s="43">
        <f t="shared" si="4"/>
        <v>0</v>
      </c>
      <c r="AX30" s="43">
        <f t="shared" si="5"/>
        <v>0</v>
      </c>
      <c r="AY30" s="41">
        <f t="shared" si="6"/>
        <v>0</v>
      </c>
      <c r="AZ30" s="40">
        <f>SUMPRODUCT(((D30:AH30='[1]Legende und Wegleitung'!$C$7:$C$15)*1))</f>
        <v>0</v>
      </c>
      <c r="BA30" s="187"/>
    </row>
    <row r="31" spans="1:53" ht="14" hidden="1" customHeight="1">
      <c r="A31" s="34">
        <f>[1]Start!A31</f>
        <v>0</v>
      </c>
      <c r="B31" s="44"/>
      <c r="C31" s="189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  <c r="AH31" s="185"/>
      <c r="AI31" s="186">
        <f>SUMPRODUCT(((D31:AH31='[1]Legende und Wegleitung'!$A$6:$A$55)*0.5+(D31:AH31='[1]Legende und Wegleitung'!$B$6:$B$55))*(D31:AH31&lt;&gt;""))</f>
        <v>0</v>
      </c>
      <c r="AJ31" s="34">
        <f t="shared" si="2"/>
        <v>0</v>
      </c>
      <c r="AK31" s="38"/>
      <c r="AL31" s="38"/>
      <c r="AM31" s="39">
        <f>SUMPRODUCT(((D31:AH31='[1]Legende und Wegleitung'!$A$6:$A$55)*0.5+(D31:AH31='[1]Legende und Wegleitung'!$D$6:$D$55))*(D31:AH31&lt;&gt;""))</f>
        <v>0</v>
      </c>
      <c r="AN31" s="39">
        <f>SUMPRODUCT(((D31:AH31='[1]Legende und Wegleitung'!$C$6:$C$6)*1))</f>
        <v>0</v>
      </c>
      <c r="AO31" s="42">
        <f>IF(COUNTIF(D31:AH31,"")=31,0,[1]Ferienkontrolle!$AR$20-IF([1]Ferienkontrolle!$AR$25="S",AN31/7*2,0)-AZ31/7*2)</f>
        <v>0</v>
      </c>
      <c r="AP31" s="42">
        <f>IF(COUNTIF(D31:AH31,"")=31,0,[1]Start!H31)</f>
        <v>0</v>
      </c>
      <c r="AQ31" s="42">
        <f>IF(COUNTIF(D31:AH31,"")=31,0,[1]Start!G31)</f>
        <v>0</v>
      </c>
      <c r="AR31" s="43">
        <f>[1]Januar!AM31+[1]Februar!AM31+[1]Maerz!AM31+[1]April!AM31+Mai!AM31</f>
        <v>0</v>
      </c>
      <c r="AS31" s="43">
        <f>[1]Januar!AN31+[1]Februar!AN31+[1]Maerz!AN31+[1]April!AN31+Mai!AN31</f>
        <v>0</v>
      </c>
      <c r="AT31" s="43">
        <f>[1]April!AT31+Mai!AP31+Mai!AO31</f>
        <v>0</v>
      </c>
      <c r="AU31" s="43">
        <f t="shared" si="3"/>
        <v>0</v>
      </c>
      <c r="AV31" s="43">
        <f>[1]April!AV31+Mai!AQ31</f>
        <v>0</v>
      </c>
      <c r="AW31" s="43">
        <f t="shared" si="4"/>
        <v>0</v>
      </c>
      <c r="AX31" s="43">
        <f t="shared" si="5"/>
        <v>0</v>
      </c>
      <c r="AY31" s="41">
        <f t="shared" si="6"/>
        <v>0</v>
      </c>
      <c r="AZ31" s="40">
        <f>SUMPRODUCT(((D31:AH31='[1]Legende und Wegleitung'!$C$7:$C$15)*1))</f>
        <v>0</v>
      </c>
      <c r="BA31" s="187"/>
    </row>
    <row r="32" spans="1:53" ht="14" hidden="1" customHeight="1">
      <c r="A32" s="34">
        <f>[1]Start!A32</f>
        <v>0</v>
      </c>
      <c r="B32" s="44"/>
      <c r="C32" s="189"/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5"/>
      <c r="AI32" s="186">
        <f>SUMPRODUCT(((D32:AH32='[1]Legende und Wegleitung'!$A$6:$A$55)*0.5+(D32:AH32='[1]Legende und Wegleitung'!$B$6:$B$55))*(D32:AH32&lt;&gt;""))</f>
        <v>0</v>
      </c>
      <c r="AJ32" s="34">
        <f t="shared" si="2"/>
        <v>0</v>
      </c>
      <c r="AK32" s="38"/>
      <c r="AL32" s="38"/>
      <c r="AM32" s="39">
        <f>SUMPRODUCT(((D32:AH32='[1]Legende und Wegleitung'!$A$6:$A$55)*0.5+(D32:AH32='[1]Legende und Wegleitung'!$D$6:$D$55))*(D32:AH32&lt;&gt;""))</f>
        <v>0</v>
      </c>
      <c r="AN32" s="39">
        <f>SUMPRODUCT(((D32:AH32='[1]Legende und Wegleitung'!$C$6:$C$6)*1))</f>
        <v>0</v>
      </c>
      <c r="AO32" s="42">
        <f>IF(COUNTIF(D32:AH32,"")=31,0,[1]Ferienkontrolle!$AR$20-IF([1]Ferienkontrolle!$AR$25="S",AN32/7*2,0)-AZ32/7*2)</f>
        <v>0</v>
      </c>
      <c r="AP32" s="42">
        <f>IF(COUNTIF(D32:AH32,"")=31,0,[1]Start!H32)</f>
        <v>0</v>
      </c>
      <c r="AQ32" s="42">
        <f>IF(COUNTIF(D32:AH32,"")=31,0,[1]Start!G32)</f>
        <v>0</v>
      </c>
      <c r="AR32" s="43">
        <f>[1]Januar!AM32+[1]Februar!AM32+[1]Maerz!AM32+[1]April!AM32+Mai!AM32</f>
        <v>0</v>
      </c>
      <c r="AS32" s="43">
        <f>[1]Januar!AN32+[1]Februar!AN32+[1]Maerz!AN32+[1]April!AN32+Mai!AN32</f>
        <v>0</v>
      </c>
      <c r="AT32" s="43">
        <f>[1]April!AT32+Mai!AP32+Mai!AO32</f>
        <v>0</v>
      </c>
      <c r="AU32" s="43">
        <f t="shared" si="3"/>
        <v>0</v>
      </c>
      <c r="AV32" s="43">
        <f>[1]April!AV32+Mai!AQ32</f>
        <v>0</v>
      </c>
      <c r="AW32" s="43">
        <f t="shared" si="4"/>
        <v>0</v>
      </c>
      <c r="AX32" s="43">
        <f t="shared" si="5"/>
        <v>0</v>
      </c>
      <c r="AY32" s="41">
        <f t="shared" si="6"/>
        <v>0</v>
      </c>
      <c r="AZ32" s="40">
        <f>SUMPRODUCT(((D32:AH32='[1]Legende und Wegleitung'!$C$7:$C$15)*1))</f>
        <v>0</v>
      </c>
      <c r="BA32" s="187"/>
    </row>
    <row r="33" spans="1:53" ht="14" hidden="1" customHeight="1">
      <c r="A33" s="34">
        <f>[1]Start!A33</f>
        <v>0</v>
      </c>
      <c r="B33" s="44"/>
      <c r="C33" s="189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4"/>
      <c r="V33" s="184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  <c r="AG33" s="184"/>
      <c r="AH33" s="185"/>
      <c r="AI33" s="186">
        <f>SUMPRODUCT(((D33:AH33='[1]Legende und Wegleitung'!$A$6:$A$55)*0.5+(D33:AH33='[1]Legende und Wegleitung'!$B$6:$B$55))*(D33:AH33&lt;&gt;""))</f>
        <v>0</v>
      </c>
      <c r="AJ33" s="34">
        <f t="shared" si="2"/>
        <v>0</v>
      </c>
      <c r="AK33" s="38"/>
      <c r="AL33" s="38"/>
      <c r="AM33" s="39">
        <f>SUMPRODUCT(((D33:AH33='[1]Legende und Wegleitung'!$A$6:$A$55)*0.5+(D33:AH33='[1]Legende und Wegleitung'!$D$6:$D$55))*(D33:AH33&lt;&gt;""))</f>
        <v>0</v>
      </c>
      <c r="AN33" s="39">
        <f>SUMPRODUCT(((D33:AH33='[1]Legende und Wegleitung'!$C$6:$C$6)*1))</f>
        <v>0</v>
      </c>
      <c r="AO33" s="42">
        <f>IF(COUNTIF(D33:AH33,"")=31,0,[1]Ferienkontrolle!$AR$20-IF([1]Ferienkontrolle!$AR$25="S",AN33/7*2,0)-AZ33/7*2)</f>
        <v>0</v>
      </c>
      <c r="AP33" s="42">
        <f>IF(COUNTIF(D33:AH33,"")=31,0,[1]Start!H33)</f>
        <v>0</v>
      </c>
      <c r="AQ33" s="42">
        <f>IF(COUNTIF(D33:AH33,"")=31,0,[1]Start!G33)</f>
        <v>0</v>
      </c>
      <c r="AR33" s="43">
        <f>[1]Januar!AM33+[1]Februar!AM33+[1]Maerz!AM33+[1]April!AM33+Mai!AM33</f>
        <v>0</v>
      </c>
      <c r="AS33" s="43">
        <f>[1]Januar!AN33+[1]Februar!AN33+[1]Maerz!AN33+[1]April!AN33+Mai!AN33</f>
        <v>0</v>
      </c>
      <c r="AT33" s="43">
        <f>[1]April!AT33+Mai!AP33+Mai!AO33</f>
        <v>0</v>
      </c>
      <c r="AU33" s="43">
        <f t="shared" si="3"/>
        <v>0</v>
      </c>
      <c r="AV33" s="43">
        <f>[1]April!AV33+Mai!AQ33</f>
        <v>0</v>
      </c>
      <c r="AW33" s="43">
        <f t="shared" si="4"/>
        <v>0</v>
      </c>
      <c r="AX33" s="43">
        <f t="shared" si="5"/>
        <v>0</v>
      </c>
      <c r="AY33" s="41">
        <f t="shared" si="6"/>
        <v>0</v>
      </c>
      <c r="AZ33" s="40">
        <f>SUMPRODUCT(((D33:AH33='[1]Legende und Wegleitung'!$C$7:$C$15)*1))</f>
        <v>0</v>
      </c>
      <c r="BA33" s="187"/>
    </row>
    <row r="34" spans="1:53" ht="14" hidden="1" customHeight="1">
      <c r="A34" s="34">
        <f>[1]Start!A34</f>
        <v>0</v>
      </c>
      <c r="B34" s="44"/>
      <c r="C34" s="189"/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  <c r="AF34" s="184"/>
      <c r="AG34" s="184"/>
      <c r="AH34" s="185"/>
      <c r="AI34" s="186">
        <f>SUMPRODUCT(((D34:AH34='[1]Legende und Wegleitung'!$A$6:$A$55)*0.5+(D34:AH34='[1]Legende und Wegleitung'!$B$6:$B$55))*(D34:AH34&lt;&gt;""))</f>
        <v>0</v>
      </c>
      <c r="AJ34" s="34">
        <f t="shared" si="2"/>
        <v>0</v>
      </c>
      <c r="AK34" s="38"/>
      <c r="AL34" s="38"/>
      <c r="AM34" s="39">
        <f>SUMPRODUCT(((D34:AH34='[1]Legende und Wegleitung'!$A$6:$A$55)*0.5+(D34:AH34='[1]Legende und Wegleitung'!$D$6:$D$55))*(D34:AH34&lt;&gt;""))</f>
        <v>0</v>
      </c>
      <c r="AN34" s="39">
        <f>SUMPRODUCT(((D34:AH34='[1]Legende und Wegleitung'!$C$6:$C$6)*1))</f>
        <v>0</v>
      </c>
      <c r="AO34" s="42">
        <f>IF(COUNTIF(D34:AH34,"")=31,0,[1]Ferienkontrolle!$AR$20-IF([1]Ferienkontrolle!$AR$25="S",AN34/7*2,0)-AZ34/7*2)</f>
        <v>0</v>
      </c>
      <c r="AP34" s="42">
        <f>IF(COUNTIF(D34:AH34,"")=31,0,[1]Start!H34)</f>
        <v>0</v>
      </c>
      <c r="AQ34" s="42">
        <f>IF(COUNTIF(D34:AH34,"")=31,0,[1]Start!G34)</f>
        <v>0</v>
      </c>
      <c r="AR34" s="43">
        <f>[1]Januar!AM34+[1]Februar!AM34+[1]Maerz!AM34+[1]April!AM34+Mai!AM34</f>
        <v>0</v>
      </c>
      <c r="AS34" s="43">
        <f>[1]Januar!AN34+[1]Februar!AN34+[1]Maerz!AN34+[1]April!AN34+Mai!AN34</f>
        <v>0</v>
      </c>
      <c r="AT34" s="43">
        <f>[1]April!AT34+Mai!AP34+Mai!AO34</f>
        <v>0</v>
      </c>
      <c r="AU34" s="43">
        <f t="shared" si="3"/>
        <v>0</v>
      </c>
      <c r="AV34" s="43">
        <f>[1]April!AV34+Mai!AQ34</f>
        <v>0</v>
      </c>
      <c r="AW34" s="43">
        <f t="shared" si="4"/>
        <v>0</v>
      </c>
      <c r="AX34" s="43">
        <f t="shared" si="5"/>
        <v>0</v>
      </c>
      <c r="AY34" s="41">
        <f t="shared" si="6"/>
        <v>0</v>
      </c>
      <c r="AZ34" s="40">
        <f>SUMPRODUCT(((D34:AH34='[1]Legende und Wegleitung'!$C$7:$C$15)*1))</f>
        <v>0</v>
      </c>
      <c r="BA34" s="187"/>
    </row>
    <row r="35" spans="1:53" ht="14" hidden="1" customHeight="1">
      <c r="A35" s="34">
        <f>[1]Start!A35</f>
        <v>0</v>
      </c>
      <c r="B35" s="44"/>
      <c r="C35" s="189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/>
      <c r="AH35" s="185"/>
      <c r="AI35" s="186">
        <f>SUMPRODUCT(((D35:AH35='[1]Legende und Wegleitung'!$A$6:$A$55)*0.5+(D35:AH35='[1]Legende und Wegleitung'!$B$6:$B$55))*(D35:AH35&lt;&gt;""))</f>
        <v>0</v>
      </c>
      <c r="AJ35" s="34">
        <f t="shared" si="2"/>
        <v>0</v>
      </c>
      <c r="AK35" s="38"/>
      <c r="AL35" s="38"/>
      <c r="AM35" s="39">
        <f>SUMPRODUCT(((D35:AH35='[1]Legende und Wegleitung'!$A$6:$A$55)*0.5+(D35:AH35='[1]Legende und Wegleitung'!$D$6:$D$55))*(D35:AH35&lt;&gt;""))</f>
        <v>0</v>
      </c>
      <c r="AN35" s="39">
        <f>SUMPRODUCT(((D35:AH35='[1]Legende und Wegleitung'!$C$6:$C$6)*1))</f>
        <v>0</v>
      </c>
      <c r="AO35" s="42">
        <f>IF(COUNTIF(D35:AH35,"")=31,0,[1]Ferienkontrolle!$AR$20-IF([1]Ferienkontrolle!$AR$25="S",AN35/7*2,0)-AZ35/7*2)</f>
        <v>0</v>
      </c>
      <c r="AP35" s="42">
        <f>IF(COUNTIF(D35:AH35,"")=31,0,[1]Start!H35)</f>
        <v>0</v>
      </c>
      <c r="AQ35" s="42">
        <f>IF(COUNTIF(D35:AH35,"")=31,0,[1]Start!G35)</f>
        <v>0</v>
      </c>
      <c r="AR35" s="43">
        <f>[1]Januar!AM35+[1]Februar!AM35+[1]Maerz!AM35+[1]April!AM35+Mai!AM35</f>
        <v>0</v>
      </c>
      <c r="AS35" s="43">
        <f>[1]Januar!AN35+[1]Februar!AN35+[1]Maerz!AN35+[1]April!AN35+Mai!AN35</f>
        <v>0</v>
      </c>
      <c r="AT35" s="43">
        <f>[1]April!AT35+Mai!AP35+Mai!AO35</f>
        <v>0</v>
      </c>
      <c r="AU35" s="43">
        <f t="shared" si="3"/>
        <v>0</v>
      </c>
      <c r="AV35" s="43">
        <f>[1]April!AV35+Mai!AQ35</f>
        <v>0</v>
      </c>
      <c r="AW35" s="43">
        <f t="shared" si="4"/>
        <v>0</v>
      </c>
      <c r="AX35" s="43">
        <f t="shared" si="5"/>
        <v>0</v>
      </c>
      <c r="AY35" s="41">
        <f t="shared" si="6"/>
        <v>0</v>
      </c>
      <c r="AZ35" s="40">
        <f>SUMPRODUCT(((D35:AH35='[1]Legende und Wegleitung'!$C$7:$C$15)*1))</f>
        <v>0</v>
      </c>
      <c r="BA35" s="187"/>
    </row>
    <row r="36" spans="1:53" ht="14" hidden="1" customHeight="1">
      <c r="A36" s="34">
        <f>[1]Start!A36</f>
        <v>0</v>
      </c>
      <c r="B36" s="44"/>
      <c r="C36" s="189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5"/>
      <c r="AI36" s="186">
        <f>SUMPRODUCT(((D36:AH36='[1]Legende und Wegleitung'!$A$6:$A$55)*0.5+(D36:AH36='[1]Legende und Wegleitung'!$B$6:$B$55))*(D36:AH36&lt;&gt;""))</f>
        <v>0</v>
      </c>
      <c r="AJ36" s="34">
        <f t="shared" si="2"/>
        <v>0</v>
      </c>
      <c r="AK36" s="38"/>
      <c r="AL36" s="38"/>
      <c r="AM36" s="39">
        <f>SUMPRODUCT(((D36:AH36='[1]Legende und Wegleitung'!$A$6:$A$55)*0.5+(D36:AH36='[1]Legende und Wegleitung'!$D$6:$D$55))*(D36:AH36&lt;&gt;""))</f>
        <v>0</v>
      </c>
      <c r="AN36" s="39">
        <f>SUMPRODUCT(((D36:AH36='[1]Legende und Wegleitung'!$C$6:$C$6)*1))</f>
        <v>0</v>
      </c>
      <c r="AO36" s="42">
        <f>IF(COUNTIF(D36:AH36,"")=31,0,[1]Ferienkontrolle!$AR$20-IF([1]Ferienkontrolle!$AR$25="S",AN36/7*2,0)-AZ36/7*2)</f>
        <v>0</v>
      </c>
      <c r="AP36" s="42">
        <f>IF(COUNTIF(D36:AH36,"")=31,0,[1]Start!H36)</f>
        <v>0</v>
      </c>
      <c r="AQ36" s="42">
        <f>IF(COUNTIF(D36:AH36,"")=31,0,[1]Start!G36)</f>
        <v>0</v>
      </c>
      <c r="AR36" s="43">
        <f>[1]Januar!AM36+[1]Februar!AM36+[1]Maerz!AM36+[1]April!AM36+Mai!AM36</f>
        <v>0</v>
      </c>
      <c r="AS36" s="43">
        <f>[1]Januar!AN36+[1]Februar!AN36+[1]Maerz!AN36+[1]April!AN36+Mai!AN36</f>
        <v>0</v>
      </c>
      <c r="AT36" s="43">
        <f>[1]April!AT36+Mai!AP36+Mai!AO36</f>
        <v>0</v>
      </c>
      <c r="AU36" s="43">
        <f t="shared" si="3"/>
        <v>0</v>
      </c>
      <c r="AV36" s="43">
        <f>[1]April!AV36+Mai!AQ36</f>
        <v>0</v>
      </c>
      <c r="AW36" s="43">
        <f t="shared" si="4"/>
        <v>0</v>
      </c>
      <c r="AX36" s="43">
        <f t="shared" si="5"/>
        <v>0</v>
      </c>
      <c r="AY36" s="41">
        <f t="shared" si="6"/>
        <v>0</v>
      </c>
      <c r="AZ36" s="40">
        <f>SUMPRODUCT(((D36:AH36='[1]Legende und Wegleitung'!$C$7:$C$15)*1))</f>
        <v>0</v>
      </c>
      <c r="BA36" s="187"/>
    </row>
    <row r="37" spans="1:53" ht="14" hidden="1" customHeight="1">
      <c r="A37" s="34">
        <f>[1]Start!A37</f>
        <v>0</v>
      </c>
      <c r="B37" s="44"/>
      <c r="C37" s="189"/>
      <c r="D37" s="184"/>
      <c r="E37" s="184"/>
      <c r="F37" s="184"/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4"/>
      <c r="AH37" s="185"/>
      <c r="AI37" s="186">
        <f>SUMPRODUCT(((D37:AH37='[1]Legende und Wegleitung'!$A$6:$A$55)*0.5+(D37:AH37='[1]Legende und Wegleitung'!$B$6:$B$55))*(D37:AH37&lt;&gt;""))</f>
        <v>0</v>
      </c>
      <c r="AJ37" s="34">
        <f t="shared" si="2"/>
        <v>0</v>
      </c>
      <c r="AK37" s="38"/>
      <c r="AL37" s="38"/>
      <c r="AM37" s="39">
        <f>SUMPRODUCT(((D37:AH37='[1]Legende und Wegleitung'!$A$6:$A$55)*0.5+(D37:AH37='[1]Legende und Wegleitung'!$D$6:$D$55))*(D37:AH37&lt;&gt;""))</f>
        <v>0</v>
      </c>
      <c r="AN37" s="39">
        <f>SUMPRODUCT(((D37:AH37='[1]Legende und Wegleitung'!$C$6:$C$6)*1))</f>
        <v>0</v>
      </c>
      <c r="AO37" s="42">
        <f>IF(COUNTIF(D37:AH37,"")=31,0,[1]Ferienkontrolle!$AR$20-IF([1]Ferienkontrolle!$AR$25="S",AN37/7*2,0)-AZ37/7*2)</f>
        <v>0</v>
      </c>
      <c r="AP37" s="42">
        <f>IF(COUNTIF(D37:AH37,"")=31,0,[1]Start!H37)</f>
        <v>0</v>
      </c>
      <c r="AQ37" s="42">
        <f>IF(COUNTIF(D37:AH37,"")=31,0,[1]Start!G37)</f>
        <v>0</v>
      </c>
      <c r="AR37" s="43">
        <f>[1]Januar!AM37+[1]Februar!AM37+[1]Maerz!AM37+[1]April!AM37+Mai!AM37</f>
        <v>0</v>
      </c>
      <c r="AS37" s="43">
        <f>[1]Januar!AN37+[1]Februar!AN37+[1]Maerz!AN37+[1]April!AN37+Mai!AN37</f>
        <v>0</v>
      </c>
      <c r="AT37" s="43">
        <f>[1]April!AT37+Mai!AP37+Mai!AO37</f>
        <v>0</v>
      </c>
      <c r="AU37" s="43">
        <f t="shared" si="3"/>
        <v>0</v>
      </c>
      <c r="AV37" s="43">
        <f>[1]April!AV37+Mai!AQ37</f>
        <v>0</v>
      </c>
      <c r="AW37" s="43">
        <f t="shared" si="4"/>
        <v>0</v>
      </c>
      <c r="AX37" s="43">
        <f t="shared" si="5"/>
        <v>0</v>
      </c>
      <c r="AY37" s="41">
        <f t="shared" si="6"/>
        <v>0</v>
      </c>
      <c r="AZ37" s="40">
        <f>SUMPRODUCT(((D37:AH37='[1]Legende und Wegleitung'!$C$7:$C$15)*1))</f>
        <v>0</v>
      </c>
      <c r="BA37" s="187"/>
    </row>
    <row r="38" spans="1:53" ht="14" hidden="1" customHeight="1">
      <c r="A38" s="34">
        <f>[1]Start!A38</f>
        <v>0</v>
      </c>
      <c r="B38" s="44"/>
      <c r="C38" s="189"/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5"/>
      <c r="AI38" s="186">
        <f>SUMPRODUCT(((D38:AH38='[1]Legende und Wegleitung'!$A$6:$A$55)*0.5+(D38:AH38='[1]Legende und Wegleitung'!$B$6:$B$55))*(D38:AH38&lt;&gt;""))</f>
        <v>0</v>
      </c>
      <c r="AJ38" s="34">
        <f t="shared" si="2"/>
        <v>0</v>
      </c>
      <c r="AK38" s="38"/>
      <c r="AL38" s="38"/>
      <c r="AM38" s="39">
        <f>SUMPRODUCT(((D38:AH38='[1]Legende und Wegleitung'!$A$6:$A$55)*0.5+(D38:AH38='[1]Legende und Wegleitung'!$D$6:$D$55))*(D38:AH38&lt;&gt;""))</f>
        <v>0</v>
      </c>
      <c r="AN38" s="39">
        <f>SUMPRODUCT(((D38:AH38='[1]Legende und Wegleitung'!$C$6:$C$6)*1))</f>
        <v>0</v>
      </c>
      <c r="AO38" s="42">
        <f>IF(COUNTIF(D38:AH38,"")=31,0,[1]Ferienkontrolle!$AR$20-IF([1]Ferienkontrolle!$AR$25="S",AN38/7*2,0)-AZ38/7*2)</f>
        <v>0</v>
      </c>
      <c r="AP38" s="42">
        <f>IF(COUNTIF(D38:AH38,"")=31,0,[1]Start!H38)</f>
        <v>0</v>
      </c>
      <c r="AQ38" s="42">
        <f>IF(COUNTIF(D38:AH38,"")=31,0,[1]Start!G38)</f>
        <v>0</v>
      </c>
      <c r="AR38" s="43">
        <f>[1]Januar!AM38+[1]Februar!AM38+[1]Maerz!AM38+[1]April!AM38+Mai!AM38</f>
        <v>0</v>
      </c>
      <c r="AS38" s="43">
        <f>[1]Januar!AN38+[1]Februar!AN38+[1]Maerz!AN38+[1]April!AN38+Mai!AN38</f>
        <v>0</v>
      </c>
      <c r="AT38" s="43">
        <f>[1]April!AT38+Mai!AP38+Mai!AO38</f>
        <v>0</v>
      </c>
      <c r="AU38" s="43">
        <f t="shared" si="3"/>
        <v>0</v>
      </c>
      <c r="AV38" s="43">
        <f>[1]April!AV38+Mai!AQ38</f>
        <v>0</v>
      </c>
      <c r="AW38" s="43">
        <f t="shared" si="4"/>
        <v>0</v>
      </c>
      <c r="AX38" s="43">
        <f t="shared" si="5"/>
        <v>0</v>
      </c>
      <c r="AY38" s="41">
        <f t="shared" si="6"/>
        <v>0</v>
      </c>
      <c r="AZ38" s="40">
        <f>SUMPRODUCT(((D38:AH38='[1]Legende und Wegleitung'!$C$7:$C$15)*1))</f>
        <v>0</v>
      </c>
      <c r="BA38" s="187"/>
    </row>
    <row r="39" spans="1:53" ht="14" hidden="1" customHeight="1">
      <c r="A39" s="34">
        <f>[1]Start!A39</f>
        <v>0</v>
      </c>
      <c r="B39" s="44"/>
      <c r="C39" s="189"/>
      <c r="D39" s="184"/>
      <c r="E39" s="184"/>
      <c r="F39" s="184"/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  <c r="AH39" s="185"/>
      <c r="AI39" s="186">
        <f>SUMPRODUCT(((D39:AH39='[1]Legende und Wegleitung'!$A$6:$A$55)*0.5+(D39:AH39='[1]Legende und Wegleitung'!$B$6:$B$55))*(D39:AH39&lt;&gt;""))</f>
        <v>0</v>
      </c>
      <c r="AJ39" s="34">
        <f t="shared" si="2"/>
        <v>0</v>
      </c>
      <c r="AK39" s="38"/>
      <c r="AL39" s="38"/>
      <c r="AM39" s="39">
        <f>SUMPRODUCT(((D39:AH39='[1]Legende und Wegleitung'!$A$6:$A$55)*0.5+(D39:AH39='[1]Legende und Wegleitung'!$D$6:$D$55))*(D39:AH39&lt;&gt;""))</f>
        <v>0</v>
      </c>
      <c r="AN39" s="39">
        <f>SUMPRODUCT(((D39:AH39='[1]Legende und Wegleitung'!$C$6:$C$6)*1))</f>
        <v>0</v>
      </c>
      <c r="AO39" s="42">
        <f>IF(COUNTIF(D39:AH39,"")=31,0,[1]Ferienkontrolle!$AR$20-IF([1]Ferienkontrolle!$AR$25="S",AN39/7*2,0)-AZ39/7*2)</f>
        <v>0</v>
      </c>
      <c r="AP39" s="42">
        <f>IF(COUNTIF(D39:AH39,"")=31,0,[1]Start!H39)</f>
        <v>0</v>
      </c>
      <c r="AQ39" s="42">
        <f>IF(COUNTIF(D39:AH39,"")=31,0,[1]Start!G39)</f>
        <v>0</v>
      </c>
      <c r="AR39" s="43">
        <f>[1]Januar!AM39+[1]Februar!AM39+[1]Maerz!AM39+[1]April!AM39+Mai!AM39</f>
        <v>0</v>
      </c>
      <c r="AS39" s="43">
        <f>[1]Januar!AN39+[1]Februar!AN39+[1]Maerz!AN39+[1]April!AN39+Mai!AN39</f>
        <v>0</v>
      </c>
      <c r="AT39" s="43">
        <f>[1]April!AT39+Mai!AP39+Mai!AO39</f>
        <v>0</v>
      </c>
      <c r="AU39" s="43">
        <f t="shared" si="3"/>
        <v>0</v>
      </c>
      <c r="AV39" s="43">
        <f>[1]April!AV39+Mai!AQ39</f>
        <v>0</v>
      </c>
      <c r="AW39" s="43">
        <f t="shared" si="4"/>
        <v>0</v>
      </c>
      <c r="AX39" s="43">
        <f t="shared" si="5"/>
        <v>0</v>
      </c>
      <c r="AY39" s="41">
        <f t="shared" si="6"/>
        <v>0</v>
      </c>
      <c r="AZ39" s="40">
        <f>SUMPRODUCT(((D39:AH39='[1]Legende und Wegleitung'!$C$7:$C$15)*1))</f>
        <v>0</v>
      </c>
      <c r="BA39" s="187"/>
    </row>
    <row r="40" spans="1:53" ht="14" customHeight="1">
      <c r="A40" s="34" t="str">
        <f>[1]Start!A40</f>
        <v>Küche / Pizzaioli</v>
      </c>
      <c r="B40" s="44"/>
      <c r="C40" s="189"/>
      <c r="D40" s="184"/>
      <c r="E40" s="184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5"/>
      <c r="AI40" s="186">
        <f>SUMPRODUCT(((D40:AH40='[1]Legende und Wegleitung'!$A$6:$A$55)*0.5+(D40:AH40='[1]Legende und Wegleitung'!$B$6:$B$55))*(D40:AH40&lt;&gt;""))</f>
        <v>0</v>
      </c>
      <c r="AJ40" s="34" t="str">
        <f t="shared" si="2"/>
        <v>Küche / Pizzaioli</v>
      </c>
      <c r="AK40" s="38"/>
      <c r="AL40" s="38"/>
      <c r="AM40" s="39">
        <f>SUMPRODUCT(((D40:AH40='[1]Legende und Wegleitung'!$A$6:$A$55)*0.5+(D40:AH40='[1]Legende und Wegleitung'!$D$6:$D$55))*(D40:AH40&lt;&gt;""))</f>
        <v>0</v>
      </c>
      <c r="AN40" s="39">
        <f>SUMPRODUCT(((D40:AH40='[1]Legende und Wegleitung'!$C$6:$C$6)*1))</f>
        <v>0</v>
      </c>
      <c r="AO40" s="42">
        <f>IF(COUNTIF(D40:AH40,"")=31,0,[1]Ferienkontrolle!$AR$20-IF([1]Ferienkontrolle!$AR$25="S",AN40/7*2,0)-AZ40/7*2)</f>
        <v>0</v>
      </c>
      <c r="AP40" s="42">
        <f>IF(COUNTIF(D40:AH40,"")=31,0,[1]Start!H40)</f>
        <v>0</v>
      </c>
      <c r="AQ40" s="42">
        <f>IF(COUNTIF(D40:AH40,"")=31,0,[1]Start!G40)</f>
        <v>0</v>
      </c>
      <c r="AR40" s="43">
        <f>[1]Januar!AM40+[1]Februar!AM40+[1]Maerz!AM40+[1]April!AM40+Mai!AM40</f>
        <v>0</v>
      </c>
      <c r="AS40" s="43">
        <f>[1]Januar!AN40+[1]Februar!AN40+[1]Maerz!AN40+[1]April!AN40+Mai!AN40</f>
        <v>0</v>
      </c>
      <c r="AT40" s="43">
        <f>[1]April!AT40+Mai!AP40+Mai!AO40</f>
        <v>0</v>
      </c>
      <c r="AU40" s="43">
        <f t="shared" si="3"/>
        <v>0</v>
      </c>
      <c r="AV40" s="43">
        <f>[1]April!AV40+Mai!AQ40</f>
        <v>0</v>
      </c>
      <c r="AW40" s="43">
        <f t="shared" si="4"/>
        <v>0</v>
      </c>
      <c r="AX40" s="43">
        <f t="shared" si="5"/>
        <v>0</v>
      </c>
      <c r="AY40" s="41">
        <f t="shared" si="6"/>
        <v>0</v>
      </c>
      <c r="AZ40" s="40">
        <f>SUMPRODUCT(((D40:AH40='[1]Legende und Wegleitung'!$C$7:$C$15)*1))</f>
        <v>0</v>
      </c>
      <c r="BA40" s="187"/>
    </row>
    <row r="41" spans="1:53" ht="14" customHeight="1">
      <c r="A41" s="34" t="str">
        <f>[1]Start!A41</f>
        <v>Noemi</v>
      </c>
      <c r="B41" s="44"/>
      <c r="C41" s="189"/>
      <c r="D41" s="184" t="s">
        <v>31</v>
      </c>
      <c r="E41" s="184" t="s">
        <v>29</v>
      </c>
      <c r="F41" s="184">
        <v>14</v>
      </c>
      <c r="G41" s="184" t="s">
        <v>153</v>
      </c>
      <c r="H41" s="184" t="s">
        <v>153</v>
      </c>
      <c r="I41" s="184" t="s">
        <v>153</v>
      </c>
      <c r="J41" s="184" t="s">
        <v>153</v>
      </c>
      <c r="K41" s="184" t="s">
        <v>153</v>
      </c>
      <c r="L41" s="184" t="s">
        <v>153</v>
      </c>
      <c r="M41" s="184" t="s">
        <v>29</v>
      </c>
      <c r="N41" s="184" t="s">
        <v>29</v>
      </c>
      <c r="O41" s="184" t="s">
        <v>29</v>
      </c>
      <c r="P41" s="184" t="s">
        <v>29</v>
      </c>
      <c r="Q41" s="184">
        <v>14</v>
      </c>
      <c r="R41" s="184" t="s">
        <v>31</v>
      </c>
      <c r="S41" s="184" t="s">
        <v>93</v>
      </c>
      <c r="T41" s="184" t="s">
        <v>31</v>
      </c>
      <c r="U41" s="184" t="s">
        <v>29</v>
      </c>
      <c r="V41" s="184" t="s">
        <v>29</v>
      </c>
      <c r="W41" s="184" t="s">
        <v>29</v>
      </c>
      <c r="X41" s="184" t="s">
        <v>153</v>
      </c>
      <c r="Y41" s="184" t="s">
        <v>153</v>
      </c>
      <c r="Z41" s="184" t="s">
        <v>93</v>
      </c>
      <c r="AA41" s="184" t="s">
        <v>111</v>
      </c>
      <c r="AB41" s="184" t="s">
        <v>111</v>
      </c>
      <c r="AC41" s="184" t="s">
        <v>29</v>
      </c>
      <c r="AD41" s="184" t="s">
        <v>29</v>
      </c>
      <c r="AE41" s="184" t="s">
        <v>153</v>
      </c>
      <c r="AF41" s="184" t="s">
        <v>153</v>
      </c>
      <c r="AG41" s="184" t="s">
        <v>93</v>
      </c>
      <c r="AH41" s="185" t="s">
        <v>147</v>
      </c>
      <c r="AI41" s="186">
        <f>SUMPRODUCT(((D41:AH41='[1]Legende und Wegleitung'!$A$6:$A$55)*0.5+(D41:AH41='[1]Legende und Wegleitung'!$B$6:$B$55))*(D41:AH41&lt;&gt;""))</f>
        <v>18.5</v>
      </c>
      <c r="AJ41" s="34" t="str">
        <f t="shared" si="2"/>
        <v>Noemi</v>
      </c>
      <c r="AK41" s="38"/>
      <c r="AL41" s="38"/>
      <c r="AM41" s="39">
        <f>SUMPRODUCT(((D41:AH41='[1]Legende und Wegleitung'!$A$6:$A$55)*0.5+(D41:AH41='[1]Legende und Wegleitung'!$D$6:$D$55))*(D41:AH41&lt;&gt;""))</f>
        <v>12.5</v>
      </c>
      <c r="AN41" s="39">
        <f>SUMPRODUCT(((D41:AH41='[1]Legende und Wegleitung'!$C$6:$C$6)*1))</f>
        <v>0</v>
      </c>
      <c r="AO41" s="42">
        <f>IF(COUNTIF(D41:AH41,"")=31,0,[1]Ferienkontrolle!$AR$20-IF([1]Ferienkontrolle!$AR$25="S",AN41/7*2,0)-AZ41/7*2)</f>
        <v>8.8571428571428577</v>
      </c>
      <c r="AP41" s="42">
        <f>IF(COUNTIF(D41:AH41,"")=31,0,[1]Start!H41)</f>
        <v>0.5</v>
      </c>
      <c r="AQ41" s="42">
        <f>IF(COUNTIF(D41:AH41,"")=31,0,[1]Start!G41)</f>
        <v>2.9166666666666665</v>
      </c>
      <c r="AR41" s="43">
        <f>[1]Januar!AM41+[1]Februar!AM41+[1]Maerz!AM41+[1]April!AM41+Mai!AM41</f>
        <v>12.5</v>
      </c>
      <c r="AS41" s="43">
        <f>[1]Januar!AN41+[1]Februar!AN41+[1]Maerz!AN41+[1]April!AN41+Mai!AN41</f>
        <v>0</v>
      </c>
      <c r="AT41" s="43">
        <f>[1]April!AT41+Mai!AP41+Mai!AO41</f>
        <v>9.3571428571428577</v>
      </c>
      <c r="AU41" s="43">
        <f t="shared" si="3"/>
        <v>9.3571428571428577</v>
      </c>
      <c r="AV41" s="43">
        <f>[1]April!AV41+Mai!AQ41</f>
        <v>2.9166666666666665</v>
      </c>
      <c r="AW41" s="43">
        <f t="shared" si="4"/>
        <v>-3.1428571428571423</v>
      </c>
      <c r="AX41" s="43">
        <f t="shared" si="5"/>
        <v>2.9166666666666665</v>
      </c>
      <c r="AY41" s="41">
        <f t="shared" si="6"/>
        <v>-0.22619047619047583</v>
      </c>
      <c r="AZ41" s="40">
        <f>SUMPRODUCT(((D41:AH41='[1]Legende und Wegleitung'!$C$7:$C$15)*1))</f>
        <v>0</v>
      </c>
      <c r="BA41" s="187"/>
    </row>
    <row r="42" spans="1:53" ht="14" customHeight="1">
      <c r="A42" s="34" t="str">
        <f>[1]Start!A42</f>
        <v>Tonino</v>
      </c>
      <c r="B42" s="44"/>
      <c r="C42" s="44"/>
      <c r="D42" s="184" t="s">
        <v>111</v>
      </c>
      <c r="E42" s="184" t="s">
        <v>111</v>
      </c>
      <c r="F42" s="184"/>
      <c r="G42" s="184"/>
      <c r="H42" s="184" t="s">
        <v>154</v>
      </c>
      <c r="I42" s="184" t="s">
        <v>93</v>
      </c>
      <c r="J42" s="184" t="s">
        <v>93</v>
      </c>
      <c r="K42" s="184" t="s">
        <v>29</v>
      </c>
      <c r="L42" s="184" t="s">
        <v>29</v>
      </c>
      <c r="M42" s="184" t="s">
        <v>93</v>
      </c>
      <c r="N42" s="184" t="s">
        <v>93</v>
      </c>
      <c r="O42" s="184" t="s">
        <v>29</v>
      </c>
      <c r="P42" s="184" t="s">
        <v>93</v>
      </c>
      <c r="Q42" s="184" t="s">
        <v>93</v>
      </c>
      <c r="R42" s="184" t="s">
        <v>93</v>
      </c>
      <c r="S42" s="184" t="s">
        <v>29</v>
      </c>
      <c r="T42" s="184" t="s">
        <v>111</v>
      </c>
      <c r="U42" s="184" t="s">
        <v>93</v>
      </c>
      <c r="V42" s="184" t="s">
        <v>93</v>
      </c>
      <c r="W42" s="184" t="s">
        <v>93</v>
      </c>
      <c r="X42" s="184" t="s">
        <v>93</v>
      </c>
      <c r="Y42" s="184" t="s">
        <v>93</v>
      </c>
      <c r="Z42" s="184" t="s">
        <v>29</v>
      </c>
      <c r="AA42" s="184" t="s">
        <v>31</v>
      </c>
      <c r="AB42" s="184" t="s">
        <v>31</v>
      </c>
      <c r="AC42" s="184" t="s">
        <v>93</v>
      </c>
      <c r="AD42" s="184" t="s">
        <v>93</v>
      </c>
      <c r="AE42" s="184" t="s">
        <v>93</v>
      </c>
      <c r="AF42" s="184" t="s">
        <v>29</v>
      </c>
      <c r="AG42" s="184" t="s">
        <v>29</v>
      </c>
      <c r="AH42" s="185" t="s">
        <v>147</v>
      </c>
      <c r="AI42" s="186">
        <f>SUMPRODUCT(((D42:AH42='[1]Legende und Wegleitung'!$A$6:$A$55)*0.5+(D42:AH42='[1]Legende und Wegleitung'!$B$6:$B$55))*(D42:AH42&lt;&gt;""))</f>
        <v>18.5</v>
      </c>
      <c r="AJ42" s="44" t="str">
        <f t="shared" si="2"/>
        <v>Tonino</v>
      </c>
      <c r="AK42" s="44"/>
      <c r="AL42" s="44"/>
      <c r="AM42" s="39">
        <f>SUMPRODUCT(((D42:AH42='[1]Legende und Wegleitung'!$A$6:$A$55)*0.5+(D42:AH42='[1]Legende und Wegleitung'!$D$6:$D$55))*(D42:AH42&lt;&gt;""))</f>
        <v>9.5</v>
      </c>
      <c r="AN42" s="39">
        <f>SUMPRODUCT(((D42:AH42='[1]Legende und Wegleitung'!$C$6:$C$6)*1))</f>
        <v>0</v>
      </c>
      <c r="AO42" s="42">
        <f>IF(COUNTIF(D42:AH42,"")=31,0,[1]Ferienkontrolle!$AR$20-IF([1]Ferienkontrolle!$AR$25="S",AN42/7*2,0)-AZ42/7*2)</f>
        <v>8.8571428571428577</v>
      </c>
      <c r="AP42" s="42">
        <f>IF(COUNTIF(D42:AH42,"")=31,0,[1]Start!H42)</f>
        <v>0.5</v>
      </c>
      <c r="AQ42" s="42">
        <f>IF(COUNTIF(D42:AH42,"")=31,0,[1]Start!G42)</f>
        <v>2.9166666666666665</v>
      </c>
      <c r="AR42" s="43">
        <f>[1]Januar!AM42+[1]Februar!AM42+[1]Maerz!AM42+[1]April!AM42+Mai!AM42</f>
        <v>9.5</v>
      </c>
      <c r="AS42" s="43">
        <f>[1]Januar!AN42+[1]Februar!AN42+[1]Maerz!AN42+[1]April!AN42+Mai!AN42</f>
        <v>0</v>
      </c>
      <c r="AT42" s="43">
        <f>[1]April!AT42+Mai!AP42+Mai!AO42</f>
        <v>9.3571428571428577</v>
      </c>
      <c r="AU42" s="43">
        <f t="shared" si="3"/>
        <v>9.3571428571428577</v>
      </c>
      <c r="AV42" s="43">
        <f>[1]April!AV42+Mai!AQ42</f>
        <v>2.9166666666666665</v>
      </c>
      <c r="AW42" s="43">
        <f t="shared" si="4"/>
        <v>-0.14285714285714235</v>
      </c>
      <c r="AX42" s="43">
        <f t="shared" si="5"/>
        <v>2.9166666666666665</v>
      </c>
      <c r="AY42" s="41">
        <f t="shared" si="6"/>
        <v>2.7738095238095242</v>
      </c>
      <c r="AZ42" s="40">
        <f>SUMPRODUCT(((D42:AH42='[1]Legende und Wegleitung'!$C$7:$C$15)*1))</f>
        <v>0</v>
      </c>
      <c r="BA42" s="187"/>
    </row>
    <row r="43" spans="1:53" ht="14" customHeight="1">
      <c r="A43" s="190" t="str">
        <f>[1]Start!A43</f>
        <v>Francisco</v>
      </c>
      <c r="B43" s="44"/>
      <c r="C43" s="189"/>
      <c r="D43" s="184" t="s">
        <v>29</v>
      </c>
      <c r="E43" s="184" t="s">
        <v>31</v>
      </c>
      <c r="F43" s="184"/>
      <c r="G43" s="184"/>
      <c r="H43" s="184" t="s">
        <v>126</v>
      </c>
      <c r="I43" s="184" t="s">
        <v>126</v>
      </c>
      <c r="J43" s="184" t="s">
        <v>29</v>
      </c>
      <c r="K43" s="184" t="s">
        <v>93</v>
      </c>
      <c r="L43" s="184" t="s">
        <v>93</v>
      </c>
      <c r="M43" s="184" t="s">
        <v>126</v>
      </c>
      <c r="N43" s="184" t="s">
        <v>126</v>
      </c>
      <c r="O43" s="184" t="s">
        <v>93</v>
      </c>
      <c r="P43" s="184" t="s">
        <v>146</v>
      </c>
      <c r="Q43" s="184" t="s">
        <v>126</v>
      </c>
      <c r="R43" s="184" t="s">
        <v>126</v>
      </c>
      <c r="S43" s="184" t="s">
        <v>126</v>
      </c>
      <c r="T43" s="184" t="s">
        <v>126</v>
      </c>
      <c r="U43" s="184" t="s">
        <v>29</v>
      </c>
      <c r="V43" s="184" t="s">
        <v>30</v>
      </c>
      <c r="W43" s="184" t="s">
        <v>30</v>
      </c>
      <c r="X43" s="184" t="s">
        <v>30</v>
      </c>
      <c r="Y43" s="184" t="s">
        <v>30</v>
      </c>
      <c r="Z43" s="184" t="s">
        <v>30</v>
      </c>
      <c r="AA43" s="184" t="s">
        <v>30</v>
      </c>
      <c r="AB43" s="184" t="s">
        <v>30</v>
      </c>
      <c r="AC43" s="184"/>
      <c r="AD43" s="184"/>
      <c r="AE43" s="184"/>
      <c r="AF43" s="184"/>
      <c r="AG43" s="184"/>
      <c r="AH43" s="185" t="s">
        <v>153</v>
      </c>
      <c r="AI43" s="186">
        <f>SUMPRODUCT(((D43:AH43='[1]Legende und Wegleitung'!$A$6:$A$55)*0.5+(D43:AH43='[1]Legende und Wegleitung'!$B$6:$B$55))*(D43:AH43&lt;&gt;""))</f>
        <v>20.5</v>
      </c>
      <c r="AJ43" s="34" t="str">
        <f t="shared" si="2"/>
        <v>Francisco</v>
      </c>
      <c r="AK43" s="38"/>
      <c r="AL43" s="38"/>
      <c r="AM43" s="39">
        <f>SUMPRODUCT(((D43:AH43='[1]Legende und Wegleitung'!$A$6:$A$55)*0.5+(D43:AH43='[1]Legende und Wegleitung'!$D$6:$D$55))*(D43:AH43&lt;&gt;""))</f>
        <v>3.5</v>
      </c>
      <c r="AN43" s="39">
        <f>SUMPRODUCT(((D43:AH43='[1]Legende und Wegleitung'!$C$6:$C$6)*1))</f>
        <v>7</v>
      </c>
      <c r="AO43" s="42">
        <f>IF(COUNTIF(D43:AH43,"")=31,0,[1]Ferienkontrolle!$AR$20-IF([1]Ferienkontrolle!$AR$25="S",AN43/7*2,0)-AZ43/7*2)</f>
        <v>6.8571428571428577</v>
      </c>
      <c r="AP43" s="42">
        <f>IF(COUNTIF(D43:AH43,"")=31,0,[1]Start!H43)</f>
        <v>0.5</v>
      </c>
      <c r="AQ43" s="42">
        <f>IF(COUNTIF(D43:AH43,"")=31,0,[1]Start!G43)</f>
        <v>2.9166666666666665</v>
      </c>
      <c r="AR43" s="43">
        <f>[1]Januar!AM43+[1]Februar!AM43+[1]Maerz!AM43+[1]April!AM43+Mai!AM43</f>
        <v>3.5</v>
      </c>
      <c r="AS43" s="43">
        <f>[1]Januar!AN43+[1]Februar!AN43+[1]Maerz!AN43+[1]April!AN43+Mai!AN43</f>
        <v>7</v>
      </c>
      <c r="AT43" s="43">
        <f>[1]April!AT43+Mai!AP43+Mai!AO43</f>
        <v>7.3571428571428577</v>
      </c>
      <c r="AU43" s="43">
        <f t="shared" si="3"/>
        <v>5.3572428571428574</v>
      </c>
      <c r="AV43" s="43">
        <f>[1]April!AV43+Mai!AQ43</f>
        <v>2.9166666666666665</v>
      </c>
      <c r="AW43" s="43">
        <f t="shared" si="4"/>
        <v>3.8571428571428577</v>
      </c>
      <c r="AX43" s="43">
        <f t="shared" si="5"/>
        <v>-4.0833333333333339</v>
      </c>
      <c r="AY43" s="41">
        <f t="shared" si="6"/>
        <v>-0.22619047619047628</v>
      </c>
      <c r="AZ43" s="40">
        <f>SUMPRODUCT(((D43:AH43='[1]Legende und Wegleitung'!$C$7:$C$15)*1))</f>
        <v>0</v>
      </c>
      <c r="BA43" s="187"/>
    </row>
    <row r="44" spans="1:53" ht="14" customHeight="1">
      <c r="A44" s="190" t="str">
        <f>[1]Start!A44</f>
        <v>Davide</v>
      </c>
      <c r="B44" s="44"/>
      <c r="C44" s="189"/>
      <c r="D44" s="184">
        <v>14</v>
      </c>
      <c r="E44" s="184" t="s">
        <v>153</v>
      </c>
      <c r="F44" s="184" t="s">
        <v>153</v>
      </c>
      <c r="G44" s="184" t="s">
        <v>93</v>
      </c>
      <c r="H44" s="184" t="s">
        <v>29</v>
      </c>
      <c r="I44" s="184" t="s">
        <v>29</v>
      </c>
      <c r="J44" s="184" t="s">
        <v>29</v>
      </c>
      <c r="K44" s="184" t="s">
        <v>29</v>
      </c>
      <c r="L44" s="184" t="s">
        <v>29</v>
      </c>
      <c r="M44" s="184">
        <v>14</v>
      </c>
      <c r="N44" s="184">
        <v>14</v>
      </c>
      <c r="O44" s="184" t="s">
        <v>153</v>
      </c>
      <c r="P44" s="184">
        <v>14</v>
      </c>
      <c r="Q44" s="184" t="s">
        <v>29</v>
      </c>
      <c r="R44" s="184" t="s">
        <v>29</v>
      </c>
      <c r="S44" s="184" t="s">
        <v>153</v>
      </c>
      <c r="T44" s="184">
        <v>14</v>
      </c>
      <c r="U44" s="184">
        <v>14</v>
      </c>
      <c r="V44" s="184" t="s">
        <v>153</v>
      </c>
      <c r="W44" s="184" t="s">
        <v>153</v>
      </c>
      <c r="X44" s="184" t="s">
        <v>29</v>
      </c>
      <c r="Y44" s="184" t="s">
        <v>29</v>
      </c>
      <c r="Z44" s="184" t="s">
        <v>153</v>
      </c>
      <c r="AA44" s="184" t="s">
        <v>153</v>
      </c>
      <c r="AB44" s="184" t="s">
        <v>153</v>
      </c>
      <c r="AC44" s="184" t="s">
        <v>153</v>
      </c>
      <c r="AD44" s="184" t="s">
        <v>153</v>
      </c>
      <c r="AE44" s="184" t="s">
        <v>29</v>
      </c>
      <c r="AF44" s="184" t="s">
        <v>29</v>
      </c>
      <c r="AG44" s="184" t="s">
        <v>153</v>
      </c>
      <c r="AH44" s="185">
        <v>14</v>
      </c>
      <c r="AI44" s="186">
        <f>SUMPRODUCT(((D44:AH44='[1]Legende und Wegleitung'!$A$6:$A$55)*0.5+(D44:AH44='[1]Legende und Wegleitung'!$B$6:$B$55))*(D44:AH44&lt;&gt;""))</f>
        <v>20</v>
      </c>
      <c r="AJ44" s="34" t="str">
        <f t="shared" si="2"/>
        <v>Davide</v>
      </c>
      <c r="AK44" s="38"/>
      <c r="AL44" s="38"/>
      <c r="AM44" s="39">
        <f>SUMPRODUCT(((D44:AH44='[1]Legende und Wegleitung'!$A$6:$A$55)*0.5+(D44:AH44='[1]Legende und Wegleitung'!$D$6:$D$55))*(D44:AH44&lt;&gt;""))</f>
        <v>11</v>
      </c>
      <c r="AN44" s="39">
        <f>SUMPRODUCT(((D44:AH44='[1]Legende und Wegleitung'!$C$6:$C$6)*1))</f>
        <v>0</v>
      </c>
      <c r="AO44" s="42">
        <f>IF(COUNTIF(D44:AH44,"")=31,0,[1]Ferienkontrolle!$AR$20-IF([1]Ferienkontrolle!$AR$25="S",AN44/7*2,0)-AZ44/7*2)</f>
        <v>8.8571428571428577</v>
      </c>
      <c r="AP44" s="42">
        <f>IF(COUNTIF(D44:AH44,"")=31,0,[1]Start!H44)</f>
        <v>0.5</v>
      </c>
      <c r="AQ44" s="42">
        <f>IF(COUNTIF(D44:AH44,"")=31,0,[1]Start!G44)</f>
        <v>2.9166666666666665</v>
      </c>
      <c r="AR44" s="43">
        <f>[1]Januar!AM44+[1]Februar!AM44+[1]Maerz!AM44+[1]April!AM44+Mai!AM44</f>
        <v>11</v>
      </c>
      <c r="AS44" s="43">
        <f>[1]Januar!AN44+[1]Februar!AN44+[1]Maerz!AN44+[1]April!AN44+Mai!AN44</f>
        <v>0</v>
      </c>
      <c r="AT44" s="43">
        <f>[1]April!AT44+Mai!AP44+Mai!AO44</f>
        <v>9.3571428571428577</v>
      </c>
      <c r="AU44" s="43">
        <f t="shared" si="3"/>
        <v>9.3571428571428577</v>
      </c>
      <c r="AV44" s="43">
        <f>[1]April!AV44+Mai!AQ44</f>
        <v>2.9166666666666665</v>
      </c>
      <c r="AW44" s="43">
        <f t="shared" si="4"/>
        <v>-1.6428571428571423</v>
      </c>
      <c r="AX44" s="43">
        <f t="shared" si="5"/>
        <v>2.9166666666666665</v>
      </c>
      <c r="AY44" s="41">
        <f t="shared" si="6"/>
        <v>1.2738095238095242</v>
      </c>
      <c r="AZ44" s="40">
        <f>SUMPRODUCT(((D44:AH44='[1]Legende und Wegleitung'!$C$7:$C$15)*1))</f>
        <v>0</v>
      </c>
      <c r="BA44" s="187"/>
    </row>
    <row r="45" spans="1:53" ht="14" hidden="1" customHeight="1">
      <c r="A45" s="190" t="str">
        <f>[1]Start!A45</f>
        <v>Alex</v>
      </c>
      <c r="B45" s="44"/>
      <c r="C45" s="189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  <c r="AH45" s="185"/>
      <c r="AI45" s="186">
        <f>SUMPRODUCT(((D45:AH45='[1]Legende und Wegleitung'!$A$6:$A$55)*0.5+(D45:AH45='[1]Legende und Wegleitung'!$B$6:$B$55))*(D45:AH45&lt;&gt;""))</f>
        <v>0</v>
      </c>
      <c r="AJ45" s="34" t="str">
        <f t="shared" si="2"/>
        <v>Alex</v>
      </c>
      <c r="AK45" s="38"/>
      <c r="AL45" s="38"/>
      <c r="AM45" s="39">
        <f>SUMPRODUCT(((D45:AH45='[1]Legende und Wegleitung'!$A$6:$A$55)*0.5+(D45:AH45='[1]Legende und Wegleitung'!$D$6:$D$55))*(D45:AH45&lt;&gt;""))</f>
        <v>0</v>
      </c>
      <c r="AN45" s="39">
        <f>SUMPRODUCT(((D45:AH45='[1]Legende und Wegleitung'!$C$6:$C$6)*1))</f>
        <v>0</v>
      </c>
      <c r="AO45" s="42">
        <f>IF(COUNTIF(D45:AH45,"")=31,0,[1]Ferienkontrolle!$AR$20-IF([1]Ferienkontrolle!$AR$25="S",AN45/7*2,0)-AZ45/7*2)</f>
        <v>0</v>
      </c>
      <c r="AP45" s="42">
        <f>IF(COUNTIF(D45:AH45,"")=31,0,[1]Start!H45)</f>
        <v>0</v>
      </c>
      <c r="AQ45" s="42">
        <f>IF(COUNTIF(D45:AH45,"")=31,0,[1]Start!G45)</f>
        <v>0</v>
      </c>
      <c r="AR45" s="43">
        <f>[1]Januar!AM45+[1]Februar!AM45+[1]Maerz!AM45+[1]April!AM45+Mai!AM45</f>
        <v>0</v>
      </c>
      <c r="AS45" s="43">
        <f>[1]Januar!AN45+[1]Februar!AN45+[1]Maerz!AN45+[1]April!AN45+Mai!AN45</f>
        <v>0</v>
      </c>
      <c r="AT45" s="43">
        <f>[1]April!AT45+Mai!AP45+Mai!AO45</f>
        <v>0</v>
      </c>
      <c r="AU45" s="43">
        <f t="shared" si="3"/>
        <v>0</v>
      </c>
      <c r="AV45" s="43">
        <f>[1]April!AV45+Mai!AQ45</f>
        <v>0</v>
      </c>
      <c r="AW45" s="43">
        <f t="shared" si="4"/>
        <v>0</v>
      </c>
      <c r="AX45" s="43">
        <f t="shared" si="5"/>
        <v>0</v>
      </c>
      <c r="AY45" s="41">
        <f t="shared" si="6"/>
        <v>0</v>
      </c>
      <c r="AZ45" s="40">
        <f>SUMPRODUCT(((D45:AH45='[1]Legende und Wegleitung'!$C$7:$C$15)*1))</f>
        <v>0</v>
      </c>
      <c r="BA45" s="187"/>
    </row>
    <row r="46" spans="1:53" ht="14" hidden="1" customHeight="1">
      <c r="A46" s="190" t="str">
        <f>[1]Start!A46</f>
        <v>Mattia Cal</v>
      </c>
      <c r="B46" s="44"/>
      <c r="C46" s="189"/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84"/>
      <c r="O46" s="184"/>
      <c r="P46" s="184"/>
      <c r="Q46" s="184"/>
      <c r="R46" s="184"/>
      <c r="S46" s="184"/>
      <c r="T46" s="184"/>
      <c r="U46" s="184"/>
      <c r="V46" s="184"/>
      <c r="W46" s="184"/>
      <c r="X46" s="184"/>
      <c r="Y46" s="184"/>
      <c r="Z46" s="184"/>
      <c r="AA46" s="184"/>
      <c r="AB46" s="184"/>
      <c r="AC46" s="184"/>
      <c r="AD46" s="184"/>
      <c r="AE46" s="184"/>
      <c r="AF46" s="184"/>
      <c r="AG46" s="184"/>
      <c r="AH46" s="185"/>
      <c r="AI46" s="186">
        <f>SUMPRODUCT(((D46:AH46='[1]Legende und Wegleitung'!$A$6:$A$55)*0.5+(D46:AH46='[1]Legende und Wegleitung'!$B$6:$B$55))*(D46:AH46&lt;&gt;""))</f>
        <v>0</v>
      </c>
      <c r="AJ46" s="34" t="str">
        <f t="shared" si="2"/>
        <v>Mattia Cal</v>
      </c>
      <c r="AK46" s="38"/>
      <c r="AL46" s="38"/>
      <c r="AM46" s="39">
        <f>SUMPRODUCT(((D46:AH46='[1]Legende und Wegleitung'!$A$6:$A$55)*0.5+(D46:AH46='[1]Legende und Wegleitung'!$D$6:$D$55))*(D46:AH46&lt;&gt;""))</f>
        <v>0</v>
      </c>
      <c r="AN46" s="39">
        <f>SUMPRODUCT(((D46:AH46='[1]Legende und Wegleitung'!$C$6:$C$6)*1))</f>
        <v>0</v>
      </c>
      <c r="AO46" s="42">
        <f>IF(COUNTIF(D46:AH46,"")=31,0,[1]Ferienkontrolle!$AR$20-IF([1]Ferienkontrolle!$AR$25="S",AN46/7*2,0)-AZ46/7*2)</f>
        <v>0</v>
      </c>
      <c r="AP46" s="42">
        <f>IF(COUNTIF(D46:AH46,"")=31,0,[1]Start!H46)</f>
        <v>0</v>
      </c>
      <c r="AQ46" s="42">
        <f>IF(COUNTIF(D46:AH46,"")=31,0,[1]Start!G46)</f>
        <v>0</v>
      </c>
      <c r="AR46" s="43">
        <f>[1]Januar!AM46+[1]Februar!AM46+[1]Maerz!AM46+[1]April!AM46+Mai!AM46</f>
        <v>0</v>
      </c>
      <c r="AS46" s="43">
        <f>[1]Januar!AN46+[1]Februar!AN46+[1]Maerz!AN46+[1]April!AN46+Mai!AN46</f>
        <v>0</v>
      </c>
      <c r="AT46" s="43">
        <f>[1]April!AT46+Mai!AP46+Mai!AO46</f>
        <v>0</v>
      </c>
      <c r="AU46" s="43">
        <f t="shared" si="3"/>
        <v>0</v>
      </c>
      <c r="AV46" s="43">
        <f>[1]April!AV46+Mai!AQ46</f>
        <v>0</v>
      </c>
      <c r="AW46" s="43">
        <f t="shared" si="4"/>
        <v>0</v>
      </c>
      <c r="AX46" s="43">
        <f t="shared" si="5"/>
        <v>0</v>
      </c>
      <c r="AY46" s="41">
        <f t="shared" si="6"/>
        <v>0</v>
      </c>
      <c r="AZ46" s="40">
        <f>SUMPRODUCT(((D46:AH46='[1]Legende und Wegleitung'!$C$7:$C$15)*1))</f>
        <v>0</v>
      </c>
      <c r="BA46" s="187"/>
    </row>
    <row r="47" spans="1:53" ht="14" hidden="1" customHeight="1">
      <c r="A47" s="190" t="str">
        <f>[1]Start!A47</f>
        <v>Simone</v>
      </c>
      <c r="B47" s="44"/>
      <c r="C47" s="189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84"/>
      <c r="W47" s="184"/>
      <c r="X47" s="184"/>
      <c r="Y47" s="184"/>
      <c r="Z47" s="184"/>
      <c r="AA47" s="184"/>
      <c r="AB47" s="184"/>
      <c r="AC47" s="184"/>
      <c r="AD47" s="184"/>
      <c r="AE47" s="184"/>
      <c r="AF47" s="184"/>
      <c r="AG47" s="184"/>
      <c r="AH47" s="185"/>
      <c r="AI47" s="186">
        <f>SUMPRODUCT(((D47:AH47='[1]Legende und Wegleitung'!$A$6:$A$55)*0.5+(D47:AH47='[1]Legende und Wegleitung'!$B$6:$B$55))*(D47:AH47&lt;&gt;""))</f>
        <v>0</v>
      </c>
      <c r="AJ47" s="34" t="str">
        <f t="shared" si="2"/>
        <v>Simone</v>
      </c>
      <c r="AK47" s="38"/>
      <c r="AL47" s="38"/>
      <c r="AM47" s="39">
        <f>SUMPRODUCT(((D47:AH47='[1]Legende und Wegleitung'!$A$6:$A$55)*0.5+(D47:AH47='[1]Legende und Wegleitung'!$D$6:$D$55))*(D47:AH47&lt;&gt;""))</f>
        <v>0</v>
      </c>
      <c r="AN47" s="39">
        <f>SUMPRODUCT(((D47:AH47='[1]Legende und Wegleitung'!$C$6:$C$6)*1))</f>
        <v>0</v>
      </c>
      <c r="AO47" s="42">
        <f>IF(COUNTIF(D47:AH47,"")=31,0,[1]Ferienkontrolle!$AR$20-IF([1]Ferienkontrolle!$AR$25="S",AN47/7*2,0)-AZ47/7*2)</f>
        <v>0</v>
      </c>
      <c r="AP47" s="42">
        <f>IF(COUNTIF(D47:AH47,"")=31,0,[1]Start!H47)</f>
        <v>0</v>
      </c>
      <c r="AQ47" s="42">
        <f>IF(COUNTIF(D47:AH47,"")=31,0,[1]Start!G47)</f>
        <v>0</v>
      </c>
      <c r="AR47" s="43">
        <f>[1]Januar!AM47+[1]Februar!AM47+[1]Maerz!AM47+[1]April!AM47+Mai!AM47</f>
        <v>0</v>
      </c>
      <c r="AS47" s="43">
        <f>[1]Januar!AN47+[1]Februar!AN47+[1]Maerz!AN47+[1]April!AN47+Mai!AN47</f>
        <v>0</v>
      </c>
      <c r="AT47" s="43">
        <f>[1]April!AT47+Mai!AP47+Mai!AO47</f>
        <v>0</v>
      </c>
      <c r="AU47" s="43">
        <f t="shared" si="3"/>
        <v>0</v>
      </c>
      <c r="AV47" s="43">
        <f>[1]April!AV47+Mai!AQ47</f>
        <v>0</v>
      </c>
      <c r="AW47" s="43">
        <f t="shared" si="4"/>
        <v>0</v>
      </c>
      <c r="AX47" s="43">
        <f t="shared" si="5"/>
        <v>0</v>
      </c>
      <c r="AY47" s="41">
        <f t="shared" si="6"/>
        <v>0</v>
      </c>
      <c r="AZ47" s="40">
        <f>SUMPRODUCT(((D47:AH47='[1]Legende und Wegleitung'!$C$7:$C$15)*1))</f>
        <v>0</v>
      </c>
      <c r="BA47" s="187"/>
    </row>
    <row r="48" spans="1:53" ht="14" hidden="1" customHeight="1">
      <c r="A48" s="190" t="str">
        <f>[1]Start!A48</f>
        <v>Mattia M</v>
      </c>
      <c r="B48" s="44"/>
      <c r="C48" s="189"/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  <c r="Y48" s="184"/>
      <c r="Z48" s="184"/>
      <c r="AA48" s="184"/>
      <c r="AB48" s="184"/>
      <c r="AC48" s="184"/>
      <c r="AD48" s="184"/>
      <c r="AE48" s="184"/>
      <c r="AF48" s="184"/>
      <c r="AG48" s="184"/>
      <c r="AH48" s="185"/>
      <c r="AI48" s="186">
        <f>SUMPRODUCT(((D48:AH48='[1]Legende und Wegleitung'!$A$6:$A$55)*0.5+(D48:AH48='[1]Legende und Wegleitung'!$B$6:$B$55))*(D48:AH48&lt;&gt;""))</f>
        <v>0</v>
      </c>
      <c r="AJ48" s="34" t="str">
        <f t="shared" si="2"/>
        <v>Mattia M</v>
      </c>
      <c r="AK48" s="38"/>
      <c r="AL48" s="38"/>
      <c r="AM48" s="39">
        <f>SUMPRODUCT(((D48:AH48='[1]Legende und Wegleitung'!$A$6:$A$55)*0.5+(D48:AH48='[1]Legende und Wegleitung'!$D$6:$D$55))*(D48:AH48&lt;&gt;""))</f>
        <v>0</v>
      </c>
      <c r="AN48" s="39">
        <f>SUMPRODUCT(((D48:AH48='[1]Legende und Wegleitung'!$C$6:$C$6)*1))</f>
        <v>0</v>
      </c>
      <c r="AO48" s="42">
        <f>IF(COUNTIF(D48:AH48,"")=31,0,[1]Ferienkontrolle!$AR$20-IF([1]Ferienkontrolle!$AR$25="S",AN48/7*2,0)-AZ48/7*2)</f>
        <v>0</v>
      </c>
      <c r="AP48" s="42">
        <f>IF(COUNTIF(D48:AH48,"")=31,0,[1]Start!H48)</f>
        <v>0</v>
      </c>
      <c r="AQ48" s="42">
        <f>IF(COUNTIF(D48:AH48,"")=31,0,[1]Start!G48)</f>
        <v>0</v>
      </c>
      <c r="AR48" s="43">
        <f>[1]Januar!AM48+[1]Februar!AM48+[1]Maerz!AM48+[1]April!AM48+Mai!AM48</f>
        <v>0</v>
      </c>
      <c r="AS48" s="43">
        <f>[1]Januar!AN48+[1]Februar!AN48+[1]Maerz!AN48+[1]April!AN48+Mai!AN48</f>
        <v>0</v>
      </c>
      <c r="AT48" s="43">
        <f>[1]April!AT48+Mai!AP48+Mai!AO48</f>
        <v>0</v>
      </c>
      <c r="AU48" s="43">
        <f t="shared" si="3"/>
        <v>0</v>
      </c>
      <c r="AV48" s="43">
        <f>[1]April!AV48+Mai!AQ48</f>
        <v>0</v>
      </c>
      <c r="AW48" s="43">
        <f t="shared" si="4"/>
        <v>0</v>
      </c>
      <c r="AX48" s="43">
        <f t="shared" si="5"/>
        <v>0</v>
      </c>
      <c r="AY48" s="41">
        <f t="shared" si="6"/>
        <v>0</v>
      </c>
      <c r="AZ48" s="40">
        <f>SUMPRODUCT(((D48:AH48='[1]Legende und Wegleitung'!$C$7:$C$15)*1))</f>
        <v>0</v>
      </c>
      <c r="BA48" s="187"/>
    </row>
    <row r="49" spans="1:53" ht="14" hidden="1" customHeight="1">
      <c r="A49" s="190">
        <f>[1]Start!A49</f>
        <v>0</v>
      </c>
      <c r="B49" s="44"/>
      <c r="C49" s="189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Z49" s="184"/>
      <c r="AA49" s="184"/>
      <c r="AB49" s="184"/>
      <c r="AC49" s="184"/>
      <c r="AD49" s="184"/>
      <c r="AE49" s="184"/>
      <c r="AF49" s="184"/>
      <c r="AG49" s="184"/>
      <c r="AH49" s="185"/>
      <c r="AI49" s="186">
        <f>SUMPRODUCT(((D49:AH49='[1]Legende und Wegleitung'!$A$6:$A$55)*0.5+(D49:AH49='[1]Legende und Wegleitung'!$B$6:$B$55))*(D49:AH49&lt;&gt;""))</f>
        <v>0</v>
      </c>
      <c r="AJ49" s="34">
        <f t="shared" si="2"/>
        <v>0</v>
      </c>
      <c r="AK49" s="38"/>
      <c r="AL49" s="38"/>
      <c r="AM49" s="39">
        <f>SUMPRODUCT(((D49:AH49='[1]Legende und Wegleitung'!$A$6:$A$55)*0.5+(D49:AH49='[1]Legende und Wegleitung'!$D$6:$D$55))*(D49:AH49&lt;&gt;""))</f>
        <v>0</v>
      </c>
      <c r="AN49" s="39">
        <f>SUMPRODUCT(((D49:AH49='[1]Legende und Wegleitung'!$C$6:$C$6)*1))</f>
        <v>0</v>
      </c>
      <c r="AO49" s="42">
        <f>IF(COUNTIF(D49:AH49,"")=31,0,[1]Ferienkontrolle!$AR$20-IF([1]Ferienkontrolle!$AR$25="S",AN49/7*2,0)-AZ49/7*2)</f>
        <v>0</v>
      </c>
      <c r="AP49" s="42">
        <f>IF(COUNTIF(D49:AH49,"")=31,0,[1]Start!H49)</f>
        <v>0</v>
      </c>
      <c r="AQ49" s="42">
        <f>IF(COUNTIF(D49:AH49,"")=31,0,[1]Start!G49)</f>
        <v>0</v>
      </c>
      <c r="AR49" s="43">
        <f>[1]Januar!AM49+[1]Februar!AM49+[1]Maerz!AM49+[1]April!AM49+Mai!AM49</f>
        <v>0</v>
      </c>
      <c r="AS49" s="43">
        <f>[1]Januar!AN49+[1]Februar!AN49+[1]Maerz!AN49+[1]April!AN49+Mai!AN49</f>
        <v>0</v>
      </c>
      <c r="AT49" s="43">
        <f>[1]April!AT49+Mai!AP49+Mai!AO49</f>
        <v>0</v>
      </c>
      <c r="AU49" s="43">
        <f t="shared" si="3"/>
        <v>0</v>
      </c>
      <c r="AV49" s="43">
        <f>[1]April!AV49+Mai!AQ49</f>
        <v>0</v>
      </c>
      <c r="AW49" s="43">
        <f t="shared" si="4"/>
        <v>0</v>
      </c>
      <c r="AX49" s="43">
        <f t="shared" si="5"/>
        <v>0</v>
      </c>
      <c r="AY49" s="41">
        <f t="shared" si="6"/>
        <v>0</v>
      </c>
      <c r="AZ49" s="40">
        <f>SUMPRODUCT(((D49:AH49='[1]Legende und Wegleitung'!$C$7:$C$15)*1))</f>
        <v>0</v>
      </c>
      <c r="BA49" s="187"/>
    </row>
    <row r="50" spans="1:53" ht="14" hidden="1" customHeight="1">
      <c r="A50" s="190">
        <f>[1]Start!A50</f>
        <v>0</v>
      </c>
      <c r="B50" s="44"/>
      <c r="C50" s="189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  <c r="Z50" s="184"/>
      <c r="AA50" s="184"/>
      <c r="AB50" s="184"/>
      <c r="AC50" s="184"/>
      <c r="AD50" s="184"/>
      <c r="AE50" s="184"/>
      <c r="AF50" s="184"/>
      <c r="AG50" s="184"/>
      <c r="AH50" s="185"/>
      <c r="AI50" s="186">
        <f>SUMPRODUCT(((D50:AH50='[1]Legende und Wegleitung'!$A$6:$A$55)*0.5+(D50:AH50='[1]Legende und Wegleitung'!$B$6:$B$55))*(D50:AH50&lt;&gt;""))</f>
        <v>0</v>
      </c>
      <c r="AJ50" s="34">
        <f t="shared" si="2"/>
        <v>0</v>
      </c>
      <c r="AK50" s="38"/>
      <c r="AL50" s="38"/>
      <c r="AM50" s="39">
        <f>SUMPRODUCT(((D50:AH50='[1]Legende und Wegleitung'!$A$6:$A$55)*0.5+(D50:AH50='[1]Legende und Wegleitung'!$D$6:$D$55))*(D50:AH50&lt;&gt;""))</f>
        <v>0</v>
      </c>
      <c r="AN50" s="39">
        <f>SUMPRODUCT(((D50:AH50='[1]Legende und Wegleitung'!$C$6:$C$6)*1))</f>
        <v>0</v>
      </c>
      <c r="AO50" s="42">
        <f>IF(COUNTIF(D50:AH50,"")=31,0,[1]Ferienkontrolle!$AR$20-IF([1]Ferienkontrolle!$AR$25="S",AN50/7*2,0)-AZ50/7*2)</f>
        <v>0</v>
      </c>
      <c r="AP50" s="42">
        <f>IF(COUNTIF(D50:AH50,"")=31,0,[1]Start!H50)</f>
        <v>0</v>
      </c>
      <c r="AQ50" s="42">
        <f>IF(COUNTIF(D50:AH50,"")=31,0,[1]Start!G50)</f>
        <v>0</v>
      </c>
      <c r="AR50" s="43">
        <f>[1]Januar!AM50+[1]Februar!AM50+[1]Maerz!AM50+[1]April!AM50+Mai!AM50</f>
        <v>0</v>
      </c>
      <c r="AS50" s="43">
        <f>[1]Januar!AN50+[1]Februar!AN50+[1]Maerz!AN50+[1]April!AN50+Mai!AN50</f>
        <v>0</v>
      </c>
      <c r="AT50" s="43">
        <f>[1]April!AT50+Mai!AP50+Mai!AO50</f>
        <v>0</v>
      </c>
      <c r="AU50" s="43">
        <f t="shared" si="3"/>
        <v>0</v>
      </c>
      <c r="AV50" s="43">
        <f>[1]April!AV50+Mai!AQ50</f>
        <v>0</v>
      </c>
      <c r="AW50" s="43">
        <f t="shared" si="4"/>
        <v>0</v>
      </c>
      <c r="AX50" s="43">
        <f t="shared" si="5"/>
        <v>0</v>
      </c>
      <c r="AY50" s="41">
        <f t="shared" si="6"/>
        <v>0</v>
      </c>
      <c r="AZ50" s="40">
        <f>SUMPRODUCT(((D50:AH50='[1]Legende und Wegleitung'!$C$7:$C$15)*1))</f>
        <v>0</v>
      </c>
      <c r="BA50" s="187"/>
    </row>
    <row r="51" spans="1:53" ht="14" hidden="1" customHeight="1">
      <c r="A51" s="190">
        <f>[1]Start!A51</f>
        <v>0</v>
      </c>
      <c r="B51" s="44"/>
      <c r="C51" s="189"/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  <c r="Z51" s="184"/>
      <c r="AA51" s="184"/>
      <c r="AB51" s="184"/>
      <c r="AC51" s="184"/>
      <c r="AD51" s="184"/>
      <c r="AE51" s="184"/>
      <c r="AF51" s="184"/>
      <c r="AG51" s="184"/>
      <c r="AH51" s="185"/>
      <c r="AI51" s="186">
        <f>SUMPRODUCT(((D51:AH51='[1]Legende und Wegleitung'!$A$6:$A$55)*0.5+(D51:AH51='[1]Legende und Wegleitung'!$B$6:$B$55))*(D51:AH51&lt;&gt;""))</f>
        <v>0</v>
      </c>
      <c r="AJ51" s="34">
        <f t="shared" si="2"/>
        <v>0</v>
      </c>
      <c r="AK51" s="38"/>
      <c r="AL51" s="38"/>
      <c r="AM51" s="39">
        <f>SUMPRODUCT(((D51:AH51='[1]Legende und Wegleitung'!$A$6:$A$55)*0.5+(D51:AH51='[1]Legende und Wegleitung'!$D$6:$D$55))*(D51:AH51&lt;&gt;""))</f>
        <v>0</v>
      </c>
      <c r="AN51" s="39">
        <f>SUMPRODUCT(((D51:AH51='[1]Legende und Wegleitung'!$C$6:$C$6)*1))</f>
        <v>0</v>
      </c>
      <c r="AO51" s="42">
        <f>IF(COUNTIF(D51:AH51,"")=31,0,[1]Ferienkontrolle!$AR$20-IF([1]Ferienkontrolle!$AR$25="S",AN51/7*2,0)-AZ51/7*2)</f>
        <v>0</v>
      </c>
      <c r="AP51" s="42">
        <f>IF(COUNTIF(D51:AH51,"")=31,0,[1]Start!H51)</f>
        <v>0</v>
      </c>
      <c r="AQ51" s="42">
        <f>IF(COUNTIF(D51:AH51,"")=31,0,[1]Start!G51)</f>
        <v>0</v>
      </c>
      <c r="AR51" s="43">
        <f>[1]Januar!AM51+[1]Februar!AM51+[1]Maerz!AM51+[1]April!AM51+Mai!AM51</f>
        <v>0</v>
      </c>
      <c r="AS51" s="43">
        <f>[1]Januar!AN51+[1]Februar!AN51+[1]Maerz!AN51+[1]April!AN51+Mai!AN51</f>
        <v>0</v>
      </c>
      <c r="AT51" s="43">
        <f>[1]April!AT51+Mai!AP51+Mai!AO51</f>
        <v>0</v>
      </c>
      <c r="AU51" s="43">
        <f t="shared" si="3"/>
        <v>0</v>
      </c>
      <c r="AV51" s="43">
        <f>[1]April!AV51+Mai!AQ51</f>
        <v>0</v>
      </c>
      <c r="AW51" s="43">
        <f t="shared" si="4"/>
        <v>0</v>
      </c>
      <c r="AX51" s="43">
        <f t="shared" si="5"/>
        <v>0</v>
      </c>
      <c r="AY51" s="41">
        <f t="shared" si="6"/>
        <v>0</v>
      </c>
      <c r="AZ51" s="40">
        <f>SUMPRODUCT(((D51:AH51='[1]Legende und Wegleitung'!$C$7:$C$15)*1))</f>
        <v>0</v>
      </c>
      <c r="BA51" s="187"/>
    </row>
    <row r="52" spans="1:53" ht="14" hidden="1" customHeight="1">
      <c r="A52" s="190">
        <f>[1]Start!A52</f>
        <v>0</v>
      </c>
      <c r="B52" s="44"/>
      <c r="C52" s="189"/>
      <c r="D52" s="184"/>
      <c r="E52" s="184"/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  <c r="Z52" s="184"/>
      <c r="AA52" s="184"/>
      <c r="AB52" s="184"/>
      <c r="AC52" s="184"/>
      <c r="AD52" s="184"/>
      <c r="AE52" s="184"/>
      <c r="AF52" s="184"/>
      <c r="AG52" s="184"/>
      <c r="AH52" s="185"/>
      <c r="AI52" s="186">
        <f>SUMPRODUCT(((D52:AH52='[1]Legende und Wegleitung'!$A$6:$A$55)*0.5+(D52:AH52='[1]Legende und Wegleitung'!$B$6:$B$55))*(D52:AH52&lt;&gt;""))</f>
        <v>0</v>
      </c>
      <c r="AJ52" s="34">
        <f t="shared" si="2"/>
        <v>0</v>
      </c>
      <c r="AK52" s="38"/>
      <c r="AL52" s="38"/>
      <c r="AM52" s="39">
        <f>SUMPRODUCT(((D52:AH52='[1]Legende und Wegleitung'!$A$6:$A$55)*0.5+(D52:AH52='[1]Legende und Wegleitung'!$D$6:$D$55))*(D52:AH52&lt;&gt;""))</f>
        <v>0</v>
      </c>
      <c r="AN52" s="39">
        <f>SUMPRODUCT(((D52:AH52='[1]Legende und Wegleitung'!$C$6:$C$6)*1))</f>
        <v>0</v>
      </c>
      <c r="AO52" s="42">
        <f>IF(COUNTIF(D52:AH52,"")=31,0,[1]Ferienkontrolle!$AR$20-IF([1]Ferienkontrolle!$AR$25="S",AN52/7*2,0)-AZ52/7*2)</f>
        <v>0</v>
      </c>
      <c r="AP52" s="42">
        <f>IF(COUNTIF(D52:AH52,"")=31,0,[1]Start!H52)</f>
        <v>0</v>
      </c>
      <c r="AQ52" s="42">
        <f>IF(COUNTIF(D52:AH52,"")=31,0,[1]Start!G52)</f>
        <v>0</v>
      </c>
      <c r="AR52" s="43">
        <f>[1]Januar!AM52+[1]Februar!AM52+[1]Maerz!AM52+[1]April!AM52+Mai!AM52</f>
        <v>0</v>
      </c>
      <c r="AS52" s="43">
        <f>[1]Januar!AN52+[1]Februar!AN52+[1]Maerz!AN52+[1]April!AN52+Mai!AN52</f>
        <v>0</v>
      </c>
      <c r="AT52" s="43">
        <f>[1]April!AT52+Mai!AP52+Mai!AO52</f>
        <v>0</v>
      </c>
      <c r="AU52" s="43">
        <f t="shared" si="3"/>
        <v>0</v>
      </c>
      <c r="AV52" s="43">
        <f>[1]April!AV52+Mai!AQ52</f>
        <v>0</v>
      </c>
      <c r="AW52" s="43">
        <f t="shared" si="4"/>
        <v>0</v>
      </c>
      <c r="AX52" s="43">
        <f t="shared" si="5"/>
        <v>0</v>
      </c>
      <c r="AY52" s="41">
        <f t="shared" si="6"/>
        <v>0</v>
      </c>
      <c r="AZ52" s="40">
        <f>SUMPRODUCT(((D52:AH52='[1]Legende und Wegleitung'!$C$7:$C$15)*1))</f>
        <v>0</v>
      </c>
      <c r="BA52" s="187"/>
    </row>
    <row r="53" spans="1:53" ht="14" hidden="1" customHeight="1">
      <c r="A53" s="190">
        <f>[1]Start!A53</f>
        <v>0</v>
      </c>
      <c r="B53" s="44"/>
      <c r="C53" s="189"/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  <c r="Z53" s="184"/>
      <c r="AA53" s="184"/>
      <c r="AB53" s="184"/>
      <c r="AC53" s="184"/>
      <c r="AD53" s="184"/>
      <c r="AE53" s="184"/>
      <c r="AF53" s="184"/>
      <c r="AG53" s="184"/>
      <c r="AH53" s="185"/>
      <c r="AI53" s="186">
        <f>SUMPRODUCT(((D53:AH53='[1]Legende und Wegleitung'!$A$6:$A$55)*0.5+(D53:AH53='[1]Legende und Wegleitung'!$B$6:$B$55))*(D53:AH53&lt;&gt;""))</f>
        <v>0</v>
      </c>
      <c r="AJ53" s="34">
        <f t="shared" si="2"/>
        <v>0</v>
      </c>
      <c r="AK53" s="38"/>
      <c r="AL53" s="38"/>
      <c r="AM53" s="39">
        <f>SUMPRODUCT(((D53:AH53='[1]Legende und Wegleitung'!$A$6:$A$55)*0.5+(D53:AH53='[1]Legende und Wegleitung'!$D$6:$D$55))*(D53:AH53&lt;&gt;""))</f>
        <v>0</v>
      </c>
      <c r="AN53" s="39">
        <f>SUMPRODUCT(((D53:AH53='[1]Legende und Wegleitung'!$C$6:$C$6)*1))</f>
        <v>0</v>
      </c>
      <c r="AO53" s="42">
        <f>IF(COUNTIF(D53:AH53,"")=31,0,[1]Ferienkontrolle!$AR$20-IF([1]Ferienkontrolle!$AR$25="S",AN53/7*2,0)-AZ53/7*2)</f>
        <v>0</v>
      </c>
      <c r="AP53" s="42">
        <f>IF(COUNTIF(D53:AH53,"")=31,0,[1]Start!H53)</f>
        <v>0</v>
      </c>
      <c r="AQ53" s="42">
        <f>IF(COUNTIF(D53:AH53,"")=31,0,[1]Start!G53)</f>
        <v>0</v>
      </c>
      <c r="AR53" s="43">
        <f>[1]Januar!AM53+[1]Februar!AM53+[1]Maerz!AM53+[1]April!AM53+Mai!AM53</f>
        <v>0</v>
      </c>
      <c r="AS53" s="43">
        <f>[1]Januar!AN53+[1]Februar!AN53+[1]Maerz!AN53+[1]April!AN53+Mai!AN53</f>
        <v>0</v>
      </c>
      <c r="AT53" s="43">
        <f>[1]April!AT53+Mai!AP53+Mai!AO53</f>
        <v>0</v>
      </c>
      <c r="AU53" s="43">
        <f t="shared" si="3"/>
        <v>0</v>
      </c>
      <c r="AV53" s="43">
        <f>[1]April!AV53+Mai!AQ53</f>
        <v>0</v>
      </c>
      <c r="AW53" s="43">
        <f t="shared" si="4"/>
        <v>0</v>
      </c>
      <c r="AX53" s="43">
        <f t="shared" si="5"/>
        <v>0</v>
      </c>
      <c r="AY53" s="41">
        <f t="shared" si="6"/>
        <v>0</v>
      </c>
      <c r="AZ53" s="40">
        <f>SUMPRODUCT(((D53:AH53='[1]Legende und Wegleitung'!$C$7:$C$15)*1))</f>
        <v>0</v>
      </c>
      <c r="BA53" s="187"/>
    </row>
    <row r="54" spans="1:53" ht="14" hidden="1" customHeight="1">
      <c r="A54" s="190">
        <f>[1]Start!A54</f>
        <v>0</v>
      </c>
      <c r="B54" s="44"/>
      <c r="C54" s="189"/>
      <c r="D54" s="184"/>
      <c r="E54" s="184"/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  <c r="Z54" s="184"/>
      <c r="AA54" s="184"/>
      <c r="AB54" s="184"/>
      <c r="AC54" s="184"/>
      <c r="AD54" s="184"/>
      <c r="AE54" s="184"/>
      <c r="AF54" s="184"/>
      <c r="AG54" s="184"/>
      <c r="AH54" s="185"/>
      <c r="AI54" s="186">
        <f>SUMPRODUCT(((D54:AH54='[1]Legende und Wegleitung'!$A$6:$A$55)*0.5+(D54:AH54='[1]Legende und Wegleitung'!$B$6:$B$55))*(D54:AH54&lt;&gt;""))</f>
        <v>0</v>
      </c>
      <c r="AJ54" s="34">
        <f t="shared" si="2"/>
        <v>0</v>
      </c>
      <c r="AK54" s="38"/>
      <c r="AL54" s="38"/>
      <c r="AM54" s="39">
        <f>SUMPRODUCT(((D54:AH54='[1]Legende und Wegleitung'!$A$6:$A$55)*0.5+(D54:AH54='[1]Legende und Wegleitung'!$D$6:$D$55))*(D54:AH54&lt;&gt;""))</f>
        <v>0</v>
      </c>
      <c r="AN54" s="39">
        <f>SUMPRODUCT(((D54:AH54='[1]Legende und Wegleitung'!$C$6:$C$6)*1))</f>
        <v>0</v>
      </c>
      <c r="AO54" s="42">
        <f>IF(COUNTIF(D54:AH54,"")=31,0,[1]Ferienkontrolle!$AR$20-IF([1]Ferienkontrolle!$AR$25="S",AN54/7*2,0)-AZ54/7*2)</f>
        <v>0</v>
      </c>
      <c r="AP54" s="42">
        <f>IF(COUNTIF(D54:AH54,"")=31,0,[1]Start!H54)</f>
        <v>0</v>
      </c>
      <c r="AQ54" s="42">
        <f>IF(COUNTIF(D54:AH54,"")=31,0,[1]Start!G54)</f>
        <v>0</v>
      </c>
      <c r="AR54" s="43">
        <f>[1]Januar!AM54+[1]Februar!AM54+[1]Maerz!AM54+[1]April!AM54+Mai!AM54</f>
        <v>0</v>
      </c>
      <c r="AS54" s="43">
        <f>[1]Januar!AN54+[1]Februar!AN54+[1]Maerz!AN54+[1]April!AN54+Mai!AN54</f>
        <v>0</v>
      </c>
      <c r="AT54" s="43">
        <f>[1]April!AT54+Mai!AP54+Mai!AO54</f>
        <v>0</v>
      </c>
      <c r="AU54" s="43">
        <f t="shared" si="3"/>
        <v>0</v>
      </c>
      <c r="AV54" s="43">
        <f>[1]April!AV54+Mai!AQ54</f>
        <v>0</v>
      </c>
      <c r="AW54" s="43">
        <f t="shared" si="4"/>
        <v>0</v>
      </c>
      <c r="AX54" s="43">
        <f t="shared" si="5"/>
        <v>0</v>
      </c>
      <c r="AY54" s="41">
        <f t="shared" si="6"/>
        <v>0</v>
      </c>
      <c r="AZ54" s="40">
        <f>SUMPRODUCT(((D54:AH54='[1]Legende und Wegleitung'!$C$7:$C$15)*1))</f>
        <v>0</v>
      </c>
      <c r="BA54" s="187"/>
    </row>
    <row r="55" spans="1:53" ht="14" hidden="1" customHeight="1">
      <c r="A55" s="190">
        <f>[1]Start!A55</f>
        <v>0</v>
      </c>
      <c r="B55" s="44"/>
      <c r="C55" s="189"/>
      <c r="D55" s="184"/>
      <c r="E55" s="184"/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  <c r="Z55" s="184"/>
      <c r="AA55" s="184"/>
      <c r="AB55" s="184"/>
      <c r="AC55" s="184"/>
      <c r="AD55" s="184"/>
      <c r="AE55" s="184"/>
      <c r="AF55" s="184"/>
      <c r="AG55" s="184"/>
      <c r="AH55" s="185"/>
      <c r="AI55" s="186">
        <f>SUMPRODUCT(((D55:AH55='[1]Legende und Wegleitung'!$A$6:$A$55)*0.5+(D55:AH55='[1]Legende und Wegleitung'!$B$6:$B$55))*(D55:AH55&lt;&gt;""))</f>
        <v>0</v>
      </c>
      <c r="AJ55" s="34">
        <f t="shared" si="2"/>
        <v>0</v>
      </c>
      <c r="AK55" s="38"/>
      <c r="AL55" s="38"/>
      <c r="AM55" s="39">
        <f>SUMPRODUCT(((D55:AH55='[1]Legende und Wegleitung'!$A$6:$A$55)*0.5+(D55:AH55='[1]Legende und Wegleitung'!$D$6:$D$55))*(D55:AH55&lt;&gt;""))</f>
        <v>0</v>
      </c>
      <c r="AN55" s="39">
        <f>SUMPRODUCT(((D55:AH55='[1]Legende und Wegleitung'!$C$6:$C$6)*1))</f>
        <v>0</v>
      </c>
      <c r="AO55" s="42">
        <f>IF(COUNTIF(D55:AH55,"")=31,0,[1]Ferienkontrolle!$AR$20-IF([1]Ferienkontrolle!$AR$25="S",AN55/7*2,0)-AZ55/7*2)</f>
        <v>0</v>
      </c>
      <c r="AP55" s="42">
        <f>IF(COUNTIF(D55:AH55,"")=31,0,[1]Start!H55)</f>
        <v>0</v>
      </c>
      <c r="AQ55" s="42">
        <f>IF(COUNTIF(D55:AH55,"")=31,0,[1]Start!G55)</f>
        <v>0</v>
      </c>
      <c r="AR55" s="43">
        <f>[1]Januar!AM55+[1]Februar!AM55+[1]Maerz!AM55+[1]April!AM55+Mai!AM55</f>
        <v>0</v>
      </c>
      <c r="AS55" s="43">
        <f>[1]Januar!AN55+[1]Februar!AN55+[1]Maerz!AN55+[1]April!AN55+Mai!AN55</f>
        <v>0</v>
      </c>
      <c r="AT55" s="43">
        <f>[1]April!AT55+Mai!AP55+Mai!AO55</f>
        <v>0</v>
      </c>
      <c r="AU55" s="43">
        <f t="shared" si="3"/>
        <v>0</v>
      </c>
      <c r="AV55" s="43">
        <f>[1]April!AV55+Mai!AQ55</f>
        <v>0</v>
      </c>
      <c r="AW55" s="43">
        <f t="shared" si="4"/>
        <v>0</v>
      </c>
      <c r="AX55" s="43">
        <f t="shared" si="5"/>
        <v>0</v>
      </c>
      <c r="AY55" s="41">
        <f t="shared" si="6"/>
        <v>0</v>
      </c>
      <c r="AZ55" s="40">
        <f>SUMPRODUCT(((D55:AH55='[1]Legende und Wegleitung'!$C$7:$C$15)*1))</f>
        <v>0</v>
      </c>
      <c r="BA55" s="187"/>
    </row>
    <row r="56" spans="1:53" ht="14" hidden="1" customHeight="1">
      <c r="A56" s="190">
        <f>[1]Start!A56</f>
        <v>0</v>
      </c>
      <c r="B56" s="44"/>
      <c r="C56" s="189"/>
      <c r="D56" s="184"/>
      <c r="E56" s="184"/>
      <c r="F56" s="184"/>
      <c r="G56" s="184"/>
      <c r="H56" s="184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4"/>
      <c r="AB56" s="184"/>
      <c r="AC56" s="184"/>
      <c r="AD56" s="184"/>
      <c r="AE56" s="184"/>
      <c r="AF56" s="184"/>
      <c r="AG56" s="184"/>
      <c r="AH56" s="185"/>
      <c r="AI56" s="186">
        <f>SUMPRODUCT(((D56:AH56='[1]Legende und Wegleitung'!$A$6:$A$55)*0.5+(D56:AH56='[1]Legende und Wegleitung'!$B$6:$B$55))*(D56:AH56&lt;&gt;""))</f>
        <v>0</v>
      </c>
      <c r="AJ56" s="34">
        <f t="shared" si="2"/>
        <v>0</v>
      </c>
      <c r="AK56" s="38"/>
      <c r="AL56" s="38"/>
      <c r="AM56" s="39">
        <f>SUMPRODUCT(((D56:AH56='[1]Legende und Wegleitung'!$A$6:$A$55)*0.5+(D56:AH56='[1]Legende und Wegleitung'!$D$6:$D$55))*(D56:AH56&lt;&gt;""))</f>
        <v>0</v>
      </c>
      <c r="AN56" s="39">
        <f>SUMPRODUCT(((D56:AH56='[1]Legende und Wegleitung'!$C$6:$C$6)*1))</f>
        <v>0</v>
      </c>
      <c r="AO56" s="42">
        <f>IF(COUNTIF(D56:AH56,"")=31,0,[1]Ferienkontrolle!$AR$20-IF([1]Ferienkontrolle!$AR$25="S",AN56/7*2,0)-AZ56/7*2)</f>
        <v>0</v>
      </c>
      <c r="AP56" s="42">
        <f>IF(COUNTIF(D56:AH56,"")=31,0,[1]Start!H56)</f>
        <v>0</v>
      </c>
      <c r="AQ56" s="42">
        <f>IF(COUNTIF(D56:AH56,"")=31,0,[1]Start!G56)</f>
        <v>0</v>
      </c>
      <c r="AR56" s="43">
        <f>[1]Januar!AM56+[1]Februar!AM56+[1]Maerz!AM56+[1]April!AM56+Mai!AM56</f>
        <v>0</v>
      </c>
      <c r="AS56" s="43">
        <f>[1]Januar!AN56+[1]Februar!AN56+[1]Maerz!AN56+[1]April!AN56+Mai!AN56</f>
        <v>0</v>
      </c>
      <c r="AT56" s="43">
        <f>[1]April!AT56+Mai!AP56+Mai!AO56</f>
        <v>0</v>
      </c>
      <c r="AU56" s="43">
        <f t="shared" si="3"/>
        <v>0</v>
      </c>
      <c r="AV56" s="43">
        <f>[1]April!AV56+Mai!AQ56</f>
        <v>0</v>
      </c>
      <c r="AW56" s="43">
        <f t="shared" si="4"/>
        <v>0</v>
      </c>
      <c r="AX56" s="43">
        <f t="shared" si="5"/>
        <v>0</v>
      </c>
      <c r="AY56" s="41">
        <f t="shared" si="6"/>
        <v>0</v>
      </c>
      <c r="AZ56" s="40">
        <f>SUMPRODUCT(((D56:AH56='[1]Legende und Wegleitung'!$C$7:$C$15)*1))</f>
        <v>0</v>
      </c>
      <c r="BA56" s="187"/>
    </row>
    <row r="57" spans="1:53" ht="14" hidden="1" customHeight="1">
      <c r="A57" s="190">
        <f>[1]Start!A57</f>
        <v>0</v>
      </c>
      <c r="B57" s="44"/>
      <c r="C57" s="189"/>
      <c r="D57" s="184"/>
      <c r="E57" s="184"/>
      <c r="F57" s="184"/>
      <c r="G57" s="184"/>
      <c r="H57" s="184"/>
      <c r="I57" s="184"/>
      <c r="J57" s="184"/>
      <c r="K57" s="184"/>
      <c r="L57" s="184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4"/>
      <c r="Y57" s="184"/>
      <c r="Z57" s="184"/>
      <c r="AA57" s="184"/>
      <c r="AB57" s="184"/>
      <c r="AC57" s="184"/>
      <c r="AD57" s="184"/>
      <c r="AE57" s="184"/>
      <c r="AF57" s="184"/>
      <c r="AG57" s="184"/>
      <c r="AH57" s="185"/>
      <c r="AI57" s="186">
        <f>SUMPRODUCT(((D57:AH57='[1]Legende und Wegleitung'!$A$6:$A$55)*0.5+(D57:AH57='[1]Legende und Wegleitung'!$B$6:$B$55))*(D57:AH57&lt;&gt;""))</f>
        <v>0</v>
      </c>
      <c r="AJ57" s="34">
        <f t="shared" si="2"/>
        <v>0</v>
      </c>
      <c r="AK57" s="38"/>
      <c r="AL57" s="38"/>
      <c r="AM57" s="39">
        <f>SUMPRODUCT(((D57:AH57='[1]Legende und Wegleitung'!$A$6:$A$55)*0.5+(D57:AH57='[1]Legende und Wegleitung'!$D$6:$D$55))*(D57:AH57&lt;&gt;""))</f>
        <v>0</v>
      </c>
      <c r="AN57" s="39">
        <f>SUMPRODUCT(((D57:AH57='[1]Legende und Wegleitung'!$C$6:$C$6)*1))</f>
        <v>0</v>
      </c>
      <c r="AO57" s="42">
        <f>IF(COUNTIF(D57:AH57,"")=31,0,[1]Ferienkontrolle!$AR$20-IF([1]Ferienkontrolle!$AR$25="S",AN57/7*2,0)-AZ57/7*2)</f>
        <v>0</v>
      </c>
      <c r="AP57" s="42">
        <f>IF(COUNTIF(D57:AH57,"")=31,0,[1]Start!H57)</f>
        <v>0</v>
      </c>
      <c r="AQ57" s="42">
        <f>IF(COUNTIF(D57:AH57,"")=31,0,[1]Start!G57)</f>
        <v>0</v>
      </c>
      <c r="AR57" s="43">
        <f>[1]Januar!AM57+[1]Februar!AM57+[1]Maerz!AM57+[1]April!AM57+Mai!AM57</f>
        <v>0</v>
      </c>
      <c r="AS57" s="43">
        <f>[1]Januar!AN57+[1]Februar!AN57+[1]Maerz!AN57+[1]April!AN57+Mai!AN57</f>
        <v>0</v>
      </c>
      <c r="AT57" s="43">
        <f>[1]April!AT57+Mai!AP57+Mai!AO57</f>
        <v>0</v>
      </c>
      <c r="AU57" s="43">
        <f t="shared" si="3"/>
        <v>0</v>
      </c>
      <c r="AV57" s="43">
        <f>[1]April!AV57+Mai!AQ57</f>
        <v>0</v>
      </c>
      <c r="AW57" s="43">
        <f t="shared" si="4"/>
        <v>0</v>
      </c>
      <c r="AX57" s="43">
        <f t="shared" si="5"/>
        <v>0</v>
      </c>
      <c r="AY57" s="41">
        <f t="shared" si="6"/>
        <v>0</v>
      </c>
      <c r="AZ57" s="40">
        <f>SUMPRODUCT(((D57:AH57='[1]Legende und Wegleitung'!$C$7:$C$15)*1))</f>
        <v>0</v>
      </c>
      <c r="BA57" s="187"/>
    </row>
    <row r="58" spans="1:53" ht="14" hidden="1" customHeight="1">
      <c r="A58" s="190">
        <f>[1]Start!A58</f>
        <v>0</v>
      </c>
      <c r="B58" s="44"/>
      <c r="C58" s="189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  <c r="Y58" s="184"/>
      <c r="Z58" s="184"/>
      <c r="AA58" s="184"/>
      <c r="AB58" s="184"/>
      <c r="AC58" s="184"/>
      <c r="AD58" s="184"/>
      <c r="AE58" s="184"/>
      <c r="AF58" s="184"/>
      <c r="AG58" s="184"/>
      <c r="AH58" s="185"/>
      <c r="AI58" s="186">
        <f>SUMPRODUCT(((D58:AH58='[1]Legende und Wegleitung'!$A$6:$A$55)*0.5+(D58:AH58='[1]Legende und Wegleitung'!$B$6:$B$55))*(D58:AH58&lt;&gt;""))</f>
        <v>0</v>
      </c>
      <c r="AJ58" s="34">
        <f t="shared" si="2"/>
        <v>0</v>
      </c>
      <c r="AK58" s="38"/>
      <c r="AL58" s="38"/>
      <c r="AM58" s="39">
        <f>SUMPRODUCT(((D58:AH58='[1]Legende und Wegleitung'!$A$6:$A$55)*0.5+(D58:AH58='[1]Legende und Wegleitung'!$D$6:$D$55))*(D58:AH58&lt;&gt;""))</f>
        <v>0</v>
      </c>
      <c r="AN58" s="39">
        <f>SUMPRODUCT(((D58:AH58='[1]Legende und Wegleitung'!$C$6:$C$6)*1))</f>
        <v>0</v>
      </c>
      <c r="AO58" s="42">
        <f>IF(COUNTIF(D58:AH58,"")=31,0,[1]Ferienkontrolle!$AR$20-IF([1]Ferienkontrolle!$AR$25="S",AN58/7*2,0)-AZ58/7*2)</f>
        <v>0</v>
      </c>
      <c r="AP58" s="42">
        <f>IF(COUNTIF(D58:AH58,"")=31,0,[1]Start!H58)</f>
        <v>0</v>
      </c>
      <c r="AQ58" s="42">
        <f>IF(COUNTIF(D58:AH58,"")=31,0,[1]Start!G58)</f>
        <v>0</v>
      </c>
      <c r="AR58" s="43">
        <f>[1]Januar!AM58+[1]Februar!AM58+[1]Maerz!AM58+[1]April!AM58+Mai!AM58</f>
        <v>0</v>
      </c>
      <c r="AS58" s="43">
        <f>[1]Januar!AN58+[1]Februar!AN58+[1]Maerz!AN58+[1]April!AN58+Mai!AN58</f>
        <v>0</v>
      </c>
      <c r="AT58" s="43">
        <f>[1]April!AT58+Mai!AP58+Mai!AO58</f>
        <v>0</v>
      </c>
      <c r="AU58" s="43">
        <f t="shared" si="3"/>
        <v>0</v>
      </c>
      <c r="AV58" s="43">
        <f>[1]April!AV58+Mai!AQ58</f>
        <v>0</v>
      </c>
      <c r="AW58" s="43">
        <f t="shared" si="4"/>
        <v>0</v>
      </c>
      <c r="AX58" s="43">
        <f t="shared" si="5"/>
        <v>0</v>
      </c>
      <c r="AY58" s="41">
        <f t="shared" si="6"/>
        <v>0</v>
      </c>
      <c r="AZ58" s="40">
        <f>SUMPRODUCT(((D58:AH58='[1]Legende und Wegleitung'!$C$7:$C$15)*1))</f>
        <v>0</v>
      </c>
      <c r="BA58" s="187"/>
    </row>
    <row r="59" spans="1:53" ht="14" hidden="1" customHeight="1">
      <c r="A59" s="190">
        <f>[1]Start!A59</f>
        <v>0</v>
      </c>
      <c r="B59" s="44"/>
      <c r="C59" s="189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4"/>
      <c r="Z59" s="184"/>
      <c r="AA59" s="184"/>
      <c r="AB59" s="184"/>
      <c r="AC59" s="184"/>
      <c r="AD59" s="184"/>
      <c r="AE59" s="184"/>
      <c r="AF59" s="184"/>
      <c r="AG59" s="184"/>
      <c r="AH59" s="185"/>
      <c r="AI59" s="186">
        <f>SUMPRODUCT(((D59:AH59='[1]Legende und Wegleitung'!$A$6:$A$55)*0.5+(D59:AH59='[1]Legende und Wegleitung'!$B$6:$B$55))*(D59:AH59&lt;&gt;""))</f>
        <v>0</v>
      </c>
      <c r="AJ59" s="34">
        <f t="shared" si="2"/>
        <v>0</v>
      </c>
      <c r="AK59" s="38"/>
      <c r="AL59" s="38"/>
      <c r="AM59" s="39">
        <f>SUMPRODUCT(((D59:AH59='[1]Legende und Wegleitung'!$A$6:$A$55)*0.5+(D59:AH59='[1]Legende und Wegleitung'!$D$6:$D$55))*(D59:AH59&lt;&gt;""))</f>
        <v>0</v>
      </c>
      <c r="AN59" s="39">
        <f>SUMPRODUCT(((D59:AH59='[1]Legende und Wegleitung'!$C$6:$C$6)*1))</f>
        <v>0</v>
      </c>
      <c r="AO59" s="42">
        <f>IF(COUNTIF(D59:AH59,"")=31,0,[1]Ferienkontrolle!$AR$20-IF([1]Ferienkontrolle!$AR$25="S",AN59/7*2,0)-AZ59/7*2)</f>
        <v>0</v>
      </c>
      <c r="AP59" s="42">
        <f>IF(COUNTIF(D59:AH59,"")=31,0,[1]Start!H59)</f>
        <v>0</v>
      </c>
      <c r="AQ59" s="42">
        <f>IF(COUNTIF(D59:AH59,"")=31,0,[1]Start!G59)</f>
        <v>0</v>
      </c>
      <c r="AR59" s="43">
        <f>[1]Januar!AM59+[1]Februar!AM59+[1]Maerz!AM59+[1]April!AM59+Mai!AM59</f>
        <v>0</v>
      </c>
      <c r="AS59" s="43">
        <f>[1]Januar!AN59+[1]Februar!AN59+[1]Maerz!AN59+[1]April!AN59+Mai!AN59</f>
        <v>0</v>
      </c>
      <c r="AT59" s="43">
        <f>[1]April!AT59+Mai!AP59+Mai!AO59</f>
        <v>0</v>
      </c>
      <c r="AU59" s="43">
        <f t="shared" si="3"/>
        <v>0</v>
      </c>
      <c r="AV59" s="43">
        <f>[1]April!AV59+Mai!AQ59</f>
        <v>0</v>
      </c>
      <c r="AW59" s="43">
        <f t="shared" si="4"/>
        <v>0</v>
      </c>
      <c r="AX59" s="43">
        <f t="shared" si="5"/>
        <v>0</v>
      </c>
      <c r="AY59" s="41">
        <f t="shared" si="6"/>
        <v>0</v>
      </c>
      <c r="AZ59" s="40">
        <f>SUMPRODUCT(((D59:AH59='[1]Legende und Wegleitung'!$C$7:$C$15)*1))</f>
        <v>0</v>
      </c>
      <c r="BA59" s="187"/>
    </row>
    <row r="60" spans="1:53" ht="14" hidden="1" customHeight="1">
      <c r="A60" s="190">
        <f>[1]Start!A60</f>
        <v>0</v>
      </c>
      <c r="B60" s="44"/>
      <c r="C60" s="189"/>
      <c r="D60" s="184"/>
      <c r="E60" s="184"/>
      <c r="F60" s="184"/>
      <c r="G60" s="184"/>
      <c r="H60" s="184"/>
      <c r="I60" s="184"/>
      <c r="J60" s="184"/>
      <c r="K60" s="184"/>
      <c r="L60" s="184"/>
      <c r="M60" s="184"/>
      <c r="N60" s="184"/>
      <c r="O60" s="184"/>
      <c r="P60" s="184"/>
      <c r="Q60" s="184"/>
      <c r="R60" s="184"/>
      <c r="S60" s="184"/>
      <c r="T60" s="184"/>
      <c r="U60" s="184"/>
      <c r="V60" s="184"/>
      <c r="W60" s="184"/>
      <c r="X60" s="184"/>
      <c r="Y60" s="184"/>
      <c r="Z60" s="184"/>
      <c r="AA60" s="184"/>
      <c r="AB60" s="184"/>
      <c r="AC60" s="184"/>
      <c r="AD60" s="184"/>
      <c r="AE60" s="184"/>
      <c r="AF60" s="184"/>
      <c r="AG60" s="184"/>
      <c r="AH60" s="185"/>
      <c r="AI60" s="186">
        <f>SUMPRODUCT(((D60:AH60='[1]Legende und Wegleitung'!$A$6:$A$55)*0.5+(D60:AH60='[1]Legende und Wegleitung'!$B$6:$B$55))*(D60:AH60&lt;&gt;""))</f>
        <v>0</v>
      </c>
      <c r="AJ60" s="34">
        <f t="shared" si="2"/>
        <v>0</v>
      </c>
      <c r="AK60" s="38"/>
      <c r="AL60" s="38"/>
      <c r="AM60" s="39">
        <f>SUMPRODUCT(((D60:AH60='[1]Legende und Wegleitung'!$A$6:$A$55)*0.5+(D60:AH60='[1]Legende und Wegleitung'!$D$6:$D$55))*(D60:AH60&lt;&gt;""))</f>
        <v>0</v>
      </c>
      <c r="AN60" s="39">
        <f>SUMPRODUCT(((D60:AH60='[1]Legende und Wegleitung'!$C$6:$C$6)*1))</f>
        <v>0</v>
      </c>
      <c r="AO60" s="42">
        <f>IF(COUNTIF(D60:AH60,"")=31,0,[1]Ferienkontrolle!$AR$20-IF([1]Ferienkontrolle!$AR$25="S",AN60/7*2,0)-AZ60/7*2)</f>
        <v>0</v>
      </c>
      <c r="AP60" s="42">
        <f>IF(COUNTIF(D60:AH60,"")=31,0,[1]Start!H60)</f>
        <v>0</v>
      </c>
      <c r="AQ60" s="42">
        <f>IF(COUNTIF(D60:AH60,"")=31,0,[1]Start!G60)</f>
        <v>0</v>
      </c>
      <c r="AR60" s="43">
        <f>[1]Januar!AM60+[1]Februar!AM60+[1]Maerz!AM60+[1]April!AM60+Mai!AM60</f>
        <v>0</v>
      </c>
      <c r="AS60" s="43">
        <f>[1]Januar!AN60+[1]Februar!AN60+[1]Maerz!AN60+[1]April!AN60+Mai!AN60</f>
        <v>0</v>
      </c>
      <c r="AT60" s="43">
        <f>[1]April!AT60+Mai!AP60+Mai!AO60</f>
        <v>0</v>
      </c>
      <c r="AU60" s="43">
        <f t="shared" si="3"/>
        <v>0</v>
      </c>
      <c r="AV60" s="43">
        <f>[1]April!AV60+Mai!AQ60</f>
        <v>0</v>
      </c>
      <c r="AW60" s="43">
        <f t="shared" si="4"/>
        <v>0</v>
      </c>
      <c r="AX60" s="43">
        <f t="shared" si="5"/>
        <v>0</v>
      </c>
      <c r="AY60" s="41">
        <f t="shared" si="6"/>
        <v>0</v>
      </c>
      <c r="AZ60" s="40">
        <f>SUMPRODUCT(((D60:AH60='[1]Legende und Wegleitung'!$C$7:$C$15)*1))</f>
        <v>0</v>
      </c>
      <c r="BA60" s="187"/>
    </row>
    <row r="61" spans="1:53" ht="14" hidden="1" customHeight="1">
      <c r="A61" s="190">
        <f>[1]Start!A61</f>
        <v>0</v>
      </c>
      <c r="B61" s="44"/>
      <c r="C61" s="189"/>
      <c r="D61" s="184"/>
      <c r="E61" s="184"/>
      <c r="F61" s="184"/>
      <c r="G61" s="184"/>
      <c r="H61" s="184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4"/>
      <c r="AB61" s="184"/>
      <c r="AC61" s="184"/>
      <c r="AD61" s="184"/>
      <c r="AE61" s="184"/>
      <c r="AF61" s="184"/>
      <c r="AG61" s="184"/>
      <c r="AH61" s="185"/>
      <c r="AI61" s="186">
        <f>SUMPRODUCT(((D61:AH61='[1]Legende und Wegleitung'!$A$6:$A$55)*0.5+(D61:AH61='[1]Legende und Wegleitung'!$B$6:$B$55))*(D61:AH61&lt;&gt;""))</f>
        <v>0</v>
      </c>
      <c r="AJ61" s="34">
        <f t="shared" si="2"/>
        <v>0</v>
      </c>
      <c r="AK61" s="38"/>
      <c r="AL61" s="38"/>
      <c r="AM61" s="39">
        <f>SUMPRODUCT(((D61:AH61='[1]Legende und Wegleitung'!$A$6:$A$55)*0.5+(D61:AH61='[1]Legende und Wegleitung'!$D$6:$D$55))*(D61:AH61&lt;&gt;""))</f>
        <v>0</v>
      </c>
      <c r="AN61" s="39">
        <f>SUMPRODUCT(((D61:AH61='[1]Legende und Wegleitung'!$C$6:$C$6)*1))</f>
        <v>0</v>
      </c>
      <c r="AO61" s="42">
        <f>IF(COUNTIF(D61:AH61,"")=31,0,[1]Ferienkontrolle!$AR$20-IF([1]Ferienkontrolle!$AR$25="S",AN61/7*2,0)-AZ61/7*2)</f>
        <v>0</v>
      </c>
      <c r="AP61" s="42">
        <f>IF(COUNTIF(D61:AH61,"")=31,0,[1]Start!H61)</f>
        <v>0</v>
      </c>
      <c r="AQ61" s="42">
        <f>IF(COUNTIF(D61:AH61,"")=31,0,[1]Start!G61)</f>
        <v>0</v>
      </c>
      <c r="AR61" s="43">
        <f>[1]Januar!AM61+[1]Februar!AM61+[1]Maerz!AM61+[1]April!AM61+Mai!AM61</f>
        <v>0</v>
      </c>
      <c r="AS61" s="43">
        <f>[1]Januar!AN61+[1]Februar!AN61+[1]Maerz!AN61+[1]April!AN61+Mai!AN61</f>
        <v>0</v>
      </c>
      <c r="AT61" s="43">
        <f>[1]April!AT61+Mai!AP61+Mai!AO61</f>
        <v>0</v>
      </c>
      <c r="AU61" s="43">
        <f t="shared" si="3"/>
        <v>0</v>
      </c>
      <c r="AV61" s="43">
        <f>[1]April!AV61+Mai!AQ61</f>
        <v>0</v>
      </c>
      <c r="AW61" s="43">
        <f t="shared" si="4"/>
        <v>0</v>
      </c>
      <c r="AX61" s="43">
        <f t="shared" si="5"/>
        <v>0</v>
      </c>
      <c r="AY61" s="41">
        <f t="shared" si="6"/>
        <v>0</v>
      </c>
      <c r="AZ61" s="40">
        <f>SUMPRODUCT(((D61:AH61='[1]Legende und Wegleitung'!$C$7:$C$15)*1))</f>
        <v>0</v>
      </c>
      <c r="BA61" s="187"/>
    </row>
    <row r="62" spans="1:53" ht="14" hidden="1" customHeight="1">
      <c r="A62" s="190">
        <f>[1]Start!A62</f>
        <v>0</v>
      </c>
      <c r="B62" s="44"/>
      <c r="C62" s="189"/>
      <c r="D62" s="184"/>
      <c r="E62" s="184"/>
      <c r="F62" s="184"/>
      <c r="G62" s="184"/>
      <c r="H62" s="184"/>
      <c r="I62" s="184"/>
      <c r="J62" s="184"/>
      <c r="K62" s="184"/>
      <c r="L62" s="184"/>
      <c r="M62" s="184"/>
      <c r="N62" s="184"/>
      <c r="O62" s="184"/>
      <c r="P62" s="184"/>
      <c r="Q62" s="184"/>
      <c r="R62" s="184"/>
      <c r="S62" s="184"/>
      <c r="T62" s="184"/>
      <c r="U62" s="184"/>
      <c r="V62" s="184"/>
      <c r="W62" s="184"/>
      <c r="X62" s="184"/>
      <c r="Y62" s="184"/>
      <c r="Z62" s="184"/>
      <c r="AA62" s="184"/>
      <c r="AB62" s="184"/>
      <c r="AC62" s="184"/>
      <c r="AD62" s="184"/>
      <c r="AE62" s="184"/>
      <c r="AF62" s="184"/>
      <c r="AG62" s="184"/>
      <c r="AH62" s="185"/>
      <c r="AI62" s="186">
        <f>SUMPRODUCT(((D62:AH62='[1]Legende und Wegleitung'!$A$6:$A$55)*0.5+(D62:AH62='[1]Legende und Wegleitung'!$B$6:$B$55))*(D62:AH62&lt;&gt;""))</f>
        <v>0</v>
      </c>
      <c r="AJ62" s="34">
        <f t="shared" si="2"/>
        <v>0</v>
      </c>
      <c r="AK62" s="38"/>
      <c r="AL62" s="38"/>
      <c r="AM62" s="39">
        <f>SUMPRODUCT(((D62:AH62='[1]Legende und Wegleitung'!$A$6:$A$55)*0.5+(D62:AH62='[1]Legende und Wegleitung'!$D$6:$D$55))*(D62:AH62&lt;&gt;""))</f>
        <v>0</v>
      </c>
      <c r="AN62" s="39">
        <f>SUMPRODUCT(((D62:AH62='[1]Legende und Wegleitung'!$C$6:$C$6)*1))</f>
        <v>0</v>
      </c>
      <c r="AO62" s="42">
        <f>IF(COUNTIF(D62:AH62,"")=31,0,[1]Ferienkontrolle!$AR$20-IF([1]Ferienkontrolle!$AR$25="S",AN62/7*2,0)-AZ62/7*2)</f>
        <v>0</v>
      </c>
      <c r="AP62" s="42">
        <f>IF(COUNTIF(D62:AH62,"")=31,0,[1]Start!H62)</f>
        <v>0</v>
      </c>
      <c r="AQ62" s="42">
        <f>IF(COUNTIF(D62:AH62,"")=31,0,[1]Start!G62)</f>
        <v>0</v>
      </c>
      <c r="AR62" s="43">
        <f>[1]Januar!AM62+[1]Februar!AM62+[1]Maerz!AM62+[1]April!AM62+Mai!AM62</f>
        <v>0</v>
      </c>
      <c r="AS62" s="43">
        <f>[1]Januar!AN62+[1]Februar!AN62+[1]Maerz!AN62+[1]April!AN62+Mai!AN62</f>
        <v>0</v>
      </c>
      <c r="AT62" s="43">
        <f>[1]April!AT62+Mai!AP62+Mai!AO62</f>
        <v>0</v>
      </c>
      <c r="AU62" s="43">
        <f t="shared" si="3"/>
        <v>0</v>
      </c>
      <c r="AV62" s="43">
        <f>[1]April!AV62+Mai!AQ62</f>
        <v>0</v>
      </c>
      <c r="AW62" s="43">
        <f t="shared" si="4"/>
        <v>0</v>
      </c>
      <c r="AX62" s="43">
        <f t="shared" si="5"/>
        <v>0</v>
      </c>
      <c r="AY62" s="41">
        <f t="shared" si="6"/>
        <v>0</v>
      </c>
      <c r="AZ62" s="40">
        <f>SUMPRODUCT(((D62:AH62='[1]Legende und Wegleitung'!$C$7:$C$15)*1))</f>
        <v>0</v>
      </c>
      <c r="BA62" s="187"/>
    </row>
    <row r="63" spans="1:53" ht="14" hidden="1" customHeight="1">
      <c r="A63" s="190">
        <f>[1]Start!A63</f>
        <v>0</v>
      </c>
      <c r="B63" s="44"/>
      <c r="C63" s="189"/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4"/>
      <c r="O63" s="184"/>
      <c r="P63" s="184"/>
      <c r="Q63" s="184"/>
      <c r="R63" s="184"/>
      <c r="S63" s="184"/>
      <c r="T63" s="184"/>
      <c r="U63" s="184"/>
      <c r="V63" s="184"/>
      <c r="W63" s="184"/>
      <c r="X63" s="184"/>
      <c r="Y63" s="184"/>
      <c r="Z63" s="184"/>
      <c r="AA63" s="184"/>
      <c r="AB63" s="184"/>
      <c r="AC63" s="184"/>
      <c r="AD63" s="184"/>
      <c r="AE63" s="184"/>
      <c r="AF63" s="184"/>
      <c r="AG63" s="184"/>
      <c r="AH63" s="185"/>
      <c r="AI63" s="186">
        <f>SUMPRODUCT(((D63:AH63='[1]Legende und Wegleitung'!$A$6:$A$55)*0.5+(D63:AH63='[1]Legende und Wegleitung'!$B$6:$B$55))*(D63:AH63&lt;&gt;""))</f>
        <v>0</v>
      </c>
      <c r="AJ63" s="34">
        <f t="shared" si="2"/>
        <v>0</v>
      </c>
      <c r="AK63" s="38"/>
      <c r="AL63" s="38"/>
      <c r="AM63" s="39">
        <f>SUMPRODUCT(((D63:AH63='[1]Legende und Wegleitung'!$A$6:$A$55)*0.5+(D63:AH63='[1]Legende und Wegleitung'!$D$6:$D$55))*(D63:AH63&lt;&gt;""))</f>
        <v>0</v>
      </c>
      <c r="AN63" s="39">
        <f>SUMPRODUCT(((D63:AH63='[1]Legende und Wegleitung'!$C$6:$C$6)*1))</f>
        <v>0</v>
      </c>
      <c r="AO63" s="42">
        <f>IF(COUNTIF(D63:AH63,"")=31,0,[1]Ferienkontrolle!$AR$20-IF([1]Ferienkontrolle!$AR$25="S",AN63/7*2,0)-AZ63/7*2)</f>
        <v>0</v>
      </c>
      <c r="AP63" s="42">
        <f>IF(COUNTIF(D63:AH63,"")=31,0,[1]Start!H63)</f>
        <v>0</v>
      </c>
      <c r="AQ63" s="42">
        <f>IF(COUNTIF(D63:AH63,"")=31,0,[1]Start!G63)</f>
        <v>0</v>
      </c>
      <c r="AR63" s="43">
        <f>[1]Januar!AM63+[1]Februar!AM63+[1]Maerz!AM63+[1]April!AM63+Mai!AM63</f>
        <v>0</v>
      </c>
      <c r="AS63" s="43">
        <f>[1]Januar!AN63+[1]Februar!AN63+[1]Maerz!AN63+[1]April!AN63+Mai!AN63</f>
        <v>0</v>
      </c>
      <c r="AT63" s="43">
        <f>[1]April!AT63+Mai!AP63+Mai!AO63</f>
        <v>0</v>
      </c>
      <c r="AU63" s="43">
        <f t="shared" si="3"/>
        <v>0</v>
      </c>
      <c r="AV63" s="43">
        <f>[1]April!AV63+Mai!AQ63</f>
        <v>0</v>
      </c>
      <c r="AW63" s="43">
        <f t="shared" si="4"/>
        <v>0</v>
      </c>
      <c r="AX63" s="43">
        <f t="shared" si="5"/>
        <v>0</v>
      </c>
      <c r="AY63" s="41">
        <f t="shared" si="6"/>
        <v>0</v>
      </c>
      <c r="AZ63" s="40">
        <f>SUMPRODUCT(((D63:AH63='[1]Legende und Wegleitung'!$C$7:$C$15)*1))</f>
        <v>0</v>
      </c>
      <c r="BA63" s="187"/>
    </row>
    <row r="64" spans="1:53" ht="14" hidden="1" customHeight="1">
      <c r="A64" s="34">
        <f>[1]Start!A64</f>
        <v>0</v>
      </c>
      <c r="B64" s="44"/>
      <c r="C64" s="44"/>
      <c r="D64" s="184"/>
      <c r="E64" s="184"/>
      <c r="F64" s="184"/>
      <c r="G64" s="184"/>
      <c r="H64" s="184"/>
      <c r="I64" s="184"/>
      <c r="J64" s="184"/>
      <c r="K64" s="184"/>
      <c r="L64" s="184"/>
      <c r="M64" s="184"/>
      <c r="N64" s="184"/>
      <c r="O64" s="184"/>
      <c r="P64" s="184"/>
      <c r="Q64" s="184"/>
      <c r="R64" s="184"/>
      <c r="S64" s="184"/>
      <c r="T64" s="184"/>
      <c r="U64" s="184"/>
      <c r="V64" s="184"/>
      <c r="W64" s="184"/>
      <c r="X64" s="184"/>
      <c r="Y64" s="184"/>
      <c r="Z64" s="184"/>
      <c r="AA64" s="184"/>
      <c r="AB64" s="184"/>
      <c r="AC64" s="184"/>
      <c r="AD64" s="184"/>
      <c r="AE64" s="184"/>
      <c r="AF64" s="184"/>
      <c r="AG64" s="184"/>
      <c r="AH64" s="185"/>
      <c r="AI64" s="186">
        <f>SUMPRODUCT(((D64:AH64='[1]Legende und Wegleitung'!$A$6:$A$55)*0.5+(D64:AH64='[1]Legende und Wegleitung'!$B$6:$B$55))*(D64:AH64&lt;&gt;""))</f>
        <v>0</v>
      </c>
      <c r="AJ64" s="44">
        <f t="shared" si="2"/>
        <v>0</v>
      </c>
      <c r="AK64" s="44"/>
      <c r="AL64" s="44"/>
      <c r="AM64" s="39">
        <f>SUMPRODUCT(((D64:AH64='[1]Legende und Wegleitung'!$A$6:$A$55)*0.5+(D64:AH64='[1]Legende und Wegleitung'!$D$6:$D$55))*(D64:AH64&lt;&gt;""))</f>
        <v>0</v>
      </c>
      <c r="AN64" s="39">
        <f>SUMPRODUCT(((D64:AH64='[1]Legende und Wegleitung'!$C$6:$C$6)*1))</f>
        <v>0</v>
      </c>
      <c r="AO64" s="42">
        <f>IF(COUNTIF(D64:AH64,"")=31,0,[1]Ferienkontrolle!$AR$20-IF([1]Ferienkontrolle!$AR$25="S",AN64/7*2,0)-AZ64/7*2)</f>
        <v>0</v>
      </c>
      <c r="AP64" s="42">
        <f>IF(COUNTIF(D64:AH64,"")=31,0,[1]Start!H64)</f>
        <v>0</v>
      </c>
      <c r="AQ64" s="42">
        <f>IF(COUNTIF(D64:AH64,"")=31,0,[1]Start!G64)</f>
        <v>0</v>
      </c>
      <c r="AR64" s="43">
        <f>[1]Januar!AM64+[1]Februar!AM64+[1]Maerz!AM64+[1]April!AM64+Mai!AM64</f>
        <v>0</v>
      </c>
      <c r="AS64" s="43">
        <f>[1]Januar!AN64+[1]Februar!AN64+[1]Maerz!AN64+[1]April!AN64+Mai!AN64</f>
        <v>0</v>
      </c>
      <c r="AT64" s="43">
        <f>[1]April!AT64+Mai!AP64+Mai!AO64</f>
        <v>0</v>
      </c>
      <c r="AU64" s="43">
        <f t="shared" si="3"/>
        <v>0</v>
      </c>
      <c r="AV64" s="43">
        <f>[1]April!AV64+Mai!AQ64</f>
        <v>0</v>
      </c>
      <c r="AW64" s="43">
        <f t="shared" si="4"/>
        <v>0</v>
      </c>
      <c r="AX64" s="43">
        <f t="shared" si="5"/>
        <v>0</v>
      </c>
      <c r="AY64" s="41">
        <f t="shared" si="6"/>
        <v>0</v>
      </c>
      <c r="AZ64" s="40">
        <f>SUMPRODUCT(((D64:AH64='[1]Legende und Wegleitung'!$C$7:$C$15)*1))</f>
        <v>0</v>
      </c>
      <c r="BA64" s="187"/>
    </row>
    <row r="65" spans="1:53" ht="14" hidden="1" customHeight="1">
      <c r="A65" s="34">
        <f>[1]Start!A65</f>
        <v>0</v>
      </c>
      <c r="B65" s="38"/>
      <c r="C65" s="183"/>
      <c r="D65" s="184"/>
      <c r="E65" s="184"/>
      <c r="F65" s="184"/>
      <c r="G65" s="184"/>
      <c r="H65" s="184"/>
      <c r="I65" s="184"/>
      <c r="J65" s="184"/>
      <c r="K65" s="184"/>
      <c r="L65" s="184"/>
      <c r="M65" s="184"/>
      <c r="N65" s="184"/>
      <c r="O65" s="184"/>
      <c r="P65" s="184"/>
      <c r="Q65" s="184"/>
      <c r="R65" s="184"/>
      <c r="S65" s="184"/>
      <c r="T65" s="184"/>
      <c r="U65" s="184"/>
      <c r="V65" s="184"/>
      <c r="W65" s="184"/>
      <c r="X65" s="184"/>
      <c r="Y65" s="184"/>
      <c r="Z65" s="184"/>
      <c r="AA65" s="184"/>
      <c r="AB65" s="184"/>
      <c r="AC65" s="184"/>
      <c r="AD65" s="184"/>
      <c r="AE65" s="184"/>
      <c r="AF65" s="184"/>
      <c r="AG65" s="184"/>
      <c r="AH65" s="185"/>
      <c r="AI65" s="186">
        <f>SUMPRODUCT(((D65:AH65='[1]Legende und Wegleitung'!$A$6:$A$55)*0.5+(D65:AH65='[1]Legende und Wegleitung'!$B$6:$B$55))*(D65:AH65&lt;&gt;""))</f>
        <v>0</v>
      </c>
      <c r="AJ65" s="34">
        <f t="shared" si="2"/>
        <v>0</v>
      </c>
      <c r="AK65" s="38"/>
      <c r="AL65" s="38"/>
      <c r="AM65" s="39">
        <f>SUMPRODUCT(((D65:AH65='[1]Legende und Wegleitung'!$A$6:$A$55)*0.5+(D65:AH65='[1]Legende und Wegleitung'!$D$6:$D$55))*(D65:AH65&lt;&gt;""))</f>
        <v>0</v>
      </c>
      <c r="AN65" s="39">
        <f>SUMPRODUCT(((D65:AH65='[1]Legende und Wegleitung'!$C$6:$C$6)*1))</f>
        <v>0</v>
      </c>
      <c r="AO65" s="42">
        <f>IF(COUNTIF(D65:AH65,"")=31,0,[1]Ferienkontrolle!$AR$20-IF([1]Ferienkontrolle!$AR$25="S",AN65/7*2,0)-AZ65/7*2)</f>
        <v>0</v>
      </c>
      <c r="AP65" s="42">
        <f>IF(COUNTIF(D65:AH65,"")=31,0,[1]Start!H65)</f>
        <v>0</v>
      </c>
      <c r="AQ65" s="42">
        <f>IF(COUNTIF(D65:AH65,"")=31,0,[1]Start!G65)</f>
        <v>0</v>
      </c>
      <c r="AR65" s="43">
        <f>[1]Januar!AM65+[1]Februar!AM65+[1]Maerz!AM65+[1]April!AM65+Mai!AM65</f>
        <v>0</v>
      </c>
      <c r="AS65" s="43">
        <f>[1]Januar!AN65+[1]Februar!AN65+[1]Maerz!AN65+[1]April!AN65+Mai!AN65</f>
        <v>0</v>
      </c>
      <c r="AT65" s="43">
        <f>[1]April!AT65+Mai!AP65+Mai!AO65</f>
        <v>0</v>
      </c>
      <c r="AU65" s="43">
        <f t="shared" si="3"/>
        <v>0</v>
      </c>
      <c r="AV65" s="43">
        <f>[1]April!AV65+Mai!AQ65</f>
        <v>0</v>
      </c>
      <c r="AW65" s="43">
        <f t="shared" si="4"/>
        <v>0</v>
      </c>
      <c r="AX65" s="43">
        <f t="shared" si="5"/>
        <v>0</v>
      </c>
      <c r="AY65" s="41">
        <f t="shared" si="6"/>
        <v>0</v>
      </c>
      <c r="AZ65" s="40">
        <f>SUMPRODUCT(((D65:AH65='[1]Legende und Wegleitung'!$C$7:$C$15)*1))</f>
        <v>0</v>
      </c>
      <c r="BA65" s="187"/>
    </row>
    <row r="66" spans="1:53" ht="14" hidden="1" customHeight="1">
      <c r="A66" s="34">
        <f>[1]Start!A66</f>
        <v>0</v>
      </c>
      <c r="B66" s="38"/>
      <c r="C66" s="183"/>
      <c r="D66" s="184"/>
      <c r="E66" s="184"/>
      <c r="F66" s="184"/>
      <c r="G66" s="184"/>
      <c r="H66" s="184"/>
      <c r="I66" s="184"/>
      <c r="J66" s="184"/>
      <c r="K66" s="184"/>
      <c r="L66" s="184"/>
      <c r="M66" s="184"/>
      <c r="N66" s="184"/>
      <c r="O66" s="184"/>
      <c r="P66" s="184"/>
      <c r="Q66" s="184"/>
      <c r="R66" s="184"/>
      <c r="S66" s="184"/>
      <c r="T66" s="184"/>
      <c r="U66" s="184"/>
      <c r="V66" s="184"/>
      <c r="W66" s="184"/>
      <c r="X66" s="184"/>
      <c r="Y66" s="184"/>
      <c r="Z66" s="184"/>
      <c r="AA66" s="184"/>
      <c r="AB66" s="184"/>
      <c r="AC66" s="184"/>
      <c r="AD66" s="184"/>
      <c r="AE66" s="184"/>
      <c r="AF66" s="184"/>
      <c r="AG66" s="184"/>
      <c r="AH66" s="185"/>
      <c r="AI66" s="186">
        <f>SUMPRODUCT(((D66:AH66='[1]Legende und Wegleitung'!$A$6:$A$55)*0.5+(D66:AH66='[1]Legende und Wegleitung'!$B$6:$B$55))*(D66:AH66&lt;&gt;""))</f>
        <v>0</v>
      </c>
      <c r="AJ66" s="34">
        <f t="shared" si="2"/>
        <v>0</v>
      </c>
      <c r="AK66" s="38"/>
      <c r="AL66" s="38"/>
      <c r="AM66" s="39">
        <f>SUMPRODUCT(((D66:AH66='[1]Legende und Wegleitung'!$A$6:$A$55)*0.5+(D66:AH66='[1]Legende und Wegleitung'!$D$6:$D$55))*(D66:AH66&lt;&gt;""))</f>
        <v>0</v>
      </c>
      <c r="AN66" s="39">
        <f>SUMPRODUCT(((D66:AH66='[1]Legende und Wegleitung'!$C$6:$C$6)*1))</f>
        <v>0</v>
      </c>
      <c r="AO66" s="42">
        <f>IF(COUNTIF(D66:AH66,"")=31,0,[1]Ferienkontrolle!$AR$20-IF([1]Ferienkontrolle!$AR$25="S",AN66/7*2,0)-AZ66/7*2)</f>
        <v>0</v>
      </c>
      <c r="AP66" s="42">
        <f>IF(COUNTIF(D66:AH66,"")=31,0,[1]Start!H66)</f>
        <v>0</v>
      </c>
      <c r="AQ66" s="42">
        <f>IF(COUNTIF(D66:AH66,"")=31,0,[1]Start!G66)</f>
        <v>0</v>
      </c>
      <c r="AR66" s="43">
        <f>[1]Januar!AM66+[1]Februar!AM66+[1]Maerz!AM66+[1]April!AM66+Mai!AM66</f>
        <v>0</v>
      </c>
      <c r="AS66" s="43">
        <f>[1]Januar!AN66+[1]Februar!AN66+[1]Maerz!AN66+[1]April!AN66+Mai!AN66</f>
        <v>0</v>
      </c>
      <c r="AT66" s="43">
        <f>[1]April!AT66+Mai!AP66+Mai!AO66</f>
        <v>0</v>
      </c>
      <c r="AU66" s="43">
        <f t="shared" si="3"/>
        <v>0</v>
      </c>
      <c r="AV66" s="43">
        <f>[1]April!AV66+Mai!AQ66</f>
        <v>0</v>
      </c>
      <c r="AW66" s="43">
        <f t="shared" si="4"/>
        <v>0</v>
      </c>
      <c r="AX66" s="43">
        <f t="shared" si="5"/>
        <v>0</v>
      </c>
      <c r="AY66" s="41">
        <f t="shared" si="6"/>
        <v>0</v>
      </c>
      <c r="AZ66" s="40">
        <f>SUMPRODUCT(((D66:AH66='[1]Legende und Wegleitung'!$C$7:$C$15)*1))</f>
        <v>0</v>
      </c>
      <c r="BA66" s="187"/>
    </row>
    <row r="67" spans="1:53" ht="14" hidden="1" customHeight="1">
      <c r="A67" s="34">
        <f>[1]Start!A67</f>
        <v>0</v>
      </c>
      <c r="B67" s="38"/>
      <c r="C67" s="183"/>
      <c r="D67" s="184"/>
      <c r="E67" s="184"/>
      <c r="F67" s="184"/>
      <c r="G67" s="184"/>
      <c r="H67" s="184"/>
      <c r="I67" s="184"/>
      <c r="J67" s="184"/>
      <c r="K67" s="184"/>
      <c r="L67" s="184"/>
      <c r="M67" s="184"/>
      <c r="N67" s="184"/>
      <c r="O67" s="184"/>
      <c r="P67" s="184"/>
      <c r="Q67" s="184"/>
      <c r="R67" s="184"/>
      <c r="S67" s="184"/>
      <c r="T67" s="184"/>
      <c r="U67" s="184"/>
      <c r="V67" s="184"/>
      <c r="W67" s="184"/>
      <c r="X67" s="184"/>
      <c r="Y67" s="184"/>
      <c r="Z67" s="184"/>
      <c r="AA67" s="184"/>
      <c r="AB67" s="184"/>
      <c r="AC67" s="184"/>
      <c r="AD67" s="184"/>
      <c r="AE67" s="184"/>
      <c r="AF67" s="184"/>
      <c r="AG67" s="184"/>
      <c r="AH67" s="185"/>
      <c r="AI67" s="186">
        <f>SUMPRODUCT(((D67:AH67='[1]Legende und Wegleitung'!$A$6:$A$55)*0.5+(D67:AH67='[1]Legende und Wegleitung'!$B$6:$B$55))*(D67:AH67&lt;&gt;""))</f>
        <v>0</v>
      </c>
      <c r="AJ67" s="34">
        <f t="shared" ref="AJ67:AJ80" si="7">A67</f>
        <v>0</v>
      </c>
      <c r="AK67" s="38"/>
      <c r="AL67" s="38"/>
      <c r="AM67" s="39">
        <f>SUMPRODUCT(((D67:AH67='[1]Legende und Wegleitung'!$A$6:$A$55)*0.5+(D67:AH67='[1]Legende und Wegleitung'!$D$6:$D$55))*(D67:AH67&lt;&gt;""))</f>
        <v>0</v>
      </c>
      <c r="AN67" s="39">
        <f>SUMPRODUCT(((D67:AH67='[1]Legende und Wegleitung'!$C$6:$C$6)*1))</f>
        <v>0</v>
      </c>
      <c r="AO67" s="42">
        <f>IF(COUNTIF(D67:AH67,"")=31,0,[1]Ferienkontrolle!$AR$20-IF([1]Ferienkontrolle!$AR$25="S",AN67/7*2,0)-AZ67/7*2)</f>
        <v>0</v>
      </c>
      <c r="AP67" s="42">
        <f>IF(COUNTIF(D67:AH67,"")=31,0,[1]Start!H67)</f>
        <v>0</v>
      </c>
      <c r="AQ67" s="42">
        <f>IF(COUNTIF(D67:AH67,"")=31,0,[1]Start!G67)</f>
        <v>0</v>
      </c>
      <c r="AR67" s="43">
        <f>[1]Januar!AM67+[1]Februar!AM67+[1]Maerz!AM67+[1]April!AM67+Mai!AM67</f>
        <v>0</v>
      </c>
      <c r="AS67" s="43">
        <f>[1]Januar!AN67+[1]Februar!AN67+[1]Maerz!AN67+[1]April!AN67+Mai!AN67</f>
        <v>0</v>
      </c>
      <c r="AT67" s="43">
        <f>[1]April!AT67+Mai!AP67+Mai!AO67</f>
        <v>0</v>
      </c>
      <c r="AU67" s="43">
        <f t="shared" si="3"/>
        <v>0</v>
      </c>
      <c r="AV67" s="43">
        <f>[1]April!AV67+Mai!AQ67</f>
        <v>0</v>
      </c>
      <c r="AW67" s="43">
        <f t="shared" si="4"/>
        <v>0</v>
      </c>
      <c r="AX67" s="43">
        <f t="shared" si="5"/>
        <v>0</v>
      </c>
      <c r="AY67" s="41">
        <f t="shared" si="6"/>
        <v>0</v>
      </c>
      <c r="AZ67" s="40">
        <f>SUMPRODUCT(((D67:AH67='[1]Legende und Wegleitung'!$C$7:$C$15)*1))</f>
        <v>0</v>
      </c>
      <c r="BA67" s="187"/>
    </row>
    <row r="68" spans="1:53" ht="14" hidden="1" customHeight="1">
      <c r="A68" s="34">
        <f>[1]Start!A68</f>
        <v>0</v>
      </c>
      <c r="B68" s="38"/>
      <c r="C68" s="183"/>
      <c r="D68" s="184"/>
      <c r="E68" s="184"/>
      <c r="F68" s="184"/>
      <c r="G68" s="184"/>
      <c r="H68" s="184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4"/>
      <c r="AB68" s="184"/>
      <c r="AC68" s="184"/>
      <c r="AD68" s="184"/>
      <c r="AE68" s="184"/>
      <c r="AF68" s="184"/>
      <c r="AG68" s="184"/>
      <c r="AH68" s="185"/>
      <c r="AI68" s="186">
        <f>SUMPRODUCT(((D68:AH68='[1]Legende und Wegleitung'!$A$6:$A$55)*0.5+(D68:AH68='[1]Legende und Wegleitung'!$B$6:$B$55))*(D68:AH68&lt;&gt;""))</f>
        <v>0</v>
      </c>
      <c r="AJ68" s="34">
        <f t="shared" si="7"/>
        <v>0</v>
      </c>
      <c r="AK68" s="38"/>
      <c r="AL68" s="38"/>
      <c r="AM68" s="39">
        <f>SUMPRODUCT(((D68:AH68='[1]Legende und Wegleitung'!$A$6:$A$55)*0.5+(D68:AH68='[1]Legende und Wegleitung'!$D$6:$D$55))*(D68:AH68&lt;&gt;""))</f>
        <v>0</v>
      </c>
      <c r="AN68" s="39">
        <f>SUMPRODUCT(((D68:AH68='[1]Legende und Wegleitung'!$C$6:$C$6)*1))</f>
        <v>0</v>
      </c>
      <c r="AO68" s="42">
        <f>IF(COUNTIF(D68:AH68,"")=31,0,[1]Ferienkontrolle!$AR$20-IF([1]Ferienkontrolle!$AR$25="S",AN68/7*2,0)-AZ68/7*2)</f>
        <v>0</v>
      </c>
      <c r="AP68" s="42">
        <f>IF(COUNTIF(D68:AH68,"")=31,0,[1]Start!H68)</f>
        <v>0</v>
      </c>
      <c r="AQ68" s="42">
        <f>IF(COUNTIF(D68:AH68,"")=31,0,[1]Start!G68)</f>
        <v>0</v>
      </c>
      <c r="AR68" s="43">
        <f>[1]Januar!AM68+[1]Februar!AM68+[1]Maerz!AM68+[1]April!AM68+Mai!AM68</f>
        <v>0</v>
      </c>
      <c r="AS68" s="43">
        <f>[1]Januar!AN68+[1]Februar!AN68+[1]Maerz!AN68+[1]April!AN68+Mai!AN68</f>
        <v>0</v>
      </c>
      <c r="AT68" s="43">
        <f>[1]April!AT68+Mai!AP68+Mai!AO68</f>
        <v>0</v>
      </c>
      <c r="AU68" s="43">
        <f t="shared" si="3"/>
        <v>0</v>
      </c>
      <c r="AV68" s="43">
        <f>[1]April!AV68+Mai!AQ68</f>
        <v>0</v>
      </c>
      <c r="AW68" s="43">
        <f t="shared" si="4"/>
        <v>0</v>
      </c>
      <c r="AX68" s="43">
        <f t="shared" si="5"/>
        <v>0</v>
      </c>
      <c r="AY68" s="41">
        <f t="shared" si="6"/>
        <v>0</v>
      </c>
      <c r="AZ68" s="40">
        <f>SUMPRODUCT(((D68:AH68='[1]Legende und Wegleitung'!$C$7:$C$15)*1))</f>
        <v>0</v>
      </c>
      <c r="BA68" s="187"/>
    </row>
    <row r="69" spans="1:53" ht="14" hidden="1" customHeight="1">
      <c r="A69" s="34">
        <f>[1]Start!A69</f>
        <v>0</v>
      </c>
      <c r="B69" s="38"/>
      <c r="C69" s="183"/>
      <c r="D69" s="184"/>
      <c r="E69" s="184"/>
      <c r="F69" s="184"/>
      <c r="G69" s="184"/>
      <c r="H69" s="184"/>
      <c r="I69" s="184"/>
      <c r="J69" s="184"/>
      <c r="K69" s="184"/>
      <c r="L69" s="184"/>
      <c r="M69" s="184"/>
      <c r="N69" s="184"/>
      <c r="O69" s="184"/>
      <c r="P69" s="184"/>
      <c r="Q69" s="184"/>
      <c r="R69" s="184"/>
      <c r="S69" s="184"/>
      <c r="T69" s="184"/>
      <c r="U69" s="184"/>
      <c r="V69" s="184"/>
      <c r="W69" s="184"/>
      <c r="X69" s="184"/>
      <c r="Y69" s="184"/>
      <c r="Z69" s="184"/>
      <c r="AA69" s="184"/>
      <c r="AB69" s="184"/>
      <c r="AC69" s="184"/>
      <c r="AD69" s="184"/>
      <c r="AE69" s="184"/>
      <c r="AF69" s="184"/>
      <c r="AG69" s="184"/>
      <c r="AH69" s="185"/>
      <c r="AI69" s="186">
        <f>SUMPRODUCT(((D69:AH69='[1]Legende und Wegleitung'!$A$6:$A$55)*0.5+(D69:AH69='[1]Legende und Wegleitung'!$B$6:$B$55))*(D69:AH69&lt;&gt;""))</f>
        <v>0</v>
      </c>
      <c r="AJ69" s="34">
        <f t="shared" si="7"/>
        <v>0</v>
      </c>
      <c r="AK69" s="38"/>
      <c r="AL69" s="38"/>
      <c r="AM69" s="39">
        <f>SUMPRODUCT(((D69:AH69='[1]Legende und Wegleitung'!$A$6:$A$55)*0.5+(D69:AH69='[1]Legende und Wegleitung'!$D$6:$D$55))*(D69:AH69&lt;&gt;""))</f>
        <v>0</v>
      </c>
      <c r="AN69" s="39">
        <f>SUMPRODUCT(((D69:AH69='[1]Legende und Wegleitung'!$C$6:$C$6)*1))</f>
        <v>0</v>
      </c>
      <c r="AO69" s="42">
        <f>IF(COUNTIF(D69:AH69,"")=31,0,[1]Ferienkontrolle!$AR$20-IF([1]Ferienkontrolle!$AR$25="S",AN69/7*2,0)-AZ69/7*2)</f>
        <v>0</v>
      </c>
      <c r="AP69" s="42">
        <f>IF(COUNTIF(D69:AH69,"")=31,0,[1]Start!H69)</f>
        <v>0</v>
      </c>
      <c r="AQ69" s="42">
        <f>IF(COUNTIF(D69:AH69,"")=31,0,[1]Start!G69)</f>
        <v>0</v>
      </c>
      <c r="AR69" s="43">
        <f>[1]Januar!AM69+[1]Februar!AM69+[1]Maerz!AM69+[1]April!AM69+Mai!AM69</f>
        <v>0</v>
      </c>
      <c r="AS69" s="43">
        <f>[1]Januar!AN69+[1]Februar!AN69+[1]Maerz!AN69+[1]April!AN69+Mai!AN69</f>
        <v>0</v>
      </c>
      <c r="AT69" s="43">
        <f>[1]April!AT69+Mai!AP69+Mai!AO69</f>
        <v>0</v>
      </c>
      <c r="AU69" s="43">
        <f t="shared" si="3"/>
        <v>0</v>
      </c>
      <c r="AV69" s="43">
        <f>[1]April!AV69+Mai!AQ69</f>
        <v>0</v>
      </c>
      <c r="AW69" s="43">
        <f t="shared" si="4"/>
        <v>0</v>
      </c>
      <c r="AX69" s="43">
        <f t="shared" si="5"/>
        <v>0</v>
      </c>
      <c r="AY69" s="41">
        <f t="shared" si="6"/>
        <v>0</v>
      </c>
      <c r="AZ69" s="40">
        <f>SUMPRODUCT(((D69:AH69='[1]Legende und Wegleitung'!$C$7:$C$15)*1))</f>
        <v>0</v>
      </c>
      <c r="BA69" s="187"/>
    </row>
    <row r="70" spans="1:53" ht="14" hidden="1" customHeight="1">
      <c r="A70" s="34">
        <f>[1]Start!A70</f>
        <v>0</v>
      </c>
      <c r="B70" s="38"/>
      <c r="C70" s="183"/>
      <c r="D70" s="184"/>
      <c r="E70" s="184"/>
      <c r="F70" s="184"/>
      <c r="G70" s="184"/>
      <c r="H70" s="184"/>
      <c r="I70" s="184"/>
      <c r="J70" s="184"/>
      <c r="K70" s="184"/>
      <c r="L70" s="184"/>
      <c r="M70" s="184"/>
      <c r="N70" s="184"/>
      <c r="O70" s="184"/>
      <c r="P70" s="184"/>
      <c r="Q70" s="184"/>
      <c r="R70" s="184"/>
      <c r="S70" s="184"/>
      <c r="T70" s="184"/>
      <c r="U70" s="184"/>
      <c r="V70" s="184"/>
      <c r="W70" s="184"/>
      <c r="X70" s="184"/>
      <c r="Y70" s="184"/>
      <c r="Z70" s="184"/>
      <c r="AA70" s="184"/>
      <c r="AB70" s="184"/>
      <c r="AC70" s="184"/>
      <c r="AD70" s="184"/>
      <c r="AE70" s="184"/>
      <c r="AF70" s="184"/>
      <c r="AG70" s="184"/>
      <c r="AH70" s="185"/>
      <c r="AI70" s="186">
        <f>SUMPRODUCT(((D70:AH70='[1]Legende und Wegleitung'!$A$6:$A$55)*0.5+(D70:AH70='[1]Legende und Wegleitung'!$B$6:$B$55))*(D70:AH70&lt;&gt;""))</f>
        <v>0</v>
      </c>
      <c r="AJ70" s="34">
        <f t="shared" si="7"/>
        <v>0</v>
      </c>
      <c r="AK70" s="38"/>
      <c r="AL70" s="38"/>
      <c r="AM70" s="39">
        <f>SUMPRODUCT(((D70:AH70='[1]Legende und Wegleitung'!$A$6:$A$55)*0.5+(D70:AH70='[1]Legende und Wegleitung'!$D$6:$D$55))*(D70:AH70&lt;&gt;""))</f>
        <v>0</v>
      </c>
      <c r="AN70" s="39">
        <f>SUMPRODUCT(((D70:AH70='[1]Legende und Wegleitung'!$C$6:$C$6)*1))</f>
        <v>0</v>
      </c>
      <c r="AO70" s="42">
        <f>IF(COUNTIF(D70:AH70,"")=31,0,[1]Ferienkontrolle!$AR$20-IF([1]Ferienkontrolle!$AR$25="S",AN70/7*2,0)-AZ70/7*2)</f>
        <v>0</v>
      </c>
      <c r="AP70" s="42">
        <f>IF(COUNTIF(D70:AH70,"")=31,0,[1]Start!H70)</f>
        <v>0</v>
      </c>
      <c r="AQ70" s="42">
        <f>IF(COUNTIF(D70:AH70,"")=31,0,[1]Start!G70)</f>
        <v>0</v>
      </c>
      <c r="AR70" s="43">
        <f>[1]Januar!AM70+[1]Februar!AM70+[1]Maerz!AM70+[1]April!AM70+Mai!AM70</f>
        <v>0</v>
      </c>
      <c r="AS70" s="43">
        <f>[1]Januar!AN70+[1]Februar!AN70+[1]Maerz!AN70+[1]April!AN70+Mai!AN70</f>
        <v>0</v>
      </c>
      <c r="AT70" s="43">
        <f>[1]April!AT70+Mai!AP70+Mai!AO70</f>
        <v>0</v>
      </c>
      <c r="AU70" s="43">
        <f t="shared" ref="AU70:AU79" si="8">AT70-AS70*0.2857</f>
        <v>0</v>
      </c>
      <c r="AV70" s="43">
        <f>[1]April!AV70+Mai!AQ70</f>
        <v>0</v>
      </c>
      <c r="AW70" s="43">
        <f t="shared" ref="AW70:AW79" si="9">AT70-AR70</f>
        <v>0</v>
      </c>
      <c r="AX70" s="43">
        <f t="shared" ref="AX70:AX79" si="10">AV70-AS70</f>
        <v>0</v>
      </c>
      <c r="AY70" s="41">
        <f t="shared" ref="AY70:AY79" si="11">AW70+AX70</f>
        <v>0</v>
      </c>
      <c r="AZ70" s="40">
        <f>SUMPRODUCT(((D70:AH70='[1]Legende und Wegleitung'!$C$7:$C$15)*1))</f>
        <v>0</v>
      </c>
      <c r="BA70" s="187"/>
    </row>
    <row r="71" spans="1:53" ht="14" hidden="1" customHeight="1">
      <c r="A71" s="34">
        <f>[1]Start!A71</f>
        <v>0</v>
      </c>
      <c r="B71" s="38"/>
      <c r="C71" s="183"/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4"/>
      <c r="O71" s="184"/>
      <c r="P71" s="184"/>
      <c r="Q71" s="184"/>
      <c r="R71" s="184"/>
      <c r="S71" s="184"/>
      <c r="T71" s="184"/>
      <c r="U71" s="184"/>
      <c r="V71" s="184"/>
      <c r="W71" s="184"/>
      <c r="X71" s="184"/>
      <c r="Y71" s="184"/>
      <c r="Z71" s="184"/>
      <c r="AA71" s="184"/>
      <c r="AB71" s="184"/>
      <c r="AC71" s="184"/>
      <c r="AD71" s="184"/>
      <c r="AE71" s="184"/>
      <c r="AF71" s="184"/>
      <c r="AG71" s="184"/>
      <c r="AH71" s="185"/>
      <c r="AI71" s="186">
        <f>SUMPRODUCT(((D71:AH71='[1]Legende und Wegleitung'!$A$6:$A$55)*0.5+(D71:AH71='[1]Legende und Wegleitung'!$B$6:$B$55))*(D71:AH71&lt;&gt;""))</f>
        <v>0</v>
      </c>
      <c r="AJ71" s="34">
        <f t="shared" si="7"/>
        <v>0</v>
      </c>
      <c r="AK71" s="38"/>
      <c r="AL71" s="38"/>
      <c r="AM71" s="39">
        <f>SUMPRODUCT(((D71:AH71='[1]Legende und Wegleitung'!$A$6:$A$55)*0.5+(D71:AH71='[1]Legende und Wegleitung'!$D$6:$D$55))*(D71:AH71&lt;&gt;""))</f>
        <v>0</v>
      </c>
      <c r="AN71" s="39">
        <f>SUMPRODUCT(((D71:AH71='[1]Legende und Wegleitung'!$C$6:$C$6)*1))</f>
        <v>0</v>
      </c>
      <c r="AO71" s="42">
        <f>IF(COUNTIF(D71:AH71,"")=31,0,[1]Ferienkontrolle!$AR$20-IF([1]Ferienkontrolle!$AR$25="S",AN71/7*2,0)-AZ71/7*2)</f>
        <v>0</v>
      </c>
      <c r="AP71" s="42">
        <f>IF(COUNTIF(D71:AH71,"")=31,0,[1]Start!H71)</f>
        <v>0</v>
      </c>
      <c r="AQ71" s="42">
        <f>IF(COUNTIF(D71:AH71,"")=31,0,[1]Start!G71)</f>
        <v>0</v>
      </c>
      <c r="AR71" s="43">
        <f>[1]Januar!AM71+[1]Februar!AM71+[1]Maerz!AM71+[1]April!AM71+Mai!AM71</f>
        <v>0</v>
      </c>
      <c r="AS71" s="43">
        <f>[1]Januar!AN71+[1]Februar!AN71+[1]Maerz!AN71+[1]April!AN71+Mai!AN71</f>
        <v>0</v>
      </c>
      <c r="AT71" s="43">
        <f>[1]April!AT71+Mai!AP71+Mai!AO71</f>
        <v>0</v>
      </c>
      <c r="AU71" s="43">
        <f t="shared" si="8"/>
        <v>0</v>
      </c>
      <c r="AV71" s="43">
        <f>[1]April!AV71+Mai!AQ71</f>
        <v>0</v>
      </c>
      <c r="AW71" s="43">
        <f t="shared" si="9"/>
        <v>0</v>
      </c>
      <c r="AX71" s="43">
        <f t="shared" si="10"/>
        <v>0</v>
      </c>
      <c r="AY71" s="41">
        <f t="shared" si="11"/>
        <v>0</v>
      </c>
      <c r="AZ71" s="40">
        <f>SUMPRODUCT(((D71:AH71='[1]Legende und Wegleitung'!$C$7:$C$15)*1))</f>
        <v>0</v>
      </c>
      <c r="BA71" s="187"/>
    </row>
    <row r="72" spans="1:53" ht="14" hidden="1" customHeight="1">
      <c r="A72" s="34">
        <f>[1]Start!A72</f>
        <v>0</v>
      </c>
      <c r="B72" s="38"/>
      <c r="C72" s="183"/>
      <c r="D72" s="184"/>
      <c r="E72" s="184"/>
      <c r="F72" s="184"/>
      <c r="G72" s="184"/>
      <c r="H72" s="184"/>
      <c r="I72" s="184"/>
      <c r="J72" s="184"/>
      <c r="K72" s="184"/>
      <c r="L72" s="184"/>
      <c r="M72" s="184"/>
      <c r="N72" s="184"/>
      <c r="O72" s="184"/>
      <c r="P72" s="184"/>
      <c r="Q72" s="184"/>
      <c r="R72" s="184"/>
      <c r="S72" s="184"/>
      <c r="T72" s="184"/>
      <c r="U72" s="184"/>
      <c r="V72" s="184"/>
      <c r="W72" s="184"/>
      <c r="X72" s="184"/>
      <c r="Y72" s="184"/>
      <c r="Z72" s="184"/>
      <c r="AA72" s="184"/>
      <c r="AB72" s="184"/>
      <c r="AC72" s="184"/>
      <c r="AD72" s="184"/>
      <c r="AE72" s="184"/>
      <c r="AF72" s="184"/>
      <c r="AG72" s="184"/>
      <c r="AH72" s="185"/>
      <c r="AI72" s="186">
        <f>SUMPRODUCT(((D72:AH72='[1]Legende und Wegleitung'!$A$6:$A$55)*0.5+(D72:AH72='[1]Legende und Wegleitung'!$B$6:$B$55))*(D72:AH72&lt;&gt;""))</f>
        <v>0</v>
      </c>
      <c r="AJ72" s="34">
        <f t="shared" si="7"/>
        <v>0</v>
      </c>
      <c r="AK72" s="38"/>
      <c r="AL72" s="38"/>
      <c r="AM72" s="39">
        <f>SUMPRODUCT(((D72:AH72='[1]Legende und Wegleitung'!$A$6:$A$55)*0.5+(D72:AH72='[1]Legende und Wegleitung'!$D$6:$D$55))*(D72:AH72&lt;&gt;""))</f>
        <v>0</v>
      </c>
      <c r="AN72" s="39">
        <f>SUMPRODUCT(((D72:AH72='[1]Legende und Wegleitung'!$C$6:$C$6)*1))</f>
        <v>0</v>
      </c>
      <c r="AO72" s="42">
        <f>IF(COUNTIF(D72:AH72,"")=31,0,[1]Ferienkontrolle!$AR$20-IF([1]Ferienkontrolle!$AR$25="S",AN72/7*2,0)-AZ72/7*2)</f>
        <v>0</v>
      </c>
      <c r="AP72" s="42">
        <f>IF(COUNTIF(D72:AH72,"")=31,0,[1]Start!H72)</f>
        <v>0</v>
      </c>
      <c r="AQ72" s="42">
        <f>IF(COUNTIF(D72:AH72,"")=31,0,[1]Start!G72)</f>
        <v>0</v>
      </c>
      <c r="AR72" s="43">
        <f>[1]Januar!AM72+[1]Februar!AM72+[1]Maerz!AM72+[1]April!AM72+Mai!AM72</f>
        <v>0</v>
      </c>
      <c r="AS72" s="43">
        <f>[1]Januar!AN72+[1]Februar!AN72+[1]Maerz!AN72+[1]April!AN72+Mai!AN72</f>
        <v>0</v>
      </c>
      <c r="AT72" s="43">
        <f>[1]April!AT72+Mai!AP72+Mai!AO72</f>
        <v>0</v>
      </c>
      <c r="AU72" s="43">
        <f t="shared" si="8"/>
        <v>0</v>
      </c>
      <c r="AV72" s="43">
        <f>[1]April!AV72+Mai!AQ72</f>
        <v>0</v>
      </c>
      <c r="AW72" s="43">
        <f t="shared" si="9"/>
        <v>0</v>
      </c>
      <c r="AX72" s="43">
        <f t="shared" si="10"/>
        <v>0</v>
      </c>
      <c r="AY72" s="41">
        <f t="shared" si="11"/>
        <v>0</v>
      </c>
      <c r="AZ72" s="40">
        <f>SUMPRODUCT(((D72:AH72='[1]Legende und Wegleitung'!$C$7:$C$15)*1))</f>
        <v>0</v>
      </c>
      <c r="BA72" s="187"/>
    </row>
    <row r="73" spans="1:53" ht="14" hidden="1" customHeight="1">
      <c r="A73" s="34">
        <f>[1]Start!A73</f>
        <v>0</v>
      </c>
      <c r="B73" s="38"/>
      <c r="C73" s="183"/>
      <c r="D73" s="184"/>
      <c r="E73" s="184"/>
      <c r="F73" s="184"/>
      <c r="G73" s="184"/>
      <c r="H73" s="184"/>
      <c r="I73" s="184"/>
      <c r="J73" s="184"/>
      <c r="K73" s="184"/>
      <c r="L73" s="184"/>
      <c r="M73" s="184"/>
      <c r="N73" s="184"/>
      <c r="O73" s="184"/>
      <c r="P73" s="184"/>
      <c r="Q73" s="184"/>
      <c r="R73" s="184"/>
      <c r="S73" s="184"/>
      <c r="T73" s="184"/>
      <c r="U73" s="184"/>
      <c r="V73" s="184"/>
      <c r="W73" s="184"/>
      <c r="X73" s="184"/>
      <c r="Y73" s="184"/>
      <c r="Z73" s="184"/>
      <c r="AA73" s="184"/>
      <c r="AB73" s="184"/>
      <c r="AC73" s="184"/>
      <c r="AD73" s="184"/>
      <c r="AE73" s="184"/>
      <c r="AF73" s="184"/>
      <c r="AG73" s="184"/>
      <c r="AH73" s="185"/>
      <c r="AI73" s="186">
        <f>SUMPRODUCT(((D73:AH73='[1]Legende und Wegleitung'!$A$6:$A$55)*0.5+(D73:AH73='[1]Legende und Wegleitung'!$B$6:$B$55))*(D73:AH73&lt;&gt;""))</f>
        <v>0</v>
      </c>
      <c r="AJ73" s="34">
        <f t="shared" si="7"/>
        <v>0</v>
      </c>
      <c r="AK73" s="38"/>
      <c r="AL73" s="38"/>
      <c r="AM73" s="39">
        <f>SUMPRODUCT(((D73:AH73='[1]Legende und Wegleitung'!$A$6:$A$55)*0.5+(D73:AH73='[1]Legende und Wegleitung'!$D$6:$D$55))*(D73:AH73&lt;&gt;""))</f>
        <v>0</v>
      </c>
      <c r="AN73" s="39">
        <f>SUMPRODUCT(((D73:AH73='[1]Legende und Wegleitung'!$C$6:$C$6)*1))</f>
        <v>0</v>
      </c>
      <c r="AO73" s="42">
        <f>IF(COUNTIF(D73:AH73,"")=31,0,[1]Ferienkontrolle!$AR$20-IF([1]Ferienkontrolle!$AR$25="S",AN73/7*2,0)-AZ73/7*2)</f>
        <v>0</v>
      </c>
      <c r="AP73" s="42">
        <f>IF(COUNTIF(D73:AH73,"")=31,0,[1]Start!H73)</f>
        <v>0</v>
      </c>
      <c r="AQ73" s="42">
        <f>IF(COUNTIF(D73:AH73,"")=31,0,[1]Start!G73)</f>
        <v>0</v>
      </c>
      <c r="AR73" s="43">
        <f>[1]Januar!AM73+[1]Februar!AM73+[1]Maerz!AM73+[1]April!AM73+Mai!AM73</f>
        <v>0</v>
      </c>
      <c r="AS73" s="43">
        <f>[1]Januar!AN73+[1]Februar!AN73+[1]Maerz!AN73+[1]April!AN73+Mai!AN73</f>
        <v>0</v>
      </c>
      <c r="AT73" s="43">
        <f>[1]April!AT73+Mai!AP73+Mai!AO73</f>
        <v>0</v>
      </c>
      <c r="AU73" s="43">
        <f t="shared" si="8"/>
        <v>0</v>
      </c>
      <c r="AV73" s="43">
        <f>[1]April!AV73+Mai!AQ73</f>
        <v>0</v>
      </c>
      <c r="AW73" s="43">
        <f t="shared" si="9"/>
        <v>0</v>
      </c>
      <c r="AX73" s="43">
        <f t="shared" si="10"/>
        <v>0</v>
      </c>
      <c r="AY73" s="41">
        <f t="shared" si="11"/>
        <v>0</v>
      </c>
      <c r="AZ73" s="40">
        <f>SUMPRODUCT(((D73:AH73='[1]Legende und Wegleitung'!$C$7:$C$15)*1))</f>
        <v>0</v>
      </c>
      <c r="BA73" s="187"/>
    </row>
    <row r="74" spans="1:53" ht="14" hidden="1" customHeight="1">
      <c r="A74" s="34">
        <f>[1]Start!A74</f>
        <v>0</v>
      </c>
      <c r="B74" s="38"/>
      <c r="C74" s="183"/>
      <c r="D74" s="184"/>
      <c r="E74" s="184"/>
      <c r="F74" s="184"/>
      <c r="G74" s="184"/>
      <c r="H74" s="184"/>
      <c r="I74" s="184"/>
      <c r="J74" s="184"/>
      <c r="K74" s="184"/>
      <c r="L74" s="184"/>
      <c r="M74" s="184"/>
      <c r="N74" s="184"/>
      <c r="O74" s="184"/>
      <c r="P74" s="184"/>
      <c r="Q74" s="184"/>
      <c r="R74" s="184"/>
      <c r="S74" s="184"/>
      <c r="T74" s="184"/>
      <c r="U74" s="184"/>
      <c r="V74" s="184"/>
      <c r="W74" s="184"/>
      <c r="X74" s="184"/>
      <c r="Y74" s="184"/>
      <c r="Z74" s="184"/>
      <c r="AA74" s="184"/>
      <c r="AB74" s="184"/>
      <c r="AC74" s="184"/>
      <c r="AD74" s="184"/>
      <c r="AE74" s="184"/>
      <c r="AF74" s="184"/>
      <c r="AG74" s="184"/>
      <c r="AH74" s="185"/>
      <c r="AI74" s="186">
        <f>SUMPRODUCT(((D74:AH74='[1]Legende und Wegleitung'!$A$6:$A$55)*0.5+(D74:AH74='[1]Legende und Wegleitung'!$B$6:$B$55))*(D74:AH74&lt;&gt;""))</f>
        <v>0</v>
      </c>
      <c r="AJ74" s="34">
        <f t="shared" si="7"/>
        <v>0</v>
      </c>
      <c r="AK74" s="38"/>
      <c r="AL74" s="38"/>
      <c r="AM74" s="39">
        <f>SUMPRODUCT(((D74:AH74='[1]Legende und Wegleitung'!$A$6:$A$55)*0.5+(D74:AH74='[1]Legende und Wegleitung'!$D$6:$D$55))*(D74:AH74&lt;&gt;""))</f>
        <v>0</v>
      </c>
      <c r="AN74" s="39">
        <f>SUMPRODUCT(((D74:AH74='[1]Legende und Wegleitung'!$C$6:$C$6)*1))</f>
        <v>0</v>
      </c>
      <c r="AO74" s="42">
        <f>IF(COUNTIF(D74:AH74,"")=31,0,[1]Ferienkontrolle!$AR$20-IF([1]Ferienkontrolle!$AR$25="S",AN74/7*2,0)-AZ74/7*2)</f>
        <v>0</v>
      </c>
      <c r="AP74" s="42">
        <f>IF(COUNTIF(D74:AH74,"")=31,0,[1]Start!H74)</f>
        <v>0</v>
      </c>
      <c r="AQ74" s="42">
        <f>IF(COUNTIF(D74:AH74,"")=31,0,[1]Start!G74)</f>
        <v>0</v>
      </c>
      <c r="AR74" s="43">
        <f>[1]Januar!AM74+[1]Februar!AM74+[1]Maerz!AM74+[1]April!AM74+Mai!AM74</f>
        <v>0</v>
      </c>
      <c r="AS74" s="43">
        <f>[1]Januar!AN74+[1]Februar!AN74+[1]Maerz!AN74+[1]April!AN74+Mai!AN74</f>
        <v>0</v>
      </c>
      <c r="AT74" s="43">
        <f>[1]April!AT74+Mai!AP74+Mai!AO74</f>
        <v>0</v>
      </c>
      <c r="AU74" s="43">
        <f t="shared" si="8"/>
        <v>0</v>
      </c>
      <c r="AV74" s="43">
        <f>[1]April!AV74+Mai!AQ74</f>
        <v>0</v>
      </c>
      <c r="AW74" s="43">
        <f t="shared" si="9"/>
        <v>0</v>
      </c>
      <c r="AX74" s="43">
        <f t="shared" si="10"/>
        <v>0</v>
      </c>
      <c r="AY74" s="41">
        <f t="shared" si="11"/>
        <v>0</v>
      </c>
      <c r="AZ74" s="40">
        <f>SUMPRODUCT(((D74:AH74='[1]Legende und Wegleitung'!$C$7:$C$15)*1))</f>
        <v>0</v>
      </c>
      <c r="BA74" s="187"/>
    </row>
    <row r="75" spans="1:53" ht="14" hidden="1" customHeight="1">
      <c r="A75" s="34">
        <f>[1]Start!A75</f>
        <v>0</v>
      </c>
      <c r="B75" s="38"/>
      <c r="C75" s="183"/>
      <c r="D75" s="184"/>
      <c r="E75" s="184"/>
      <c r="F75" s="184"/>
      <c r="G75" s="184"/>
      <c r="H75" s="184"/>
      <c r="I75" s="184"/>
      <c r="J75" s="184"/>
      <c r="K75" s="184"/>
      <c r="L75" s="184"/>
      <c r="M75" s="184"/>
      <c r="N75" s="184"/>
      <c r="O75" s="184"/>
      <c r="P75" s="184"/>
      <c r="Q75" s="184"/>
      <c r="R75" s="184"/>
      <c r="S75" s="184"/>
      <c r="T75" s="184"/>
      <c r="U75" s="184"/>
      <c r="V75" s="184"/>
      <c r="W75" s="184"/>
      <c r="X75" s="184"/>
      <c r="Y75" s="184"/>
      <c r="Z75" s="184"/>
      <c r="AA75" s="184"/>
      <c r="AB75" s="184"/>
      <c r="AC75" s="184"/>
      <c r="AD75" s="184"/>
      <c r="AE75" s="184"/>
      <c r="AF75" s="184"/>
      <c r="AG75" s="184"/>
      <c r="AH75" s="185"/>
      <c r="AI75" s="186">
        <f>SUMPRODUCT(((D75:AH75='[1]Legende und Wegleitung'!$A$6:$A$55)*0.5+(D75:AH75='[1]Legende und Wegleitung'!$B$6:$B$55))*(D75:AH75&lt;&gt;""))</f>
        <v>0</v>
      </c>
      <c r="AJ75" s="34">
        <f t="shared" si="7"/>
        <v>0</v>
      </c>
      <c r="AK75" s="38"/>
      <c r="AL75" s="38"/>
      <c r="AM75" s="39">
        <f>SUMPRODUCT(((D75:AH75='[1]Legende und Wegleitung'!$A$6:$A$55)*0.5+(D75:AH75='[1]Legende und Wegleitung'!$D$6:$D$55))*(D75:AH75&lt;&gt;""))</f>
        <v>0</v>
      </c>
      <c r="AN75" s="39">
        <f>SUMPRODUCT(((D75:AH75='[1]Legende und Wegleitung'!$C$6:$C$6)*1))</f>
        <v>0</v>
      </c>
      <c r="AO75" s="42">
        <f>IF(COUNTIF(D75:AH75,"")=31,0,[1]Ferienkontrolle!$AR$20-IF([1]Ferienkontrolle!$AR$25="S",AN75/7*2,0)-AZ75/7*2)</f>
        <v>0</v>
      </c>
      <c r="AP75" s="42">
        <f>IF(COUNTIF(D75:AH75,"")=31,0,[1]Start!H75)</f>
        <v>0</v>
      </c>
      <c r="AQ75" s="42">
        <f>IF(COUNTIF(D75:AH75,"")=31,0,[1]Start!G75)</f>
        <v>0</v>
      </c>
      <c r="AR75" s="43">
        <f>[1]Januar!AM75+[1]Februar!AM75+[1]Maerz!AM75+[1]April!AM75+Mai!AM75</f>
        <v>0</v>
      </c>
      <c r="AS75" s="43">
        <f>[1]Januar!AN75+[1]Februar!AN75+[1]Maerz!AN75+[1]April!AN75+Mai!AN75</f>
        <v>0</v>
      </c>
      <c r="AT75" s="43">
        <f>[1]April!AT75+Mai!AP75+Mai!AO75</f>
        <v>0</v>
      </c>
      <c r="AU75" s="43">
        <f t="shared" si="8"/>
        <v>0</v>
      </c>
      <c r="AV75" s="43">
        <f>[1]April!AV75+Mai!AQ75</f>
        <v>0</v>
      </c>
      <c r="AW75" s="43">
        <f t="shared" si="9"/>
        <v>0</v>
      </c>
      <c r="AX75" s="43">
        <f t="shared" si="10"/>
        <v>0</v>
      </c>
      <c r="AY75" s="41">
        <f t="shared" si="11"/>
        <v>0</v>
      </c>
      <c r="AZ75" s="40">
        <f>SUMPRODUCT(((D75:AH75='[1]Legende und Wegleitung'!$C$7:$C$15)*1))</f>
        <v>0</v>
      </c>
      <c r="BA75" s="187"/>
    </row>
    <row r="76" spans="1:53" ht="14" hidden="1" customHeight="1">
      <c r="A76" s="34">
        <f>[1]Start!A76</f>
        <v>0</v>
      </c>
      <c r="B76" s="38"/>
      <c r="C76" s="183"/>
      <c r="D76" s="184"/>
      <c r="E76" s="184"/>
      <c r="F76" s="184"/>
      <c r="G76" s="184"/>
      <c r="H76" s="184"/>
      <c r="I76" s="184"/>
      <c r="J76" s="184"/>
      <c r="K76" s="184"/>
      <c r="L76" s="184"/>
      <c r="M76" s="184"/>
      <c r="N76" s="184"/>
      <c r="O76" s="184"/>
      <c r="P76" s="184"/>
      <c r="Q76" s="184"/>
      <c r="R76" s="184"/>
      <c r="S76" s="184"/>
      <c r="T76" s="184"/>
      <c r="U76" s="184"/>
      <c r="V76" s="184"/>
      <c r="W76" s="184"/>
      <c r="X76" s="184"/>
      <c r="Y76" s="184"/>
      <c r="Z76" s="184"/>
      <c r="AA76" s="184"/>
      <c r="AB76" s="184"/>
      <c r="AC76" s="184"/>
      <c r="AD76" s="184"/>
      <c r="AE76" s="184"/>
      <c r="AF76" s="184"/>
      <c r="AG76" s="184"/>
      <c r="AH76" s="185"/>
      <c r="AI76" s="186">
        <f>SUMPRODUCT(((D76:AH76='[1]Legende und Wegleitung'!$A$6:$A$55)*0.5+(D76:AH76='[1]Legende und Wegleitung'!$B$6:$B$55))*(D76:AH76&lt;&gt;""))</f>
        <v>0</v>
      </c>
      <c r="AJ76" s="34">
        <f t="shared" si="7"/>
        <v>0</v>
      </c>
      <c r="AK76" s="38"/>
      <c r="AL76" s="38"/>
      <c r="AM76" s="39">
        <f>SUMPRODUCT(((D76:AH76='[1]Legende und Wegleitung'!$A$6:$A$55)*0.5+(D76:AH76='[1]Legende und Wegleitung'!$D$6:$D$55))*(D76:AH76&lt;&gt;""))</f>
        <v>0</v>
      </c>
      <c r="AN76" s="39">
        <f>SUMPRODUCT(((D76:AH76='[1]Legende und Wegleitung'!$C$6:$C$6)*1))</f>
        <v>0</v>
      </c>
      <c r="AO76" s="42">
        <f>IF(COUNTIF(D76:AH76,"")=31,0,[1]Ferienkontrolle!$AR$20-IF([1]Ferienkontrolle!$AR$25="S",AN76/7*2,0)-AZ76/7*2)</f>
        <v>0</v>
      </c>
      <c r="AP76" s="42">
        <f>IF(COUNTIF(D76:AH76,"")=31,0,[1]Start!H76)</f>
        <v>0</v>
      </c>
      <c r="AQ76" s="42">
        <f>IF(COUNTIF(D76:AH76,"")=31,0,[1]Start!G76)</f>
        <v>0</v>
      </c>
      <c r="AR76" s="43">
        <f>[1]Januar!AM76+[1]Februar!AM76+[1]Maerz!AM76+[1]April!AM76+Mai!AM76</f>
        <v>0</v>
      </c>
      <c r="AS76" s="43">
        <f>[1]Januar!AN76+[1]Februar!AN76+[1]Maerz!AN76+[1]April!AN76+Mai!AN76</f>
        <v>0</v>
      </c>
      <c r="AT76" s="43">
        <f>[1]April!AT76+Mai!AP76+Mai!AO76</f>
        <v>0</v>
      </c>
      <c r="AU76" s="43">
        <f t="shared" si="8"/>
        <v>0</v>
      </c>
      <c r="AV76" s="43">
        <f>[1]April!AV76+Mai!AQ76</f>
        <v>0</v>
      </c>
      <c r="AW76" s="43">
        <f t="shared" si="9"/>
        <v>0</v>
      </c>
      <c r="AX76" s="43">
        <f t="shared" si="10"/>
        <v>0</v>
      </c>
      <c r="AY76" s="41">
        <f t="shared" si="11"/>
        <v>0</v>
      </c>
      <c r="AZ76" s="40">
        <f>SUMPRODUCT(((D76:AH76='[1]Legende und Wegleitung'!$C$7:$C$15)*1))</f>
        <v>0</v>
      </c>
      <c r="BA76" s="187"/>
    </row>
    <row r="77" spans="1:53" ht="14" hidden="1" customHeight="1">
      <c r="A77" s="34">
        <f>[1]Start!A77</f>
        <v>0</v>
      </c>
      <c r="B77" s="38"/>
      <c r="C77" s="183"/>
      <c r="D77" s="184"/>
      <c r="E77" s="184"/>
      <c r="F77" s="184"/>
      <c r="G77" s="184"/>
      <c r="H77" s="184"/>
      <c r="I77" s="184"/>
      <c r="J77" s="184"/>
      <c r="K77" s="184"/>
      <c r="L77" s="184"/>
      <c r="M77" s="184"/>
      <c r="N77" s="184"/>
      <c r="O77" s="184"/>
      <c r="P77" s="184"/>
      <c r="Q77" s="184"/>
      <c r="R77" s="184"/>
      <c r="S77" s="184"/>
      <c r="T77" s="184"/>
      <c r="U77" s="184"/>
      <c r="V77" s="184"/>
      <c r="W77" s="184"/>
      <c r="X77" s="184"/>
      <c r="Y77" s="184"/>
      <c r="Z77" s="184"/>
      <c r="AA77" s="184"/>
      <c r="AB77" s="184"/>
      <c r="AC77" s="184"/>
      <c r="AD77" s="184"/>
      <c r="AE77" s="184"/>
      <c r="AF77" s="184"/>
      <c r="AG77" s="184"/>
      <c r="AH77" s="185"/>
      <c r="AI77" s="186">
        <f>SUMPRODUCT(((D77:AH77='[1]Legende und Wegleitung'!$A$6:$A$55)*0.5+(D77:AH77='[1]Legende und Wegleitung'!$B$6:$B$55))*(D77:AH77&lt;&gt;""))</f>
        <v>0</v>
      </c>
      <c r="AJ77" s="34">
        <f t="shared" si="7"/>
        <v>0</v>
      </c>
      <c r="AK77" s="38"/>
      <c r="AL77" s="38"/>
      <c r="AM77" s="39">
        <f>SUMPRODUCT(((D77:AH77='[1]Legende und Wegleitung'!$A$6:$A$55)*0.5+(D77:AH77='[1]Legende und Wegleitung'!$D$6:$D$55))*(D77:AH77&lt;&gt;""))</f>
        <v>0</v>
      </c>
      <c r="AN77" s="39">
        <f>SUMPRODUCT(((D77:AH77='[1]Legende und Wegleitung'!$C$6:$C$6)*1))</f>
        <v>0</v>
      </c>
      <c r="AO77" s="42">
        <f>IF(COUNTIF(D77:AH77,"")=31,0,[1]Ferienkontrolle!$AR$20-IF([1]Ferienkontrolle!$AR$25="S",AN77/7*2,0)-AZ77/7*2)</f>
        <v>0</v>
      </c>
      <c r="AP77" s="42">
        <f>IF(COUNTIF(D77:AH77,"")=31,0,[1]Start!H77)</f>
        <v>0</v>
      </c>
      <c r="AQ77" s="42">
        <f>IF(COUNTIF(D77:AH77,"")=31,0,[1]Start!G77)</f>
        <v>0</v>
      </c>
      <c r="AR77" s="43">
        <f>[1]Januar!AM77+[1]Februar!AM77+[1]Maerz!AM77+[1]April!AM77+Mai!AM77</f>
        <v>0</v>
      </c>
      <c r="AS77" s="43">
        <f>[1]Januar!AN77+[1]Februar!AN77+[1]Maerz!AN77+[1]April!AN77+Mai!AN77</f>
        <v>0</v>
      </c>
      <c r="AT77" s="43">
        <f>[1]April!AT77+Mai!AP77+Mai!AO77</f>
        <v>0</v>
      </c>
      <c r="AU77" s="43">
        <f t="shared" si="8"/>
        <v>0</v>
      </c>
      <c r="AV77" s="43">
        <f>[1]April!AV77+Mai!AQ77</f>
        <v>0</v>
      </c>
      <c r="AW77" s="43">
        <f t="shared" si="9"/>
        <v>0</v>
      </c>
      <c r="AX77" s="43">
        <f t="shared" si="10"/>
        <v>0</v>
      </c>
      <c r="AY77" s="41">
        <f t="shared" si="11"/>
        <v>0</v>
      </c>
      <c r="AZ77" s="40">
        <f>SUMPRODUCT(((D77:AH77='[1]Legende und Wegleitung'!$C$7:$C$15)*1))</f>
        <v>0</v>
      </c>
      <c r="BA77" s="187"/>
    </row>
    <row r="78" spans="1:53" ht="14" hidden="1" customHeight="1">
      <c r="A78" s="34">
        <f>[1]Start!A78</f>
        <v>0</v>
      </c>
      <c r="B78" s="38"/>
      <c r="C78" s="183"/>
      <c r="D78" s="184"/>
      <c r="E78" s="184"/>
      <c r="F78" s="184"/>
      <c r="G78" s="184"/>
      <c r="H78" s="184"/>
      <c r="I78" s="184"/>
      <c r="J78" s="184"/>
      <c r="K78" s="184"/>
      <c r="L78" s="184"/>
      <c r="M78" s="184"/>
      <c r="N78" s="184"/>
      <c r="O78" s="184"/>
      <c r="P78" s="184"/>
      <c r="Q78" s="184"/>
      <c r="R78" s="184"/>
      <c r="S78" s="184"/>
      <c r="T78" s="184"/>
      <c r="U78" s="184"/>
      <c r="V78" s="184"/>
      <c r="W78" s="184"/>
      <c r="X78" s="184"/>
      <c r="Y78" s="184"/>
      <c r="Z78" s="184"/>
      <c r="AA78" s="184"/>
      <c r="AB78" s="184"/>
      <c r="AC78" s="184"/>
      <c r="AD78" s="184"/>
      <c r="AE78" s="184"/>
      <c r="AF78" s="184"/>
      <c r="AG78" s="184"/>
      <c r="AH78" s="185"/>
      <c r="AI78" s="186">
        <f>SUMPRODUCT(((D78:AH78='[1]Legende und Wegleitung'!$A$6:$A$55)*0.5+(D78:AH78='[1]Legende und Wegleitung'!$B$6:$B$55))*(D78:AH78&lt;&gt;""))</f>
        <v>0</v>
      </c>
      <c r="AJ78" s="34">
        <f t="shared" si="7"/>
        <v>0</v>
      </c>
      <c r="AK78" s="38"/>
      <c r="AL78" s="38"/>
      <c r="AM78" s="39">
        <f>SUMPRODUCT(((D78:AH78='[1]Legende und Wegleitung'!$A$6:$A$55)*0.5+(D78:AH78='[1]Legende und Wegleitung'!$D$6:$D$55))*(D78:AH78&lt;&gt;""))</f>
        <v>0</v>
      </c>
      <c r="AN78" s="39">
        <f>SUMPRODUCT(((D78:AH78='[1]Legende und Wegleitung'!$C$6:$C$6)*1))</f>
        <v>0</v>
      </c>
      <c r="AO78" s="42">
        <f>IF(COUNTIF(D78:AH78,"")=31,0,[1]Ferienkontrolle!$AR$20-IF([1]Ferienkontrolle!$AR$25="S",AN78/7*2,0)-AZ78/7*2)</f>
        <v>0</v>
      </c>
      <c r="AP78" s="42">
        <f>IF(COUNTIF(D78:AH78,"")=31,0,[1]Start!H78)</f>
        <v>0</v>
      </c>
      <c r="AQ78" s="42">
        <f>IF(COUNTIF(D78:AH78,"")=31,0,[1]Start!G78)</f>
        <v>0</v>
      </c>
      <c r="AR78" s="43">
        <f>[1]Januar!AM78+[1]Februar!AM78+[1]Maerz!AM78+[1]April!AM78+Mai!AM78</f>
        <v>0</v>
      </c>
      <c r="AS78" s="43">
        <f>[1]Januar!AN78+[1]Februar!AN78+[1]Maerz!AN78+[1]April!AN78+Mai!AN78</f>
        <v>0</v>
      </c>
      <c r="AT78" s="43">
        <f>[1]April!AT78+Mai!AP78+Mai!AO78</f>
        <v>0</v>
      </c>
      <c r="AU78" s="43">
        <f t="shared" si="8"/>
        <v>0</v>
      </c>
      <c r="AV78" s="43">
        <f>[1]April!AV78+Mai!AQ78</f>
        <v>0</v>
      </c>
      <c r="AW78" s="43">
        <f t="shared" si="9"/>
        <v>0</v>
      </c>
      <c r="AX78" s="43">
        <f t="shared" si="10"/>
        <v>0</v>
      </c>
      <c r="AY78" s="41">
        <f t="shared" si="11"/>
        <v>0</v>
      </c>
      <c r="AZ78" s="40">
        <f>SUMPRODUCT(((D78:AH78='[1]Legende und Wegleitung'!$C$7:$C$15)*1))</f>
        <v>0</v>
      </c>
      <c r="BA78" s="187"/>
    </row>
    <row r="79" spans="1:53" ht="14" hidden="1" customHeight="1">
      <c r="A79" s="34">
        <f>[1]Start!A79</f>
        <v>0</v>
      </c>
      <c r="B79" s="38"/>
      <c r="C79" s="183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4"/>
      <c r="Q79" s="184"/>
      <c r="R79" s="184"/>
      <c r="S79" s="184"/>
      <c r="T79" s="184"/>
      <c r="U79" s="184"/>
      <c r="V79" s="184"/>
      <c r="W79" s="184"/>
      <c r="X79" s="184"/>
      <c r="Y79" s="184"/>
      <c r="Z79" s="184"/>
      <c r="AA79" s="184"/>
      <c r="AB79" s="184"/>
      <c r="AC79" s="184"/>
      <c r="AD79" s="184"/>
      <c r="AE79" s="184"/>
      <c r="AF79" s="184"/>
      <c r="AG79" s="184"/>
      <c r="AH79" s="185"/>
      <c r="AI79" s="186">
        <f>SUMPRODUCT(((D79:AH79='[1]Legende und Wegleitung'!$A$6:$A$55)*0.5+(D79:AH79='[1]Legende und Wegleitung'!$B$6:$B$55))*(D79:AH79&lt;&gt;""))</f>
        <v>0</v>
      </c>
      <c r="AJ79" s="34">
        <f t="shared" si="7"/>
        <v>0</v>
      </c>
      <c r="AK79" s="38"/>
      <c r="AL79" s="38"/>
      <c r="AM79" s="39">
        <f>SUMPRODUCT(((D79:AH79='[1]Legende und Wegleitung'!$A$6:$A$55)*0.5+(D79:AH79='[1]Legende und Wegleitung'!$D$6:$D$55))*(D79:AH79&lt;&gt;""))</f>
        <v>0</v>
      </c>
      <c r="AN79" s="39">
        <f>SUMPRODUCT(((D79:AH79='[1]Legende und Wegleitung'!$C$6:$C$6)*1))</f>
        <v>0</v>
      </c>
      <c r="AO79" s="42">
        <f>IF(COUNTIF(D79:AH79,"")=31,0,[1]Ferienkontrolle!$AR$20-IF([1]Ferienkontrolle!$AR$25="S",AN79/7*2,0)-AZ79/7*2)</f>
        <v>0</v>
      </c>
      <c r="AP79" s="42">
        <f>IF(COUNTIF(D79:AH79,"")=31,0,[1]Start!H79)</f>
        <v>0</v>
      </c>
      <c r="AQ79" s="42">
        <f>IF(COUNTIF(D79:AH79,"")=31,0,[1]Start!G79)</f>
        <v>0</v>
      </c>
      <c r="AR79" s="43">
        <f>[1]Januar!AM79+[1]Februar!AM79+[1]Maerz!AM79+[1]April!AM79+Mai!AM79</f>
        <v>0</v>
      </c>
      <c r="AS79" s="43">
        <f>[1]Januar!AN79+[1]Februar!AN79+[1]Maerz!AN79+[1]April!AN79+Mai!AN79</f>
        <v>0</v>
      </c>
      <c r="AT79" s="43">
        <f>[1]April!AT79+Mai!AP79+Mai!AO79</f>
        <v>0</v>
      </c>
      <c r="AU79" s="43">
        <f t="shared" si="8"/>
        <v>0</v>
      </c>
      <c r="AV79" s="43">
        <f>[1]April!AV79+Mai!AQ79</f>
        <v>0</v>
      </c>
      <c r="AW79" s="43">
        <f t="shared" si="9"/>
        <v>0</v>
      </c>
      <c r="AX79" s="43">
        <f t="shared" si="10"/>
        <v>0</v>
      </c>
      <c r="AY79" s="41">
        <f t="shared" si="11"/>
        <v>0</v>
      </c>
      <c r="AZ79" s="40">
        <f>SUMPRODUCT(((D79:AH79='[1]Legende und Wegleitung'!$C$7:$C$15)*1))</f>
        <v>0</v>
      </c>
      <c r="BA79" s="187"/>
    </row>
    <row r="80" spans="1:53" ht="14" hidden="1" customHeight="1">
      <c r="A80" s="34">
        <f>[1]Start!A80</f>
        <v>0</v>
      </c>
      <c r="B80" s="35"/>
      <c r="C80" s="36"/>
      <c r="D80" s="184"/>
      <c r="E80" s="184"/>
      <c r="F80" s="184"/>
      <c r="G80" s="184"/>
      <c r="H80" s="184"/>
      <c r="I80" s="184"/>
      <c r="J80" s="184"/>
      <c r="K80" s="184"/>
      <c r="L80" s="184"/>
      <c r="M80" s="184"/>
      <c r="N80" s="184"/>
      <c r="O80" s="184"/>
      <c r="P80" s="184"/>
      <c r="Q80" s="184"/>
      <c r="R80" s="184"/>
      <c r="S80" s="184"/>
      <c r="T80" s="184"/>
      <c r="U80" s="184"/>
      <c r="V80" s="184"/>
      <c r="W80" s="184"/>
      <c r="X80" s="184"/>
      <c r="Y80" s="184"/>
      <c r="Z80" s="184"/>
      <c r="AA80" s="184"/>
      <c r="AB80" s="184"/>
      <c r="AC80" s="184"/>
      <c r="AD80" s="184"/>
      <c r="AE80" s="184"/>
      <c r="AF80" s="184"/>
      <c r="AG80" s="184"/>
      <c r="AH80" s="185"/>
      <c r="AI80" s="186">
        <f>SUMPRODUCT(((D80:AH80='[1]Legende und Wegleitung'!$A$6:$A$55)*0.5+(D80:AH80='[1]Legende und Wegleitung'!$B$6:$B$55))*(D80:AH80&lt;&gt;""))</f>
        <v>0</v>
      </c>
      <c r="AJ80" s="34">
        <f t="shared" si="7"/>
        <v>0</v>
      </c>
      <c r="AK80" s="38"/>
      <c r="AL80" s="38"/>
      <c r="AM80" s="52">
        <f>SUMPRODUCT(((D80:AH80='[1]Legende und Wegleitung'!$A$6:$A$55)*0.5+(D80:AH80='[1]Legende und Wegleitung'!$D$6:$D$55))*(D80:AH80&lt;&gt;""))</f>
        <v>0</v>
      </c>
      <c r="AN80" s="52">
        <f>SUMPRODUCT(((D80:AH80='[1]Legende und Wegleitung'!$C$6:$C$6)*1))</f>
        <v>0</v>
      </c>
      <c r="AO80" s="55">
        <f>IF(COUNTIF(D80:AH80,"")=31,0,[1]Ferienkontrolle!$AR$20-IF([1]Ferienkontrolle!$AR$25="S",AN80/7*2,0)-AZ80/7*2)</f>
        <v>0</v>
      </c>
      <c r="AP80" s="55">
        <f>IF(COUNTIF(D80:AH80,"")=31,0,[1]Start!H80)</f>
        <v>0</v>
      </c>
      <c r="AQ80" s="55">
        <f>IF(COUNTIF(D80:AH80,"")=31,0,[1]Start!G80)</f>
        <v>0</v>
      </c>
      <c r="AR80" s="56">
        <f>[1]Januar!AM80+[1]Februar!AM80+[1]Maerz!AM80+[1]April!AM80+Mai!AM80</f>
        <v>0</v>
      </c>
      <c r="AS80" s="56">
        <f>[1]Januar!AN80+[1]Februar!AN80+[1]Maerz!AN80+[1]April!AN80+Mai!AN80</f>
        <v>0</v>
      </c>
      <c r="AT80" s="56">
        <f>[1]April!AT80+Mai!AP80+Mai!AO80</f>
        <v>0</v>
      </c>
      <c r="AU80" s="56">
        <f>AT80-AS80*0.2857</f>
        <v>0</v>
      </c>
      <c r="AV80" s="56">
        <f>[1]April!AV80+Mai!AQ80</f>
        <v>0</v>
      </c>
      <c r="AW80" s="56">
        <f>AT80-AR80</f>
        <v>0</v>
      </c>
      <c r="AX80" s="56">
        <f>AV80-AS80</f>
        <v>0</v>
      </c>
      <c r="AY80" s="54">
        <f>AW80+AX80</f>
        <v>0</v>
      </c>
      <c r="AZ80" s="56">
        <f>SUMPRODUCT(((D80:AH80='[1]Legende und Wegleitung'!$C$7:$C$15)*1))</f>
        <v>0</v>
      </c>
      <c r="BA80" s="187"/>
    </row>
    <row r="81" spans="1:53" ht="14" customHeight="1">
      <c r="A81" s="191" t="s">
        <v>41</v>
      </c>
      <c r="B81" s="58"/>
      <c r="C81" s="59"/>
      <c r="D81" s="192">
        <f>SUMPRODUCT(COUNTIF(D4:D80,'[1]Legende und Wegleitung'!$A$6:$B$55)*COLUMN($A:$B)/2)-SUMPRODUCT(COUNTIF(D4:D80,'[1]Legende und Wegleitung'!$C$6:$C$55))</f>
        <v>5.5</v>
      </c>
      <c r="E81" s="192">
        <f>SUMPRODUCT(COUNTIF(E4:E80,'[1]Legende und Wegleitung'!$A$6:$B$55)*COLUMN($A:$B)/2)-SUMPRODUCT(COUNTIF(E4:E80,'[1]Legende und Wegleitung'!$C$6:$C$55))</f>
        <v>8.5</v>
      </c>
      <c r="F81" s="192">
        <f>SUMPRODUCT(COUNTIF(F4:F80,'[1]Legende und Wegleitung'!$A$6:$B$55)*COLUMN($A:$B)/2)-SUMPRODUCT(COUNTIF(F4:F80,'[1]Legende und Wegleitung'!$C$6:$C$55))</f>
        <v>9</v>
      </c>
      <c r="G81" s="192">
        <f>SUMPRODUCT(COUNTIF(G4:G80,'[1]Legende und Wegleitung'!$A$6:$B$55)*COLUMN($A:$B)/2)-SUMPRODUCT(COUNTIF(G4:G80,'[1]Legende und Wegleitung'!$C$6:$C$55))</f>
        <v>7.5</v>
      </c>
      <c r="H81" s="192">
        <f>SUMPRODUCT(COUNTIF(H4:H80,'[1]Legende und Wegleitung'!$A$6:$B$55)*COLUMN($A:$B)/2)-SUMPRODUCT(COUNTIF(H4:H80,'[1]Legende und Wegleitung'!$C$6:$C$55))</f>
        <v>6.5</v>
      </c>
      <c r="I81" s="192">
        <f>SUMPRODUCT(COUNTIF(I4:I80,'[1]Legende und Wegleitung'!$A$6:$B$55)*COLUMN($A:$B)/2)-SUMPRODUCT(COUNTIF(I4:I80,'[1]Legende und Wegleitung'!$C$6:$C$55))</f>
        <v>6.5</v>
      </c>
      <c r="J81" s="192">
        <f>SUMPRODUCT(COUNTIF(J4:J80,'[1]Legende und Wegleitung'!$A$6:$B$55)*COLUMN($A:$B)/2)-SUMPRODUCT(COUNTIF(J4:J80,'[1]Legende und Wegleitung'!$C$6:$C$55))</f>
        <v>8.5</v>
      </c>
      <c r="K81" s="192">
        <f>SUMPRODUCT(COUNTIF(K4:K80,'[1]Legende und Wegleitung'!$A$6:$B$55)*COLUMN($A:$B)/2)-SUMPRODUCT(COUNTIF(K4:K80,'[1]Legende und Wegleitung'!$C$6:$C$55))</f>
        <v>8</v>
      </c>
      <c r="L81" s="192">
        <f>SUMPRODUCT(COUNTIF(L4:L80,'[1]Legende und Wegleitung'!$A$6:$B$55)*COLUMN($A:$B)/2)-SUMPRODUCT(COUNTIF(L4:L80,'[1]Legende und Wegleitung'!$C$6:$C$55))</f>
        <v>6</v>
      </c>
      <c r="M81" s="192">
        <f>SUMPRODUCT(COUNTIF(M4:M80,'[1]Legende und Wegleitung'!$A$6:$B$55)*COLUMN($A:$B)/2)-SUMPRODUCT(COUNTIF(M4:M80,'[1]Legende und Wegleitung'!$C$6:$C$55))</f>
        <v>8.5</v>
      </c>
      <c r="N81" s="192">
        <f>SUMPRODUCT(COUNTIF(N4:N80,'[1]Legende und Wegleitung'!$A$6:$B$55)*COLUMN($A:$B)/2)-SUMPRODUCT(COUNTIF(N4:N80,'[1]Legende und Wegleitung'!$C$6:$C$55))</f>
        <v>7.5</v>
      </c>
      <c r="O81" s="192">
        <f>SUMPRODUCT(COUNTIF(O4:O80,'[1]Legende und Wegleitung'!$A$6:$B$55)*COLUMN($A:$B)/2)-SUMPRODUCT(COUNTIF(O4:O80,'[1]Legende und Wegleitung'!$C$6:$C$55))</f>
        <v>6.5</v>
      </c>
      <c r="P81" s="192">
        <f>SUMPRODUCT(COUNTIF(P4:P80,'[1]Legende und Wegleitung'!$A$6:$B$55)*COLUMN($A:$B)/2)-SUMPRODUCT(COUNTIF(P4:P80,'[1]Legende und Wegleitung'!$C$6:$C$55))</f>
        <v>6</v>
      </c>
      <c r="Q81" s="192">
        <f>SUMPRODUCT(COUNTIF(Q4:Q80,'[1]Legende und Wegleitung'!$A$6:$B$55)*COLUMN($A:$B)/2)-SUMPRODUCT(COUNTIF(Q4:Q80,'[1]Legende und Wegleitung'!$C$6:$C$55))</f>
        <v>8</v>
      </c>
      <c r="R81" s="192">
        <f>SUMPRODUCT(COUNTIF(R4:R80,'[1]Legende und Wegleitung'!$A$6:$B$55)*COLUMN($A:$B)/2)-SUMPRODUCT(COUNTIF(R4:R80,'[1]Legende und Wegleitung'!$C$6:$C$55))</f>
        <v>8</v>
      </c>
      <c r="S81" s="192">
        <f>SUMPRODUCT(COUNTIF(S4:S80,'[1]Legende und Wegleitung'!$A$6:$B$55)*COLUMN($A:$B)/2)-SUMPRODUCT(COUNTIF(S4:S80,'[1]Legende und Wegleitung'!$C$6:$C$55))</f>
        <v>7.5</v>
      </c>
      <c r="T81" s="192">
        <f>SUMPRODUCT(COUNTIF(T4:T80,'[1]Legende und Wegleitung'!$A$6:$B$55)*COLUMN($A:$B)/2)-SUMPRODUCT(COUNTIF(T4:T80,'[1]Legende und Wegleitung'!$C$6:$C$55))</f>
        <v>8.5</v>
      </c>
      <c r="U81" s="192">
        <f>SUMPRODUCT(COUNTIF(U4:U80,'[1]Legende und Wegleitung'!$A$6:$B$55)*COLUMN($A:$B)/2)-SUMPRODUCT(COUNTIF(U4:U80,'[1]Legende und Wegleitung'!$C$6:$C$55))</f>
        <v>6.5</v>
      </c>
      <c r="V81" s="192">
        <f>SUMPRODUCT(COUNTIF(V4:V80,'[1]Legende und Wegleitung'!$A$6:$B$55)*COLUMN($A:$B)/2)-SUMPRODUCT(COUNTIF(V4:V80,'[1]Legende und Wegleitung'!$C$6:$C$55))</f>
        <v>6.5</v>
      </c>
      <c r="W81" s="192">
        <f>SUMPRODUCT(COUNTIF(W4:W80,'[1]Legende und Wegleitung'!$A$6:$B$55)*COLUMN($A:$B)/2)-SUMPRODUCT(COUNTIF(W4:W80,'[1]Legende und Wegleitung'!$C$6:$C$55))</f>
        <v>7.5</v>
      </c>
      <c r="X81" s="192">
        <f>SUMPRODUCT(COUNTIF(X4:X80,'[1]Legende und Wegleitung'!$A$6:$B$55)*COLUMN($A:$B)/2)-SUMPRODUCT(COUNTIF(X4:X80,'[1]Legende und Wegleitung'!$C$6:$C$55))</f>
        <v>8</v>
      </c>
      <c r="Y81" s="192">
        <f>SUMPRODUCT(COUNTIF(Y4:Y80,'[1]Legende und Wegleitung'!$A$6:$B$55)*COLUMN($A:$B)/2)-SUMPRODUCT(COUNTIF(Y4:Y80,'[1]Legende und Wegleitung'!$C$6:$C$55))</f>
        <v>6</v>
      </c>
      <c r="Z81" s="192">
        <f>SUMPRODUCT(COUNTIF(Z4:Z80,'[1]Legende und Wegleitung'!$A$6:$B$55)*COLUMN($A:$B)/2)-SUMPRODUCT(COUNTIF(Z4:Z80,'[1]Legende und Wegleitung'!$C$6:$C$55))</f>
        <v>7</v>
      </c>
      <c r="AA81" s="192">
        <f>SUMPRODUCT(COUNTIF(AA4:AA80,'[1]Legende und Wegleitung'!$A$6:$B$55)*COLUMN($A:$B)/2)-SUMPRODUCT(COUNTIF(AA4:AA80,'[1]Legende und Wegleitung'!$C$6:$C$55))</f>
        <v>8</v>
      </c>
      <c r="AB81" s="192">
        <f>SUMPRODUCT(COUNTIF(AB4:AB80,'[1]Legende und Wegleitung'!$A$6:$B$55)*COLUMN($A:$B)/2)-SUMPRODUCT(COUNTIF(AB4:AB80,'[1]Legende und Wegleitung'!$C$6:$C$55))</f>
        <v>7</v>
      </c>
      <c r="AC81" s="192">
        <f>SUMPRODUCT(COUNTIF(AC4:AC80,'[1]Legende und Wegleitung'!$A$6:$B$55)*COLUMN($A:$B)/2)-SUMPRODUCT(COUNTIF(AC4:AC80,'[1]Legende und Wegleitung'!$C$6:$C$55))</f>
        <v>6</v>
      </c>
      <c r="AD81" s="192">
        <f>SUMPRODUCT(COUNTIF(AD4:AD80,'[1]Legende und Wegleitung'!$A$6:$B$55)*COLUMN($A:$B)/2)-SUMPRODUCT(COUNTIF(AD4:AD80,'[1]Legende und Wegleitung'!$C$6:$C$55))</f>
        <v>6.5</v>
      </c>
      <c r="AE81" s="192">
        <f>SUMPRODUCT(COUNTIF(AE4:AE80,'[1]Legende und Wegleitung'!$A$6:$B$55)*COLUMN($A:$B)/2)-SUMPRODUCT(COUNTIF(AE4:AE80,'[1]Legende und Wegleitung'!$C$6:$C$55))</f>
        <v>8</v>
      </c>
      <c r="AF81" s="192">
        <f>SUMPRODUCT(COUNTIF(AF4:AF80,'[1]Legende und Wegleitung'!$A$6:$B$55)*COLUMN($A:$B)/2)-SUMPRODUCT(COUNTIF(AF4:AF80,'[1]Legende und Wegleitung'!$C$6:$C$55))</f>
        <v>6.5</v>
      </c>
      <c r="AG81" s="192">
        <f>SUMPRODUCT(COUNTIF(AG4:AG80,'[1]Legende und Wegleitung'!$A$6:$B$55)*COLUMN($A:$B)/2)-SUMPRODUCT(COUNTIF(AG4:AG80,'[1]Legende und Wegleitung'!$C$6:$C$55))</f>
        <v>5</v>
      </c>
      <c r="AH81" s="192">
        <f>SUMPRODUCT(COUNTIF(AH4:AH80,'[1]Legende und Wegleitung'!$A$6:$B$55)*COLUMN($A:$B)/2)-SUMPRODUCT(COUNTIF(AH4:AH80,'[1]Legende und Wegleitung'!$C$6:$C$55))</f>
        <v>9</v>
      </c>
      <c r="AI81" s="193"/>
      <c r="AJ81" s="62">
        <f>SUM(AI4:AI80)*[1]Start!K17-(AN81+BA81)*[1]Start!K17</f>
        <v>1898.4</v>
      </c>
      <c r="AK81" s="63">
        <f>AJ81-AL81</f>
        <v>499.79999999999995</v>
      </c>
      <c r="AL81" s="64">
        <f>SUMIF([1]Start!C4:C80,TRUE,AI4:AI80)*[1]Start!K17</f>
        <v>1398.6000000000001</v>
      </c>
      <c r="AM81" s="65">
        <f t="shared" ref="AM81:AZ81" si="12">SUM(AM4:AM80)</f>
        <v>139</v>
      </c>
      <c r="AN81" s="66">
        <f t="shared" si="12"/>
        <v>31</v>
      </c>
      <c r="AO81" s="66">
        <f t="shared" si="12"/>
        <v>150.57142857142861</v>
      </c>
      <c r="AP81" s="66">
        <f t="shared" si="12"/>
        <v>9</v>
      </c>
      <c r="AQ81" s="66">
        <f t="shared" si="12"/>
        <v>52.499999999999986</v>
      </c>
      <c r="AR81" s="66">
        <f t="shared" si="12"/>
        <v>139</v>
      </c>
      <c r="AS81" s="66">
        <f t="shared" si="12"/>
        <v>31</v>
      </c>
      <c r="AT81" s="66">
        <f t="shared" si="12"/>
        <v>159.57142857142861</v>
      </c>
      <c r="AU81" s="66">
        <f t="shared" si="12"/>
        <v>150.71472857142862</v>
      </c>
      <c r="AV81" s="66">
        <f t="shared" si="12"/>
        <v>52.499999999999986</v>
      </c>
      <c r="AW81" s="66">
        <f t="shared" si="12"/>
        <v>20.57142857142858</v>
      </c>
      <c r="AX81" s="66">
        <f t="shared" si="12"/>
        <v>21.499999999999996</v>
      </c>
      <c r="AY81" s="66">
        <f t="shared" si="12"/>
        <v>42.071428571428584</v>
      </c>
      <c r="AZ81" s="66">
        <f t="shared" si="12"/>
        <v>0</v>
      </c>
      <c r="BA81" s="194"/>
    </row>
    <row r="82" spans="1:53" ht="14" customHeight="1">
      <c r="A82" s="68"/>
      <c r="D82" s="195" t="s">
        <v>35</v>
      </c>
      <c r="H82" s="12"/>
      <c r="K82" s="12"/>
      <c r="M82" s="12"/>
      <c r="O82" s="12"/>
      <c r="P82" s="12"/>
      <c r="R82" s="12"/>
      <c r="V82" s="12"/>
      <c r="W82" s="12"/>
      <c r="Y82" s="12"/>
      <c r="Z82" s="12"/>
      <c r="AC82" s="12"/>
      <c r="AF82" s="196" t="s">
        <v>42</v>
      </c>
      <c r="AG82" s="197">
        <f>AG1000</f>
        <v>45799.666342592594</v>
      </c>
      <c r="AH82" s="197"/>
      <c r="AI82" s="197"/>
      <c r="AJ82" s="72" t="s">
        <v>43</v>
      </c>
      <c r="AK82" s="73" t="s">
        <v>44</v>
      </c>
      <c r="AL82" s="74" t="s">
        <v>45</v>
      </c>
      <c r="AP82" s="75"/>
    </row>
    <row r="83" spans="1:53" ht="14" hidden="1" customHeight="1">
      <c r="A83" s="76" t="s">
        <v>47</v>
      </c>
      <c r="B83" s="76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109"/>
      <c r="R83" s="109"/>
      <c r="S83" s="76"/>
      <c r="T83" s="76"/>
      <c r="U83" s="76"/>
      <c r="V83" s="76"/>
      <c r="W83" s="76"/>
      <c r="X83" s="76"/>
      <c r="Y83" s="109"/>
      <c r="Z83" s="76"/>
      <c r="AA83" s="76"/>
      <c r="AB83" s="76"/>
      <c r="AC83" s="76"/>
      <c r="AD83" s="76"/>
      <c r="AE83" s="109"/>
      <c r="AF83" s="109"/>
      <c r="AG83" s="109"/>
      <c r="AH83" s="109"/>
      <c r="AI83" s="77" t="s">
        <v>48</v>
      </c>
      <c r="AJ83" s="72"/>
      <c r="AK83" s="73"/>
      <c r="AL83" s="74"/>
      <c r="AP83" s="75"/>
    </row>
    <row r="84" spans="1:53" ht="7" hidden="1" customHeight="1">
      <c r="A84" s="68"/>
      <c r="D84" s="12"/>
      <c r="H84" s="12"/>
      <c r="K84" s="12"/>
      <c r="M84" s="12"/>
      <c r="O84" s="12"/>
      <c r="P84" s="12"/>
      <c r="R84" s="12"/>
      <c r="V84" s="12"/>
      <c r="W84" s="12"/>
      <c r="Y84" s="12"/>
      <c r="Z84" s="12"/>
      <c r="AC84" s="12"/>
      <c r="AF84" s="196"/>
      <c r="AG84" s="198"/>
      <c r="AH84" s="198"/>
      <c r="AI84" s="198"/>
      <c r="AJ84" s="72"/>
      <c r="AK84" s="73"/>
      <c r="AL84" s="74"/>
      <c r="AP84" s="75"/>
    </row>
    <row r="85" spans="1:53" ht="7" hidden="1" customHeight="1">
      <c r="A85" s="78" t="s">
        <v>49</v>
      </c>
      <c r="B85" s="79" t="s">
        <v>50</v>
      </c>
      <c r="C85" s="79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199"/>
      <c r="AH85" s="199"/>
      <c r="AI85" s="200">
        <f t="shared" ref="AI85:AI93" si="13">COUNTA(D85:AH85)</f>
        <v>0</v>
      </c>
      <c r="AJ85" s="72"/>
      <c r="AK85" s="73"/>
      <c r="AL85" s="74"/>
      <c r="AP85" s="75"/>
    </row>
    <row r="86" spans="1:53" ht="7" hidden="1" customHeight="1">
      <c r="A86" s="82"/>
      <c r="B86" s="83" t="s">
        <v>51</v>
      </c>
      <c r="C86" s="83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84"/>
      <c r="AE86" s="84"/>
      <c r="AF86" s="84"/>
      <c r="AG86" s="201"/>
      <c r="AH86" s="201"/>
      <c r="AI86" s="202">
        <f t="shared" si="13"/>
        <v>0</v>
      </c>
      <c r="AJ86" s="72"/>
      <c r="AK86" s="73"/>
      <c r="AL86" s="74"/>
      <c r="AP86" s="75"/>
    </row>
    <row r="87" spans="1:53" ht="7" hidden="1" customHeight="1">
      <c r="A87" s="82"/>
      <c r="B87" s="86" t="s">
        <v>52</v>
      </c>
      <c r="C87" s="86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203"/>
      <c r="AH87" s="203"/>
      <c r="AI87" s="202">
        <f t="shared" si="13"/>
        <v>0</v>
      </c>
      <c r="AJ87" s="72"/>
      <c r="AK87" s="73"/>
      <c r="AL87" s="74"/>
      <c r="AP87" s="75"/>
    </row>
    <row r="88" spans="1:53" ht="7" hidden="1" customHeight="1">
      <c r="A88" s="88" t="s">
        <v>53</v>
      </c>
      <c r="B88" s="79" t="s">
        <v>50</v>
      </c>
      <c r="C88" s="89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199"/>
      <c r="AH88" s="199"/>
      <c r="AI88" s="204">
        <f t="shared" si="13"/>
        <v>0</v>
      </c>
      <c r="AJ88" s="72"/>
      <c r="AK88" s="73"/>
      <c r="AL88" s="74"/>
      <c r="AP88" s="75"/>
    </row>
    <row r="89" spans="1:53" ht="7" hidden="1" customHeight="1">
      <c r="A89" s="88"/>
      <c r="B89" s="83" t="s">
        <v>51</v>
      </c>
      <c r="C89" s="91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201"/>
      <c r="AH89" s="201"/>
      <c r="AI89" s="204">
        <f t="shared" si="13"/>
        <v>0</v>
      </c>
      <c r="AJ89" s="72"/>
      <c r="AK89" s="73"/>
      <c r="AL89" s="74"/>
      <c r="AP89" s="75"/>
    </row>
    <row r="90" spans="1:53" ht="7" hidden="1" customHeight="1">
      <c r="A90" s="88"/>
      <c r="B90" s="92" t="s">
        <v>52</v>
      </c>
      <c r="C90" s="93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  <c r="AB90" s="94"/>
      <c r="AC90" s="94"/>
      <c r="AD90" s="94"/>
      <c r="AE90" s="94"/>
      <c r="AF90" s="94"/>
      <c r="AG90" s="205"/>
      <c r="AH90" s="205"/>
      <c r="AI90" s="204">
        <f t="shared" si="13"/>
        <v>0</v>
      </c>
      <c r="AJ90" s="72"/>
      <c r="AK90" s="73"/>
      <c r="AL90" s="74"/>
      <c r="AP90" s="75"/>
    </row>
    <row r="91" spans="1:53" ht="7" hidden="1" customHeight="1">
      <c r="A91" s="96" t="s">
        <v>54</v>
      </c>
      <c r="B91" s="97" t="s">
        <v>50</v>
      </c>
      <c r="C91" s="97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  <c r="AA91" s="98"/>
      <c r="AB91" s="98"/>
      <c r="AC91" s="98"/>
      <c r="AD91" s="98"/>
      <c r="AE91" s="98"/>
      <c r="AF91" s="98"/>
      <c r="AG91" s="206"/>
      <c r="AH91" s="206"/>
      <c r="AI91" s="207">
        <f t="shared" si="13"/>
        <v>0</v>
      </c>
      <c r="AJ91" s="72"/>
      <c r="AK91" s="73"/>
      <c r="AL91" s="74"/>
      <c r="AP91" s="75"/>
    </row>
    <row r="92" spans="1:53" ht="7" hidden="1" customHeight="1">
      <c r="A92" s="96"/>
      <c r="B92" s="83" t="s">
        <v>51</v>
      </c>
      <c r="C92" s="83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201"/>
      <c r="AH92" s="201"/>
      <c r="AI92" s="207">
        <f t="shared" si="13"/>
        <v>0</v>
      </c>
      <c r="AJ92" s="72"/>
      <c r="AK92" s="73"/>
      <c r="AL92" s="74"/>
      <c r="AP92" s="75"/>
    </row>
    <row r="93" spans="1:53" ht="7" hidden="1" customHeight="1">
      <c r="A93" s="100"/>
      <c r="B93" s="92" t="s">
        <v>52</v>
      </c>
      <c r="C93" s="92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  <c r="AA93" s="94"/>
      <c r="AB93" s="94"/>
      <c r="AC93" s="94"/>
      <c r="AD93" s="94"/>
      <c r="AE93" s="94"/>
      <c r="AF93" s="94"/>
      <c r="AG93" s="205"/>
      <c r="AH93" s="205"/>
      <c r="AI93" s="208">
        <f t="shared" si="13"/>
        <v>0</v>
      </c>
      <c r="AJ93" s="72"/>
      <c r="AK93" s="73"/>
      <c r="AL93" s="74"/>
      <c r="AP93" s="75"/>
    </row>
    <row r="94" spans="1:53" ht="14" hidden="1" customHeight="1">
      <c r="A94" s="68"/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4"/>
      <c r="AE94" s="104"/>
      <c r="AF94" s="209"/>
      <c r="AG94" s="210"/>
      <c r="AH94" s="210"/>
      <c r="AI94" s="105">
        <f>SUM(D85:AH93)</f>
        <v>0</v>
      </c>
      <c r="AJ94" s="72"/>
      <c r="AK94" s="73"/>
      <c r="AL94" s="74"/>
      <c r="AP94" s="75"/>
    </row>
    <row r="95" spans="1:53" ht="14" customHeight="1">
      <c r="A95" s="76" t="s">
        <v>55</v>
      </c>
      <c r="B95" s="76"/>
      <c r="C95" s="76"/>
      <c r="D95" s="76" t="s">
        <v>155</v>
      </c>
      <c r="E95" s="76"/>
      <c r="F95" s="76"/>
      <c r="G95" s="76"/>
      <c r="H95" s="76"/>
      <c r="I95" s="76"/>
      <c r="J95" s="76" t="s">
        <v>156</v>
      </c>
      <c r="K95" s="76"/>
      <c r="L95" s="76"/>
      <c r="M95" s="76"/>
      <c r="N95" s="76"/>
      <c r="O95" s="76"/>
      <c r="P95" s="76" t="s">
        <v>157</v>
      </c>
      <c r="Q95" s="109"/>
      <c r="R95" s="109"/>
      <c r="S95" s="76"/>
      <c r="T95" s="76"/>
      <c r="U95" s="76"/>
      <c r="V95" s="76"/>
      <c r="W95" s="76" t="s">
        <v>158</v>
      </c>
      <c r="X95" s="76"/>
      <c r="Y95" s="109"/>
      <c r="Z95" s="76"/>
      <c r="AA95" s="76"/>
      <c r="AB95" s="76"/>
      <c r="AC95" s="76" t="s">
        <v>159</v>
      </c>
      <c r="AD95" s="76"/>
      <c r="AE95" s="109"/>
      <c r="AF95" s="109"/>
      <c r="AG95" s="109"/>
      <c r="AH95" s="109"/>
      <c r="AI95" s="109"/>
      <c r="AJ95" s="110"/>
      <c r="AK95" s="110"/>
      <c r="AL95" s="110"/>
    </row>
    <row r="96" spans="1:53" ht="7" customHeight="1">
      <c r="A96" s="111"/>
      <c r="B96" s="111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12"/>
      <c r="Y96" s="111"/>
      <c r="Z96" s="111"/>
      <c r="AA96" s="111"/>
      <c r="AB96" s="111"/>
      <c r="AC96" s="111"/>
      <c r="AD96" s="111"/>
      <c r="AE96" s="112"/>
      <c r="AF96" s="112"/>
      <c r="AG96" s="112"/>
      <c r="AH96" s="112"/>
      <c r="AI96" s="112"/>
      <c r="AJ96" s="75"/>
      <c r="AK96" s="75"/>
      <c r="AL96" s="75"/>
    </row>
    <row r="97" spans="1:38" ht="7" customHeight="1">
      <c r="A97" s="211" t="s">
        <v>56</v>
      </c>
      <c r="B97" s="212" t="s">
        <v>57</v>
      </c>
      <c r="C97" s="213"/>
      <c r="D97" s="214">
        <f>[1]Januar!D97</f>
        <v>6</v>
      </c>
      <c r="E97" s="215" t="str">
        <f>[1]Januar!E97</f>
        <v>06:30 - 16:00</v>
      </c>
      <c r="F97" s="215"/>
      <c r="G97" s="215"/>
      <c r="H97" s="215"/>
      <c r="I97" s="215"/>
      <c r="J97" s="214">
        <f>[1]Januar!J97</f>
        <v>6</v>
      </c>
      <c r="K97" s="215" t="str">
        <f>[1]Januar!K97</f>
        <v>10:00 - 14:00 / 17:00 - 22:00</v>
      </c>
      <c r="L97" s="215"/>
      <c r="M97" s="215"/>
      <c r="N97" s="215"/>
      <c r="O97" s="215"/>
      <c r="P97" s="214">
        <f>[1]Januar!P97</f>
        <v>0</v>
      </c>
      <c r="Q97" s="215">
        <f>[1]Januar!Q97</f>
        <v>0</v>
      </c>
      <c r="R97" s="215"/>
      <c r="S97" s="215"/>
      <c r="T97" s="215"/>
      <c r="U97" s="215"/>
      <c r="V97" s="215"/>
      <c r="W97" s="214" t="str">
        <f>[1]Januar!W97</f>
        <v>Mittag</v>
      </c>
      <c r="X97" s="215" t="str">
        <f>[1]Januar!X97</f>
        <v>11:00 - 11:30</v>
      </c>
      <c r="Y97" s="215"/>
      <c r="Z97" s="215"/>
      <c r="AA97" s="215"/>
      <c r="AB97" s="215"/>
      <c r="AC97" s="211" t="str">
        <f>[1]Januar!AC97</f>
        <v>8H</v>
      </c>
      <c r="AD97" s="216" t="str">
        <f>[1]Januar!AD97</f>
        <v>08:30 - 13:00</v>
      </c>
      <c r="AE97" s="216"/>
      <c r="AF97" s="216"/>
      <c r="AG97" s="211">
        <f>[1]Januar!AG97</f>
        <v>0</v>
      </c>
      <c r="AH97" s="216">
        <f>[1]Januar!AH97</f>
        <v>0</v>
      </c>
      <c r="AI97" s="216"/>
      <c r="AJ97" s="73"/>
      <c r="AL97" s="75"/>
    </row>
    <row r="98" spans="1:38" ht="7" customHeight="1">
      <c r="A98" s="217" t="s">
        <v>30</v>
      </c>
      <c r="B98" s="218" t="s">
        <v>58</v>
      </c>
      <c r="C98" s="218"/>
      <c r="D98" s="211">
        <f>[1]Januar!D98</f>
        <v>7</v>
      </c>
      <c r="E98" s="212" t="str">
        <f>[1]Januar!E98</f>
        <v>07:00 - 16:00</v>
      </c>
      <c r="F98" s="212"/>
      <c r="G98" s="212"/>
      <c r="H98" s="212"/>
      <c r="I98" s="212"/>
      <c r="J98" s="211">
        <f>[1]Januar!J98</f>
        <v>7</v>
      </c>
      <c r="K98" s="212" t="str">
        <f>[1]Januar!K98</f>
        <v>10:00 - 14:00 / 16:00 - 23:00</v>
      </c>
      <c r="L98" s="212"/>
      <c r="M98" s="212"/>
      <c r="N98" s="216"/>
      <c r="O98" s="212"/>
      <c r="P98" s="211">
        <f>[1]Januar!P98</f>
        <v>0</v>
      </c>
      <c r="Q98" s="212">
        <f>[1]Januar!Q98</f>
        <v>0</v>
      </c>
      <c r="R98" s="212"/>
      <c r="S98" s="212"/>
      <c r="T98" s="216"/>
      <c r="U98" s="212"/>
      <c r="V98" s="216"/>
      <c r="W98" s="211" t="str">
        <f>[1]Januar!W98</f>
        <v>Abend</v>
      </c>
      <c r="X98" s="212" t="str">
        <f>[1]Januar!X98</f>
        <v>17:00 - 17:30</v>
      </c>
      <c r="Y98" s="212"/>
      <c r="Z98" s="212"/>
      <c r="AA98" s="212"/>
      <c r="AB98" s="212"/>
      <c r="AC98" s="214" t="str">
        <f>[1]Januar!AC98</f>
        <v>10H</v>
      </c>
      <c r="AD98" s="219" t="str">
        <f>[1]Januar!AD98</f>
        <v>10:00 - 14:00</v>
      </c>
      <c r="AE98" s="220"/>
      <c r="AF98" s="220"/>
      <c r="AG98" s="218">
        <f>[1]Januar!AG98</f>
        <v>0</v>
      </c>
      <c r="AH98" s="220">
        <f>[1]Januar!AH98</f>
        <v>0</v>
      </c>
      <c r="AI98" s="218"/>
      <c r="AJ98" s="73"/>
      <c r="AL98" s="75"/>
    </row>
    <row r="99" spans="1:38" ht="7" customHeight="1">
      <c r="A99" s="221" t="s">
        <v>59</v>
      </c>
      <c r="B99" s="212" t="s">
        <v>60</v>
      </c>
      <c r="C99" s="212"/>
      <c r="D99" s="222">
        <f>[1]Januar!D99</f>
        <v>8</v>
      </c>
      <c r="E99" s="223" t="str">
        <f>[1]Januar!E99</f>
        <v>08:30 - 16:00</v>
      </c>
      <c r="F99" s="224"/>
      <c r="G99" s="225"/>
      <c r="H99" s="218"/>
      <c r="I99" s="218"/>
      <c r="J99" s="214">
        <f>[1]Januar!J99</f>
        <v>8</v>
      </c>
      <c r="K99" s="218" t="str">
        <f>[1]Januar!K99</f>
        <v>10:00 - 14:00 / 17:00 - 22:00</v>
      </c>
      <c r="L99" s="218"/>
      <c r="M99" s="218"/>
      <c r="N99" s="215"/>
      <c r="O99" s="218"/>
      <c r="P99" s="214">
        <f>[1]Januar!P99</f>
        <v>0</v>
      </c>
      <c r="Q99" s="218">
        <f>[1]Januar!Q99</f>
        <v>0</v>
      </c>
      <c r="R99" s="218"/>
      <c r="S99" s="218"/>
      <c r="T99" s="215"/>
      <c r="U99" s="218"/>
      <c r="V99" s="215"/>
      <c r="W99" s="214">
        <f>[1]Januar!W99</f>
        <v>0</v>
      </c>
      <c r="X99" s="218">
        <f>[1]Januar!X99</f>
        <v>0</v>
      </c>
      <c r="Y99" s="218"/>
      <c r="Z99" s="218"/>
      <c r="AA99" s="218"/>
      <c r="AB99" s="218"/>
      <c r="AC99" s="211" t="str">
        <f>[1]Januar!AC99</f>
        <v>11H</v>
      </c>
      <c r="AD99" s="212" t="str">
        <f>[1]Januar!AD99</f>
        <v>11:00 - 16:00</v>
      </c>
      <c r="AE99" s="213"/>
      <c r="AF99" s="213"/>
      <c r="AG99" s="226">
        <f>[1]Januar!AG99</f>
        <v>0</v>
      </c>
      <c r="AH99" s="213">
        <f>[1]Januar!AH99</f>
        <v>0</v>
      </c>
      <c r="AI99" s="212"/>
      <c r="AJ99" s="73"/>
      <c r="AL99" s="75"/>
    </row>
    <row r="100" spans="1:38" ht="7" customHeight="1">
      <c r="A100" s="227" t="s">
        <v>61</v>
      </c>
      <c r="B100" s="218" t="s">
        <v>62</v>
      </c>
      <c r="C100" s="218"/>
      <c r="D100" s="211" t="str">
        <f>[1]Januar!D100</f>
        <v>S10</v>
      </c>
      <c r="E100" s="212" t="str">
        <f>[1]Januar!E100</f>
        <v>10:00 - 14:00 / 16/17:00 - 22/23:00</v>
      </c>
      <c r="F100" s="212"/>
      <c r="G100" s="212"/>
      <c r="H100" s="212"/>
      <c r="I100" s="212"/>
      <c r="J100" s="211">
        <f>[1]Januar!J100</f>
        <v>9</v>
      </c>
      <c r="K100" s="212" t="str">
        <f>[1]Januar!K100</f>
        <v>10:00 - 14:00 / 16:00 - 23:00</v>
      </c>
      <c r="L100" s="212"/>
      <c r="M100" s="212"/>
      <c r="N100" s="216"/>
      <c r="O100" s="212"/>
      <c r="P100" s="211">
        <f>[1]Januar!P100</f>
        <v>0</v>
      </c>
      <c r="Q100" s="212">
        <f>[1]Januar!Q100</f>
        <v>0</v>
      </c>
      <c r="R100" s="212"/>
      <c r="S100" s="212"/>
      <c r="T100" s="216"/>
      <c r="U100" s="212"/>
      <c r="V100" s="216"/>
      <c r="W100" s="211">
        <f>[1]Januar!W100</f>
        <v>0</v>
      </c>
      <c r="X100" s="212">
        <f>[1]Januar!X100</f>
        <v>0</v>
      </c>
      <c r="Y100" s="212"/>
      <c r="Z100" s="212"/>
      <c r="AA100" s="212"/>
      <c r="AB100" s="212"/>
      <c r="AC100" s="214" t="str">
        <f>[1]Januar!AC100</f>
        <v>17H</v>
      </c>
      <c r="AD100" s="218">
        <f>[1]Januar!AD100</f>
        <v>0</v>
      </c>
      <c r="AE100" s="220"/>
      <c r="AF100" s="220"/>
      <c r="AG100" s="220">
        <f>[1]Januar!AG100</f>
        <v>0</v>
      </c>
      <c r="AH100" s="220">
        <f>[1]Januar!AH100</f>
        <v>0</v>
      </c>
      <c r="AI100" s="218"/>
      <c r="AJ100" s="73"/>
      <c r="AL100" s="75"/>
    </row>
    <row r="101" spans="1:38" ht="7" customHeight="1">
      <c r="A101" s="228" t="s">
        <v>63</v>
      </c>
      <c r="B101" s="212" t="s">
        <v>64</v>
      </c>
      <c r="C101" s="213"/>
      <c r="D101" s="214">
        <f>[1]Januar!D101</f>
        <v>10</v>
      </c>
      <c r="E101" s="218" t="str">
        <f>[1]Januar!E101</f>
        <v>14:00 - 23:00</v>
      </c>
      <c r="F101" s="218"/>
      <c r="G101" s="218"/>
      <c r="H101" s="218"/>
      <c r="I101" s="218"/>
      <c r="J101" s="214">
        <f>[1]Januar!J101</f>
        <v>10</v>
      </c>
      <c r="K101" s="218" t="str">
        <f>[1]Januar!K101</f>
        <v>14:00 - 23:00</v>
      </c>
      <c r="L101" s="218"/>
      <c r="M101" s="218"/>
      <c r="N101" s="215"/>
      <c r="O101" s="218"/>
      <c r="P101" s="214">
        <f>[1]Januar!P101</f>
        <v>0</v>
      </c>
      <c r="Q101" s="218">
        <f>[1]Januar!Q101</f>
        <v>0</v>
      </c>
      <c r="R101" s="218"/>
      <c r="S101" s="218"/>
      <c r="T101" s="215"/>
      <c r="U101" s="218"/>
      <c r="V101" s="215"/>
      <c r="W101" s="214">
        <f>[1]Januar!W101</f>
        <v>0</v>
      </c>
      <c r="X101" s="218">
        <f>[1]Januar!X101</f>
        <v>0</v>
      </c>
      <c r="Y101" s="218"/>
      <c r="Z101" s="218"/>
      <c r="AA101" s="218"/>
      <c r="AB101" s="218"/>
      <c r="AC101" s="211" t="str">
        <f>[1]Januar!AC101</f>
        <v>18H</v>
      </c>
      <c r="AD101" s="212">
        <f>[1]Januar!AD101</f>
        <v>0</v>
      </c>
      <c r="AE101" s="213"/>
      <c r="AF101" s="213"/>
      <c r="AG101" s="213">
        <f>[1]Januar!AG101</f>
        <v>0</v>
      </c>
      <c r="AH101" s="213">
        <f>[1]Januar!AH101</f>
        <v>0</v>
      </c>
      <c r="AI101" s="212"/>
      <c r="AJ101" s="73"/>
      <c r="AL101" s="75"/>
    </row>
    <row r="102" spans="1:38" ht="7" customHeight="1">
      <c r="A102" s="221" t="s">
        <v>65</v>
      </c>
      <c r="B102" s="218" t="s">
        <v>66</v>
      </c>
      <c r="C102" s="220"/>
      <c r="D102" s="229" t="str">
        <f>[1]Januar!D102</f>
        <v>11</v>
      </c>
      <c r="E102" s="212">
        <f>[1]Januar!E102</f>
        <v>0</v>
      </c>
      <c r="F102" s="212"/>
      <c r="G102" s="212"/>
      <c r="H102" s="212"/>
      <c r="I102" s="212"/>
      <c r="J102" s="211">
        <f>[1]Januar!J102</f>
        <v>14</v>
      </c>
      <c r="K102" s="212" t="str">
        <f>[1]Januar!K102</f>
        <v>14:00 - 23:00</v>
      </c>
      <c r="L102" s="212"/>
      <c r="M102" s="212"/>
      <c r="N102" s="212"/>
      <c r="O102" s="212"/>
      <c r="P102" s="211">
        <f>[1]Januar!P102</f>
        <v>0</v>
      </c>
      <c r="Q102" s="212">
        <f>[1]Januar!Q102</f>
        <v>0</v>
      </c>
      <c r="R102" s="212"/>
      <c r="S102" s="212"/>
      <c r="T102" s="212"/>
      <c r="U102" s="212"/>
      <c r="V102" s="216"/>
      <c r="W102" s="211">
        <f>[1]Januar!W102</f>
        <v>0</v>
      </c>
      <c r="X102" s="212">
        <f>[1]Januar!X102</f>
        <v>0</v>
      </c>
      <c r="Y102" s="212"/>
      <c r="Z102" s="212"/>
      <c r="AA102" s="212"/>
      <c r="AB102" s="212"/>
      <c r="AC102" s="214">
        <f>[1]Januar!AC102</f>
        <v>0</v>
      </c>
      <c r="AD102" s="218">
        <f>[1]Januar!AD102</f>
        <v>0</v>
      </c>
      <c r="AE102" s="220"/>
      <c r="AF102" s="220"/>
      <c r="AG102" s="218">
        <f>[1]Januar!AG102</f>
        <v>0</v>
      </c>
      <c r="AH102" s="220">
        <f>[1]Januar!AH102</f>
        <v>0</v>
      </c>
      <c r="AI102" s="218"/>
      <c r="AJ102" s="73"/>
      <c r="AL102" s="75"/>
    </row>
    <row r="103" spans="1:38" ht="7" customHeight="1">
      <c r="A103" s="230" t="s">
        <v>67</v>
      </c>
      <c r="B103" s="212" t="s">
        <v>68</v>
      </c>
      <c r="C103" s="213"/>
      <c r="D103" s="214">
        <f>[1]Januar!D103</f>
        <v>12</v>
      </c>
      <c r="E103" s="218">
        <f>[1]Januar!E103</f>
        <v>0</v>
      </c>
      <c r="F103" s="218"/>
      <c r="G103" s="218"/>
      <c r="H103" s="218"/>
      <c r="I103" s="218"/>
      <c r="J103" s="214" t="str">
        <f>[1]Januar!J103</f>
        <v>S11</v>
      </c>
      <c r="K103" s="218" t="str">
        <f>[1]Januar!K103</f>
        <v>11:00 - 16:00 / 18:00 - 23:00</v>
      </c>
      <c r="L103" s="218"/>
      <c r="M103" s="218"/>
      <c r="N103" s="218"/>
      <c r="O103" s="218"/>
      <c r="P103" s="214">
        <f>[1]Januar!P103</f>
        <v>0</v>
      </c>
      <c r="Q103" s="218">
        <f>[1]Januar!Q103</f>
        <v>0</v>
      </c>
      <c r="R103" s="218"/>
      <c r="S103" s="218"/>
      <c r="T103" s="218"/>
      <c r="U103" s="218"/>
      <c r="V103" s="215"/>
      <c r="W103" s="214">
        <f>[1]Januar!W103</f>
        <v>0</v>
      </c>
      <c r="X103" s="218">
        <f>[1]Januar!X103</f>
        <v>0</v>
      </c>
      <c r="Y103" s="218"/>
      <c r="Z103" s="218"/>
      <c r="AA103" s="218"/>
      <c r="AB103" s="218"/>
      <c r="AC103" s="211">
        <f>[1]Januar!AC103</f>
        <v>0</v>
      </c>
      <c r="AD103" s="212">
        <f>[1]Januar!AD103</f>
        <v>0</v>
      </c>
      <c r="AE103" s="213"/>
      <c r="AF103" s="213"/>
      <c r="AG103" s="212">
        <f>[1]Januar!AG103</f>
        <v>0</v>
      </c>
      <c r="AH103" s="213">
        <f>[1]Januar!AH103</f>
        <v>0</v>
      </c>
      <c r="AI103" s="212"/>
      <c r="AJ103" s="73"/>
      <c r="AL103" s="75"/>
    </row>
    <row r="104" spans="1:38" ht="7" customHeight="1">
      <c r="A104" s="231" t="s">
        <v>69</v>
      </c>
      <c r="B104" s="218" t="s">
        <v>70</v>
      </c>
      <c r="C104" s="220"/>
      <c r="D104" s="211">
        <f>[1]Januar!D104</f>
        <v>0</v>
      </c>
      <c r="E104" s="212">
        <f>[1]Januar!E104</f>
        <v>0</v>
      </c>
      <c r="F104" s="212"/>
      <c r="G104" s="212"/>
      <c r="H104" s="212"/>
      <c r="I104" s="212"/>
      <c r="J104" s="211" t="str">
        <f>[1]Januar!J104</f>
        <v>S10</v>
      </c>
      <c r="K104" s="212" t="str">
        <f>[1]Januar!K104</f>
        <v>10:00 - 14:00 / 16:00 - 23:00</v>
      </c>
      <c r="L104" s="212"/>
      <c r="M104" s="212"/>
      <c r="N104" s="212"/>
      <c r="O104" s="212"/>
      <c r="P104" s="211">
        <f>[1]Januar!P104</f>
        <v>0</v>
      </c>
      <c r="Q104" s="212">
        <f>[1]Januar!Q104</f>
        <v>0</v>
      </c>
      <c r="R104" s="212"/>
      <c r="S104" s="212"/>
      <c r="T104" s="232"/>
      <c r="U104" s="232"/>
      <c r="V104" s="216"/>
      <c r="W104" s="211">
        <f>[1]Januar!W104</f>
        <v>0</v>
      </c>
      <c r="X104" s="212">
        <f>[1]Januar!X104</f>
        <v>0</v>
      </c>
      <c r="Y104" s="232"/>
      <c r="Z104" s="232"/>
      <c r="AA104" s="212"/>
      <c r="AB104" s="232"/>
      <c r="AC104" s="214">
        <f>[1]Januar!AC104</f>
        <v>0</v>
      </c>
      <c r="AD104" s="218">
        <f>[1]Januar!AD104</f>
        <v>0</v>
      </c>
      <c r="AE104" s="220"/>
      <c r="AF104" s="220"/>
      <c r="AG104" s="218">
        <f>[1]Januar!AG104</f>
        <v>0</v>
      </c>
      <c r="AH104" s="220">
        <f>[1]Januar!AH104</f>
        <v>0</v>
      </c>
      <c r="AI104" s="218"/>
      <c r="AJ104" s="73"/>
      <c r="AL104" s="75"/>
    </row>
    <row r="105" spans="1:38" ht="7" customHeight="1">
      <c r="A105" s="233" t="s">
        <v>71</v>
      </c>
      <c r="B105" s="212" t="s">
        <v>72</v>
      </c>
      <c r="C105" s="213"/>
      <c r="D105" s="214">
        <f>[1]Januar!D105</f>
        <v>0</v>
      </c>
      <c r="E105" s="218">
        <f>[1]Januar!E105</f>
        <v>0</v>
      </c>
      <c r="F105" s="218"/>
      <c r="G105" s="218"/>
      <c r="H105" s="218"/>
      <c r="I105" s="218"/>
      <c r="J105" s="214">
        <f>[1]Januar!J105</f>
        <v>0</v>
      </c>
      <c r="K105" s="218">
        <f>[1]Januar!K105</f>
        <v>0</v>
      </c>
      <c r="L105" s="218"/>
      <c r="M105" s="218"/>
      <c r="N105" s="218"/>
      <c r="O105" s="218"/>
      <c r="P105" s="214">
        <f>[1]Januar!P105</f>
        <v>0</v>
      </c>
      <c r="Q105" s="218">
        <f>[1]Januar!Q105</f>
        <v>0</v>
      </c>
      <c r="R105" s="218"/>
      <c r="S105" s="218"/>
      <c r="T105" s="220"/>
      <c r="U105" s="220"/>
      <c r="V105" s="220"/>
      <c r="W105" s="214">
        <f>[1]Januar!W105</f>
        <v>0</v>
      </c>
      <c r="X105" s="218">
        <f>[1]Januar!X105</f>
        <v>0</v>
      </c>
      <c r="Y105" s="218"/>
      <c r="Z105" s="218"/>
      <c r="AA105" s="218"/>
      <c r="AB105" s="218"/>
      <c r="AC105" s="211">
        <f>[1]Januar!AC105</f>
        <v>0</v>
      </c>
      <c r="AD105" s="212">
        <f>[1]Januar!AD105</f>
        <v>0</v>
      </c>
      <c r="AE105" s="213"/>
      <c r="AF105" s="213"/>
      <c r="AG105" s="212">
        <f>[1]Januar!AG105</f>
        <v>0</v>
      </c>
      <c r="AH105" s="213">
        <f>[1]Januar!AH105</f>
        <v>0</v>
      </c>
      <c r="AI105" s="212"/>
      <c r="AJ105" s="75"/>
      <c r="AK105" s="75"/>
      <c r="AL105" s="75"/>
    </row>
    <row r="106" spans="1:38" ht="7" customHeight="1">
      <c r="A106" s="234" t="s">
        <v>73</v>
      </c>
      <c r="B106" s="218" t="s">
        <v>74</v>
      </c>
      <c r="C106" s="220"/>
      <c r="D106" s="211">
        <f>[1]Januar!D106</f>
        <v>0</v>
      </c>
      <c r="E106" s="212">
        <f>[1]Januar!E106</f>
        <v>0</v>
      </c>
      <c r="F106" s="212"/>
      <c r="G106" s="212"/>
      <c r="H106" s="212"/>
      <c r="I106" s="212"/>
      <c r="J106" s="235">
        <f>[1]Januar!J106</f>
        <v>0</v>
      </c>
      <c r="K106" s="236">
        <f>[1]Januar!K106</f>
        <v>0</v>
      </c>
      <c r="L106" s="236"/>
      <c r="M106" s="236"/>
      <c r="N106" s="236"/>
      <c r="O106" s="236"/>
      <c r="P106" s="211">
        <f>[1]Januar!P106</f>
        <v>0</v>
      </c>
      <c r="Q106" s="212">
        <f>[1]Januar!Q106</f>
        <v>0</v>
      </c>
      <c r="R106" s="213"/>
      <c r="S106" s="213"/>
      <c r="T106" s="213"/>
      <c r="U106" s="213"/>
      <c r="V106" s="213"/>
      <c r="W106" s="211">
        <f>[1]Januar!W106</f>
        <v>0</v>
      </c>
      <c r="X106" s="212">
        <f>[1]Januar!X106</f>
        <v>0</v>
      </c>
      <c r="Y106" s="212"/>
      <c r="Z106" s="212"/>
      <c r="AA106" s="212"/>
      <c r="AB106" s="212"/>
      <c r="AC106" s="214">
        <f>[1]Januar!AC106</f>
        <v>0</v>
      </c>
      <c r="AD106" s="218">
        <f>[1]Januar!AD106</f>
        <v>0</v>
      </c>
      <c r="AE106" s="220"/>
      <c r="AF106" s="220"/>
      <c r="AG106" s="220">
        <f>[1]Januar!AG106</f>
        <v>0</v>
      </c>
      <c r="AH106" s="220">
        <f>[1]Januar!AH106</f>
        <v>0</v>
      </c>
      <c r="AI106" s="218"/>
      <c r="AJ106" s="75"/>
      <c r="AK106" s="75"/>
      <c r="AL106" s="75"/>
    </row>
    <row r="107" spans="1:38" ht="7" customHeight="1">
      <c r="A107" s="237" t="s">
        <v>75</v>
      </c>
      <c r="B107" s="212" t="s">
        <v>76</v>
      </c>
      <c r="C107" s="213"/>
      <c r="D107" s="214">
        <f>[1]Januar!D107</f>
        <v>0</v>
      </c>
      <c r="E107" s="218">
        <f>[1]Januar!E107</f>
        <v>0</v>
      </c>
      <c r="F107" s="218"/>
      <c r="G107" s="218"/>
      <c r="H107" s="218"/>
      <c r="I107" s="218"/>
      <c r="J107" s="214">
        <f>[1]Januar!J107</f>
        <v>0</v>
      </c>
      <c r="K107" s="218">
        <f>[1]Januar!K107</f>
        <v>0</v>
      </c>
      <c r="L107" s="220"/>
      <c r="M107" s="220"/>
      <c r="N107" s="220"/>
      <c r="O107" s="220"/>
      <c r="P107" s="214">
        <f>[1]Januar!P107</f>
        <v>0</v>
      </c>
      <c r="Q107" s="218">
        <f>[1]Januar!Q107</f>
        <v>0</v>
      </c>
      <c r="R107" s="220"/>
      <c r="S107" s="220"/>
      <c r="T107" s="220"/>
      <c r="U107" s="220"/>
      <c r="V107" s="220"/>
      <c r="W107" s="214">
        <f>[1]Januar!W107</f>
        <v>0</v>
      </c>
      <c r="X107" s="218">
        <f>[1]Januar!X107</f>
        <v>0</v>
      </c>
      <c r="Y107" s="218"/>
      <c r="Z107" s="218"/>
      <c r="AA107" s="218"/>
      <c r="AB107" s="218"/>
      <c r="AC107" s="211">
        <f>[1]Januar!AC107</f>
        <v>0</v>
      </c>
      <c r="AD107" s="212">
        <f>[1]Januar!AD107</f>
        <v>0</v>
      </c>
      <c r="AE107" s="213"/>
      <c r="AF107" s="213"/>
      <c r="AG107" s="213">
        <f>[1]Januar!AG107</f>
        <v>0</v>
      </c>
      <c r="AH107" s="213">
        <f>[1]Januar!AH107</f>
        <v>0</v>
      </c>
      <c r="AI107" s="212"/>
      <c r="AJ107" s="75"/>
      <c r="AK107" s="75"/>
      <c r="AL107" s="75"/>
    </row>
    <row r="108" spans="1:38" ht="7" customHeight="1">
      <c r="A108" s="238" t="s">
        <v>77</v>
      </c>
      <c r="B108" s="218" t="s">
        <v>78</v>
      </c>
      <c r="C108" s="220"/>
      <c r="D108" s="211" t="str">
        <f>[1]Januar!D108</f>
        <v>P</v>
      </c>
      <c r="E108" s="212" t="str">
        <f>[1]Januar!E108</f>
        <v>Präsenz 10:00 - Schluss</v>
      </c>
      <c r="F108" s="212"/>
      <c r="G108" s="212"/>
      <c r="H108" s="212"/>
      <c r="I108" s="212"/>
      <c r="J108" s="211">
        <f>[1]Januar!J108</f>
        <v>0</v>
      </c>
      <c r="K108" s="212">
        <f>[1]Januar!K108</f>
        <v>0</v>
      </c>
      <c r="L108" s="213"/>
      <c r="M108" s="213"/>
      <c r="N108" s="213"/>
      <c r="O108" s="213"/>
      <c r="P108" s="211">
        <f>[1]Januar!P108</f>
        <v>0</v>
      </c>
      <c r="Q108" s="212">
        <f>[1]Januar!Q108</f>
        <v>0</v>
      </c>
      <c r="R108" s="213"/>
      <c r="S108" s="213"/>
      <c r="T108" s="213"/>
      <c r="U108" s="213"/>
      <c r="V108" s="213"/>
      <c r="W108" s="211">
        <f>[1]Januar!W108</f>
        <v>0</v>
      </c>
      <c r="X108" s="212">
        <f>[1]Januar!X108</f>
        <v>0</v>
      </c>
      <c r="Y108" s="212"/>
      <c r="Z108" s="212"/>
      <c r="AA108" s="212"/>
      <c r="AB108" s="212"/>
      <c r="AC108" s="214">
        <f>[1]Januar!AC108</f>
        <v>0</v>
      </c>
      <c r="AD108" s="239">
        <f>[1]Januar!AD108</f>
        <v>0</v>
      </c>
      <c r="AE108" s="220"/>
      <c r="AF108" s="220"/>
      <c r="AG108" s="218">
        <f>[1]Januar!AG108</f>
        <v>0</v>
      </c>
      <c r="AH108" s="220">
        <f>[1]Januar!AH108</f>
        <v>0</v>
      </c>
      <c r="AI108" s="218"/>
      <c r="AJ108" s="75"/>
      <c r="AK108" s="75"/>
      <c r="AL108" s="75"/>
    </row>
    <row r="109" spans="1:38" ht="7" customHeight="1">
      <c r="A109" s="240" t="s">
        <v>79</v>
      </c>
      <c r="B109" s="241" t="s">
        <v>80</v>
      </c>
      <c r="C109" s="241"/>
      <c r="D109" s="242" t="str">
        <f>[1]Januar!D109</f>
        <v>B</v>
      </c>
      <c r="E109" s="243" t="str">
        <f>[1]Januar!E109</f>
        <v>Büro</v>
      </c>
      <c r="F109" s="244"/>
      <c r="G109" s="244"/>
      <c r="H109" s="244"/>
      <c r="I109" s="244"/>
      <c r="J109" s="242">
        <f>[1]Januar!J109</f>
        <v>0</v>
      </c>
      <c r="K109" s="243">
        <f>[1]Januar!K109</f>
        <v>0</v>
      </c>
      <c r="L109" s="244"/>
      <c r="M109" s="244"/>
      <c r="N109" s="244"/>
      <c r="O109" s="244"/>
      <c r="P109" s="242">
        <f>[1]Januar!P109</f>
        <v>0</v>
      </c>
      <c r="Q109" s="243">
        <f>[1]Januar!Q109</f>
        <v>0</v>
      </c>
      <c r="R109" s="244"/>
      <c r="S109" s="244"/>
      <c r="T109" s="244"/>
      <c r="U109" s="244"/>
      <c r="V109" s="244"/>
      <c r="W109" s="242">
        <f>[1]Januar!W109</f>
        <v>0</v>
      </c>
      <c r="X109" s="243">
        <f>[1]Januar!X109</f>
        <v>0</v>
      </c>
      <c r="Y109" s="244"/>
      <c r="Z109" s="244"/>
      <c r="AA109" s="244"/>
      <c r="AB109" s="244"/>
      <c r="AC109" s="211">
        <f>[1]Januar!AC109</f>
        <v>0</v>
      </c>
      <c r="AD109" s="212">
        <f>[1]Januar!AD109</f>
        <v>0</v>
      </c>
      <c r="AE109" s="213"/>
      <c r="AF109" s="213"/>
      <c r="AG109" s="212">
        <f>[1]Januar!AG109</f>
        <v>0</v>
      </c>
      <c r="AH109" s="212">
        <f>[1]Januar!AH109</f>
        <v>0</v>
      </c>
      <c r="AI109" s="212"/>
      <c r="AJ109" s="75"/>
      <c r="AK109" s="75"/>
      <c r="AL109" s="75"/>
    </row>
    <row r="110" spans="1:38" ht="7" customHeight="1">
      <c r="A110" s="112"/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  <c r="R110" s="112"/>
      <c r="S110" s="112"/>
      <c r="T110" s="112"/>
      <c r="U110" s="112"/>
      <c r="V110" s="112"/>
      <c r="W110" s="112"/>
      <c r="X110" s="112"/>
      <c r="Y110" s="112"/>
      <c r="Z110" s="112"/>
      <c r="AA110" s="112"/>
      <c r="AB110" s="112"/>
      <c r="AC110" s="112"/>
      <c r="AE110" s="245"/>
      <c r="AF110" s="245"/>
    </row>
    <row r="111" spans="1:38" ht="28" customHeight="1">
      <c r="A111" s="246"/>
      <c r="B111" s="246"/>
      <c r="C111" s="246"/>
      <c r="D111" s="246"/>
      <c r="E111" s="246"/>
      <c r="F111" s="246"/>
      <c r="G111" s="246"/>
      <c r="H111" s="246"/>
      <c r="I111" s="246"/>
      <c r="J111" s="246"/>
      <c r="K111" s="247"/>
      <c r="L111" s="151"/>
      <c r="M111" s="247"/>
      <c r="N111" s="151"/>
      <c r="O111" s="247"/>
      <c r="P111" s="247"/>
      <c r="Q111" s="248" t="s">
        <v>81</v>
      </c>
      <c r="R111" s="247"/>
      <c r="S111" s="151"/>
      <c r="T111" s="151"/>
      <c r="U111" s="151"/>
      <c r="V111" s="247"/>
      <c r="W111" s="247"/>
      <c r="X111" s="249"/>
      <c r="Y111" s="250"/>
      <c r="Z111" s="250"/>
      <c r="AA111" s="249"/>
      <c r="AB111" s="249"/>
      <c r="AC111" s="250"/>
      <c r="AD111" s="249"/>
      <c r="AE111" s="249"/>
      <c r="AF111" s="250"/>
      <c r="AG111" s="250"/>
      <c r="AH111" s="250"/>
      <c r="AI111" s="249"/>
      <c r="AK111" s="103"/>
    </row>
    <row r="112" spans="1:38" ht="26" customHeight="1">
      <c r="B112" s="103"/>
      <c r="AK112" s="103"/>
    </row>
    <row r="113" spans="2:37" ht="26" customHeight="1">
      <c r="B113" s="103"/>
      <c r="AK113" s="103"/>
    </row>
    <row r="114" spans="2:37" ht="26" customHeight="1">
      <c r="B114" s="103"/>
      <c r="AK114" s="103"/>
    </row>
    <row r="115" spans="2:37">
      <c r="B115" s="103"/>
      <c r="AK115" s="103"/>
    </row>
    <row r="116" spans="2:37">
      <c r="B116" s="103"/>
      <c r="AK116" s="103"/>
    </row>
    <row r="117" spans="2:37">
      <c r="B117" s="103"/>
      <c r="AK117" s="103"/>
    </row>
    <row r="118" spans="2:37">
      <c r="B118" s="103"/>
      <c r="AK118" s="103"/>
    </row>
    <row r="119" spans="2:37">
      <c r="B119" s="103"/>
      <c r="AK119" s="103"/>
    </row>
    <row r="120" spans="2:37">
      <c r="B120" s="103"/>
      <c r="AK120" s="103"/>
    </row>
    <row r="121" spans="2:37">
      <c r="B121" s="103"/>
      <c r="AK121" s="103"/>
    </row>
    <row r="122" spans="2:37">
      <c r="B122" s="103"/>
      <c r="AK122" s="103"/>
    </row>
    <row r="123" spans="2:37">
      <c r="B123" s="103"/>
      <c r="AK123" s="103"/>
    </row>
    <row r="124" spans="2:37">
      <c r="B124" s="103"/>
      <c r="AK124" s="103"/>
    </row>
    <row r="125" spans="2:37">
      <c r="B125" s="103"/>
      <c r="AK125" s="103"/>
    </row>
    <row r="126" spans="2:37">
      <c r="B126" s="103"/>
      <c r="AK126" s="103"/>
    </row>
    <row r="127" spans="2:37">
      <c r="B127" s="103"/>
      <c r="AK127" s="103"/>
    </row>
    <row r="128" spans="2:37">
      <c r="B128" s="103"/>
      <c r="AK128" s="103"/>
    </row>
    <row r="129" spans="2:37">
      <c r="B129" s="103"/>
      <c r="AK129" s="103"/>
    </row>
    <row r="130" spans="2:37">
      <c r="B130" s="103"/>
      <c r="AK130" s="103"/>
    </row>
    <row r="131" spans="2:37">
      <c r="B131" s="103"/>
      <c r="AK131" s="103"/>
    </row>
    <row r="132" spans="2:37">
      <c r="B132" s="103"/>
      <c r="AK132" s="103"/>
    </row>
    <row r="133" spans="2:37">
      <c r="B133" s="103"/>
      <c r="AK133" s="103"/>
    </row>
    <row r="134" spans="2:37">
      <c r="B134" s="103"/>
      <c r="AK134" s="103"/>
    </row>
    <row r="135" spans="2:37">
      <c r="B135" s="103"/>
      <c r="AK135" s="103"/>
    </row>
    <row r="136" spans="2:37">
      <c r="B136" s="103"/>
      <c r="AK136" s="103"/>
    </row>
    <row r="137" spans="2:37">
      <c r="B137" s="103"/>
      <c r="AK137" s="103"/>
    </row>
    <row r="138" spans="2:37">
      <c r="B138" s="103"/>
      <c r="AK138" s="103"/>
    </row>
    <row r="139" spans="2:37">
      <c r="B139" s="103"/>
      <c r="AK139" s="103"/>
    </row>
    <row r="140" spans="2:37">
      <c r="B140" s="103"/>
      <c r="AK140" s="103"/>
    </row>
    <row r="141" spans="2:37">
      <c r="B141" s="103"/>
      <c r="AK141" s="103"/>
    </row>
    <row r="142" spans="2:37">
      <c r="B142" s="103"/>
      <c r="AK142" s="103"/>
    </row>
    <row r="143" spans="2:37">
      <c r="B143" s="103"/>
      <c r="AK143" s="103"/>
    </row>
    <row r="144" spans="2:37">
      <c r="B144" s="103"/>
      <c r="AK144" s="103"/>
    </row>
    <row r="145" spans="2:37">
      <c r="B145" s="103"/>
      <c r="AK145" s="103"/>
    </row>
    <row r="146" spans="2:37">
      <c r="B146" s="103"/>
      <c r="AK146" s="103"/>
    </row>
    <row r="147" spans="2:37">
      <c r="B147" s="103"/>
      <c r="AK147" s="103"/>
    </row>
    <row r="148" spans="2:37">
      <c r="B148" s="103"/>
      <c r="AK148" s="103"/>
    </row>
    <row r="149" spans="2:37">
      <c r="B149" s="103"/>
      <c r="AK149" s="103"/>
    </row>
    <row r="150" spans="2:37">
      <c r="B150" s="103"/>
      <c r="AK150" s="103"/>
    </row>
    <row r="151" spans="2:37">
      <c r="B151" s="103"/>
      <c r="AK151" s="103"/>
    </row>
    <row r="152" spans="2:37">
      <c r="B152" s="103"/>
      <c r="AK152" s="103"/>
    </row>
    <row r="153" spans="2:37">
      <c r="B153" s="103"/>
      <c r="AK153" s="103"/>
    </row>
    <row r="154" spans="2:37">
      <c r="B154" s="103"/>
      <c r="AK154" s="103"/>
    </row>
    <row r="155" spans="2:37">
      <c r="B155" s="103"/>
      <c r="AK155" s="103"/>
    </row>
    <row r="156" spans="2:37">
      <c r="B156" s="103"/>
      <c r="AK156" s="103"/>
    </row>
    <row r="157" spans="2:37">
      <c r="B157" s="103"/>
      <c r="AK157" s="103"/>
    </row>
    <row r="158" spans="2:37">
      <c r="B158" s="103"/>
      <c r="AK158" s="103"/>
    </row>
    <row r="159" spans="2:37">
      <c r="B159" s="103"/>
      <c r="AK159" s="103"/>
    </row>
    <row r="160" spans="2:37">
      <c r="B160" s="103"/>
      <c r="AK160" s="103"/>
    </row>
    <row r="161" spans="2:37">
      <c r="B161" s="103"/>
      <c r="AK161" s="103"/>
    </row>
    <row r="162" spans="2:37">
      <c r="B162" s="103"/>
      <c r="AK162" s="103"/>
    </row>
    <row r="163" spans="2:37">
      <c r="B163" s="103"/>
      <c r="AK163" s="103"/>
    </row>
    <row r="164" spans="2:37">
      <c r="B164" s="103"/>
      <c r="AK164" s="103"/>
    </row>
    <row r="165" spans="2:37">
      <c r="B165" s="103"/>
      <c r="AK165" s="103"/>
    </row>
    <row r="166" spans="2:37">
      <c r="B166" s="103"/>
      <c r="AK166" s="103"/>
    </row>
    <row r="167" spans="2:37">
      <c r="B167" s="103"/>
      <c r="AK167" s="103"/>
    </row>
    <row r="168" spans="2:37">
      <c r="B168" s="103"/>
      <c r="AK168" s="103"/>
    </row>
    <row r="169" spans="2:37">
      <c r="B169" s="103"/>
      <c r="AK169" s="103"/>
    </row>
    <row r="170" spans="2:37">
      <c r="B170" s="103"/>
      <c r="AK170" s="103"/>
    </row>
    <row r="171" spans="2:37">
      <c r="B171" s="103"/>
      <c r="AK171" s="103"/>
    </row>
    <row r="172" spans="2:37">
      <c r="B172" s="103"/>
      <c r="AK172" s="103"/>
    </row>
    <row r="173" spans="2:37">
      <c r="B173" s="103"/>
      <c r="AK173" s="103"/>
    </row>
    <row r="174" spans="2:37">
      <c r="B174" s="103"/>
      <c r="AK174" s="103"/>
    </row>
    <row r="175" spans="2:37">
      <c r="B175" s="103"/>
      <c r="AK175" s="103"/>
    </row>
    <row r="176" spans="2:37">
      <c r="B176" s="103"/>
      <c r="AK176" s="103"/>
    </row>
    <row r="177" spans="2:37">
      <c r="B177" s="103"/>
      <c r="AK177" s="103"/>
    </row>
    <row r="178" spans="2:37">
      <c r="B178" s="103"/>
      <c r="AK178" s="103"/>
    </row>
    <row r="179" spans="2:37">
      <c r="B179" s="103"/>
      <c r="AK179" s="103"/>
    </row>
    <row r="180" spans="2:37">
      <c r="B180" s="103"/>
      <c r="AK180" s="103"/>
    </row>
    <row r="181" spans="2:37">
      <c r="B181" s="103"/>
      <c r="AK181" s="103"/>
    </row>
    <row r="182" spans="2:37">
      <c r="B182" s="103"/>
      <c r="AK182" s="103"/>
    </row>
    <row r="183" spans="2:37">
      <c r="B183" s="103"/>
      <c r="AK183" s="103"/>
    </row>
    <row r="184" spans="2:37">
      <c r="B184" s="103"/>
      <c r="AK184" s="103"/>
    </row>
    <row r="185" spans="2:37">
      <c r="B185" s="103"/>
      <c r="AK185" s="103"/>
    </row>
    <row r="186" spans="2:37">
      <c r="B186" s="103"/>
      <c r="AK186" s="103"/>
    </row>
    <row r="187" spans="2:37">
      <c r="B187" s="103"/>
      <c r="AK187" s="103"/>
    </row>
    <row r="188" spans="2:37">
      <c r="B188" s="103"/>
      <c r="AK188" s="103"/>
    </row>
    <row r="189" spans="2:37">
      <c r="B189" s="103"/>
      <c r="AK189" s="103"/>
    </row>
    <row r="190" spans="2:37">
      <c r="B190" s="103"/>
      <c r="AK190" s="103"/>
    </row>
    <row r="191" spans="2:37">
      <c r="B191" s="103"/>
      <c r="AK191" s="103"/>
    </row>
    <row r="192" spans="2:37">
      <c r="B192" s="103"/>
      <c r="AK192" s="103"/>
    </row>
    <row r="193" spans="2:37">
      <c r="B193" s="103"/>
      <c r="AK193" s="103"/>
    </row>
    <row r="194" spans="2:37">
      <c r="B194" s="103"/>
      <c r="AK194" s="103"/>
    </row>
    <row r="195" spans="2:37">
      <c r="B195" s="103"/>
      <c r="AK195" s="103"/>
    </row>
    <row r="196" spans="2:37">
      <c r="B196" s="103"/>
      <c r="AK196" s="103"/>
    </row>
    <row r="197" spans="2:37">
      <c r="B197" s="103"/>
      <c r="AK197" s="103"/>
    </row>
    <row r="198" spans="2:37">
      <c r="B198" s="103"/>
      <c r="AK198" s="103"/>
    </row>
    <row r="199" spans="2:37">
      <c r="B199" s="103"/>
      <c r="AK199" s="103"/>
    </row>
    <row r="200" spans="2:37">
      <c r="B200" s="103"/>
      <c r="AK200" s="103"/>
    </row>
    <row r="201" spans="2:37">
      <c r="B201" s="103"/>
      <c r="AK201" s="103"/>
    </row>
    <row r="202" spans="2:37">
      <c r="B202" s="103"/>
      <c r="AK202" s="103"/>
    </row>
    <row r="203" spans="2:37">
      <c r="B203" s="103"/>
      <c r="AK203" s="103"/>
    </row>
    <row r="204" spans="2:37">
      <c r="B204" s="103"/>
      <c r="AK204" s="103"/>
    </row>
    <row r="205" spans="2:37">
      <c r="B205" s="103"/>
      <c r="AK205" s="103"/>
    </row>
    <row r="206" spans="2:37">
      <c r="B206" s="103"/>
      <c r="AK206" s="103"/>
    </row>
    <row r="207" spans="2:37">
      <c r="B207" s="103"/>
      <c r="AK207" s="103"/>
    </row>
    <row r="208" spans="2:37">
      <c r="B208" s="103"/>
      <c r="AK208" s="103"/>
    </row>
    <row r="209" spans="2:37">
      <c r="B209" s="103"/>
      <c r="AK209" s="103"/>
    </row>
    <row r="210" spans="2:37">
      <c r="B210" s="103"/>
      <c r="AK210" s="103"/>
    </row>
    <row r="211" spans="2:37">
      <c r="B211" s="103"/>
      <c r="AK211" s="103"/>
    </row>
    <row r="212" spans="2:37">
      <c r="B212" s="103"/>
      <c r="AK212" s="103"/>
    </row>
    <row r="213" spans="2:37">
      <c r="B213" s="103"/>
      <c r="AK213" s="103"/>
    </row>
    <row r="214" spans="2:37">
      <c r="B214" s="103"/>
      <c r="AK214" s="103"/>
    </row>
    <row r="215" spans="2:37">
      <c r="B215" s="103"/>
      <c r="AK215" s="103"/>
    </row>
    <row r="216" spans="2:37">
      <c r="B216" s="103"/>
      <c r="AK216" s="103"/>
    </row>
    <row r="217" spans="2:37">
      <c r="B217" s="103"/>
      <c r="AK217" s="103"/>
    </row>
    <row r="218" spans="2:37">
      <c r="B218" s="103"/>
      <c r="AK218" s="103"/>
    </row>
    <row r="219" spans="2:37">
      <c r="B219" s="103"/>
      <c r="AK219" s="103"/>
    </row>
    <row r="220" spans="2:37">
      <c r="B220" s="103"/>
      <c r="AK220" s="103"/>
    </row>
    <row r="221" spans="2:37">
      <c r="B221" s="103"/>
      <c r="AK221" s="103"/>
    </row>
    <row r="222" spans="2:37">
      <c r="B222" s="103"/>
      <c r="AK222" s="103"/>
    </row>
    <row r="223" spans="2:37">
      <c r="B223" s="103"/>
      <c r="AK223" s="103"/>
    </row>
    <row r="224" spans="2:37">
      <c r="B224" s="103"/>
      <c r="AK224" s="103"/>
    </row>
    <row r="225" spans="2:37">
      <c r="B225" s="103"/>
      <c r="AK225" s="103"/>
    </row>
    <row r="226" spans="2:37">
      <c r="B226" s="103"/>
      <c r="AK226" s="103"/>
    </row>
    <row r="227" spans="2:37">
      <c r="B227" s="103"/>
      <c r="AK227" s="103"/>
    </row>
    <row r="228" spans="2:37">
      <c r="B228" s="103"/>
      <c r="AK228" s="103"/>
    </row>
    <row r="229" spans="2:37">
      <c r="B229" s="103"/>
      <c r="AK229" s="103"/>
    </row>
    <row r="230" spans="2:37">
      <c r="B230" s="103"/>
      <c r="AK230" s="103"/>
    </row>
    <row r="231" spans="2:37">
      <c r="B231" s="103"/>
      <c r="AK231" s="103"/>
    </row>
    <row r="232" spans="2:37">
      <c r="B232" s="103"/>
      <c r="AK232" s="103"/>
    </row>
    <row r="233" spans="2:37">
      <c r="B233" s="103"/>
      <c r="AK233" s="103"/>
    </row>
    <row r="234" spans="2:37">
      <c r="B234" s="103"/>
      <c r="AK234" s="103"/>
    </row>
    <row r="235" spans="2:37">
      <c r="B235" s="103"/>
      <c r="AK235" s="103"/>
    </row>
    <row r="236" spans="2:37">
      <c r="B236" s="103"/>
      <c r="AK236" s="103"/>
    </row>
    <row r="237" spans="2:37">
      <c r="B237" s="103"/>
      <c r="AK237" s="103"/>
    </row>
    <row r="238" spans="2:37">
      <c r="B238" s="103"/>
      <c r="AK238" s="103"/>
    </row>
    <row r="239" spans="2:37">
      <c r="B239" s="103"/>
      <c r="AK239" s="103"/>
    </row>
    <row r="240" spans="2:37">
      <c r="B240" s="103"/>
      <c r="AK240" s="103"/>
    </row>
    <row r="241" spans="2:37">
      <c r="B241" s="103"/>
      <c r="AK241" s="103"/>
    </row>
    <row r="242" spans="2:37">
      <c r="B242" s="103"/>
      <c r="AK242" s="103"/>
    </row>
    <row r="243" spans="2:37">
      <c r="B243" s="103"/>
      <c r="AK243" s="103"/>
    </row>
    <row r="244" spans="2:37">
      <c r="B244" s="103"/>
      <c r="AK244" s="103"/>
    </row>
    <row r="245" spans="2:37">
      <c r="B245" s="103"/>
      <c r="AK245" s="103"/>
    </row>
    <row r="246" spans="2:37">
      <c r="B246" s="103"/>
      <c r="AK246" s="103"/>
    </row>
    <row r="247" spans="2:37">
      <c r="B247" s="103"/>
      <c r="AK247" s="103"/>
    </row>
    <row r="248" spans="2:37">
      <c r="B248" s="103"/>
      <c r="AK248" s="103"/>
    </row>
    <row r="249" spans="2:37">
      <c r="B249" s="103"/>
      <c r="AK249" s="103"/>
    </row>
    <row r="250" spans="2:37">
      <c r="B250" s="103"/>
      <c r="AK250" s="103"/>
    </row>
    <row r="251" spans="2:37">
      <c r="B251" s="103"/>
      <c r="AK251" s="103"/>
    </row>
    <row r="252" spans="2:37">
      <c r="B252" s="103"/>
      <c r="AK252" s="103"/>
    </row>
    <row r="253" spans="2:37">
      <c r="B253" s="103"/>
      <c r="AK253" s="103"/>
    </row>
    <row r="254" spans="2:37">
      <c r="B254" s="103"/>
      <c r="AK254" s="103"/>
    </row>
    <row r="255" spans="2:37">
      <c r="B255" s="103"/>
      <c r="AK255" s="103"/>
    </row>
    <row r="256" spans="2:37">
      <c r="B256" s="103"/>
      <c r="AK256" s="103"/>
    </row>
    <row r="257" spans="2:37">
      <c r="B257" s="103"/>
      <c r="AK257" s="103"/>
    </row>
    <row r="258" spans="2:37">
      <c r="B258" s="103"/>
      <c r="AK258" s="103"/>
    </row>
    <row r="259" spans="2:37">
      <c r="B259" s="103"/>
      <c r="AK259" s="103"/>
    </row>
    <row r="260" spans="2:37">
      <c r="B260" s="103"/>
      <c r="AK260" s="103"/>
    </row>
    <row r="261" spans="2:37">
      <c r="B261" s="103"/>
      <c r="AK261" s="103"/>
    </row>
    <row r="262" spans="2:37">
      <c r="B262" s="103"/>
      <c r="AK262" s="103"/>
    </row>
    <row r="263" spans="2:37">
      <c r="B263" s="103"/>
      <c r="AK263" s="103"/>
    </row>
    <row r="264" spans="2:37">
      <c r="B264" s="103"/>
      <c r="AK264" s="103"/>
    </row>
    <row r="265" spans="2:37">
      <c r="B265" s="103"/>
      <c r="AK265" s="103"/>
    </row>
    <row r="266" spans="2:37">
      <c r="B266" s="103"/>
      <c r="AK266" s="103"/>
    </row>
    <row r="267" spans="2:37">
      <c r="B267" s="103"/>
      <c r="AK267" s="103"/>
    </row>
    <row r="268" spans="2:37">
      <c r="B268" s="103"/>
      <c r="AK268" s="103"/>
    </row>
    <row r="269" spans="2:37">
      <c r="B269" s="103"/>
      <c r="AK269" s="103"/>
    </row>
    <row r="270" spans="2:37">
      <c r="B270" s="103"/>
      <c r="AK270" s="103"/>
    </row>
    <row r="271" spans="2:37">
      <c r="B271" s="103"/>
      <c r="AK271" s="103"/>
    </row>
    <row r="272" spans="2:37">
      <c r="B272" s="103"/>
      <c r="AK272" s="103"/>
    </row>
    <row r="273" spans="2:37">
      <c r="B273" s="103"/>
      <c r="AK273" s="103"/>
    </row>
    <row r="274" spans="2:37">
      <c r="B274" s="103"/>
      <c r="AK274" s="103"/>
    </row>
    <row r="275" spans="2:37">
      <c r="B275" s="103"/>
      <c r="AK275" s="103"/>
    </row>
    <row r="276" spans="2:37">
      <c r="B276" s="103"/>
      <c r="AK276" s="103"/>
    </row>
    <row r="277" spans="2:37">
      <c r="B277" s="103"/>
      <c r="AK277" s="103"/>
    </row>
    <row r="278" spans="2:37">
      <c r="B278" s="103"/>
      <c r="AK278" s="103"/>
    </row>
    <row r="279" spans="2:37">
      <c r="B279" s="103"/>
      <c r="AK279" s="103"/>
    </row>
    <row r="280" spans="2:37">
      <c r="B280" s="103"/>
      <c r="AK280" s="103"/>
    </row>
    <row r="281" spans="2:37">
      <c r="B281" s="103"/>
      <c r="AK281" s="103"/>
    </row>
    <row r="282" spans="2:37">
      <c r="B282" s="103"/>
      <c r="AK282" s="103"/>
    </row>
    <row r="283" spans="2:37">
      <c r="B283" s="103"/>
      <c r="AK283" s="103"/>
    </row>
    <row r="284" spans="2:37">
      <c r="B284" s="103"/>
      <c r="AK284" s="103"/>
    </row>
    <row r="285" spans="2:37">
      <c r="B285" s="103"/>
      <c r="AK285" s="103"/>
    </row>
    <row r="1000" spans="33:33">
      <c r="AG1000" s="251">
        <v>45799.666342592594</v>
      </c>
    </row>
    <row r="1001" spans="33:33">
      <c r="AG1001" s="251"/>
    </row>
    <row r="1002" spans="33:33">
      <c r="AG1002" s="251"/>
    </row>
    <row r="1003" spans="33:33">
      <c r="AG1003" s="251"/>
    </row>
    <row r="1004" spans="33:33">
      <c r="AG1004" s="251"/>
    </row>
    <row r="1005" spans="33:33">
      <c r="AG1005" s="251"/>
    </row>
    <row r="1006" spans="33:33">
      <c r="AG1006" s="251"/>
    </row>
    <row r="1007" spans="33:33">
      <c r="AG1007" s="251"/>
    </row>
    <row r="1008" spans="33:33">
      <c r="AG1008" s="251"/>
    </row>
    <row r="1009" spans="33:33">
      <c r="AG1009" s="251"/>
    </row>
    <row r="1010" spans="33:33">
      <c r="AG1010" s="251"/>
    </row>
    <row r="1011" spans="33:33">
      <c r="AG1011" s="251"/>
    </row>
    <row r="1012" spans="33:33">
      <c r="AG1012" s="251"/>
    </row>
  </sheetData>
  <sheetProtection selectLockedCells="1"/>
  <mergeCells count="12">
    <mergeCell ref="AO1:AQ1"/>
    <mergeCell ref="AR1:AS1"/>
    <mergeCell ref="AT1:AV1"/>
    <mergeCell ref="AW1:AY1"/>
    <mergeCell ref="AT3:AU3"/>
    <mergeCell ref="AG82:AI82"/>
    <mergeCell ref="A1:A2"/>
    <mergeCell ref="B1:C2"/>
    <mergeCell ref="AI1:AI2"/>
    <mergeCell ref="AJ1:AJ2"/>
    <mergeCell ref="AK1:AL2"/>
    <mergeCell ref="AM1:AN1"/>
  </mergeCells>
  <conditionalFormatting sqref="D1:AH81">
    <cfRule type="expression" dxfId="1" priority="1" stopIfTrue="1">
      <formula>D1="X"</formula>
    </cfRule>
    <cfRule type="expression" dxfId="2" priority="2" stopIfTrue="1">
      <formula>D1="XX"</formula>
    </cfRule>
    <cfRule type="expression" dxfId="16" priority="3" stopIfTrue="1">
      <formula>D1="F"</formula>
    </cfRule>
    <cfRule type="expression" dxfId="15" priority="4" stopIfTrue="1">
      <formula>D1="K"</formula>
    </cfRule>
    <cfRule type="expression" dxfId="14" priority="5" stopIfTrue="1">
      <formula>D1="U"</formula>
    </cfRule>
    <cfRule type="expression" dxfId="13" priority="6" stopIfTrue="1">
      <formula>D1="FU"</formula>
    </cfRule>
    <cfRule type="expression" dxfId="12" priority="8" stopIfTrue="1">
      <formula>D1="KU"</formula>
    </cfRule>
    <cfRule type="expression" dxfId="11" priority="9" stopIfTrue="1">
      <formula>D1="ZÜ"</formula>
    </cfRule>
    <cfRule type="expression" dxfId="10" priority="10" stopIfTrue="1">
      <formula>D1="BS"</formula>
    </cfRule>
    <cfRule type="expression" dxfId="9" priority="11" stopIfTrue="1">
      <formula>D1="SU"</formula>
    </cfRule>
    <cfRule type="expression" dxfId="8" priority="12" stopIfTrue="1">
      <formula>D1="BE"</formula>
    </cfRule>
    <cfRule type="expression" dxfId="7" priority="13" stopIfTrue="1">
      <formula>D1="C"</formula>
    </cfRule>
    <cfRule type="expression" dxfId="6" priority="14" stopIfTrue="1">
      <formula>D1="W"</formula>
    </cfRule>
    <cfRule type="expression" dxfId="5" priority="15" stopIfTrue="1">
      <formula>D1="MI"</formula>
    </cfRule>
    <cfRule type="expression" dxfId="4" priority="16" stopIfTrue="1">
      <formula>OR(MOD(D$1,7)=1,COUNTIF(FT,D$1)&gt;0)</formula>
    </cfRule>
    <cfRule type="expression" dxfId="3" priority="17" stopIfTrue="1">
      <formula>OR(MOD(D$1,7)=1,COUNTIF(Events,D$1)&gt;0)</formula>
    </cfRule>
  </conditionalFormatting>
  <conditionalFormatting sqref="D1:AH2">
    <cfRule type="timePeriod" dxfId="0" priority="7" stopIfTrue="1" timePeriod="today">
      <formula>FLOOR(D1,1)=TODAY()</formula>
    </cfRule>
  </conditionalFormatting>
  <printOptions horizontalCentered="1"/>
  <pageMargins left="0.45" right="0.45" top="0.94" bottom="0.95000000000000007" header="0.30000000000000004" footer="0.30000000000000004"/>
  <pageSetup paperSize="9" scale="94" orientation="landscape" horizontalDpi="0" verticalDpi="0"/>
  <headerFooter>
    <oddHeader>&amp;L&amp;"Century Gothic,Fett"&amp;24&amp;K1F497DDIENSTPLAN&amp;C&amp;"Century Gothic,Fett"&amp;24&amp;K1F497D&amp;A&amp;R&amp;G</oddHeader>
    <oddFooter>&amp;L&amp;"Century Gothic,Fett"&amp;8&amp;K1F497DRingo Berndt_x000D_Schlegelstrasse 12_x000D_71229 Leonberg&amp;R&amp;"Century Gothic,Fett"&amp;8&amp;K1F497D&amp;F</oddFooter>
  </headerFooter>
  <drawing r:id="rId1"/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Woche 22</vt:lpstr>
      <vt:lpstr>Mai</vt:lpstr>
      <vt:lpstr>Mai!Druckbereich</vt:lpstr>
      <vt:lpstr>'Woche 22'!Druckbereich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Ringo Berndt</dc:creator>
  <cp:lastModifiedBy>Ringo Berndt</cp:lastModifiedBy>
  <dcterms:created xsi:type="dcterms:W3CDTF">2025-05-22T15:17:06Z</dcterms:created>
  <dcterms:modified xsi:type="dcterms:W3CDTF">2025-05-22T15:18:06Z</dcterms:modified>
</cp:coreProperties>
</file>