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dPa\Desktop\"/>
    </mc:Choice>
  </mc:AlternateContent>
  <xr:revisionPtr revIDLastSave="0" documentId="13_ncr:1_{581B2A23-36A1-413D-A693-E6C192A71CE8}" xr6:coauthVersionLast="47" xr6:coauthVersionMax="47" xr10:uidLastSave="{00000000-0000-0000-0000-000000000000}"/>
  <bookViews>
    <workbookView xWindow="-120" yWindow="-120" windowWidth="29040" windowHeight="15720" xr2:uid="{A09618A3-68E4-41FC-8C9B-7CB625D796A0}"/>
  </bookViews>
  <sheets>
    <sheet name="Spielplan" sheetId="2" r:id="rId1"/>
    <sheet name="Teilnehmende Mannschaften" sheetId="3" r:id="rId2"/>
  </sheets>
  <externalReferences>
    <externalReference r:id="rId3"/>
    <externalReference r:id="rId4"/>
    <externalReference r:id="rId5"/>
  </externalReferences>
  <definedNames>
    <definedName name="a" localSheetId="1">#REF!</definedName>
    <definedName name="a">[2]Übersicht!$A$2</definedName>
    <definedName name="aaaa" localSheetId="1">#REF!</definedName>
    <definedName name="aaaa">[3]Übersicht!#REF!</definedName>
    <definedName name="Daten">#REF!</definedName>
    <definedName name="Daten___0">#REF!</definedName>
    <definedName name="Daten___5">#REF!</definedName>
    <definedName name="Daten___6">#REF!</definedName>
    <definedName name="Daten___8">#REF!</definedName>
    <definedName name="Daten_5">#REF!</definedName>
    <definedName name="Daten_6">#REF!</definedName>
    <definedName name="Daten_7">#REF!</definedName>
    <definedName name="Daten_8">#REF!</definedName>
    <definedName name="Daten_9">#REF!</definedName>
    <definedName name="Dropdown">'Teilnehmende Mannschaften'!$B$2:$B$44</definedName>
    <definedName name="_xlnm.Print_Area" localSheetId="0">Spielplan!$H$1:$AH$55</definedName>
    <definedName name="Einnahmen">#REF!</definedName>
    <definedName name="GroupsToSchedule">#REF!</definedName>
    <definedName name="Gruppen">#REF!</definedName>
    <definedName name="h" localSheetId="1">#REF!</definedName>
    <definedName name="h">[2]Übersicht!$A$314</definedName>
    <definedName name="home">#REF!</definedName>
    <definedName name="homescore">#REF!</definedName>
    <definedName name="InOut">#REF!</definedName>
    <definedName name="MaxKratzer">#REF!</definedName>
    <definedName name="MehrSchichten">#REF!</definedName>
    <definedName name="RundenEinwurf">#REF!</definedName>
    <definedName name="RundenLegs">#REF!</definedName>
    <definedName name="Starter">#REF!</definedName>
    <definedName name="TeamA1">#REF!</definedName>
    <definedName name="TeamA10">#REF!</definedName>
    <definedName name="TeamA2">#REF!</definedName>
    <definedName name="TeamA3">#REF!</definedName>
    <definedName name="TeamA4">#REF!</definedName>
    <definedName name="TeamA5">#REF!</definedName>
    <definedName name="TeamA6">#REF!</definedName>
    <definedName name="TeamA7">#REF!</definedName>
    <definedName name="TeamA8">#REF!</definedName>
    <definedName name="TeamA9">#REF!</definedName>
    <definedName name="TeamB1">#REF!</definedName>
    <definedName name="TeamB2">#REF!</definedName>
    <definedName name="TeamB3">#REF!</definedName>
    <definedName name="TeamB4">#REF!</definedName>
    <definedName name="TeamB5">#REF!</definedName>
    <definedName name="TeamB6">#REF!</definedName>
    <definedName name="TeamB7">#REF!</definedName>
    <definedName name="TeamB8">#REF!</definedName>
    <definedName name="TeamB9">#REF!</definedName>
    <definedName name="TeamC1">#REF!</definedName>
    <definedName name="TeamC10">#REF!</definedName>
    <definedName name="TeamC2">#REF!</definedName>
    <definedName name="TeamC3">#REF!</definedName>
    <definedName name="TeamC4">#REF!</definedName>
    <definedName name="TeamC5">#REF!</definedName>
    <definedName name="TeamC6">#REF!</definedName>
    <definedName name="TeamC7">#REF!</definedName>
    <definedName name="TeamC8">#REF!</definedName>
    <definedName name="TeamC9">#REF!</definedName>
    <definedName name="TeamD1">#REF!</definedName>
    <definedName name="TeamD10">#REF!</definedName>
    <definedName name="TeamD2">#REF!</definedName>
    <definedName name="TeamD3">#REF!</definedName>
    <definedName name="TeamD4">#REF!</definedName>
    <definedName name="TeamD5">#REF!</definedName>
    <definedName name="TeamD6">#REF!</definedName>
    <definedName name="TeamD7">#REF!</definedName>
    <definedName name="TeamD8">#REF!</definedName>
    <definedName name="TeamD9">#REF!</definedName>
    <definedName name="TeilnehmerStat">#REF!</definedName>
    <definedName name="Übersichta" localSheetId="1">#REF!</definedName>
    <definedName name="Übersichta">[2]Übersicht!#REF!</definedName>
    <definedName name="visitor">#REF!</definedName>
    <definedName name="visitorsco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8" i="2" l="1"/>
  <c r="AC48" i="2"/>
  <c r="AF46" i="2"/>
  <c r="AC46" i="2"/>
  <c r="AF44" i="2"/>
  <c r="AC44" i="2"/>
  <c r="Y41" i="2"/>
  <c r="V41" i="2"/>
  <c r="O41" i="2"/>
  <c r="L41" i="2"/>
  <c r="E41" i="2"/>
  <c r="C41" i="2"/>
  <c r="Y40" i="2"/>
  <c r="V40" i="2"/>
  <c r="O40" i="2"/>
  <c r="L40" i="2"/>
  <c r="E40" i="2"/>
  <c r="C40" i="2"/>
  <c r="E38" i="2"/>
  <c r="C38" i="2"/>
  <c r="V36" i="2"/>
  <c r="K36" i="2"/>
  <c r="E36" i="2"/>
  <c r="C36" i="2"/>
  <c r="V35" i="2"/>
  <c r="K35" i="2"/>
  <c r="E35" i="2"/>
  <c r="C35" i="2"/>
  <c r="V34" i="2"/>
  <c r="K34" i="2"/>
  <c r="E34" i="2"/>
  <c r="C34" i="2"/>
  <c r="V33" i="2"/>
  <c r="K33" i="2"/>
  <c r="E33" i="2"/>
  <c r="C33" i="2"/>
  <c r="V32" i="2"/>
  <c r="K32" i="2"/>
  <c r="E32" i="2"/>
  <c r="C32" i="2"/>
  <c r="V31" i="2"/>
  <c r="K31" i="2"/>
  <c r="E31" i="2"/>
  <c r="C31" i="2"/>
  <c r="V30" i="2"/>
  <c r="K30" i="2"/>
  <c r="E30" i="2"/>
  <c r="C30" i="2"/>
  <c r="V29" i="2"/>
  <c r="K29" i="2"/>
  <c r="E29" i="2"/>
  <c r="C29" i="2"/>
  <c r="V28" i="2"/>
  <c r="K28" i="2"/>
  <c r="E28" i="2"/>
  <c r="C28" i="2"/>
  <c r="V27" i="2"/>
  <c r="K27" i="2"/>
  <c r="E27" i="2"/>
  <c r="C27" i="2"/>
  <c r="V26" i="2"/>
  <c r="K26" i="2"/>
  <c r="E26" i="2"/>
  <c r="C26" i="2"/>
  <c r="AJ25" i="2"/>
  <c r="V25" i="2"/>
  <c r="K25" i="2"/>
  <c r="E25" i="2"/>
  <c r="C25" i="2"/>
  <c r="V24" i="2"/>
  <c r="K24" i="2"/>
  <c r="E24" i="2"/>
  <c r="C24" i="2"/>
  <c r="V23" i="2"/>
  <c r="K23" i="2"/>
  <c r="E23" i="2"/>
  <c r="C23" i="2"/>
  <c r="C42" i="2" s="1"/>
  <c r="AJ23" i="2" s="1"/>
  <c r="V22" i="2"/>
  <c r="K22" i="2"/>
  <c r="E22" i="2"/>
  <c r="E42" i="2" s="1"/>
  <c r="AJ27" i="2" s="1"/>
  <c r="C22" i="2"/>
  <c r="AJ21" i="2"/>
  <c r="V21" i="2"/>
  <c r="K21" i="2"/>
  <c r="E21" i="2"/>
  <c r="C21" i="2"/>
  <c r="Y16" i="2"/>
  <c r="L16" i="2"/>
  <c r="AF14" i="2"/>
  <c r="S14" i="2"/>
  <c r="AF13" i="2"/>
  <c r="S13" i="2"/>
  <c r="AF12" i="2"/>
  <c r="S12" i="2"/>
  <c r="AF11" i="2"/>
  <c r="S11" i="2"/>
  <c r="AF10" i="2"/>
  <c r="S10" i="2"/>
  <c r="AF9" i="2"/>
  <c r="S9" i="2"/>
  <c r="AF8" i="2"/>
  <c r="S8" i="2"/>
  <c r="AF7" i="2"/>
  <c r="S7" i="2"/>
  <c r="U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Udo Pacher</author>
  </authors>
  <commentList>
    <comment ref="J40" authorId="0" shapeId="0" xr:uid="{1928217E-0687-470C-A5FC-CCECBAE6C44C}">
      <text>
        <r>
          <rPr>
            <b/>
            <sz val="9"/>
            <color indexed="81"/>
            <rFont val="Segoe UI"/>
            <family val="2"/>
          </rPr>
          <t>Udo Pacher:</t>
        </r>
        <r>
          <rPr>
            <sz val="9"/>
            <color indexed="81"/>
            <rFont val="Segoe UI"/>
            <family val="2"/>
          </rPr>
          <t xml:space="preserve">
Einfach die Zahlen der Spieler eintragen. Namen werden automatisch übertragen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</futureMetadata>
  <valueMetadata count="2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</valueMetadata>
</metadata>
</file>

<file path=xl/sharedStrings.xml><?xml version="1.0" encoding="utf-8"?>
<sst xmlns="http://schemas.openxmlformats.org/spreadsheetml/2006/main" count="427" uniqueCount="277">
  <si>
    <t>Finalversion</t>
  </si>
  <si>
    <t>Spielplan - Dartliga - Phönix</t>
  </si>
  <si>
    <t>Spielplan neu</t>
  </si>
  <si>
    <t>Runde:</t>
  </si>
  <si>
    <t>Datum:</t>
  </si>
  <si>
    <t>Heimmannschaft</t>
  </si>
  <si>
    <t>Punkte</t>
  </si>
  <si>
    <t>Gastmannschaft</t>
  </si>
  <si>
    <t>Dartaholics Bulls Eye Pernegg</t>
  </si>
  <si>
    <t>DC Sabi´s Imbiss I</t>
  </si>
  <si>
    <t xml:space="preserve">Saison </t>
  </si>
  <si>
    <t>2024 / 2025</t>
  </si>
  <si>
    <t>Heim</t>
  </si>
  <si>
    <t>Gast</t>
  </si>
  <si>
    <t>:</t>
  </si>
  <si>
    <t>(1)</t>
  </si>
  <si>
    <t>(2)</t>
  </si>
  <si>
    <t>Siege</t>
  </si>
  <si>
    <t>(3)</t>
  </si>
  <si>
    <t>(4)</t>
  </si>
  <si>
    <t>Doppel</t>
  </si>
  <si>
    <t>Quote</t>
  </si>
  <si>
    <t>Ergebnis</t>
  </si>
  <si>
    <t>Unterschrift Heim</t>
  </si>
  <si>
    <t>Unterschrift Gast</t>
  </si>
  <si>
    <t>Verein</t>
  </si>
  <si>
    <t>Liga</t>
  </si>
  <si>
    <t>A-Liga</t>
  </si>
  <si>
    <t>B-Liga</t>
  </si>
  <si>
    <t>C-Liga</t>
  </si>
  <si>
    <t>D-Liga</t>
  </si>
  <si>
    <t>Basement Darter</t>
  </si>
  <si>
    <t>A</t>
  </si>
  <si>
    <t>Matrix</t>
  </si>
  <si>
    <t>@.depot</t>
  </si>
  <si>
    <t>DC Skull Bull</t>
  </si>
  <si>
    <t>DC Skull Bull II</t>
  </si>
  <si>
    <t>Basement Darters</t>
  </si>
  <si>
    <t>DC Phönix 1</t>
  </si>
  <si>
    <t>Styria Bull´s</t>
  </si>
  <si>
    <t>Styrian Witchers 1</t>
  </si>
  <si>
    <t>Glurli Power</t>
  </si>
  <si>
    <t>DC Madhouse</t>
  </si>
  <si>
    <t>DC Phönix 2</t>
  </si>
  <si>
    <t>Heli´s Cafe 2</t>
  </si>
  <si>
    <t>Heli´s Cafe 1</t>
  </si>
  <si>
    <t>Pup Cafe Mozart 1</t>
  </si>
  <si>
    <t>Pup Cafe Mozart 2</t>
  </si>
  <si>
    <t>SFC Bulls Eye Legionäre</t>
  </si>
  <si>
    <t>Puntigamer Stüberl</t>
  </si>
  <si>
    <t>DC Falcons 4</t>
  </si>
  <si>
    <t>DC Falcons 1</t>
  </si>
  <si>
    <t>aa</t>
  </si>
  <si>
    <t>Styrian Witchers 2</t>
  </si>
  <si>
    <t>SC Diamond</t>
  </si>
  <si>
    <t>The Sir´s</t>
  </si>
  <si>
    <t>Topscore 3</t>
  </si>
  <si>
    <t>Topscore Legionärs</t>
  </si>
  <si>
    <t>Topscore 1</t>
  </si>
  <si>
    <t>Topscore Devils</t>
  </si>
  <si>
    <t>Topscore 2</t>
  </si>
  <si>
    <t>aaa</t>
  </si>
  <si>
    <t>-10</t>
  </si>
  <si>
    <t>Depot2</t>
  </si>
  <si>
    <t>DC Madhouse2</t>
  </si>
  <si>
    <t>Glurli Power3</t>
  </si>
  <si>
    <t>Puntigamer Stüberl4</t>
  </si>
  <si>
    <t>Pup Cafe Mozart 25</t>
  </si>
  <si>
    <t>Styrian Witchers 26</t>
  </si>
  <si>
    <t>Topscore Devils7</t>
  </si>
  <si>
    <t>-11</t>
  </si>
  <si>
    <t>Omerovic Adin</t>
  </si>
  <si>
    <t>Koudelka Thomas</t>
  </si>
  <si>
    <t>Purger Tom</t>
  </si>
  <si>
    <t>Gerold Nico</t>
  </si>
  <si>
    <t>Sitner Chris</t>
  </si>
  <si>
    <t>Singer Harald Hannes</t>
  </si>
  <si>
    <t>Russmann Peter</t>
  </si>
  <si>
    <t>Amidzic Josip</t>
  </si>
  <si>
    <t>Kirchleitner Dieter</t>
  </si>
  <si>
    <t>Lechner Manfred</t>
  </si>
  <si>
    <t>Paunger Anton</t>
  </si>
  <si>
    <t>Fritz Gerhard</t>
  </si>
  <si>
    <t xml:space="preserve">Reichberger Degenhart </t>
  </si>
  <si>
    <t>Buggler Stefan</t>
  </si>
  <si>
    <t>Doppelhofer Patrick</t>
  </si>
  <si>
    <t>Valenti Helmut</t>
  </si>
  <si>
    <t>Raffer Christoph</t>
  </si>
  <si>
    <t>Klingsbichl Oliver</t>
  </si>
  <si>
    <t>Doppelhofer Daniel</t>
  </si>
  <si>
    <t>Gölles Robert</t>
  </si>
  <si>
    <t>Pastor Ronald</t>
  </si>
  <si>
    <t>Wiedenhofer Markus</t>
  </si>
  <si>
    <t>Franek Niklaas</t>
  </si>
  <si>
    <t>Kinger Kevin</t>
  </si>
  <si>
    <t>Bruckner Mario</t>
  </si>
  <si>
    <t>Grudnik Alfred</t>
  </si>
  <si>
    <t>Adelpoller Stefan</t>
  </si>
  <si>
    <t>Grudnik Diana</t>
  </si>
  <si>
    <t>Orthaber Ernst</t>
  </si>
  <si>
    <t>Unterberger Bernd</t>
  </si>
  <si>
    <t>Haberl Sebastian</t>
  </si>
  <si>
    <t>Holzbauer Rafael</t>
  </si>
  <si>
    <t>Purger Damaris</t>
  </si>
  <si>
    <t>Lukas Patrick</t>
  </si>
  <si>
    <t>Pacher Udo</t>
  </si>
  <si>
    <t>Rinnhofer Herbert</t>
  </si>
  <si>
    <t>Hagemann Patrick</t>
  </si>
  <si>
    <t>Farago Sandor</t>
  </si>
  <si>
    <t>Lechner Sabrina</t>
  </si>
  <si>
    <t>Arbesleitner Mario</t>
  </si>
  <si>
    <t>Fritz Mario</t>
  </si>
  <si>
    <t>Lammer David</t>
  </si>
  <si>
    <t>Taus Erich</t>
  </si>
  <si>
    <t>Holzer Stefan</t>
  </si>
  <si>
    <t>Aykol Özkan</t>
  </si>
  <si>
    <t>Natter Heiko</t>
  </si>
  <si>
    <t>Dietel Markus</t>
  </si>
  <si>
    <t>Lackner Thomas</t>
  </si>
  <si>
    <t>Weckel Max</t>
  </si>
  <si>
    <t>Neubauer Hans Jürgen</t>
  </si>
  <si>
    <t>Feuchtgraber Leonie</t>
  </si>
  <si>
    <t>Diemer Patrick</t>
  </si>
  <si>
    <t>Peisser Claudio</t>
  </si>
  <si>
    <t>Aichinger Reinhard</t>
  </si>
  <si>
    <t>Sumnitsch Jürgen</t>
  </si>
  <si>
    <t>Sumnitsch Christian</t>
  </si>
  <si>
    <t>Lackner Petra</t>
  </si>
  <si>
    <t>Bell Roland</t>
  </si>
  <si>
    <t>Perner Reinhold</t>
  </si>
  <si>
    <t>Schalk Gerald</t>
  </si>
  <si>
    <t>Gerold Alexander</t>
  </si>
  <si>
    <t>Waxenegger Hannes</t>
  </si>
  <si>
    <t>Lukas Christian</t>
  </si>
  <si>
    <t>Betti Sepp</t>
  </si>
  <si>
    <t>Grisam Martin</t>
  </si>
  <si>
    <t>Portararo Daniel</t>
  </si>
  <si>
    <t>Dirschlmayr Klaus</t>
  </si>
  <si>
    <t>Koller Markus</t>
  </si>
  <si>
    <t>Thurner Mario</t>
  </si>
  <si>
    <t>Schneck Hannes</t>
  </si>
  <si>
    <t>Salzmann Michael</t>
  </si>
  <si>
    <t>Massenbichler Herbert</t>
  </si>
  <si>
    <t>Polanc Selina</t>
  </si>
  <si>
    <t>Schmied Christoph</t>
  </si>
  <si>
    <t>Eder Harald</t>
  </si>
  <si>
    <t>Greifensteiner Dieter</t>
  </si>
  <si>
    <t>Czerner Julian</t>
  </si>
  <si>
    <t>Weckel Thomas</t>
  </si>
  <si>
    <t>Pastor Daniel</t>
  </si>
  <si>
    <t>Wiedenhofer Manuela</t>
  </si>
  <si>
    <t>Zagawetz Andres</t>
  </si>
  <si>
    <t>Glaser Richard</t>
  </si>
  <si>
    <t>Fellner Bernhard</t>
  </si>
  <si>
    <t>Dipierdomenico Gori</t>
  </si>
  <si>
    <t>Flacher Florian</t>
  </si>
  <si>
    <t>Petelinc Pamela</t>
  </si>
  <si>
    <t>Hitzelberger Thomas</t>
  </si>
  <si>
    <t>Wagner Harald</t>
  </si>
  <si>
    <t>Geissingler Florian</t>
  </si>
  <si>
    <t>Wetzelhütter Michael</t>
  </si>
  <si>
    <t>Maierhofer Johannes</t>
  </si>
  <si>
    <t>Knaus Andreas</t>
  </si>
  <si>
    <t>Lang Mario</t>
  </si>
  <si>
    <t>Mühlhans Karl</t>
  </si>
  <si>
    <t>Funovits Andreas</t>
  </si>
  <si>
    <t>Amidzic Marinko</t>
  </si>
  <si>
    <t>Holzer Martin</t>
  </si>
  <si>
    <t>Grießler Andreas</t>
  </si>
  <si>
    <t>Lukas Klaus</t>
  </si>
  <si>
    <t>Strasser Christian</t>
  </si>
  <si>
    <t>Bilanovic Ivan</t>
  </si>
  <si>
    <t>Vukovic Dejan</t>
  </si>
  <si>
    <t>Reichl Manuel</t>
  </si>
  <si>
    <t>Bärnthaler Benjamin</t>
  </si>
  <si>
    <t>Eisner Michael</t>
  </si>
  <si>
    <t>Scharf Manuel</t>
  </si>
  <si>
    <t>Neuhold Werner</t>
  </si>
  <si>
    <t>Hohsner Jörg</t>
  </si>
  <si>
    <t>Scheickl Bianca</t>
  </si>
  <si>
    <t>Mascha Sebastian</t>
  </si>
  <si>
    <t>Putz Ewald</t>
  </si>
  <si>
    <t>Oberer Manuel</t>
  </si>
  <si>
    <t>Kautschitz Christian</t>
  </si>
  <si>
    <t>Bischof Harald</t>
  </si>
  <si>
    <t>Poandl Eva</t>
  </si>
  <si>
    <t>Bilanovic Daniel</t>
  </si>
  <si>
    <t>Leitner Mario</t>
  </si>
  <si>
    <t>Muri Christoph</t>
  </si>
  <si>
    <t>Gassner Christian</t>
  </si>
  <si>
    <t>Gerold Daniel</t>
  </si>
  <si>
    <t>Almer Christoph</t>
  </si>
  <si>
    <t>Pacher Claudia</t>
  </si>
  <si>
    <t>Leodolter Mario</t>
  </si>
  <si>
    <t>Buggelsheim Lana</t>
  </si>
  <si>
    <t>Sommerauer Alex</t>
  </si>
  <si>
    <t>Merschilz Raphael</t>
  </si>
  <si>
    <t>Schulhofer Markus</t>
  </si>
  <si>
    <t>Budl Wolfgang</t>
  </si>
  <si>
    <t>Rosskogler Christian</t>
  </si>
  <si>
    <t>Ortner Kevin</t>
  </si>
  <si>
    <t>Ganster Mark</t>
  </si>
  <si>
    <t>Köck Jürgen</t>
  </si>
  <si>
    <t>Saurer Lukas</t>
  </si>
  <si>
    <t>Zennyes Josef</t>
  </si>
  <si>
    <t>Fellner Anna Marie</t>
  </si>
  <si>
    <t>Riemer Fredi</t>
  </si>
  <si>
    <t>Winkelmayer Ernst</t>
  </si>
  <si>
    <t>Haydter Andreas</t>
  </si>
  <si>
    <t>Mascha Brigitte</t>
  </si>
  <si>
    <t>Brandl Martin</t>
  </si>
  <si>
    <t>Dipierdomenico Fabian</t>
  </si>
  <si>
    <t>Haberl Dominik</t>
  </si>
  <si>
    <t>Lechner Thomas</t>
  </si>
  <si>
    <t>Wetzelhütter Lisa</t>
  </si>
  <si>
    <t xml:space="preserve">Bilanovic Michael </t>
  </si>
  <si>
    <t>Rainer Denise</t>
  </si>
  <si>
    <t>Urban Jonas</t>
  </si>
  <si>
    <t>Puppacher Hannes</t>
  </si>
  <si>
    <t>Zöscher Philipp</t>
  </si>
  <si>
    <t>Schwaiger Christoph</t>
  </si>
  <si>
    <t>Betti Andrea</t>
  </si>
  <si>
    <t>Auer Ronald</t>
  </si>
  <si>
    <t>Diepold Matthias</t>
  </si>
  <si>
    <t>Stelzer Andrea</t>
  </si>
  <si>
    <t>Payer Thorsten</t>
  </si>
  <si>
    <t>Fließer Karl</t>
  </si>
  <si>
    <t>Berger Wolfgang</t>
  </si>
  <si>
    <t>Taus Fabian</t>
  </si>
  <si>
    <t>Michelbacher Michael</t>
  </si>
  <si>
    <t>Gaulhofer Simon</t>
  </si>
  <si>
    <t>Ablasser Carina</t>
  </si>
  <si>
    <t>Fink Thomas</t>
  </si>
  <si>
    <t>Gütl Bernd</t>
  </si>
  <si>
    <t>Dietel Anna</t>
  </si>
  <si>
    <t>Thallner Heribert</t>
  </si>
  <si>
    <t>Roßegger Clemens</t>
  </si>
  <si>
    <t>Spicak Edith</t>
  </si>
  <si>
    <t>Diemer Norbert</t>
  </si>
  <si>
    <t>Schreiber Manuel</t>
  </si>
  <si>
    <t>Eder Christopher</t>
  </si>
  <si>
    <t>Peinsipp Karl</t>
  </si>
  <si>
    <t>Sumnitsch Johann</t>
  </si>
  <si>
    <t>Friesenbichler Julia</t>
  </si>
  <si>
    <t>Grguric Milan</t>
  </si>
  <si>
    <t>Maierhofer Helmut</t>
  </si>
  <si>
    <t>Schrettl Markus</t>
  </si>
  <si>
    <t>Dorn Erich</t>
  </si>
  <si>
    <t>Reisinger Gerald</t>
  </si>
  <si>
    <t>Pfeffer Harald</t>
  </si>
  <si>
    <t>Lechner Bernd</t>
  </si>
  <si>
    <t>Lazar Georg</t>
  </si>
  <si>
    <t>Brauneder Manuela</t>
  </si>
  <si>
    <t>Bendra Josip</t>
  </si>
  <si>
    <t>Sobernigg Horst</t>
  </si>
  <si>
    <t>Magritzer Ines</t>
  </si>
  <si>
    <t>Steinreiber Robert</t>
  </si>
  <si>
    <t>Holzmann Roland</t>
  </si>
  <si>
    <t>Kronabetter Marcel</t>
  </si>
  <si>
    <t>Zeilinger Nadine</t>
  </si>
  <si>
    <t>Spicak James</t>
  </si>
  <si>
    <t>Durac Benjamin</t>
  </si>
  <si>
    <t>Nemeth Christian</t>
  </si>
  <si>
    <t>Schmidhofer Karl</t>
  </si>
  <si>
    <t>Berger Manfred</t>
  </si>
  <si>
    <t>Hribernik Dominik</t>
  </si>
  <si>
    <t>Derler Lukas</t>
  </si>
  <si>
    <t>Vukovic Antonio</t>
  </si>
  <si>
    <t>Stemmer Vanessa</t>
  </si>
  <si>
    <t>Schlögl Roman</t>
  </si>
  <si>
    <t>Eder Lukas</t>
  </si>
  <si>
    <t>Zeilinger Martin</t>
  </si>
  <si>
    <t>B</t>
  </si>
  <si>
    <t>DC-Glurli 2.0</t>
  </si>
  <si>
    <t>C</t>
  </si>
  <si>
    <t>Depot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</si>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</sst>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(&quot;0&quot;)&quot;"/>
  </numFmts>
  <fonts count="2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b/>
      <i/>
      <u/>
      <sz val="14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i/>
      <sz val="20"/>
      <color theme="1"/>
      <name val="Aptos Narrow"/>
      <family val="2"/>
      <scheme val="minor"/>
    </font>
    <font>
      <b/>
      <i/>
      <sz val="2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i/>
      <u/>
      <sz val="16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4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locked="0" hidden="1"/>
    </xf>
    <xf numFmtId="0" fontId="2" fillId="2" borderId="2" xfId="0" applyFont="1" applyFill="1" applyBorder="1" applyAlignment="1" applyProtection="1">
      <alignment horizontal="center"/>
      <protection locked="0"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 hidden="1"/>
    </xf>
    <xf numFmtId="14" fontId="0" fillId="2" borderId="5" xfId="0" applyNumberFormat="1" applyFill="1" applyBorder="1" applyAlignment="1" applyProtection="1">
      <alignment horizontal="center"/>
      <protection locked="0" hidden="1"/>
    </xf>
    <xf numFmtId="14" fontId="0" fillId="2" borderId="2" xfId="0" applyNumberFormat="1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2" borderId="5" xfId="0" applyFill="1" applyBorder="1" applyAlignment="1" applyProtection="1">
      <alignment horizontal="center"/>
      <protection locked="0" hidden="1"/>
    </xf>
    <xf numFmtId="0" fontId="0" fillId="2" borderId="2" xfId="0" applyFill="1" applyBorder="1" applyAlignment="1" applyProtection="1">
      <alignment horizontal="center"/>
      <protection locked="0" hidden="1"/>
    </xf>
    <xf numFmtId="0" fontId="0" fillId="4" borderId="1" xfId="0" applyFill="1" applyBorder="1" applyAlignment="1" applyProtection="1">
      <alignment horizontal="center"/>
      <protection locked="0" hidden="1"/>
    </xf>
    <xf numFmtId="0" fontId="0" fillId="4" borderId="5" xfId="0" applyFill="1" applyBorder="1" applyAlignment="1" applyProtection="1">
      <alignment horizontal="center"/>
      <protection locked="0" hidden="1"/>
    </xf>
    <xf numFmtId="0" fontId="0" fillId="4" borderId="2" xfId="0" applyFill="1" applyBorder="1" applyAlignment="1" applyProtection="1">
      <alignment horizontal="center"/>
      <protection locked="0"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locked="0" hidden="1"/>
    </xf>
    <xf numFmtId="0" fontId="0" fillId="0" borderId="5" xfId="0" applyBorder="1" applyAlignment="1" applyProtection="1">
      <alignment horizontal="center"/>
      <protection locked="0"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6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5" borderId="6" xfId="0" applyFill="1" applyBorder="1" applyAlignment="1" applyProtection="1">
      <alignment horizontal="center" vertical="center"/>
      <protection hidden="1"/>
    </xf>
    <xf numFmtId="0" fontId="0" fillId="5" borderId="6" xfId="0" applyFill="1" applyBorder="1" applyAlignment="1" applyProtection="1">
      <alignment horizontal="center"/>
      <protection hidden="1"/>
    </xf>
    <xf numFmtId="0" fontId="0" fillId="5" borderId="6" xfId="0" applyFill="1" applyBorder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top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locked="0"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164" fontId="11" fillId="0" borderId="6" xfId="0" applyNumberFormat="1" applyFont="1" applyBorder="1" applyAlignment="1" applyProtection="1">
      <alignment horizontal="center" vertical="center"/>
      <protection hidden="1"/>
    </xf>
    <xf numFmtId="0" fontId="11" fillId="4" borderId="6" xfId="0" applyFont="1" applyFill="1" applyBorder="1" applyAlignment="1" applyProtection="1">
      <alignment horizontal="center" vertical="center"/>
      <protection locked="0" hidden="1"/>
    </xf>
    <xf numFmtId="0" fontId="0" fillId="0" borderId="6" xfId="0" applyBorder="1" applyAlignment="1" applyProtection="1">
      <alignment horizontal="center" vertical="center"/>
      <protection locked="0"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locked="0"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13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5" borderId="3" xfId="0" applyFont="1" applyFill="1" applyBorder="1" applyAlignment="1" applyProtection="1">
      <alignment horizontal="center" vertical="center"/>
      <protection hidden="1"/>
    </xf>
    <xf numFmtId="0" fontId="11" fillId="5" borderId="4" xfId="0" applyFont="1" applyFill="1" applyBorder="1" applyAlignment="1" applyProtection="1">
      <alignment horizontal="center" vertical="center"/>
      <protection hidden="1"/>
    </xf>
    <xf numFmtId="0" fontId="11" fillId="4" borderId="2" xfId="0" applyFont="1" applyFill="1" applyBorder="1" applyAlignment="1" applyProtection="1">
      <alignment horizontal="center" vertical="center"/>
      <protection locked="0" hidden="1"/>
    </xf>
    <xf numFmtId="0" fontId="11" fillId="4" borderId="1" xfId="0" applyFont="1" applyFill="1" applyBorder="1" applyAlignment="1" applyProtection="1">
      <alignment horizontal="center" vertical="center"/>
      <protection locked="0" hidden="1"/>
    </xf>
    <xf numFmtId="0" fontId="0" fillId="0" borderId="14" xfId="0" applyBorder="1" applyAlignment="1" applyProtection="1">
      <alignment horizontal="center" vertical="center"/>
      <protection locked="0"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locked="0" hidden="1"/>
    </xf>
    <xf numFmtId="0" fontId="0" fillId="0" borderId="4" xfId="0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18" xfId="0" applyFont="1" applyBorder="1" applyAlignment="1" applyProtection="1">
      <alignment horizontal="right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19" xfId="0" applyBorder="1" applyProtection="1"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49" fontId="18" fillId="7" borderId="20" xfId="0" applyNumberFormat="1" applyFont="1" applyFill="1" applyBorder="1" applyAlignment="1">
      <alignment horizontal="center" vertical="center"/>
    </xf>
    <xf numFmtId="49" fontId="18" fillId="7" borderId="7" xfId="0" applyNumberFormat="1" applyFont="1" applyFill="1" applyBorder="1" applyAlignment="1">
      <alignment horizontal="center" vertical="center"/>
    </xf>
    <xf numFmtId="49" fontId="18" fillId="11" borderId="7" xfId="0" applyNumberFormat="1" applyFont="1" applyFill="1" applyBorder="1" applyAlignment="1">
      <alignment horizontal="center" vertical="center"/>
    </xf>
    <xf numFmtId="49" fontId="18" fillId="8" borderId="7" xfId="0" applyNumberFormat="1" applyFont="1" applyFill="1" applyBorder="1" applyAlignment="1">
      <alignment horizontal="center" vertical="center"/>
    </xf>
    <xf numFmtId="49" fontId="18" fillId="0" borderId="2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9" fillId="0" borderId="22" xfId="0" applyFont="1" applyBorder="1" applyAlignment="1" applyProtection="1">
      <alignment horizontal="center" vertical="center"/>
      <protection locked="0"/>
    </xf>
    <xf numFmtId="49" fontId="20" fillId="0" borderId="7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19" fillId="12" borderId="6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</cellXfs>
  <cellStyles count="1">
    <cellStyle name="Standard" xfId="0" builtinId="0"/>
  </cellStyles>
  <dxfs count="56"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theme="4" tint="0.39997558519241921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1" defaultTableStyle="TableStyleMedium2" defaultPivotStyle="PivotStyleLight16">
    <tableStyle name="Tabellenformat 1" pivot="0" count="1" xr9:uid="{96F8A61A-5ECD-4B33-A236-63BA24F9ED7B}">
      <tableStyleElement type="headerRow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externalLink" Target="externalLinks/externalLink3.xml"/><Relationship Id="rId10" Type="http://schemas.microsoft.com/office/2022/10/relationships/richValueRel" Target="richData/richValueRel.xml"/><Relationship Id="rId4" Type="http://schemas.openxmlformats.org/officeDocument/2006/relationships/externalLink" Target="externalLinks/externalLink2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dPa\Desktop\PDL%20-%20Spielplan%20-%20Handy-Tablet-Version-Final%20versuch.xlsx" TargetMode="External"/><Relationship Id="rId1" Type="http://schemas.openxmlformats.org/officeDocument/2006/relationships/externalLinkPath" Target="PDL%20-%20Spielplan%20-%20Handy-Tablet-Version-Final%20versuch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20bc37746323b13/DC-Ph&#246;nix/DARTLIGA-PDL/Dartliga%202023-2024/A-Liga%2023-24/8%20Mannschaften%2023-24-A-liga.xlsm" TargetMode="External"/><Relationship Id="rId1" Type="http://schemas.openxmlformats.org/officeDocument/2006/relationships/externalLinkPath" Target="https://d.docs.live.net/720bc37746323b13/DC-Ph&#246;nix/DARTLIGA-PDL/Dartliga%202023-2024/A-Liga%2023-24/8%20Mannschaften%2023-24-A-lig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20bc37746323b13/Desktop/Dartliga%20in%20Arbeit/DartLiga%20Verwaltung%203.3/8%20Mannschaften/Ligaverwaltung%20-%208%20-%20V%203.5%20-%20Blu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ielplan"/>
      <sheetName val="Teilnehmende Mannschaften"/>
    </sheetNames>
    <sheetDataSet>
      <sheetData sheetId="0"/>
      <sheetData sheetId="1">
        <row r="2">
          <cell r="B2" t="str">
            <v>Basement Darter</v>
          </cell>
          <cell r="C2" t="str">
            <v>A</v>
          </cell>
          <cell r="D2" t="e">
            <v>#VALUE!</v>
          </cell>
        </row>
        <row r="3">
          <cell r="B3" t="str">
            <v>DC Falcons 1</v>
          </cell>
          <cell r="C3" t="str">
            <v>A</v>
          </cell>
          <cell r="D3" t="e">
            <v>#VALUE!</v>
          </cell>
        </row>
        <row r="4">
          <cell r="B4" t="str">
            <v>DC Phönix 1</v>
          </cell>
          <cell r="C4" t="str">
            <v>A</v>
          </cell>
          <cell r="D4" t="e">
            <v>#VALUE!</v>
          </cell>
        </row>
        <row r="5">
          <cell r="B5" t="str">
            <v>DC Sabi´s Imbiss I</v>
          </cell>
          <cell r="C5" t="str">
            <v>A</v>
          </cell>
          <cell r="D5" t="e">
            <v>#VALUE!</v>
          </cell>
        </row>
        <row r="6">
          <cell r="B6" t="str">
            <v>DC Skull Bull</v>
          </cell>
          <cell r="C6" t="str">
            <v>A</v>
          </cell>
          <cell r="D6" t="e">
            <v>#VALUE!</v>
          </cell>
        </row>
        <row r="7">
          <cell r="B7" t="str">
            <v>Matrix</v>
          </cell>
          <cell r="C7" t="str">
            <v>A</v>
          </cell>
          <cell r="D7" t="e">
            <v>#VALUE!</v>
          </cell>
        </row>
        <row r="8">
          <cell r="B8" t="str">
            <v>The Sir´s</v>
          </cell>
          <cell r="C8" t="str">
            <v>A</v>
          </cell>
          <cell r="D8" t="e">
            <v>#VALUE!</v>
          </cell>
        </row>
        <row r="9">
          <cell r="B9" t="str">
            <v>Topscore Legionärs</v>
          </cell>
          <cell r="C9" t="str">
            <v>A</v>
          </cell>
          <cell r="D9" t="e">
            <v>#VALUE!</v>
          </cell>
        </row>
        <row r="10">
          <cell r="C10" t="str">
            <v>A</v>
          </cell>
        </row>
        <row r="11">
          <cell r="C11" t="str">
            <v>A</v>
          </cell>
        </row>
        <row r="12">
          <cell r="B12" t="str">
            <v>DC Falcons 4</v>
          </cell>
          <cell r="C12" t="str">
            <v>B</v>
          </cell>
          <cell r="D12" t="e">
            <v>#VALUE!</v>
          </cell>
        </row>
        <row r="13">
          <cell r="B13" t="str">
            <v>DC Phönix 2</v>
          </cell>
          <cell r="C13" t="str">
            <v>B</v>
          </cell>
          <cell r="D13" t="e">
            <v>#VALUE!</v>
          </cell>
        </row>
        <row r="14">
          <cell r="B14" t="str">
            <v>Heli´s Cafe 1</v>
          </cell>
          <cell r="C14" t="str">
            <v>B</v>
          </cell>
          <cell r="D14" t="e">
            <v>#VALUE!</v>
          </cell>
        </row>
        <row r="15">
          <cell r="B15" t="str">
            <v>Pup Cafe Mozart 1</v>
          </cell>
          <cell r="C15" t="str">
            <v>B</v>
          </cell>
          <cell r="D15" t="e">
            <v>#VALUE!</v>
          </cell>
        </row>
        <row r="16">
          <cell r="B16" t="str">
            <v>SC Diamond</v>
          </cell>
          <cell r="C16" t="str">
            <v>B</v>
          </cell>
          <cell r="D16" t="e">
            <v>#VALUE!</v>
          </cell>
        </row>
        <row r="17">
          <cell r="B17" t="str">
            <v>DC-Glurli 2.0</v>
          </cell>
          <cell r="C17" t="str">
            <v>B</v>
          </cell>
          <cell r="D17" t="e">
            <v>#VALUE!</v>
          </cell>
        </row>
        <row r="18">
          <cell r="B18" t="str">
            <v>Topscore 1</v>
          </cell>
          <cell r="C18" t="str">
            <v>B</v>
          </cell>
          <cell r="D18" t="e">
            <v>#VALUE!</v>
          </cell>
        </row>
        <row r="19">
          <cell r="B19" t="str">
            <v>Topscore 2</v>
          </cell>
          <cell r="C19" t="str">
            <v>B</v>
          </cell>
          <cell r="D19" t="e">
            <v>#VALUE!</v>
          </cell>
        </row>
        <row r="20">
          <cell r="C20" t="str">
            <v>B</v>
          </cell>
        </row>
        <row r="21">
          <cell r="C21" t="str">
            <v>B</v>
          </cell>
        </row>
        <row r="22">
          <cell r="C22" t="str">
            <v>B</v>
          </cell>
        </row>
        <row r="23">
          <cell r="B23" t="str">
            <v>DC Skull Bull II</v>
          </cell>
          <cell r="C23" t="str">
            <v>C</v>
          </cell>
          <cell r="D23" t="e">
            <v>#VALUE!</v>
          </cell>
        </row>
        <row r="24">
          <cell r="B24" t="str">
            <v>Dartaholics Bulls Eye Pernegg</v>
          </cell>
          <cell r="C24" t="str">
            <v>C</v>
          </cell>
          <cell r="D24" t="e">
            <v>#VALUE!</v>
          </cell>
        </row>
        <row r="25">
          <cell r="B25" t="str">
            <v>Heli´s Cafe 2</v>
          </cell>
          <cell r="C25" t="str">
            <v>C</v>
          </cell>
          <cell r="D25" t="e">
            <v>#VALUE!</v>
          </cell>
        </row>
        <row r="26">
          <cell r="B26" t="str">
            <v>SFC Bulls Eye Legionäre</v>
          </cell>
          <cell r="C26" t="str">
            <v>C</v>
          </cell>
          <cell r="D26" t="e">
            <v>#VALUE!</v>
          </cell>
        </row>
        <row r="27">
          <cell r="B27" t="str">
            <v>Styria Bull´s</v>
          </cell>
          <cell r="C27" t="str">
            <v>C</v>
          </cell>
          <cell r="D27" t="e">
            <v>#VALUE!</v>
          </cell>
        </row>
        <row r="28">
          <cell r="B28" t="str">
            <v>Topscore 3</v>
          </cell>
          <cell r="C28" t="str">
            <v>C</v>
          </cell>
          <cell r="D28" t="e">
            <v>#VALUE!</v>
          </cell>
        </row>
        <row r="29">
          <cell r="C29" t="str">
            <v>C</v>
          </cell>
        </row>
        <row r="30">
          <cell r="C30" t="str">
            <v>C</v>
          </cell>
        </row>
        <row r="31">
          <cell r="C31" t="str">
            <v>C</v>
          </cell>
        </row>
        <row r="32">
          <cell r="C32" t="str">
            <v>C</v>
          </cell>
        </row>
        <row r="33">
          <cell r="C33" t="str">
            <v>C</v>
          </cell>
        </row>
        <row r="34">
          <cell r="B34" t="str">
            <v>Depot</v>
          </cell>
          <cell r="C34" t="str">
            <v>D</v>
          </cell>
          <cell r="D34" t="e">
            <v>#VALUE!</v>
          </cell>
        </row>
        <row r="35">
          <cell r="B35" t="str">
            <v>DC Madhouse</v>
          </cell>
          <cell r="C35" t="str">
            <v>D</v>
          </cell>
          <cell r="D35" t="e">
            <v>#VALUE!</v>
          </cell>
        </row>
        <row r="36">
          <cell r="B36" t="str">
            <v>Glurli Power</v>
          </cell>
          <cell r="C36" t="str">
            <v>D</v>
          </cell>
          <cell r="D36" t="e">
            <v>#VALUE!</v>
          </cell>
        </row>
        <row r="37">
          <cell r="B37" t="str">
            <v>Puntigamer Stüberl</v>
          </cell>
          <cell r="C37" t="str">
            <v>D</v>
          </cell>
          <cell r="D37" t="e">
            <v>#VALUE!</v>
          </cell>
        </row>
        <row r="38">
          <cell r="B38" t="str">
            <v>Pup Cafe Mozart 2</v>
          </cell>
          <cell r="C38" t="str">
            <v>D</v>
          </cell>
          <cell r="D38" t="e">
            <v>#VALUE!</v>
          </cell>
        </row>
        <row r="39">
          <cell r="B39" t="str">
            <v>Styrian Witchers 2</v>
          </cell>
          <cell r="C39" t="str">
            <v>D</v>
          </cell>
          <cell r="D39" t="e">
            <v>#VALUE!</v>
          </cell>
        </row>
        <row r="40">
          <cell r="B40" t="str">
            <v>Topscore Devils</v>
          </cell>
          <cell r="C40" t="str">
            <v>D</v>
          </cell>
          <cell r="D40" t="e">
            <v>#VALUE!</v>
          </cell>
        </row>
        <row r="41">
          <cell r="C41" t="str">
            <v>D</v>
          </cell>
        </row>
        <row r="42">
          <cell r="C42" t="str">
            <v>D</v>
          </cell>
        </row>
        <row r="43">
          <cell r="C43" t="str">
            <v>D</v>
          </cell>
        </row>
        <row r="44">
          <cell r="C44" t="str">
            <v>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bildschirm"/>
      <sheetName val="Start"/>
      <sheetName val="Spieler erfassen"/>
      <sheetName val="Deckblatt-Drucken"/>
      <sheetName val="Spielpaarungen"/>
      <sheetName val="Eintrag Einzel"/>
      <sheetName val="Tabelle Einzel"/>
      <sheetName val="Tabelle"/>
      <sheetName val="Tabelle Mannschaft"/>
      <sheetName val="Tabelle &amp; Spiele"/>
      <sheetName val="Übersicht"/>
      <sheetName val="Übersicht Symbolisch"/>
      <sheetName val="Statistik"/>
      <sheetName val="Terminübersicht"/>
      <sheetName val="Terminplan"/>
      <sheetName val="Anmeldung"/>
      <sheetName val="Auszahlung"/>
      <sheetName val="Spielplan"/>
      <sheetName val="Spielplan mit Doppel"/>
      <sheetName val="1"/>
      <sheetName val="2"/>
      <sheetName val="3"/>
      <sheetName val="4"/>
      <sheetName val="5"/>
      <sheetName val="6"/>
      <sheetName val="7"/>
      <sheetName val="8"/>
      <sheetName val="SP.1"/>
      <sheetName val="Sp.2"/>
      <sheetName val="SP.3"/>
      <sheetName val="SP.4"/>
      <sheetName val="SP.5"/>
      <sheetName val="SP.6"/>
      <sheetName val="SP.7"/>
      <sheetName val="SP.8"/>
    </sheetNames>
    <sheetDataSet>
      <sheetData sheetId="0" refreshError="1"/>
      <sheetData sheetId="1">
        <row r="5">
          <cell r="C5" t="str">
            <v>Phönix Dartliga "A"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 t="str">
            <v>DC Falcons 1</v>
          </cell>
        </row>
        <row r="314">
          <cell r="A314" t="str">
            <v>DC Topscore 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Anmeldung"/>
      <sheetName val="Auszahlung"/>
      <sheetName val=" Spieler erfassen"/>
      <sheetName val="Deckblatt-Drucken"/>
      <sheetName val="Terminplan"/>
      <sheetName val="Terminübersicht"/>
      <sheetName val="Spielpaarungen"/>
      <sheetName val="Eintrag Einzel"/>
      <sheetName val="Übersicht"/>
      <sheetName val="Übersicht Symbolisch"/>
      <sheetName val="Tabelle Einzel"/>
      <sheetName val="Tabelle"/>
      <sheetName val="Tabelle &amp; Spiele"/>
      <sheetName val="Spielplan"/>
      <sheetName val="Spielplan mit Doppel"/>
      <sheetName val="1"/>
      <sheetName val="2"/>
      <sheetName val="3"/>
      <sheetName val="4"/>
      <sheetName val="5"/>
      <sheetName val="6"/>
      <sheetName val="7"/>
      <sheetName val="8"/>
      <sheetName val="SP.1"/>
      <sheetName val="Sp.2"/>
      <sheetName val="SP.3"/>
      <sheetName val="SP.4"/>
      <sheetName val="SP.5"/>
      <sheetName val="SP.6"/>
      <sheetName val="SP.7"/>
      <sheetName val="SP.8"/>
    </sheetNames>
    <sheetDataSet>
      <sheetData sheetId="0">
        <row r="5">
          <cell r="C5" t="str">
            <v>Phönix Dartliga "B"</v>
          </cell>
        </row>
      </sheetData>
      <sheetData sheetId="1" refreshError="1"/>
      <sheetData sheetId="2" refreshError="1"/>
      <sheetData sheetId="3">
        <row r="3">
          <cell r="B3" t="str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a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0">
  <rv s="0">
    <v>0</v>
    <v>4</v>
  </rv>
  <rv s="0">
    <v>1</v>
    <v>4</v>
  </rv>
  <rv s="0">
    <v>2</v>
    <v>5</v>
  </rv>
  <rv s="0">
    <v>3</v>
    <v>5</v>
  </rv>
  <rv s="0">
    <v>4</v>
    <v>5</v>
  </rv>
  <rv s="0">
    <v>1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0</v>
    <v>5</v>
  </rv>
  <rv s="0">
    <v>13</v>
    <v>5</v>
  </rv>
  <rv s="0">
    <v>14</v>
    <v>5</v>
  </rv>
  <rv s="0">
    <v>15</v>
    <v>5</v>
  </rv>
  <rv s="0">
    <v>16</v>
    <v>5</v>
  </rv>
  <rv s="0">
    <v>17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FA288C-F311-4FF8-B53A-91935D8B5184}" name="Mannschaften_Spieler" displayName="Mannschaften_Spieler" ref="G2:AT10" totalsRowShown="0" headerRowDxfId="42" dataDxfId="41" tableBorderDxfId="40">
  <autoFilter ref="G2:AT10" xr:uid="{44CEB8A2-AFE8-41AB-8A1B-A3CF5744044C}"/>
  <tableColumns count="40">
    <tableColumn id="1" xr3:uid="{D1EFE08F-B809-4356-A5C8-929067DFE0AF}" name="Matrix" dataDxfId="39"/>
    <tableColumn id="2" xr3:uid="{CF9B2E86-8EB3-40B2-8DCF-8D4C9413CD0C}" name="@.depot" dataDxfId="38"/>
    <tableColumn id="3" xr3:uid="{4E1666CF-FB57-43A1-BDD6-31DAE17CD228}" name="DC Skull Bull" dataDxfId="37"/>
    <tableColumn id="4" xr3:uid="{B2013DF7-7E39-49B4-AFBB-32A7D689148C}" name="DC Skull Bull II" dataDxfId="36"/>
    <tableColumn id="5" xr3:uid="{FFF668EA-5872-436D-AFF6-983621DE1070}" name="Basement Darters" dataDxfId="35"/>
    <tableColumn id="6" xr3:uid="{F1F480AD-A74A-4AD7-AD23-5D7CCD94C9E5}" name="DC Phönix 1" dataDxfId="34"/>
    <tableColumn id="7" xr3:uid="{3E8F8C26-5491-4DA7-A414-68DB60328AF8}" name="Styria Bull´s" dataDxfId="33"/>
    <tableColumn id="8" xr3:uid="{82ACBBE7-0461-4D61-84C2-A8E61E208560}" name="Styrian Witchers 1" dataDxfId="32"/>
    <tableColumn id="9" xr3:uid="{4188FC47-B1BF-42C9-B615-B1F8B2111B15}" name="Glurli Power" dataDxfId="31"/>
    <tableColumn id="10" xr3:uid="{6AF0C458-A4EA-43C6-B2C6-D9E80E52F1D9}" name="DC Sabi´s Imbiss I" dataDxfId="30"/>
    <tableColumn id="11" xr3:uid="{B9FDC71A-692C-49EB-B70D-F8D4F252B326}" name="DC Madhouse" dataDxfId="29"/>
    <tableColumn id="12" xr3:uid="{8F9C7E52-E66A-46FF-9A58-537232859AEA}" name="DC Phönix 2" dataDxfId="28"/>
    <tableColumn id="13" xr3:uid="{2F81BF87-BDB5-4208-98A3-0D141013F328}" name="Heli´s Cafe 2" dataDxfId="27"/>
    <tableColumn id="14" xr3:uid="{D4105D77-F768-4CA7-8F93-6962BAB16CBB}" name="Heli´s Cafe 1" dataDxfId="26"/>
    <tableColumn id="15" xr3:uid="{3C0D361B-F294-4E0E-8330-654D066B9677}" name="Pup Cafe Mozart 1" dataDxfId="25"/>
    <tableColumn id="16" xr3:uid="{60DA79A0-1FB8-42E4-9593-BCCB6BF4A2E3}" name="Pup Cafe Mozart 2" dataDxfId="24"/>
    <tableColumn id="17" xr3:uid="{82F910AD-0F91-4F2A-A1C6-1EFEA2FCD5C5}" name="SFC Bulls Eye Legionäre" dataDxfId="23"/>
    <tableColumn id="18" xr3:uid="{11E35212-BFA8-4400-AB22-5455246FE662}" name="Puntigamer Stüberl" dataDxfId="22"/>
    <tableColumn id="19" xr3:uid="{1EABB72E-F09B-44EC-81DE-14DD4E55F874}" name="Dartaholics Bulls Eye Pernegg" dataDxfId="21"/>
    <tableColumn id="20" xr3:uid="{C13EE942-AF47-43E5-94C1-AA8B27F6D142}" name="DC Falcons 4" dataDxfId="20"/>
    <tableColumn id="21" xr3:uid="{59687BD8-DB21-44E6-824D-553667AC6BCF}" name="DC Falcons 1" dataDxfId="19"/>
    <tableColumn id="22" xr3:uid="{2306FB37-91F0-49EC-BC5C-BB8630BFBC72}" name="aa" dataDxfId="18"/>
    <tableColumn id="23" xr3:uid="{E1038BF7-68CA-491D-860F-A4BA757079DD}" name="Styrian Witchers 2" dataDxfId="17"/>
    <tableColumn id="24" xr3:uid="{CA77211D-B91B-4A4C-ACD4-2B349CA9B583}" name="SC Diamond" dataDxfId="16"/>
    <tableColumn id="25" xr3:uid="{A476E0F1-7D88-47E9-A493-FF204CFE3E4C}" name="The Sir´s" dataDxfId="15"/>
    <tableColumn id="26" xr3:uid="{EDAD162A-3936-4700-9704-0522CEE5CDE8}" name="Topscore 3" dataDxfId="14"/>
    <tableColumn id="27" xr3:uid="{94E67729-0EE9-47EC-AC72-8E5679C944D5}" name="Topscore Legionärs" dataDxfId="13"/>
    <tableColumn id="28" xr3:uid="{BF7B08D8-517C-44DB-BCAB-F3A80B240D0B}" name="Topscore 1" dataDxfId="12"/>
    <tableColumn id="29" xr3:uid="{B1FAFE43-486D-42D8-8B14-2C536D3C7C40}" name="Topscore Devils" dataDxfId="11"/>
    <tableColumn id="30" xr3:uid="{AFF64B27-A3CA-4618-9F23-778C785B19D0}" name="Topscore 2" dataDxfId="10"/>
    <tableColumn id="31" xr3:uid="{39CFB748-F02E-4B92-BE0B-8A3466D0546B}" name="aaa" dataDxfId="9"/>
    <tableColumn id="32" xr3:uid="{471BFE89-0FF2-4291-BC4A-815EE5C59AFA}" name="-10" dataDxfId="8"/>
    <tableColumn id="33" xr3:uid="{D4C852D3-1ED3-492F-85C8-7EA1CAE912FA}" name="Depot2" dataDxfId="7"/>
    <tableColumn id="34" xr3:uid="{BB03D936-F850-436E-88F6-738E0BB16794}" name="DC Madhouse2" dataDxfId="6"/>
    <tableColumn id="35" xr3:uid="{BF50BD6F-D5B4-49CE-9642-2A6A2A3BDDEA}" name="Glurli Power3" dataDxfId="5"/>
    <tableColumn id="36" xr3:uid="{E17AFDEC-9EBB-4D1E-A865-25E83A47175C}" name="Puntigamer Stüberl4" dataDxfId="4"/>
    <tableColumn id="37" xr3:uid="{ACF9EEF4-A844-4E44-9D8A-0E682B6BB884}" name="Pup Cafe Mozart 25" dataDxfId="3"/>
    <tableColumn id="38" xr3:uid="{16FC6344-BECC-49A6-BAC2-D6BE7B6E951C}" name="Styrian Witchers 26" dataDxfId="2"/>
    <tableColumn id="39" xr3:uid="{EE676EA4-6EA5-4272-BBDE-D5D5B43A6BEB}" name="Topscore Devils7" dataDxfId="1"/>
    <tableColumn id="40" xr3:uid="{007650A5-2BC2-4CF6-B20E-8E7579207D18}" name="-11" dataDxfId="0"/>
  </tableColumns>
  <tableStyleInfo name="Tabellenformat 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CE33-EFA5-438F-A580-FB6BDE22D070}">
  <sheetPr>
    <pageSetUpPr fitToPage="1"/>
  </sheetPr>
  <dimension ref="A1:AO56"/>
  <sheetViews>
    <sheetView showGridLines="0" tabSelected="1" topLeftCell="H1" workbookViewId="0">
      <selection activeCell="Y7" sqref="Y7:AD7"/>
    </sheetView>
  </sheetViews>
  <sheetFormatPr baseColWidth="10" defaultColWidth="11.42578125" defaultRowHeight="15" x14ac:dyDescent="0.25"/>
  <cols>
    <col min="1" max="2" width="11.42578125" style="5" hidden="1" customWidth="1"/>
    <col min="3" max="3" width="11.42578125" style="2" hidden="1" customWidth="1"/>
    <col min="4" max="4" width="3.85546875" style="2" hidden="1" customWidth="1"/>
    <col min="5" max="5" width="11.42578125" style="2" hidden="1" customWidth="1"/>
    <col min="6" max="7" width="11.42578125" style="5" hidden="1" customWidth="1"/>
    <col min="8" max="8" width="6.42578125" style="5" customWidth="1"/>
    <col min="9" max="10" width="3.7109375" style="2" customWidth="1"/>
    <col min="11" max="17" width="3.7109375" style="5" customWidth="1"/>
    <col min="18" max="18" width="1.7109375" style="5" customWidth="1"/>
    <col min="19" max="19" width="3.7109375" style="5" customWidth="1"/>
    <col min="20" max="21" width="3.7109375" style="2" customWidth="1"/>
    <col min="22" max="30" width="3.7109375" style="5" customWidth="1"/>
    <col min="31" max="31" width="1.7109375" style="17" customWidth="1"/>
    <col min="32" max="35" width="3.7109375" style="5" customWidth="1"/>
    <col min="36" max="16384" width="11.42578125" style="5"/>
  </cols>
  <sheetData>
    <row r="1" spans="8:41" ht="19.5" thickBot="1" x14ac:dyDescent="0.35">
      <c r="H1" s="1" t="s">
        <v>0</v>
      </c>
      <c r="J1" s="3"/>
      <c r="K1" s="4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3"/>
      <c r="AF1" s="3"/>
      <c r="AG1" s="3"/>
      <c r="AH1" s="3"/>
      <c r="AI1" s="3"/>
      <c r="AK1" s="6" t="s">
        <v>2</v>
      </c>
    </row>
    <row r="2" spans="8:41" ht="15.75" thickBot="1" x14ac:dyDescent="0.3">
      <c r="J2" s="7" t="s">
        <v>3</v>
      </c>
      <c r="K2" s="7"/>
      <c r="L2" s="7"/>
      <c r="M2" s="8"/>
      <c r="N2" s="9"/>
      <c r="O2" s="10"/>
      <c r="P2" s="10"/>
      <c r="Q2" s="10"/>
      <c r="R2" s="10"/>
      <c r="S2" s="10"/>
      <c r="T2" s="11"/>
      <c r="U2" s="12" t="str">
        <f>IFERROR(VLOOKUP(K5, '[1]Teilnehmende Mannschaften'!B2:C44, 2, FALSE), "")</f>
        <v>C</v>
      </c>
      <c r="V2" s="13"/>
      <c r="W2" s="10"/>
      <c r="X2" s="10"/>
      <c r="Y2" s="10"/>
      <c r="Z2" s="10"/>
      <c r="AA2" s="7" t="s">
        <v>4</v>
      </c>
      <c r="AB2" s="7"/>
      <c r="AC2" s="14"/>
      <c r="AD2" s="15"/>
      <c r="AE2" s="15"/>
      <c r="AF2" s="15"/>
      <c r="AG2" s="16"/>
    </row>
    <row r="3" spans="8:41" ht="6" customHeight="1" x14ac:dyDescent="0.25"/>
    <row r="4" spans="8:41" x14ac:dyDescent="0.25">
      <c r="K4" s="18" t="s">
        <v>5</v>
      </c>
      <c r="L4" s="18"/>
      <c r="M4" s="18"/>
      <c r="N4" s="18"/>
      <c r="O4" s="18"/>
      <c r="P4" s="18"/>
      <c r="Q4" s="18"/>
      <c r="R4" s="19"/>
      <c r="S4" s="18" t="s">
        <v>6</v>
      </c>
      <c r="T4" s="18"/>
      <c r="U4" s="20"/>
      <c r="V4" s="19"/>
      <c r="W4" s="19"/>
      <c r="X4" s="18" t="s">
        <v>7</v>
      </c>
      <c r="Y4" s="18"/>
      <c r="Z4" s="18"/>
      <c r="AA4" s="18"/>
      <c r="AB4" s="18"/>
      <c r="AC4" s="18"/>
      <c r="AD4" s="18"/>
      <c r="AE4" s="21"/>
      <c r="AF4" s="18" t="s">
        <v>6</v>
      </c>
      <c r="AG4" s="18"/>
    </row>
    <row r="5" spans="8:41" ht="17.100000000000001" customHeight="1" x14ac:dyDescent="0.25">
      <c r="K5" s="22" t="s">
        <v>8</v>
      </c>
      <c r="L5" s="23"/>
      <c r="M5" s="23"/>
      <c r="N5" s="23"/>
      <c r="O5" s="23"/>
      <c r="P5" s="23"/>
      <c r="Q5" s="24"/>
      <c r="X5" s="25" t="s">
        <v>9</v>
      </c>
      <c r="Y5" s="26"/>
      <c r="Z5" s="26"/>
      <c r="AA5" s="26"/>
      <c r="AB5" s="26"/>
      <c r="AC5" s="26"/>
      <c r="AD5" s="27"/>
    </row>
    <row r="6" spans="8:41" ht="3" customHeight="1" x14ac:dyDescent="0.25"/>
    <row r="7" spans="8:41" ht="15.95" customHeight="1" x14ac:dyDescent="0.25">
      <c r="K7" s="28">
        <v>1</v>
      </c>
      <c r="L7" s="29" t="s">
        <v>176</v>
      </c>
      <c r="M7" s="30"/>
      <c r="N7" s="30"/>
      <c r="O7" s="30"/>
      <c r="P7" s="30"/>
      <c r="Q7" s="31"/>
      <c r="S7" s="32">
        <f>IF(L7="","",SUMIF($J$21:$J$36,$K$7,$AC$21:$AD$36))</f>
        <v>0</v>
      </c>
      <c r="T7" s="32"/>
      <c r="X7" s="33">
        <v>1</v>
      </c>
      <c r="Y7" s="29"/>
      <c r="Z7" s="30"/>
      <c r="AA7" s="30"/>
      <c r="AB7" s="30"/>
      <c r="AC7" s="30"/>
      <c r="AD7" s="31"/>
      <c r="AF7" s="32" t="str">
        <f>IF(Y7="","",SUMIF($U$21:$U$36,$X$7,$AF$21:$AG$36))</f>
        <v/>
      </c>
      <c r="AG7" s="32"/>
      <c r="AL7" s="34"/>
      <c r="AM7" s="34"/>
      <c r="AN7" s="34"/>
      <c r="AO7" s="34"/>
    </row>
    <row r="8" spans="8:41" ht="15.95" customHeight="1" x14ac:dyDescent="0.25">
      <c r="K8" s="28">
        <v>2</v>
      </c>
      <c r="L8" s="29" t="s">
        <v>118</v>
      </c>
      <c r="M8" s="30"/>
      <c r="N8" s="30"/>
      <c r="O8" s="30"/>
      <c r="P8" s="30"/>
      <c r="Q8" s="31"/>
      <c r="S8" s="32">
        <f>IF(L8="","",SUMIF($J$21:$J$36,$K$8,$AC$21:$AD$36))</f>
        <v>0</v>
      </c>
      <c r="T8" s="32"/>
      <c r="X8" s="33">
        <v>2</v>
      </c>
      <c r="Y8" s="29"/>
      <c r="Z8" s="30"/>
      <c r="AA8" s="30"/>
      <c r="AB8" s="30"/>
      <c r="AC8" s="30"/>
      <c r="AD8" s="31"/>
      <c r="AF8" s="32" t="str">
        <f>IF(Y8="","",SUMIF($U$21:$U$36,$X$8,$AF$21:$AG$36))</f>
        <v/>
      </c>
      <c r="AG8" s="32"/>
    </row>
    <row r="9" spans="8:41" ht="15.95" customHeight="1" x14ac:dyDescent="0.25">
      <c r="K9" s="28">
        <v>3</v>
      </c>
      <c r="L9" s="29"/>
      <c r="M9" s="30"/>
      <c r="N9" s="30"/>
      <c r="O9" s="30"/>
      <c r="P9" s="30"/>
      <c r="Q9" s="31"/>
      <c r="S9" s="32" t="str">
        <f>IF(L9="","",SUMIF($J$21:$J$36,$K$9,$AC$21:$AD$36))</f>
        <v/>
      </c>
      <c r="T9" s="32"/>
      <c r="X9" s="33">
        <v>3</v>
      </c>
      <c r="Y9" s="29"/>
      <c r="Z9" s="30"/>
      <c r="AA9" s="30"/>
      <c r="AB9" s="30"/>
      <c r="AC9" s="30"/>
      <c r="AD9" s="31"/>
      <c r="AF9" s="32" t="str">
        <f>IF(Y9="","",SUMIF($U$21:$U$36,$X$9,$AF$21:$AG$36))</f>
        <v/>
      </c>
      <c r="AG9" s="32"/>
      <c r="AL9" s="34"/>
      <c r="AM9" s="34"/>
      <c r="AN9" s="34"/>
      <c r="AO9" s="34"/>
    </row>
    <row r="10" spans="8:41" ht="15.95" customHeight="1" x14ac:dyDescent="0.25">
      <c r="K10" s="28">
        <v>4</v>
      </c>
      <c r="L10" s="29"/>
      <c r="M10" s="30"/>
      <c r="N10" s="30"/>
      <c r="O10" s="30"/>
      <c r="P10" s="30"/>
      <c r="Q10" s="31"/>
      <c r="S10" s="32" t="str">
        <f>IF(L10="","",SUMIF($J$21:$J$36,$K$10,$AC$21:$AD$36))</f>
        <v/>
      </c>
      <c r="T10" s="32"/>
      <c r="X10" s="33">
        <v>4</v>
      </c>
      <c r="Y10" s="29"/>
      <c r="Z10" s="30"/>
      <c r="AA10" s="30"/>
      <c r="AB10" s="30"/>
      <c r="AC10" s="30"/>
      <c r="AD10" s="31"/>
      <c r="AF10" s="32" t="str">
        <f>IF(Y10="","",SUMIF($U$21:$U$36,$X$10,$AF$21:$AG$36))</f>
        <v/>
      </c>
      <c r="AG10" s="32"/>
    </row>
    <row r="11" spans="8:41" ht="15.95" customHeight="1" x14ac:dyDescent="0.25">
      <c r="K11" s="35">
        <v>5</v>
      </c>
      <c r="L11" s="29"/>
      <c r="M11" s="30"/>
      <c r="N11" s="30"/>
      <c r="O11" s="30"/>
      <c r="P11" s="30"/>
      <c r="Q11" s="31"/>
      <c r="S11" s="36" t="str">
        <f>IF(L11="","",SUMIF($J$21:$J$36,$K$11,$AC$21:$AD$36))</f>
        <v/>
      </c>
      <c r="T11" s="36"/>
      <c r="X11" s="37">
        <v>5</v>
      </c>
      <c r="Y11" s="29"/>
      <c r="Z11" s="30"/>
      <c r="AA11" s="30"/>
      <c r="AB11" s="30"/>
      <c r="AC11" s="30"/>
      <c r="AD11" s="31"/>
      <c r="AF11" s="36" t="str">
        <f>IF(Y11="","",SUMIF($U$21:$U$36,$X$11,$AF$21:$AG$36))</f>
        <v/>
      </c>
      <c r="AG11" s="36"/>
      <c r="AL11" s="34"/>
      <c r="AM11" s="34"/>
      <c r="AN11" s="34"/>
      <c r="AO11" s="34"/>
    </row>
    <row r="12" spans="8:41" ht="15.95" customHeight="1" x14ac:dyDescent="0.25">
      <c r="K12" s="35">
        <v>6</v>
      </c>
      <c r="L12" s="29"/>
      <c r="M12" s="30"/>
      <c r="N12" s="30"/>
      <c r="O12" s="30"/>
      <c r="P12" s="30"/>
      <c r="Q12" s="31"/>
      <c r="S12" s="36" t="str">
        <f>IF(L12="","",SUMIF($J$21:$J$36,$K$12,$AC$21:$AD$36))</f>
        <v/>
      </c>
      <c r="T12" s="36"/>
      <c r="X12" s="37">
        <v>6</v>
      </c>
      <c r="Y12" s="29"/>
      <c r="Z12" s="30"/>
      <c r="AA12" s="30"/>
      <c r="AB12" s="30"/>
      <c r="AC12" s="30"/>
      <c r="AD12" s="31"/>
      <c r="AF12" s="36" t="str">
        <f>IF(Y12="","",SUMIF($U$21:$U$36,$X$12,$AF$21:$AG$36))</f>
        <v/>
      </c>
      <c r="AG12" s="36"/>
    </row>
    <row r="13" spans="8:41" ht="15.95" customHeight="1" x14ac:dyDescent="0.25">
      <c r="K13" s="35">
        <v>7</v>
      </c>
      <c r="L13" s="29"/>
      <c r="M13" s="30"/>
      <c r="N13" s="30"/>
      <c r="O13" s="30"/>
      <c r="P13" s="30"/>
      <c r="Q13" s="31"/>
      <c r="S13" s="36" t="str">
        <f>IF(L13="","",SUMIF($J$21:$J$36,$K$13,$AC$21:$AD$36))</f>
        <v/>
      </c>
      <c r="T13" s="36"/>
      <c r="X13" s="37">
        <v>7</v>
      </c>
      <c r="Y13" s="29"/>
      <c r="Z13" s="30"/>
      <c r="AA13" s="30"/>
      <c r="AB13" s="30"/>
      <c r="AC13" s="30"/>
      <c r="AD13" s="31"/>
      <c r="AF13" s="36" t="str">
        <f>IF(Y13="","",SUMIF($U$21:$U$36,$X$13,$AF$21:$AG$36))</f>
        <v/>
      </c>
      <c r="AG13" s="36"/>
    </row>
    <row r="14" spans="8:41" ht="15.95" customHeight="1" x14ac:dyDescent="0.25">
      <c r="K14" s="35">
        <v>8</v>
      </c>
      <c r="L14" s="29"/>
      <c r="M14" s="30"/>
      <c r="N14" s="30"/>
      <c r="O14" s="30"/>
      <c r="P14" s="30"/>
      <c r="Q14" s="31"/>
      <c r="S14" s="36" t="str">
        <f>IF(L14="","",SUMIF($J$21:$J$36,$K$14,$AC$21:$AD$36))</f>
        <v/>
      </c>
      <c r="T14" s="36"/>
      <c r="X14" s="37">
        <v>8</v>
      </c>
      <c r="Y14" s="29"/>
      <c r="Z14" s="30"/>
      <c r="AA14" s="30"/>
      <c r="AB14" s="30"/>
      <c r="AC14" s="30"/>
      <c r="AD14" s="31"/>
      <c r="AF14" s="36" t="str">
        <f>IF(Y14="","",SUMIF($U$21:$U$36,$X$14,$AF$21:$AG$36))</f>
        <v/>
      </c>
      <c r="AG14" s="36"/>
    </row>
    <row r="15" spans="8:41" ht="8.25" customHeight="1" x14ac:dyDescent="0.25"/>
    <row r="16" spans="8:41" ht="32.25" customHeight="1" x14ac:dyDescent="0.4">
      <c r="J16" s="38"/>
      <c r="K16" s="38"/>
      <c r="L16" s="39" t="e" vm="1">
        <f>IFERROR(VLOOKUP(K5, '[1]Teilnehmende Mannschaften'!B2:D42, 3, FALSE), "-")</f>
        <v>#VALUE!</v>
      </c>
      <c r="M16" s="39"/>
      <c r="N16" s="39"/>
      <c r="O16" s="39"/>
      <c r="P16" s="39"/>
      <c r="Q16" s="40" t="s">
        <v>10</v>
      </c>
      <c r="R16" s="40"/>
      <c r="S16" s="40"/>
      <c r="T16" s="40"/>
      <c r="U16" s="40"/>
      <c r="V16" s="40"/>
      <c r="W16" s="40"/>
      <c r="X16" s="40"/>
      <c r="Y16" s="39" t="e" vm="2">
        <f>IFERROR(VLOOKUP(X5, '[1]Teilnehmende Mannschaften'!B2:D42, 3, FALSE), "-")</f>
        <v>#VALUE!</v>
      </c>
      <c r="Z16" s="39"/>
      <c r="AA16" s="39"/>
      <c r="AB16" s="39"/>
      <c r="AC16" s="39"/>
      <c r="AD16" s="38"/>
      <c r="AE16" s="38"/>
      <c r="AF16" s="38"/>
      <c r="AG16" s="38"/>
      <c r="AH16" s="38"/>
      <c r="AI16" s="38"/>
    </row>
    <row r="17" spans="3:37" ht="21.95" customHeight="1" x14ac:dyDescent="0.4">
      <c r="J17" s="41"/>
      <c r="K17" s="41"/>
      <c r="L17" s="39"/>
      <c r="M17" s="39"/>
      <c r="N17" s="39"/>
      <c r="O17" s="39"/>
      <c r="P17" s="39"/>
      <c r="Q17" s="42" t="s">
        <v>11</v>
      </c>
      <c r="R17" s="42"/>
      <c r="S17" s="42"/>
      <c r="T17" s="42"/>
      <c r="U17" s="42"/>
      <c r="V17" s="42"/>
      <c r="W17" s="42"/>
      <c r="X17" s="42"/>
      <c r="Y17" s="39"/>
      <c r="Z17" s="39"/>
      <c r="AA17" s="39"/>
      <c r="AB17" s="39"/>
      <c r="AC17" s="39"/>
      <c r="AD17" s="41"/>
      <c r="AE17" s="41"/>
      <c r="AF17" s="41"/>
      <c r="AG17" s="41"/>
      <c r="AH17" s="41"/>
      <c r="AI17" s="41"/>
    </row>
    <row r="18" spans="3:37" ht="9" customHeight="1" x14ac:dyDescent="0.25">
      <c r="K18" s="43"/>
      <c r="L18" s="43"/>
      <c r="M18" s="43"/>
      <c r="N18" s="43"/>
      <c r="O18" s="43"/>
      <c r="P18" s="43"/>
      <c r="Q18" s="43"/>
      <c r="AA18" s="44"/>
      <c r="AB18" s="44"/>
      <c r="AC18" s="44"/>
      <c r="AD18" s="44"/>
      <c r="AE18" s="44"/>
      <c r="AF18" s="44"/>
    </row>
    <row r="19" spans="3:37" ht="12" customHeight="1" x14ac:dyDescent="0.25">
      <c r="J19" s="45" t="s">
        <v>12</v>
      </c>
      <c r="K19" s="45"/>
      <c r="L19" s="45"/>
      <c r="M19" s="45"/>
      <c r="N19" s="45"/>
      <c r="O19" s="45"/>
      <c r="P19" s="45"/>
      <c r="Q19" s="45"/>
      <c r="R19" s="46"/>
      <c r="S19" s="46"/>
      <c r="T19" s="45" t="s">
        <v>13</v>
      </c>
      <c r="U19" s="45"/>
      <c r="V19" s="45"/>
      <c r="W19" s="45"/>
      <c r="X19" s="45"/>
      <c r="Y19" s="45"/>
      <c r="Z19" s="45"/>
      <c r="AA19" s="45"/>
    </row>
    <row r="20" spans="3:37" ht="5.0999999999999996" customHeight="1" x14ac:dyDescent="0.25"/>
    <row r="21" spans="3:37" s="47" customFormat="1" ht="15.95" customHeight="1" x14ac:dyDescent="0.25">
      <c r="C21" s="2">
        <f>AC21</f>
        <v>0</v>
      </c>
      <c r="D21" s="2" t="s">
        <v>14</v>
      </c>
      <c r="E21" s="2">
        <f>AF21</f>
        <v>0</v>
      </c>
      <c r="I21" s="48" t="s">
        <v>15</v>
      </c>
      <c r="J21" s="49">
        <v>1</v>
      </c>
      <c r="K21" s="50" t="str">
        <f>IF(L7="","",VLOOKUP(J21,$K$7:$Q$14,2,))</f>
        <v>Scharf Manuel</v>
      </c>
      <c r="L21" s="51"/>
      <c r="M21" s="51"/>
      <c r="N21" s="51"/>
      <c r="O21" s="51"/>
      <c r="P21" s="51"/>
      <c r="Q21" s="52"/>
      <c r="R21" s="53" t="s">
        <v>14</v>
      </c>
      <c r="S21" s="53"/>
      <c r="T21" s="54" t="s">
        <v>15</v>
      </c>
      <c r="U21" s="55">
        <v>1</v>
      </c>
      <c r="V21" s="50" t="str">
        <f>IF(Y7="","",VLOOKUP(U21,$X$7:$AD$14,2,))</f>
        <v/>
      </c>
      <c r="W21" s="51"/>
      <c r="X21" s="51"/>
      <c r="Y21" s="51"/>
      <c r="Z21" s="51"/>
      <c r="AA21" s="52"/>
      <c r="AB21" s="2"/>
      <c r="AC21" s="56"/>
      <c r="AD21" s="56"/>
      <c r="AE21" s="28" t="s">
        <v>14</v>
      </c>
      <c r="AF21" s="56"/>
      <c r="AG21" s="56"/>
      <c r="AJ21" s="57" t="str">
        <f>K5</f>
        <v>Dartaholics Bulls Eye Pernegg</v>
      </c>
      <c r="AK21" s="58"/>
    </row>
    <row r="22" spans="3:37" s="47" customFormat="1" ht="15.95" customHeight="1" x14ac:dyDescent="0.25">
      <c r="C22" s="2">
        <f t="shared" ref="C22:C41" si="0">AC22</f>
        <v>0</v>
      </c>
      <c r="D22" s="2"/>
      <c r="E22" s="2">
        <f t="shared" ref="E22:E41" si="1">AF22</f>
        <v>0</v>
      </c>
      <c r="I22" s="48" t="s">
        <v>16</v>
      </c>
      <c r="J22" s="49">
        <v>2</v>
      </c>
      <c r="K22" s="50" t="str">
        <f t="shared" ref="K22:K24" si="2">IF(L8="","",VLOOKUP(J22,$K$7:$Q$14,2,))</f>
        <v>Lackner Thomas</v>
      </c>
      <c r="L22" s="51"/>
      <c r="M22" s="51"/>
      <c r="N22" s="51"/>
      <c r="O22" s="51"/>
      <c r="P22" s="51"/>
      <c r="Q22" s="52"/>
      <c r="R22" s="50" t="s">
        <v>14</v>
      </c>
      <c r="S22" s="52"/>
      <c r="T22" s="54">
        <v>2</v>
      </c>
      <c r="U22" s="55">
        <v>2</v>
      </c>
      <c r="V22" s="50" t="str">
        <f t="shared" ref="V22:V24" si="3">IF(Y8="","",VLOOKUP(U22,$X$7:$AD$14,2,))</f>
        <v/>
      </c>
      <c r="W22" s="51"/>
      <c r="X22" s="51"/>
      <c r="Y22" s="51"/>
      <c r="Z22" s="51"/>
      <c r="AA22" s="52"/>
      <c r="AC22" s="56"/>
      <c r="AD22" s="56"/>
      <c r="AE22" s="28" t="s">
        <v>14</v>
      </c>
      <c r="AF22" s="56"/>
      <c r="AG22" s="56"/>
      <c r="AJ22" s="59" t="s">
        <v>17</v>
      </c>
      <c r="AK22" s="60"/>
    </row>
    <row r="23" spans="3:37" s="47" customFormat="1" ht="15.95" customHeight="1" thickBot="1" x14ac:dyDescent="0.3">
      <c r="C23" s="2">
        <f t="shared" si="0"/>
        <v>0</v>
      </c>
      <c r="D23" s="2"/>
      <c r="E23" s="2">
        <f t="shared" si="1"/>
        <v>0</v>
      </c>
      <c r="I23" s="48" t="s">
        <v>18</v>
      </c>
      <c r="J23" s="49">
        <v>3</v>
      </c>
      <c r="K23" s="50" t="str">
        <f t="shared" si="2"/>
        <v/>
      </c>
      <c r="L23" s="51"/>
      <c r="M23" s="51"/>
      <c r="N23" s="51"/>
      <c r="O23" s="51"/>
      <c r="P23" s="51"/>
      <c r="Q23" s="52"/>
      <c r="R23" s="50" t="s">
        <v>14</v>
      </c>
      <c r="S23" s="52"/>
      <c r="T23" s="54" t="s">
        <v>18</v>
      </c>
      <c r="U23" s="55">
        <v>3</v>
      </c>
      <c r="V23" s="50" t="str">
        <f t="shared" si="3"/>
        <v/>
      </c>
      <c r="W23" s="51"/>
      <c r="X23" s="51"/>
      <c r="Y23" s="51"/>
      <c r="Z23" s="51"/>
      <c r="AA23" s="52"/>
      <c r="AC23" s="56"/>
      <c r="AD23" s="56"/>
      <c r="AE23" s="28" t="s">
        <v>14</v>
      </c>
      <c r="AF23" s="56"/>
      <c r="AG23" s="56"/>
      <c r="AJ23" s="61">
        <f>C42</f>
        <v>0</v>
      </c>
      <c r="AK23" s="62"/>
    </row>
    <row r="24" spans="3:37" s="47" customFormat="1" ht="15.95" customHeight="1" thickTop="1" x14ac:dyDescent="0.25">
      <c r="C24" s="2">
        <f t="shared" si="0"/>
        <v>0</v>
      </c>
      <c r="D24" s="2"/>
      <c r="E24" s="2">
        <f t="shared" si="1"/>
        <v>0</v>
      </c>
      <c r="I24" s="48" t="s">
        <v>19</v>
      </c>
      <c r="J24" s="49">
        <v>4</v>
      </c>
      <c r="K24" s="50" t="str">
        <f t="shared" si="2"/>
        <v/>
      </c>
      <c r="L24" s="51"/>
      <c r="M24" s="51"/>
      <c r="N24" s="51"/>
      <c r="O24" s="51"/>
      <c r="P24" s="51"/>
      <c r="Q24" s="52"/>
      <c r="R24" s="50" t="s">
        <v>14</v>
      </c>
      <c r="S24" s="52"/>
      <c r="T24" s="54" t="s">
        <v>19</v>
      </c>
      <c r="U24" s="55">
        <v>4</v>
      </c>
      <c r="V24" s="50" t="str">
        <f t="shared" si="3"/>
        <v/>
      </c>
      <c r="W24" s="51"/>
      <c r="X24" s="51"/>
      <c r="Y24" s="51"/>
      <c r="Z24" s="51"/>
      <c r="AA24" s="52"/>
      <c r="AC24" s="56"/>
      <c r="AD24" s="56"/>
      <c r="AE24" s="28" t="s">
        <v>14</v>
      </c>
      <c r="AF24" s="56"/>
      <c r="AG24" s="56"/>
    </row>
    <row r="25" spans="3:37" s="47" customFormat="1" ht="15.95" customHeight="1" x14ac:dyDescent="0.25">
      <c r="C25" s="2">
        <f t="shared" si="0"/>
        <v>0</v>
      </c>
      <c r="D25" s="2"/>
      <c r="E25" s="2">
        <f t="shared" si="1"/>
        <v>0</v>
      </c>
      <c r="I25" s="63" t="s">
        <v>15</v>
      </c>
      <c r="J25" s="49">
        <v>1</v>
      </c>
      <c r="K25" s="50" t="str">
        <f>IF(L7="","",VLOOKUP(J25,$K$7:$Q$14,2,))</f>
        <v>Scharf Manuel</v>
      </c>
      <c r="L25" s="51"/>
      <c r="M25" s="51"/>
      <c r="N25" s="51"/>
      <c r="O25" s="51"/>
      <c r="P25" s="51"/>
      <c r="Q25" s="52"/>
      <c r="R25" s="50" t="s">
        <v>14</v>
      </c>
      <c r="S25" s="52"/>
      <c r="T25" s="54" t="s">
        <v>16</v>
      </c>
      <c r="U25" s="55">
        <v>2</v>
      </c>
      <c r="V25" s="50" t="str">
        <f>IF(Y8="","",VLOOKUP(U25,$X$7:$AD$14,2,))</f>
        <v/>
      </c>
      <c r="W25" s="51"/>
      <c r="X25" s="51"/>
      <c r="Y25" s="51"/>
      <c r="Z25" s="51"/>
      <c r="AA25" s="52"/>
      <c r="AC25" s="56"/>
      <c r="AD25" s="56"/>
      <c r="AE25" s="28" t="s">
        <v>14</v>
      </c>
      <c r="AF25" s="56"/>
      <c r="AG25" s="56"/>
      <c r="AJ25" s="57" t="str">
        <f>X5</f>
        <v>DC Sabi´s Imbiss I</v>
      </c>
      <c r="AK25" s="58"/>
    </row>
    <row r="26" spans="3:37" s="47" customFormat="1" ht="15.95" customHeight="1" x14ac:dyDescent="0.25">
      <c r="C26" s="2">
        <f t="shared" si="0"/>
        <v>0</v>
      </c>
      <c r="D26" s="2"/>
      <c r="E26" s="2">
        <f t="shared" si="1"/>
        <v>0</v>
      </c>
      <c r="I26" s="63" t="s">
        <v>16</v>
      </c>
      <c r="J26" s="49">
        <v>2</v>
      </c>
      <c r="K26" s="50" t="str">
        <f t="shared" ref="K26:K28" si="4">IF(L8="","",VLOOKUP(J26,$K$7:$Q$14,2,))</f>
        <v>Lackner Thomas</v>
      </c>
      <c r="L26" s="51"/>
      <c r="M26" s="51"/>
      <c r="N26" s="51"/>
      <c r="O26" s="51"/>
      <c r="P26" s="51"/>
      <c r="Q26" s="52"/>
      <c r="R26" s="50" t="s">
        <v>14</v>
      </c>
      <c r="S26" s="52"/>
      <c r="T26" s="54" t="s">
        <v>18</v>
      </c>
      <c r="U26" s="55">
        <v>3</v>
      </c>
      <c r="V26" s="50" t="str">
        <f t="shared" ref="V26:V27" si="5">IF(Y9="","",VLOOKUP(U26,$X$7:$AD$14,2,))</f>
        <v/>
      </c>
      <c r="W26" s="51"/>
      <c r="X26" s="51"/>
      <c r="Y26" s="51"/>
      <c r="Z26" s="51"/>
      <c r="AA26" s="52"/>
      <c r="AC26" s="56"/>
      <c r="AD26" s="56"/>
      <c r="AE26" s="28" t="s">
        <v>14</v>
      </c>
      <c r="AF26" s="56"/>
      <c r="AG26" s="56"/>
      <c r="AJ26" s="59" t="s">
        <v>17</v>
      </c>
      <c r="AK26" s="60"/>
    </row>
    <row r="27" spans="3:37" s="47" customFormat="1" ht="15.95" customHeight="1" thickBot="1" x14ac:dyDescent="0.3">
      <c r="C27" s="2">
        <f t="shared" si="0"/>
        <v>0</v>
      </c>
      <c r="D27" s="2"/>
      <c r="E27" s="2">
        <f t="shared" si="1"/>
        <v>0</v>
      </c>
      <c r="I27" s="63" t="s">
        <v>18</v>
      </c>
      <c r="J27" s="49">
        <v>3</v>
      </c>
      <c r="K27" s="50" t="str">
        <f t="shared" si="4"/>
        <v/>
      </c>
      <c r="L27" s="51"/>
      <c r="M27" s="51"/>
      <c r="N27" s="51"/>
      <c r="O27" s="51"/>
      <c r="P27" s="51"/>
      <c r="Q27" s="52"/>
      <c r="R27" s="50" t="s">
        <v>14</v>
      </c>
      <c r="S27" s="52"/>
      <c r="T27" s="54" t="s">
        <v>19</v>
      </c>
      <c r="U27" s="55">
        <v>4</v>
      </c>
      <c r="V27" s="50" t="str">
        <f t="shared" si="5"/>
        <v/>
      </c>
      <c r="W27" s="51"/>
      <c r="X27" s="51"/>
      <c r="Y27" s="51"/>
      <c r="Z27" s="51"/>
      <c r="AA27" s="52"/>
      <c r="AC27" s="56"/>
      <c r="AD27" s="56"/>
      <c r="AE27" s="28" t="s">
        <v>14</v>
      </c>
      <c r="AF27" s="56"/>
      <c r="AG27" s="56"/>
      <c r="AJ27" s="61">
        <f>E42</f>
        <v>0</v>
      </c>
      <c r="AK27" s="62"/>
    </row>
    <row r="28" spans="3:37" s="47" customFormat="1" ht="15.95" customHeight="1" thickTop="1" x14ac:dyDescent="0.25">
      <c r="C28" s="2">
        <f t="shared" si="0"/>
        <v>0</v>
      </c>
      <c r="D28" s="2"/>
      <c r="E28" s="2">
        <f t="shared" si="1"/>
        <v>0</v>
      </c>
      <c r="I28" s="63" t="s">
        <v>19</v>
      </c>
      <c r="J28" s="49">
        <v>4</v>
      </c>
      <c r="K28" s="50" t="str">
        <f t="shared" si="4"/>
        <v/>
      </c>
      <c r="L28" s="51"/>
      <c r="M28" s="51"/>
      <c r="N28" s="51"/>
      <c r="O28" s="51"/>
      <c r="P28" s="51"/>
      <c r="Q28" s="52"/>
      <c r="R28" s="50" t="s">
        <v>14</v>
      </c>
      <c r="S28" s="52"/>
      <c r="T28" s="54" t="s">
        <v>15</v>
      </c>
      <c r="U28" s="55">
        <v>1</v>
      </c>
      <c r="V28" s="50" t="str">
        <f>IF(Y7="","",VLOOKUP(U28,$X$7:$AD$14,2,))</f>
        <v/>
      </c>
      <c r="W28" s="51"/>
      <c r="X28" s="51"/>
      <c r="Y28" s="51"/>
      <c r="Z28" s="51"/>
      <c r="AA28" s="52"/>
      <c r="AC28" s="56"/>
      <c r="AD28" s="56"/>
      <c r="AE28" s="28" t="s">
        <v>14</v>
      </c>
      <c r="AF28" s="56"/>
      <c r="AG28" s="56"/>
    </row>
    <row r="29" spans="3:37" s="47" customFormat="1" ht="15.95" customHeight="1" x14ac:dyDescent="0.25">
      <c r="C29" s="2">
        <f t="shared" si="0"/>
        <v>0</v>
      </c>
      <c r="D29" s="2"/>
      <c r="E29" s="2">
        <f t="shared" si="1"/>
        <v>0</v>
      </c>
      <c r="I29" s="63" t="s">
        <v>15</v>
      </c>
      <c r="J29" s="49">
        <v>1</v>
      </c>
      <c r="K29" s="50" t="str">
        <f>IF(L7="","",VLOOKUP(J29,$K$7:$Q$14,2,))</f>
        <v>Scharf Manuel</v>
      </c>
      <c r="L29" s="51"/>
      <c r="M29" s="51"/>
      <c r="N29" s="51"/>
      <c r="O29" s="51"/>
      <c r="P29" s="51"/>
      <c r="Q29" s="52"/>
      <c r="R29" s="50" t="s">
        <v>14</v>
      </c>
      <c r="S29" s="52"/>
      <c r="T29" s="54" t="s">
        <v>18</v>
      </c>
      <c r="U29" s="55">
        <v>3</v>
      </c>
      <c r="V29" s="50" t="str">
        <f>IF(Y9="","",VLOOKUP(U29,$X$7:$AD$14,2,))</f>
        <v/>
      </c>
      <c r="W29" s="51"/>
      <c r="X29" s="51"/>
      <c r="Y29" s="51"/>
      <c r="Z29" s="51"/>
      <c r="AA29" s="52"/>
      <c r="AC29" s="56"/>
      <c r="AD29" s="56"/>
      <c r="AE29" s="28" t="s">
        <v>14</v>
      </c>
      <c r="AF29" s="56"/>
      <c r="AG29" s="56"/>
    </row>
    <row r="30" spans="3:37" s="47" customFormat="1" ht="15.95" customHeight="1" x14ac:dyDescent="0.25">
      <c r="C30" s="2">
        <f t="shared" si="0"/>
        <v>0</v>
      </c>
      <c r="D30" s="2"/>
      <c r="E30" s="2">
        <f t="shared" si="1"/>
        <v>0</v>
      </c>
      <c r="I30" s="63" t="s">
        <v>16</v>
      </c>
      <c r="J30" s="49">
        <v>2</v>
      </c>
      <c r="K30" s="50" t="str">
        <f t="shared" ref="K30:K32" si="6">IF(L8="","",VLOOKUP(J30,$K$7:$Q$14,2,))</f>
        <v>Lackner Thomas</v>
      </c>
      <c r="L30" s="51"/>
      <c r="M30" s="51"/>
      <c r="N30" s="51"/>
      <c r="O30" s="51"/>
      <c r="P30" s="51"/>
      <c r="Q30" s="52"/>
      <c r="R30" s="50" t="s">
        <v>14</v>
      </c>
      <c r="S30" s="52"/>
      <c r="T30" s="54" t="s">
        <v>19</v>
      </c>
      <c r="U30" s="55">
        <v>4</v>
      </c>
      <c r="V30" s="50" t="str">
        <f>IF(Y10="","",VLOOKUP(U30,$X$7:$AD$14,2,))</f>
        <v/>
      </c>
      <c r="W30" s="51"/>
      <c r="X30" s="51"/>
      <c r="Y30" s="51"/>
      <c r="Z30" s="51"/>
      <c r="AA30" s="52"/>
      <c r="AC30" s="56"/>
      <c r="AD30" s="56"/>
      <c r="AE30" s="28" t="s">
        <v>14</v>
      </c>
      <c r="AF30" s="56"/>
      <c r="AG30" s="56"/>
    </row>
    <row r="31" spans="3:37" s="47" customFormat="1" ht="15.95" customHeight="1" x14ac:dyDescent="0.25">
      <c r="C31" s="2">
        <f t="shared" si="0"/>
        <v>0</v>
      </c>
      <c r="D31" s="2"/>
      <c r="E31" s="2">
        <f t="shared" si="1"/>
        <v>0</v>
      </c>
      <c r="I31" s="63" t="s">
        <v>18</v>
      </c>
      <c r="J31" s="49">
        <v>3</v>
      </c>
      <c r="K31" s="50" t="str">
        <f t="shared" si="6"/>
        <v/>
      </c>
      <c r="L31" s="51"/>
      <c r="M31" s="51"/>
      <c r="N31" s="51"/>
      <c r="O31" s="51"/>
      <c r="P31" s="51"/>
      <c r="Q31" s="52"/>
      <c r="R31" s="50" t="s">
        <v>14</v>
      </c>
      <c r="S31" s="52"/>
      <c r="T31" s="54" t="s">
        <v>15</v>
      </c>
      <c r="U31" s="55">
        <v>1</v>
      </c>
      <c r="V31" s="50" t="str">
        <f>IF(Y7="","",VLOOKUP(U31,$X$7:$AD$14,2,))</f>
        <v/>
      </c>
      <c r="W31" s="51"/>
      <c r="X31" s="51"/>
      <c r="Y31" s="51"/>
      <c r="Z31" s="51"/>
      <c r="AA31" s="52"/>
      <c r="AC31" s="56"/>
      <c r="AD31" s="56"/>
      <c r="AE31" s="28" t="s">
        <v>14</v>
      </c>
      <c r="AF31" s="56"/>
      <c r="AG31" s="56"/>
    </row>
    <row r="32" spans="3:37" s="47" customFormat="1" ht="15.95" customHeight="1" x14ac:dyDescent="0.25">
      <c r="C32" s="2">
        <f t="shared" si="0"/>
        <v>0</v>
      </c>
      <c r="D32" s="2"/>
      <c r="E32" s="2">
        <f t="shared" si="1"/>
        <v>0</v>
      </c>
      <c r="I32" s="63" t="s">
        <v>19</v>
      </c>
      <c r="J32" s="49">
        <v>4</v>
      </c>
      <c r="K32" s="50" t="str">
        <f t="shared" si="6"/>
        <v/>
      </c>
      <c r="L32" s="51"/>
      <c r="M32" s="51"/>
      <c r="N32" s="51"/>
      <c r="O32" s="51"/>
      <c r="P32" s="51"/>
      <c r="Q32" s="52"/>
      <c r="R32" s="50" t="s">
        <v>14</v>
      </c>
      <c r="S32" s="52"/>
      <c r="T32" s="54" t="s">
        <v>16</v>
      </c>
      <c r="U32" s="55">
        <v>2</v>
      </c>
      <c r="V32" s="50" t="str">
        <f>IF(Y8="","",VLOOKUP(U32,$X$7:$AD$14,2,))</f>
        <v/>
      </c>
      <c r="W32" s="51"/>
      <c r="X32" s="51"/>
      <c r="Y32" s="51"/>
      <c r="Z32" s="51"/>
      <c r="AA32" s="52"/>
      <c r="AC32" s="56"/>
      <c r="AD32" s="56"/>
      <c r="AE32" s="28" t="s">
        <v>14</v>
      </c>
      <c r="AF32" s="56"/>
      <c r="AG32" s="56"/>
    </row>
    <row r="33" spans="3:33" s="47" customFormat="1" ht="15.95" customHeight="1" x14ac:dyDescent="0.25">
      <c r="C33" s="2">
        <f t="shared" si="0"/>
        <v>0</v>
      </c>
      <c r="D33" s="2"/>
      <c r="E33" s="2">
        <f t="shared" si="1"/>
        <v>0</v>
      </c>
      <c r="I33" s="63" t="s">
        <v>15</v>
      </c>
      <c r="J33" s="49">
        <v>1</v>
      </c>
      <c r="K33" s="50" t="str">
        <f>IF(L7="","",VLOOKUP(J33,$K$7:$Q$14,2,))</f>
        <v>Scharf Manuel</v>
      </c>
      <c r="L33" s="51"/>
      <c r="M33" s="51"/>
      <c r="N33" s="51"/>
      <c r="O33" s="51"/>
      <c r="P33" s="51"/>
      <c r="Q33" s="52"/>
      <c r="R33" s="50" t="s">
        <v>14</v>
      </c>
      <c r="S33" s="52"/>
      <c r="T33" s="54" t="s">
        <v>19</v>
      </c>
      <c r="U33" s="55">
        <v>4</v>
      </c>
      <c r="V33" s="50" t="str">
        <f>IF(Y10="","",VLOOKUP(U33,$X$7:$AD$14,2,))</f>
        <v/>
      </c>
      <c r="W33" s="51"/>
      <c r="X33" s="51"/>
      <c r="Y33" s="51"/>
      <c r="Z33" s="51"/>
      <c r="AA33" s="52"/>
      <c r="AC33" s="56"/>
      <c r="AD33" s="56"/>
      <c r="AE33" s="28" t="s">
        <v>14</v>
      </c>
      <c r="AF33" s="56"/>
      <c r="AG33" s="56"/>
    </row>
    <row r="34" spans="3:33" s="47" customFormat="1" ht="15.95" customHeight="1" x14ac:dyDescent="0.25">
      <c r="C34" s="2">
        <f t="shared" si="0"/>
        <v>0</v>
      </c>
      <c r="D34" s="2"/>
      <c r="E34" s="2">
        <f t="shared" si="1"/>
        <v>0</v>
      </c>
      <c r="I34" s="63" t="s">
        <v>16</v>
      </c>
      <c r="J34" s="49">
        <v>2</v>
      </c>
      <c r="K34" s="50" t="str">
        <f t="shared" ref="K34:K36" si="7">IF(L8="","",VLOOKUP(J34,$K$7:$Q$14,2,))</f>
        <v>Lackner Thomas</v>
      </c>
      <c r="L34" s="51"/>
      <c r="M34" s="51"/>
      <c r="N34" s="51"/>
      <c r="O34" s="51"/>
      <c r="P34" s="51"/>
      <c r="Q34" s="52"/>
      <c r="R34" s="50" t="s">
        <v>14</v>
      </c>
      <c r="S34" s="52"/>
      <c r="T34" s="54" t="s">
        <v>15</v>
      </c>
      <c r="U34" s="55">
        <v>1</v>
      </c>
      <c r="V34" s="50" t="str">
        <f>IF(Y7="","",VLOOKUP(U34,$X$7:$AD$14,2,))</f>
        <v/>
      </c>
      <c r="W34" s="51"/>
      <c r="X34" s="51"/>
      <c r="Y34" s="51"/>
      <c r="Z34" s="51"/>
      <c r="AA34" s="52"/>
      <c r="AC34" s="56"/>
      <c r="AD34" s="56"/>
      <c r="AE34" s="28" t="s">
        <v>14</v>
      </c>
      <c r="AF34" s="56"/>
      <c r="AG34" s="56"/>
    </row>
    <row r="35" spans="3:33" s="47" customFormat="1" ht="15.95" customHeight="1" x14ac:dyDescent="0.25">
      <c r="C35" s="2">
        <f t="shared" si="0"/>
        <v>0</v>
      </c>
      <c r="D35" s="2"/>
      <c r="E35" s="2">
        <f t="shared" si="1"/>
        <v>0</v>
      </c>
      <c r="I35" s="63" t="s">
        <v>18</v>
      </c>
      <c r="J35" s="49">
        <v>3</v>
      </c>
      <c r="K35" s="50" t="str">
        <f t="shared" si="7"/>
        <v/>
      </c>
      <c r="L35" s="51"/>
      <c r="M35" s="51"/>
      <c r="N35" s="51"/>
      <c r="O35" s="51"/>
      <c r="P35" s="51"/>
      <c r="Q35" s="52"/>
      <c r="R35" s="50" t="s">
        <v>14</v>
      </c>
      <c r="S35" s="52"/>
      <c r="T35" s="54" t="s">
        <v>16</v>
      </c>
      <c r="U35" s="55">
        <v>2</v>
      </c>
      <c r="V35" s="50" t="str">
        <f t="shared" ref="V35:V36" si="8">IF(Y8="","",VLOOKUP(U35,$X$7:$AD$14,2,))</f>
        <v/>
      </c>
      <c r="W35" s="51"/>
      <c r="X35" s="51"/>
      <c r="Y35" s="51"/>
      <c r="Z35" s="51"/>
      <c r="AA35" s="52"/>
      <c r="AC35" s="56"/>
      <c r="AD35" s="56"/>
      <c r="AE35" s="28" t="s">
        <v>14</v>
      </c>
      <c r="AF35" s="56"/>
      <c r="AG35" s="56"/>
    </row>
    <row r="36" spans="3:33" s="47" customFormat="1" ht="15.95" customHeight="1" x14ac:dyDescent="0.25">
      <c r="C36" s="2">
        <f t="shared" si="0"/>
        <v>0</v>
      </c>
      <c r="D36" s="2"/>
      <c r="E36" s="2">
        <f t="shared" si="1"/>
        <v>0</v>
      </c>
      <c r="I36" s="63" t="s">
        <v>19</v>
      </c>
      <c r="J36" s="49">
        <v>4</v>
      </c>
      <c r="K36" s="50" t="str">
        <f t="shared" si="7"/>
        <v/>
      </c>
      <c r="L36" s="51"/>
      <c r="M36" s="51"/>
      <c r="N36" s="51"/>
      <c r="O36" s="51"/>
      <c r="P36" s="51"/>
      <c r="Q36" s="52"/>
      <c r="R36" s="50" t="s">
        <v>14</v>
      </c>
      <c r="S36" s="52"/>
      <c r="T36" s="54" t="s">
        <v>18</v>
      </c>
      <c r="U36" s="55">
        <v>3</v>
      </c>
      <c r="V36" s="50" t="str">
        <f t="shared" si="8"/>
        <v/>
      </c>
      <c r="W36" s="51"/>
      <c r="X36" s="51"/>
      <c r="Y36" s="51"/>
      <c r="Z36" s="51"/>
      <c r="AA36" s="52"/>
      <c r="AC36" s="56"/>
      <c r="AD36" s="56"/>
      <c r="AE36" s="28" t="s">
        <v>14</v>
      </c>
      <c r="AF36" s="56"/>
      <c r="AG36" s="56"/>
    </row>
    <row r="37" spans="3:33" s="47" customFormat="1" ht="2.4500000000000002" customHeight="1" x14ac:dyDescent="0.25">
      <c r="C37" s="2"/>
      <c r="D37" s="2"/>
      <c r="E37" s="2"/>
      <c r="I37" s="2"/>
      <c r="J37" s="64"/>
      <c r="K37" s="65"/>
      <c r="L37" s="65"/>
      <c r="M37" s="65"/>
      <c r="N37" s="65"/>
      <c r="O37" s="65"/>
      <c r="P37" s="65"/>
      <c r="Q37" s="65"/>
      <c r="R37" s="64"/>
      <c r="S37" s="64"/>
      <c r="T37" s="64"/>
      <c r="U37" s="64"/>
      <c r="V37" s="65"/>
      <c r="W37" s="65"/>
      <c r="X37" s="65"/>
      <c r="Y37" s="65"/>
      <c r="Z37" s="65"/>
      <c r="AA37" s="65"/>
      <c r="AC37" s="2"/>
      <c r="AD37" s="2"/>
      <c r="AE37" s="2"/>
      <c r="AF37" s="2"/>
      <c r="AG37" s="2"/>
    </row>
    <row r="38" spans="3:33" s="47" customFormat="1" ht="15.95" customHeight="1" x14ac:dyDescent="0.25">
      <c r="C38" s="2">
        <f t="shared" si="0"/>
        <v>0</v>
      </c>
      <c r="D38" s="2"/>
      <c r="E38" s="2">
        <f t="shared" si="1"/>
        <v>0</v>
      </c>
      <c r="I38" s="2"/>
      <c r="J38" s="66" t="s">
        <v>20</v>
      </c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C38" s="2"/>
      <c r="AD38" s="2"/>
      <c r="AE38" s="2"/>
      <c r="AF38" s="2"/>
      <c r="AG38" s="2"/>
    </row>
    <row r="39" spans="3:33" s="47" customFormat="1" ht="2.4500000000000002" customHeight="1" thickBot="1" x14ac:dyDescent="0.3">
      <c r="C39" s="2"/>
      <c r="D39" s="2"/>
      <c r="E39" s="2"/>
      <c r="I39" s="2"/>
      <c r="J39" s="64"/>
      <c r="K39" s="65"/>
      <c r="L39" s="65"/>
      <c r="M39" s="65"/>
      <c r="N39" s="65"/>
      <c r="O39" s="65"/>
      <c r="P39" s="65"/>
      <c r="Q39" s="65"/>
      <c r="R39" s="64"/>
      <c r="S39" s="64"/>
      <c r="T39" s="64"/>
      <c r="U39" s="64"/>
      <c r="V39" s="65"/>
      <c r="W39" s="65"/>
      <c r="X39" s="65"/>
      <c r="Y39" s="65"/>
      <c r="Z39" s="65"/>
      <c r="AA39" s="65"/>
      <c r="AC39" s="2"/>
      <c r="AD39" s="2"/>
      <c r="AE39" s="2"/>
      <c r="AF39" s="2"/>
      <c r="AG39" s="2"/>
    </row>
    <row r="40" spans="3:33" s="47" customFormat="1" ht="15.95" customHeight="1" thickBot="1" x14ac:dyDescent="0.3">
      <c r="C40" s="2">
        <f t="shared" si="0"/>
        <v>0</v>
      </c>
      <c r="D40" s="2"/>
      <c r="E40" s="2">
        <f t="shared" si="1"/>
        <v>0</v>
      </c>
      <c r="I40" s="2"/>
      <c r="J40" s="49"/>
      <c r="K40" s="67"/>
      <c r="L40" s="68" t="str">
        <f>_xlfn.LET(_xlpm.a,J40,_xlpm.b,K40,_xlpm.c,J41,_xlpm.d,K41,
_xlpm.e,OR(_xlpm.a="",_xlpm.a=_xlpm.b,_xlpm.a=_xlpm.c,_xlpm.a=_xlpm.d),
IF(_xlpm.e,"-",VLOOKUP(_xlpm.a,$K$7:$L$14,2)))</f>
        <v>-</v>
      </c>
      <c r="M40" s="69"/>
      <c r="N40" s="69"/>
      <c r="O40" s="69" t="str">
        <f>_xlfn.LET(_xlpm.a,J40,_xlpm.b,K40,_xlpm.c,J41,_xlpm.d,K41,
_xlpm.e,OR(_xlpm.b="",_xlpm.b=_xlpm.a,_xlpm.b=_xlpm.c,_xlpm.b=_xlpm.d),
IF(_xlpm.e,"-",VLOOKUP(_xlpm.b,$K$7:$L$14,2)))</f>
        <v>-</v>
      </c>
      <c r="P40" s="69"/>
      <c r="Q40" s="70"/>
      <c r="R40" s="71" t="s">
        <v>14</v>
      </c>
      <c r="S40" s="72"/>
      <c r="T40" s="73"/>
      <c r="U40" s="74"/>
      <c r="V40" s="68" t="str">
        <f>_xlfn.LET(_xlpm.a,T40,_xlpm.b,U40,_xlpm.c,T41,_xlpm.d,U41,
_xlpm.e,OR(_xlpm.a="",_xlpm.a=_xlpm.b,_xlpm.a=_xlpm.c,_xlpm.a=_xlpm.d),
IF(_xlpm.e,"-",VLOOKUP(_xlpm.a,$X$7:$Y$14,2)))</f>
        <v>-</v>
      </c>
      <c r="W40" s="69"/>
      <c r="X40" s="69"/>
      <c r="Y40" s="69" t="str">
        <f>_xlfn.LET(_xlpm.a,T40,_xlpm.b,U40,_xlpm.c,T41,_xlpm.d,U41,
_xlpm.e,OR(_xlpm.b="",_xlpm.b=_xlpm.a,_xlpm.b=_xlpm.c,_xlpm.b=_xlpm.d),
IF(_xlpm.e,"-",VLOOKUP(_xlpm.b,$X$7:$Y$14,2)))</f>
        <v>-</v>
      </c>
      <c r="Z40" s="69"/>
      <c r="AA40" s="70"/>
      <c r="AC40" s="75"/>
      <c r="AD40" s="76"/>
      <c r="AE40" s="77" t="s">
        <v>14</v>
      </c>
      <c r="AF40" s="78"/>
      <c r="AG40" s="79"/>
    </row>
    <row r="41" spans="3:33" s="47" customFormat="1" ht="15.95" customHeight="1" thickBot="1" x14ac:dyDescent="0.3">
      <c r="C41" s="2">
        <f t="shared" si="0"/>
        <v>0</v>
      </c>
      <c r="D41" s="2"/>
      <c r="E41" s="2">
        <f t="shared" si="1"/>
        <v>0</v>
      </c>
      <c r="I41" s="2"/>
      <c r="J41" s="49"/>
      <c r="K41" s="67"/>
      <c r="L41" s="68" t="str">
        <f>_xlfn.LET(_xlpm.a,J40,_xlpm.b,K40,_xlpm.c,J41,_xlpm.d,K41,
     _xlpm.e,OR(_xlpm.c="",_xlpm.c=_xlpm.a,_xlpm.c=_xlpm.b,_xlpm.c=_xlpm.d),
     IF(_xlpm.e,"-",VLOOKUP(_xlpm.c,$K$7:$L$14,2)))</f>
        <v>-</v>
      </c>
      <c r="M41" s="69"/>
      <c r="N41" s="69"/>
      <c r="O41" s="69" t="str">
        <f>_xlfn.LET(_xlpm.a,J40,_xlpm.b,K40,_xlpm.c,J41,_xlpm.d,K41,
     _xlpm.e,OR(_xlpm.d="",_xlpm.d=_xlpm.a,_xlpm.d=_xlpm.b,_xlpm.d=_xlpm.c),
     IF(_xlpm.e,"-",VLOOKUP(_xlpm.d,$K$7:$L$14,2)))</f>
        <v>-</v>
      </c>
      <c r="P41" s="69"/>
      <c r="Q41" s="70"/>
      <c r="R41" s="71" t="s">
        <v>14</v>
      </c>
      <c r="S41" s="72"/>
      <c r="T41" s="73"/>
      <c r="U41" s="74"/>
      <c r="V41" s="68" t="str">
        <f>_xlfn.LET(_xlpm.a,T40,_xlpm.b,U40,_xlpm.c,T41,_xlpm.d,U41,
_xlpm.e,OR(_xlpm.c="",_xlpm.c=_xlpm.b,_xlpm.c=_xlpm.a,_xlpm.c=_xlpm.d),
IF(_xlpm.e,"-",VLOOKUP(_xlpm.c,$X$7:$Y$14,2)))</f>
        <v>-</v>
      </c>
      <c r="W41" s="69"/>
      <c r="X41" s="69"/>
      <c r="Y41" s="69" t="str">
        <f>_xlfn.LET(_xlpm.a,T40,_xlpm.b,U40,_xlpm.c,T41,_xlpm.d,U41,
_xlpm.e,OR(_xlpm.d="",_xlpm.d=_xlpm.a,_xlpm.d=_xlpm.b,_xlpm.d=_xlpm.c),
IF(_xlpm.e,"-",VLOOKUP(_xlpm.d,$X$7:$Y$14,2)))</f>
        <v>-</v>
      </c>
      <c r="Z41" s="69"/>
      <c r="AA41" s="70"/>
      <c r="AC41" s="78"/>
      <c r="AD41" s="79"/>
      <c r="AE41" s="80" t="s">
        <v>14</v>
      </c>
      <c r="AF41" s="78"/>
      <c r="AG41" s="79"/>
    </row>
    <row r="42" spans="3:33" s="47" customFormat="1" ht="18" customHeight="1" x14ac:dyDescent="0.25">
      <c r="C42" s="81">
        <f>COUNTIF(C21:C41,2)</f>
        <v>0</v>
      </c>
      <c r="D42" s="81"/>
      <c r="E42" s="81">
        <f>COUNTIF(E21:E41,2)</f>
        <v>0</v>
      </c>
      <c r="I42" s="2"/>
      <c r="J42" s="64"/>
      <c r="K42" s="65"/>
      <c r="L42" s="65"/>
      <c r="M42" s="65"/>
      <c r="N42" s="65"/>
      <c r="O42" s="65"/>
      <c r="P42" s="65"/>
      <c r="Q42" s="65"/>
      <c r="R42" s="64"/>
      <c r="S42" s="64"/>
      <c r="T42" s="64"/>
      <c r="U42" s="64"/>
      <c r="V42" s="65"/>
      <c r="W42" s="65"/>
      <c r="X42" s="65"/>
      <c r="Y42" s="65"/>
      <c r="Z42" s="65"/>
      <c r="AA42" s="65"/>
      <c r="AC42" s="2"/>
      <c r="AD42" s="2"/>
      <c r="AE42" s="2"/>
      <c r="AF42" s="2"/>
      <c r="AG42" s="2"/>
    </row>
    <row r="43" spans="3:33" ht="12" customHeight="1" x14ac:dyDescent="0.25"/>
    <row r="44" spans="3:33" s="47" customFormat="1" ht="17.100000000000001" customHeight="1" x14ac:dyDescent="0.25">
      <c r="C44" s="2"/>
      <c r="D44" s="2"/>
      <c r="E44" s="2"/>
      <c r="I44" s="2"/>
      <c r="J44" s="2"/>
      <c r="T44" s="2"/>
      <c r="U44" s="2"/>
      <c r="Y44" s="82" t="s">
        <v>21</v>
      </c>
      <c r="Z44" s="82"/>
      <c r="AA44" s="82"/>
      <c r="AB44" s="83"/>
      <c r="AC44" s="84" t="str">
        <f>IF(AC41="","",SUM(AC21:AD36,AC40:AD41))</f>
        <v/>
      </c>
      <c r="AD44" s="84"/>
      <c r="AE44" s="28" t="s">
        <v>14</v>
      </c>
      <c r="AF44" s="84" t="str">
        <f>IF(AC41="","",SUM(AF21:AG36,AF40:AG41))</f>
        <v/>
      </c>
      <c r="AG44" s="84"/>
    </row>
    <row r="45" spans="3:33" s="47" customFormat="1" ht="5.0999999999999996" customHeight="1" x14ac:dyDescent="0.25">
      <c r="C45" s="2"/>
      <c r="D45" s="2"/>
      <c r="E45" s="2"/>
      <c r="I45" s="2"/>
      <c r="J45" s="2"/>
      <c r="T45" s="2"/>
      <c r="U45" s="2"/>
      <c r="Y45" s="85"/>
      <c r="Z45" s="85"/>
      <c r="AA45" s="85"/>
      <c r="AB45" s="86"/>
      <c r="AE45" s="2"/>
    </row>
    <row r="46" spans="3:33" s="47" customFormat="1" ht="17.100000000000001" customHeight="1" x14ac:dyDescent="0.25">
      <c r="C46" s="2"/>
      <c r="D46" s="2"/>
      <c r="E46" s="2"/>
      <c r="I46" s="2"/>
      <c r="J46" s="2"/>
      <c r="T46" s="2"/>
      <c r="U46" s="2"/>
      <c r="Y46" s="82" t="s">
        <v>22</v>
      </c>
      <c r="Z46" s="82"/>
      <c r="AA46" s="82"/>
      <c r="AB46" s="83"/>
      <c r="AC46" s="84" t="str">
        <f>IF(AC41="","",AJ23)</f>
        <v/>
      </c>
      <c r="AD46" s="84"/>
      <c r="AE46" s="28" t="s">
        <v>14</v>
      </c>
      <c r="AF46" s="84" t="str">
        <f>IF(AC41="","",AJ27)</f>
        <v/>
      </c>
      <c r="AG46" s="84"/>
    </row>
    <row r="47" spans="3:33" s="47" customFormat="1" ht="5.0999999999999996" customHeight="1" x14ac:dyDescent="0.25">
      <c r="C47" s="2"/>
      <c r="D47" s="2"/>
      <c r="E47" s="2"/>
      <c r="I47" s="2"/>
      <c r="J47" s="2"/>
      <c r="T47" s="2"/>
      <c r="U47" s="2"/>
      <c r="Y47" s="85"/>
      <c r="Z47" s="85"/>
      <c r="AA47" s="85"/>
      <c r="AB47" s="86"/>
      <c r="AE47" s="2"/>
    </row>
    <row r="48" spans="3:33" s="47" customFormat="1" ht="17.100000000000001" customHeight="1" x14ac:dyDescent="0.25">
      <c r="C48" s="2"/>
      <c r="D48" s="2"/>
      <c r="E48" s="2"/>
      <c r="I48" s="2"/>
      <c r="J48" s="2"/>
      <c r="T48" s="2"/>
      <c r="U48" s="2"/>
      <c r="Y48" s="82" t="s">
        <v>6</v>
      </c>
      <c r="Z48" s="82"/>
      <c r="AA48" s="82"/>
      <c r="AB48" s="83"/>
      <c r="AC48" s="84" t="str">
        <f>IF(AC41="","",IF(AC46&gt;AF46,2,IF(AC46&lt;AF46,0,IF(AC46=AF46,1))))</f>
        <v/>
      </c>
      <c r="AD48" s="84"/>
      <c r="AE48" s="28" t="s">
        <v>14</v>
      </c>
      <c r="AF48" s="84" t="str">
        <f>IF(AC41="","",IF(AC46&lt;AF46,2,IF(AC46&gt;AF46,0,IF(AC46=AF46,1))))</f>
        <v/>
      </c>
      <c r="AG48" s="84"/>
    </row>
    <row r="51" spans="9:35" ht="6" customHeight="1" x14ac:dyDescent="0.25"/>
    <row r="52" spans="9:35" ht="34.5" customHeight="1" x14ac:dyDescent="0.25"/>
    <row r="53" spans="9:35" ht="6" customHeight="1" x14ac:dyDescent="0.25">
      <c r="K53" s="87"/>
      <c r="L53" s="87"/>
      <c r="M53" s="87"/>
      <c r="N53" s="87"/>
      <c r="O53" s="87"/>
      <c r="P53" s="87"/>
      <c r="U53" s="88"/>
      <c r="V53" s="87"/>
      <c r="W53" s="87"/>
      <c r="X53" s="87"/>
      <c r="Y53" s="87"/>
      <c r="Z53" s="87"/>
    </row>
    <row r="54" spans="9:35" x14ac:dyDescent="0.25">
      <c r="J54" s="34" t="s">
        <v>23</v>
      </c>
      <c r="K54" s="34"/>
      <c r="L54" s="34"/>
      <c r="M54" s="34"/>
      <c r="N54" s="34"/>
      <c r="O54" s="34"/>
      <c r="P54" s="34"/>
      <c r="Q54" s="34"/>
      <c r="T54" s="34" t="s">
        <v>24</v>
      </c>
      <c r="U54" s="34"/>
      <c r="V54" s="34"/>
      <c r="W54" s="34"/>
      <c r="X54" s="34"/>
      <c r="Y54" s="34"/>
      <c r="Z54" s="34"/>
      <c r="AA54" s="34"/>
    </row>
    <row r="55" spans="9:35" x14ac:dyDescent="0.25"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90"/>
      <c r="AG55" s="90"/>
      <c r="AH55" s="90"/>
      <c r="AI55" s="90"/>
    </row>
    <row r="56" spans="9:35" x14ac:dyDescent="0.25">
      <c r="AE56" s="5"/>
    </row>
  </sheetData>
  <mergeCells count="166">
    <mergeCell ref="Y48:AB48"/>
    <mergeCell ref="AC48:AD48"/>
    <mergeCell ref="AF48:AG48"/>
    <mergeCell ref="J54:Q54"/>
    <mergeCell ref="T54:AA54"/>
    <mergeCell ref="I55:AE55"/>
    <mergeCell ref="Y44:AB44"/>
    <mergeCell ref="AC44:AD44"/>
    <mergeCell ref="AF44:AG44"/>
    <mergeCell ref="Y46:AB46"/>
    <mergeCell ref="AC46:AD46"/>
    <mergeCell ref="AF46:AG46"/>
    <mergeCell ref="AF40:AG40"/>
    <mergeCell ref="L41:N41"/>
    <mergeCell ref="O41:Q41"/>
    <mergeCell ref="R41:S41"/>
    <mergeCell ref="V41:X41"/>
    <mergeCell ref="Y41:AA41"/>
    <mergeCell ref="AC41:AD41"/>
    <mergeCell ref="AF41:AG41"/>
    <mergeCell ref="L40:N40"/>
    <mergeCell ref="O40:Q40"/>
    <mergeCell ref="R40:S40"/>
    <mergeCell ref="V40:X40"/>
    <mergeCell ref="Y40:AA40"/>
    <mergeCell ref="AC40:AD40"/>
    <mergeCell ref="K36:Q36"/>
    <mergeCell ref="R36:S36"/>
    <mergeCell ref="V36:AA36"/>
    <mergeCell ref="AC36:AD36"/>
    <mergeCell ref="AF36:AG36"/>
    <mergeCell ref="J38:AA38"/>
    <mergeCell ref="K34:Q34"/>
    <mergeCell ref="R34:S34"/>
    <mergeCell ref="V34:AA34"/>
    <mergeCell ref="AC34:AD34"/>
    <mergeCell ref="AF34:AG34"/>
    <mergeCell ref="K35:Q35"/>
    <mergeCell ref="R35:S35"/>
    <mergeCell ref="V35:AA35"/>
    <mergeCell ref="AC35:AD35"/>
    <mergeCell ref="AF35:AG35"/>
    <mergeCell ref="K32:Q32"/>
    <mergeCell ref="R32:S32"/>
    <mergeCell ref="V32:AA32"/>
    <mergeCell ref="AC32:AD32"/>
    <mergeCell ref="AF32:AG32"/>
    <mergeCell ref="K33:Q33"/>
    <mergeCell ref="R33:S33"/>
    <mergeCell ref="V33:AA33"/>
    <mergeCell ref="AC33:AD33"/>
    <mergeCell ref="AF33:AG33"/>
    <mergeCell ref="K30:Q30"/>
    <mergeCell ref="R30:S30"/>
    <mergeCell ref="V30:AA30"/>
    <mergeCell ref="AC30:AD30"/>
    <mergeCell ref="AF30:AG30"/>
    <mergeCell ref="K31:Q31"/>
    <mergeCell ref="R31:S31"/>
    <mergeCell ref="V31:AA31"/>
    <mergeCell ref="AC31:AD31"/>
    <mergeCell ref="AF31:AG31"/>
    <mergeCell ref="K28:Q28"/>
    <mergeCell ref="R28:S28"/>
    <mergeCell ref="V28:AA28"/>
    <mergeCell ref="AC28:AD28"/>
    <mergeCell ref="AF28:AG28"/>
    <mergeCell ref="K29:Q29"/>
    <mergeCell ref="R29:S29"/>
    <mergeCell ref="V29:AA29"/>
    <mergeCell ref="AC29:AD29"/>
    <mergeCell ref="AF29:AG29"/>
    <mergeCell ref="K27:Q27"/>
    <mergeCell ref="R27:S27"/>
    <mergeCell ref="V27:AA27"/>
    <mergeCell ref="AC27:AD27"/>
    <mergeCell ref="AF27:AG27"/>
    <mergeCell ref="AJ27:AK27"/>
    <mergeCell ref="AJ25:AK25"/>
    <mergeCell ref="K26:Q26"/>
    <mergeCell ref="R26:S26"/>
    <mergeCell ref="V26:AA26"/>
    <mergeCell ref="AC26:AD26"/>
    <mergeCell ref="AF26:AG26"/>
    <mergeCell ref="AJ26:AK26"/>
    <mergeCell ref="K24:Q24"/>
    <mergeCell ref="R24:S24"/>
    <mergeCell ref="V24:AA24"/>
    <mergeCell ref="AC24:AD24"/>
    <mergeCell ref="AF24:AG24"/>
    <mergeCell ref="K25:Q25"/>
    <mergeCell ref="R25:S25"/>
    <mergeCell ref="V25:AA25"/>
    <mergeCell ref="AC25:AD25"/>
    <mergeCell ref="AF25:AG25"/>
    <mergeCell ref="K23:Q23"/>
    <mergeCell ref="R23:S23"/>
    <mergeCell ref="V23:AA23"/>
    <mergeCell ref="AC23:AD23"/>
    <mergeCell ref="AF23:AG23"/>
    <mergeCell ref="AJ23:AK23"/>
    <mergeCell ref="K22:Q22"/>
    <mergeCell ref="R22:S22"/>
    <mergeCell ref="V22:AA22"/>
    <mergeCell ref="AC22:AD22"/>
    <mergeCell ref="AF22:AG22"/>
    <mergeCell ref="AJ22:AK22"/>
    <mergeCell ref="K21:Q21"/>
    <mergeCell ref="R21:S21"/>
    <mergeCell ref="V21:AA21"/>
    <mergeCell ref="AC21:AD21"/>
    <mergeCell ref="AF21:AG21"/>
    <mergeCell ref="AJ21:AK21"/>
    <mergeCell ref="L16:P17"/>
    <mergeCell ref="Q16:X16"/>
    <mergeCell ref="Y16:AC17"/>
    <mergeCell ref="Q17:X17"/>
    <mergeCell ref="J19:Q19"/>
    <mergeCell ref="T19:AA19"/>
    <mergeCell ref="L13:Q13"/>
    <mergeCell ref="S13:T13"/>
    <mergeCell ref="Y13:AD13"/>
    <mergeCell ref="AF13:AG13"/>
    <mergeCell ref="L14:Q14"/>
    <mergeCell ref="S14:T14"/>
    <mergeCell ref="Y14:AD14"/>
    <mergeCell ref="AF14:AG14"/>
    <mergeCell ref="L11:Q11"/>
    <mergeCell ref="S11:T11"/>
    <mergeCell ref="Y11:AD11"/>
    <mergeCell ref="AF11:AG11"/>
    <mergeCell ref="AL11:AO11"/>
    <mergeCell ref="L12:Q12"/>
    <mergeCell ref="S12:T12"/>
    <mergeCell ref="Y12:AD12"/>
    <mergeCell ref="AF12:AG12"/>
    <mergeCell ref="L9:Q9"/>
    <mergeCell ref="S9:T9"/>
    <mergeCell ref="Y9:AD9"/>
    <mergeCell ref="AF9:AG9"/>
    <mergeCell ref="AL9:AO9"/>
    <mergeCell ref="L10:Q10"/>
    <mergeCell ref="S10:T10"/>
    <mergeCell ref="Y10:AD10"/>
    <mergeCell ref="AF10:AG10"/>
    <mergeCell ref="L7:Q7"/>
    <mergeCell ref="S7:T7"/>
    <mergeCell ref="Y7:AD7"/>
    <mergeCell ref="AF7:AG7"/>
    <mergeCell ref="AL7:AO7"/>
    <mergeCell ref="L8:Q8"/>
    <mergeCell ref="S8:T8"/>
    <mergeCell ref="Y8:AD8"/>
    <mergeCell ref="AF8:AG8"/>
    <mergeCell ref="K4:Q4"/>
    <mergeCell ref="S4:T4"/>
    <mergeCell ref="X4:AD4"/>
    <mergeCell ref="AF4:AG4"/>
    <mergeCell ref="K5:Q5"/>
    <mergeCell ref="X5:AD5"/>
    <mergeCell ref="K1:AD1"/>
    <mergeCell ref="J2:L2"/>
    <mergeCell ref="M2:N2"/>
    <mergeCell ref="U2:V2"/>
    <mergeCell ref="AA2:AB2"/>
    <mergeCell ref="AC2:AG2"/>
  </mergeCells>
  <conditionalFormatting sqref="J21:J36">
    <cfRule type="cellIs" dxfId="55" priority="8" operator="between">
      <formula>5</formula>
      <formula>8</formula>
    </cfRule>
  </conditionalFormatting>
  <conditionalFormatting sqref="U21:U36">
    <cfRule type="cellIs" dxfId="54" priority="7" operator="between">
      <formula>5</formula>
      <formula>8</formula>
    </cfRule>
  </conditionalFormatting>
  <conditionalFormatting sqref="AJ21:AK23">
    <cfRule type="expression" dxfId="53" priority="4">
      <formula>$AJ$23=$AJ$27</formula>
    </cfRule>
    <cfRule type="expression" dxfId="52" priority="5">
      <formula>$AJ$23&gt;$AJ$27</formula>
    </cfRule>
    <cfRule type="expression" dxfId="51" priority="6">
      <formula>$AJ$23&lt;$AJ$27</formula>
    </cfRule>
  </conditionalFormatting>
  <conditionalFormatting sqref="AJ25:AK27">
    <cfRule type="expression" dxfId="50" priority="1">
      <formula>$AJ$23=$AJ$27</formula>
    </cfRule>
    <cfRule type="expression" dxfId="49" priority="2">
      <formula>$AJ$23&lt;$AJ$27</formula>
    </cfRule>
    <cfRule type="expression" dxfId="48" priority="3">
      <formula>$AJ$23&gt;$AJ$27</formula>
    </cfRule>
  </conditionalFormatting>
  <dataValidations count="5">
    <dataValidation type="list" allowBlank="1" showInputMessage="1" showErrorMessage="1" errorTitle="Spielernamen überprüfen" error="Dieser Spieler ist in der gewählten Mannschaft nicht gemeldet!" sqref="L7:Q7" xr:uid="{897C02D6-C424-473E-8531-44AA4D3DE245}">
      <formula1>INDIRECT("Mannschaften_Spieler["&amp;$K$5&amp;"]")</formula1>
    </dataValidation>
    <dataValidation type="list" allowBlank="1" showInputMessage="1" showErrorMessage="1" sqref="L8:Q14" xr:uid="{3BFC4C42-CCEB-42F2-958B-0D1CBC8319B3}">
      <formula1>INDIRECT("Mannschaften_Spieler["&amp;$K$5&amp;"]")</formula1>
    </dataValidation>
    <dataValidation type="list" allowBlank="1" showInputMessage="1" sqref="K5:Q5 X5:AD5" xr:uid="{17707082-842D-4102-B57D-311C6CCEA81B}">
      <formula1>Dropdown</formula1>
    </dataValidation>
    <dataValidation type="whole" allowBlank="1" showInputMessage="1" showErrorMessage="1" error="Nur eine Zahl zwischen 1 und 8 ist zulässig" sqref="J21:J36 U21:U36 T40:U41 J40:K41" xr:uid="{4010B371-7EDE-455A-881B-D4D5ADE86889}">
      <formula1>1</formula1>
      <formula2>8</formula2>
    </dataValidation>
    <dataValidation type="list" allowBlank="1" showInputMessage="1" showErrorMessage="1" sqref="Y7:AD14" xr:uid="{AA4FF89B-B99A-4873-95F8-56F37729D8B9}">
      <formula1>INDIRECT("Mannschaften_Spieler["&amp;$X$5&amp;"]")</formula1>
    </dataValidation>
  </dataValidations>
  <pageMargins left="0" right="0" top="0" bottom="0" header="0.31496062992125984" footer="0.31496062992125984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CFD8-73D2-4714-9EA1-FDA7EAFF9A88}">
  <dimension ref="A1:AT44"/>
  <sheetViews>
    <sheetView workbookViewId="0">
      <selection activeCell="G17" sqref="G17"/>
    </sheetView>
  </sheetViews>
  <sheetFormatPr baseColWidth="10" defaultColWidth="11.42578125" defaultRowHeight="15" x14ac:dyDescent="0.25"/>
  <cols>
    <col min="1" max="1" width="5.5703125" style="92" customWidth="1"/>
    <col min="2" max="2" width="29.7109375" style="92" customWidth="1"/>
    <col min="3" max="3" width="11.42578125" style="92"/>
    <col min="4" max="4" width="11.42578125" style="92" customWidth="1"/>
    <col min="5" max="6" width="11.42578125" style="92"/>
    <col min="7" max="28" width="25.7109375" style="92" customWidth="1"/>
    <col min="29" max="29" width="29.7109375" style="92" customWidth="1"/>
    <col min="30" max="46" width="25.7109375" style="92" customWidth="1"/>
    <col min="47" max="16384" width="11.42578125" style="92"/>
  </cols>
  <sheetData>
    <row r="1" spans="1:46" ht="21" x14ac:dyDescent="0.25">
      <c r="A1" s="91"/>
      <c r="B1" s="91" t="s">
        <v>25</v>
      </c>
      <c r="C1" s="91" t="s">
        <v>26</v>
      </c>
      <c r="G1" s="93" t="s">
        <v>27</v>
      </c>
      <c r="H1" s="93"/>
      <c r="I1" s="93"/>
      <c r="J1" s="93"/>
      <c r="K1" s="93"/>
      <c r="L1" s="93"/>
      <c r="M1" s="93"/>
      <c r="N1" s="93"/>
      <c r="O1" s="93"/>
      <c r="P1" s="93"/>
      <c r="Q1" s="94" t="s">
        <v>28</v>
      </c>
      <c r="R1" s="94"/>
      <c r="S1" s="94"/>
      <c r="T1" s="94"/>
      <c r="U1" s="94"/>
      <c r="V1" s="94"/>
      <c r="W1" s="94"/>
      <c r="X1" s="94"/>
      <c r="Y1" s="94"/>
      <c r="Z1" s="94"/>
      <c r="AA1" s="95" t="s">
        <v>29</v>
      </c>
      <c r="AB1" s="95"/>
      <c r="AC1" s="95"/>
      <c r="AD1" s="95"/>
      <c r="AE1" s="95"/>
      <c r="AF1" s="95"/>
      <c r="AG1" s="95"/>
      <c r="AH1" s="95"/>
      <c r="AI1" s="95"/>
      <c r="AJ1" s="95"/>
      <c r="AK1" s="96" t="s">
        <v>30</v>
      </c>
      <c r="AL1" s="96"/>
      <c r="AM1" s="96"/>
      <c r="AN1" s="96"/>
      <c r="AO1" s="96"/>
      <c r="AP1" s="96"/>
      <c r="AQ1" s="96"/>
      <c r="AR1" s="96"/>
      <c r="AS1" s="96"/>
      <c r="AT1" s="96"/>
    </row>
    <row r="2" spans="1:46" ht="15.75" thickBot="1" x14ac:dyDescent="0.3">
      <c r="A2" s="97">
        <v>1</v>
      </c>
      <c r="B2" s="97" t="s">
        <v>31</v>
      </c>
      <c r="C2" s="97" t="s">
        <v>32</v>
      </c>
      <c r="D2" s="92" t="e" vm="3">
        <v>#VALUE!</v>
      </c>
      <c r="G2" s="98" t="s">
        <v>33</v>
      </c>
      <c r="H2" s="99" t="s">
        <v>34</v>
      </c>
      <c r="I2" s="99" t="s">
        <v>35</v>
      </c>
      <c r="J2" s="99" t="s">
        <v>36</v>
      </c>
      <c r="K2" s="99" t="s">
        <v>37</v>
      </c>
      <c r="L2" s="99" t="s">
        <v>38</v>
      </c>
      <c r="M2" s="99" t="s">
        <v>39</v>
      </c>
      <c r="N2" s="99" t="s">
        <v>40</v>
      </c>
      <c r="O2" s="99" t="s">
        <v>41</v>
      </c>
      <c r="P2" s="99" t="s">
        <v>9</v>
      </c>
      <c r="Q2" s="100" t="s">
        <v>42</v>
      </c>
      <c r="R2" s="100" t="s">
        <v>43</v>
      </c>
      <c r="S2" s="100" t="s">
        <v>44</v>
      </c>
      <c r="T2" s="100" t="s">
        <v>45</v>
      </c>
      <c r="U2" s="100" t="s">
        <v>46</v>
      </c>
      <c r="V2" s="100" t="s">
        <v>47</v>
      </c>
      <c r="W2" s="100" t="s">
        <v>48</v>
      </c>
      <c r="X2" s="100" t="s">
        <v>49</v>
      </c>
      <c r="Y2" s="100" t="s">
        <v>8</v>
      </c>
      <c r="Z2" s="100" t="s">
        <v>50</v>
      </c>
      <c r="AA2" s="101" t="s">
        <v>51</v>
      </c>
      <c r="AB2" s="101" t="s">
        <v>52</v>
      </c>
      <c r="AC2" s="101" t="s">
        <v>53</v>
      </c>
      <c r="AD2" s="101" t="s">
        <v>54</v>
      </c>
      <c r="AE2" s="101" t="s">
        <v>55</v>
      </c>
      <c r="AF2" s="101" t="s">
        <v>56</v>
      </c>
      <c r="AG2" s="101" t="s">
        <v>57</v>
      </c>
      <c r="AH2" s="101" t="s">
        <v>58</v>
      </c>
      <c r="AI2" s="101" t="s">
        <v>59</v>
      </c>
      <c r="AJ2" s="101" t="s">
        <v>60</v>
      </c>
      <c r="AK2" s="102" t="s">
        <v>61</v>
      </c>
      <c r="AL2" s="103" t="s">
        <v>62</v>
      </c>
      <c r="AM2" s="103" t="s">
        <v>63</v>
      </c>
      <c r="AN2" s="103" t="s">
        <v>64</v>
      </c>
      <c r="AO2" s="103" t="s">
        <v>65</v>
      </c>
      <c r="AP2" s="103" t="s">
        <v>66</v>
      </c>
      <c r="AQ2" s="103" t="s">
        <v>67</v>
      </c>
      <c r="AR2" s="103" t="s">
        <v>68</v>
      </c>
      <c r="AS2" s="103" t="s">
        <v>69</v>
      </c>
      <c r="AT2" s="103" t="s">
        <v>70</v>
      </c>
    </row>
    <row r="3" spans="1:46" ht="16.5" thickTop="1" thickBot="1" x14ac:dyDescent="0.3">
      <c r="A3" s="97">
        <v>2</v>
      </c>
      <c r="B3" s="97" t="s">
        <v>51</v>
      </c>
      <c r="C3" s="97" t="s">
        <v>32</v>
      </c>
      <c r="D3" s="104" t="e" vm="4">
        <v>#VALUE!</v>
      </c>
      <c r="G3" s="105" t="s">
        <v>71</v>
      </c>
      <c r="H3" s="105" t="s">
        <v>72</v>
      </c>
      <c r="I3" s="105" t="s">
        <v>73</v>
      </c>
      <c r="J3" s="105" t="s">
        <v>74</v>
      </c>
      <c r="K3" s="105" t="s">
        <v>75</v>
      </c>
      <c r="L3" s="105" t="s">
        <v>76</v>
      </c>
      <c r="M3" s="105" t="s">
        <v>77</v>
      </c>
      <c r="N3" s="105" t="s">
        <v>78</v>
      </c>
      <c r="O3" s="105" t="s">
        <v>79</v>
      </c>
      <c r="P3" s="105" t="s">
        <v>80</v>
      </c>
      <c r="Q3" s="105" t="s">
        <v>81</v>
      </c>
      <c r="R3" s="105" t="s">
        <v>82</v>
      </c>
      <c r="S3" s="105" t="s">
        <v>83</v>
      </c>
      <c r="T3" s="105" t="s">
        <v>84</v>
      </c>
      <c r="U3" s="105" t="s">
        <v>85</v>
      </c>
      <c r="V3" s="105" t="s">
        <v>86</v>
      </c>
      <c r="W3" s="105" t="s">
        <v>87</v>
      </c>
      <c r="X3" s="105" t="s">
        <v>88</v>
      </c>
      <c r="Y3" s="105" t="s">
        <v>89</v>
      </c>
      <c r="Z3" s="105" t="s">
        <v>90</v>
      </c>
      <c r="AA3" s="105" t="s">
        <v>91</v>
      </c>
      <c r="AB3" s="105"/>
      <c r="AC3" s="105" t="s">
        <v>92</v>
      </c>
      <c r="AD3" s="105" t="s">
        <v>93</v>
      </c>
      <c r="AE3" s="105" t="s">
        <v>94</v>
      </c>
      <c r="AF3" s="105" t="s">
        <v>95</v>
      </c>
      <c r="AG3" s="105" t="s">
        <v>96</v>
      </c>
      <c r="AH3" s="105" t="s">
        <v>97</v>
      </c>
      <c r="AI3" s="105" t="s">
        <v>98</v>
      </c>
      <c r="AJ3" s="105" t="s">
        <v>99</v>
      </c>
      <c r="AK3" s="106"/>
      <c r="AL3" s="107"/>
      <c r="AM3" s="105" t="s">
        <v>72</v>
      </c>
      <c r="AN3" s="105" t="s">
        <v>81</v>
      </c>
      <c r="AO3" s="108"/>
      <c r="AP3" s="107"/>
      <c r="AQ3" s="107"/>
      <c r="AR3" s="107"/>
      <c r="AS3" s="107"/>
      <c r="AT3" s="107"/>
    </row>
    <row r="4" spans="1:46" ht="15.75" thickTop="1" x14ac:dyDescent="0.25">
      <c r="A4" s="97">
        <v>3</v>
      </c>
      <c r="B4" s="97" t="s">
        <v>38</v>
      </c>
      <c r="C4" s="97" t="s">
        <v>32</v>
      </c>
      <c r="D4" s="92" t="e" vm="5">
        <v>#VALUE!</v>
      </c>
      <c r="G4" s="105" t="s">
        <v>100</v>
      </c>
      <c r="H4" s="105" t="s">
        <v>101</v>
      </c>
      <c r="I4" s="105" t="s">
        <v>102</v>
      </c>
      <c r="J4" s="105" t="s">
        <v>103</v>
      </c>
      <c r="K4" s="105" t="s">
        <v>104</v>
      </c>
      <c r="L4" s="105" t="s">
        <v>105</v>
      </c>
      <c r="M4" s="105" t="s">
        <v>106</v>
      </c>
      <c r="N4" s="105" t="s">
        <v>107</v>
      </c>
      <c r="O4" s="105" t="s">
        <v>108</v>
      </c>
      <c r="P4" s="105" t="s">
        <v>109</v>
      </c>
      <c r="Q4" s="105" t="s">
        <v>110</v>
      </c>
      <c r="R4" s="105" t="s">
        <v>111</v>
      </c>
      <c r="S4" s="105" t="s">
        <v>112</v>
      </c>
      <c r="T4" s="105" t="s">
        <v>113</v>
      </c>
      <c r="U4" s="105" t="s">
        <v>114</v>
      </c>
      <c r="V4" s="105" t="s">
        <v>115</v>
      </c>
      <c r="W4" s="105" t="s">
        <v>116</v>
      </c>
      <c r="X4" s="105" t="s">
        <v>117</v>
      </c>
      <c r="Y4" s="105" t="s">
        <v>118</v>
      </c>
      <c r="Z4" s="105" t="s">
        <v>119</v>
      </c>
      <c r="AA4" s="105" t="s">
        <v>120</v>
      </c>
      <c r="AB4" s="105"/>
      <c r="AC4" s="105" t="s">
        <v>121</v>
      </c>
      <c r="AD4" s="105" t="s">
        <v>122</v>
      </c>
      <c r="AE4" s="105" t="s">
        <v>123</v>
      </c>
      <c r="AF4" s="105" t="s">
        <v>124</v>
      </c>
      <c r="AG4" s="105" t="s">
        <v>125</v>
      </c>
      <c r="AH4" s="105" t="s">
        <v>126</v>
      </c>
      <c r="AI4" s="105" t="s">
        <v>127</v>
      </c>
      <c r="AJ4" s="105" t="s">
        <v>128</v>
      </c>
      <c r="AK4" s="106"/>
      <c r="AL4" s="107"/>
      <c r="AM4" s="105" t="s">
        <v>101</v>
      </c>
      <c r="AN4" s="105" t="s">
        <v>110</v>
      </c>
      <c r="AO4" s="108"/>
      <c r="AP4" s="107"/>
      <c r="AQ4" s="107"/>
      <c r="AR4" s="107"/>
      <c r="AS4" s="107"/>
      <c r="AT4" s="107"/>
    </row>
    <row r="5" spans="1:46" ht="15.75" thickBot="1" x14ac:dyDescent="0.3">
      <c r="A5" s="97">
        <v>4</v>
      </c>
      <c r="B5" s="97" t="s">
        <v>9</v>
      </c>
      <c r="C5" s="97" t="s">
        <v>32</v>
      </c>
      <c r="D5" s="92" t="e" vm="6">
        <v>#VALUE!</v>
      </c>
      <c r="G5" s="105" t="s">
        <v>129</v>
      </c>
      <c r="H5" s="105" t="s">
        <v>130</v>
      </c>
      <c r="I5" s="105" t="s">
        <v>131</v>
      </c>
      <c r="J5" s="105" t="s">
        <v>132</v>
      </c>
      <c r="K5" s="105" t="s">
        <v>133</v>
      </c>
      <c r="L5" s="105" t="s">
        <v>134</v>
      </c>
      <c r="M5" s="105" t="s">
        <v>135</v>
      </c>
      <c r="N5" s="105" t="s">
        <v>136</v>
      </c>
      <c r="O5" s="105" t="s">
        <v>137</v>
      </c>
      <c r="P5" s="105" t="s">
        <v>138</v>
      </c>
      <c r="Q5" s="105" t="s">
        <v>139</v>
      </c>
      <c r="R5" s="105" t="s">
        <v>140</v>
      </c>
      <c r="S5" s="105" t="s">
        <v>141</v>
      </c>
      <c r="T5" s="105" t="s">
        <v>142</v>
      </c>
      <c r="U5" s="105" t="s">
        <v>143</v>
      </c>
      <c r="V5" s="105" t="s">
        <v>144</v>
      </c>
      <c r="W5" s="105" t="s">
        <v>145</v>
      </c>
      <c r="X5" s="105" t="s">
        <v>146</v>
      </c>
      <c r="Y5" s="105" t="s">
        <v>147</v>
      </c>
      <c r="Z5" s="105" t="s">
        <v>148</v>
      </c>
      <c r="AA5" s="105" t="s">
        <v>149</v>
      </c>
      <c r="AB5" s="105"/>
      <c r="AC5" s="105" t="s">
        <v>150</v>
      </c>
      <c r="AD5" s="105" t="s">
        <v>151</v>
      </c>
      <c r="AE5" s="105" t="s">
        <v>152</v>
      </c>
      <c r="AF5" s="105" t="s">
        <v>153</v>
      </c>
      <c r="AG5" s="105" t="s">
        <v>154</v>
      </c>
      <c r="AH5" s="105" t="s">
        <v>155</v>
      </c>
      <c r="AI5" s="105" t="s">
        <v>156</v>
      </c>
      <c r="AJ5" s="105" t="s">
        <v>157</v>
      </c>
      <c r="AK5" s="106"/>
      <c r="AL5" s="107"/>
      <c r="AM5" s="105" t="s">
        <v>130</v>
      </c>
      <c r="AN5" s="105" t="s">
        <v>139</v>
      </c>
      <c r="AO5" s="108"/>
      <c r="AP5" s="107"/>
      <c r="AQ5" s="107"/>
      <c r="AR5" s="107"/>
      <c r="AS5" s="107"/>
      <c r="AT5" s="107"/>
    </row>
    <row r="6" spans="1:46" ht="16.5" thickTop="1" thickBot="1" x14ac:dyDescent="0.3">
      <c r="A6" s="97">
        <v>5</v>
      </c>
      <c r="B6" s="97" t="s">
        <v>35</v>
      </c>
      <c r="C6" s="97" t="s">
        <v>32</v>
      </c>
      <c r="D6" s="104" t="e" vm="7">
        <v>#VALUE!</v>
      </c>
      <c r="G6" s="105" t="s">
        <v>158</v>
      </c>
      <c r="H6" s="105" t="s">
        <v>159</v>
      </c>
      <c r="I6" s="105" t="s">
        <v>160</v>
      </c>
      <c r="J6" s="105" t="s">
        <v>161</v>
      </c>
      <c r="K6" s="105" t="s">
        <v>162</v>
      </c>
      <c r="L6" s="105" t="s">
        <v>163</v>
      </c>
      <c r="M6" s="105" t="s">
        <v>164</v>
      </c>
      <c r="N6" s="109" t="s">
        <v>165</v>
      </c>
      <c r="O6" s="105" t="s">
        <v>166</v>
      </c>
      <c r="P6" s="105" t="s">
        <v>167</v>
      </c>
      <c r="Q6" s="105" t="s">
        <v>168</v>
      </c>
      <c r="R6" s="105" t="s">
        <v>169</v>
      </c>
      <c r="S6" s="105" t="s">
        <v>170</v>
      </c>
      <c r="T6" s="105" t="s">
        <v>171</v>
      </c>
      <c r="U6" s="105" t="s">
        <v>172</v>
      </c>
      <c r="V6" s="105" t="s">
        <v>173</v>
      </c>
      <c r="W6" s="105" t="s">
        <v>174</v>
      </c>
      <c r="X6" s="105" t="s">
        <v>175</v>
      </c>
      <c r="Y6" s="105" t="s">
        <v>176</v>
      </c>
      <c r="Z6" s="105" t="s">
        <v>177</v>
      </c>
      <c r="AA6" s="105" t="s">
        <v>178</v>
      </c>
      <c r="AB6" s="105"/>
      <c r="AC6" s="105" t="s">
        <v>179</v>
      </c>
      <c r="AD6" s="105" t="s">
        <v>180</v>
      </c>
      <c r="AE6" s="105" t="s">
        <v>181</v>
      </c>
      <c r="AF6" s="105" t="s">
        <v>182</v>
      </c>
      <c r="AG6" s="105" t="s">
        <v>183</v>
      </c>
      <c r="AH6" s="105" t="s">
        <v>184</v>
      </c>
      <c r="AI6" s="105" t="s">
        <v>185</v>
      </c>
      <c r="AJ6" s="105" t="s">
        <v>186</v>
      </c>
      <c r="AK6" s="106"/>
      <c r="AL6" s="107"/>
      <c r="AM6" s="105" t="s">
        <v>159</v>
      </c>
      <c r="AN6" s="105" t="s">
        <v>168</v>
      </c>
      <c r="AO6" s="108"/>
      <c r="AP6" s="107"/>
      <c r="AQ6" s="107"/>
      <c r="AR6" s="107"/>
      <c r="AS6" s="107"/>
      <c r="AT6" s="107"/>
    </row>
    <row r="7" spans="1:46" ht="16.5" thickTop="1" thickBot="1" x14ac:dyDescent="0.3">
      <c r="A7" s="97">
        <v>6</v>
      </c>
      <c r="B7" s="97" t="s">
        <v>33</v>
      </c>
      <c r="C7" s="97" t="s">
        <v>32</v>
      </c>
      <c r="D7" s="92" t="e" vm="8">
        <v>#VALUE!</v>
      </c>
      <c r="G7" s="105" t="s">
        <v>187</v>
      </c>
      <c r="H7" s="105" t="s">
        <v>188</v>
      </c>
      <c r="I7" s="105" t="s">
        <v>189</v>
      </c>
      <c r="J7" s="105" t="s">
        <v>190</v>
      </c>
      <c r="K7" s="105" t="s">
        <v>191</v>
      </c>
      <c r="L7" s="105" t="s">
        <v>192</v>
      </c>
      <c r="M7" s="105" t="s">
        <v>193</v>
      </c>
      <c r="N7" s="105" t="s">
        <v>194</v>
      </c>
      <c r="O7" s="105" t="s">
        <v>195</v>
      </c>
      <c r="P7" s="105" t="s">
        <v>196</v>
      </c>
      <c r="Q7" s="105" t="s">
        <v>197</v>
      </c>
      <c r="R7" s="105" t="s">
        <v>198</v>
      </c>
      <c r="S7" s="105" t="s">
        <v>199</v>
      </c>
      <c r="T7" s="105" t="s">
        <v>200</v>
      </c>
      <c r="U7" s="105" t="s">
        <v>201</v>
      </c>
      <c r="V7" s="105" t="s">
        <v>202</v>
      </c>
      <c r="W7" s="105" t="s">
        <v>203</v>
      </c>
      <c r="X7" s="105" t="s">
        <v>204</v>
      </c>
      <c r="Y7" s="105" t="s">
        <v>205</v>
      </c>
      <c r="Z7" s="105" t="s">
        <v>206</v>
      </c>
      <c r="AA7" s="105" t="s">
        <v>207</v>
      </c>
      <c r="AB7" s="105"/>
      <c r="AC7" s="105" t="s">
        <v>208</v>
      </c>
      <c r="AD7" s="105" t="s">
        <v>209</v>
      </c>
      <c r="AE7" s="105" t="s">
        <v>210</v>
      </c>
      <c r="AF7" s="105" t="s">
        <v>211</v>
      </c>
      <c r="AG7" s="105" t="s">
        <v>212</v>
      </c>
      <c r="AH7" s="105" t="s">
        <v>213</v>
      </c>
      <c r="AI7" s="105" t="s">
        <v>214</v>
      </c>
      <c r="AJ7" s="105" t="s">
        <v>215</v>
      </c>
      <c r="AK7" s="106"/>
      <c r="AL7" s="107"/>
      <c r="AM7" s="105" t="s">
        <v>188</v>
      </c>
      <c r="AN7" s="105" t="s">
        <v>197</v>
      </c>
      <c r="AO7" s="108"/>
      <c r="AP7" s="107"/>
      <c r="AQ7" s="107"/>
      <c r="AR7" s="107"/>
      <c r="AS7" s="107"/>
      <c r="AT7" s="107"/>
    </row>
    <row r="8" spans="1:46" ht="16.5" thickTop="1" thickBot="1" x14ac:dyDescent="0.3">
      <c r="A8" s="97">
        <v>7</v>
      </c>
      <c r="B8" s="97" t="s">
        <v>55</v>
      </c>
      <c r="C8" s="97" t="s">
        <v>32</v>
      </c>
      <c r="D8" s="104" t="e" vm="9">
        <v>#VALUE!</v>
      </c>
      <c r="G8" s="105" t="s">
        <v>216</v>
      </c>
      <c r="H8" s="105" t="s">
        <v>217</v>
      </c>
      <c r="I8" s="105" t="s">
        <v>218</v>
      </c>
      <c r="J8" s="105" t="s">
        <v>219</v>
      </c>
      <c r="K8" s="105" t="s">
        <v>220</v>
      </c>
      <c r="L8" s="105" t="s">
        <v>221</v>
      </c>
      <c r="M8" s="105" t="s">
        <v>222</v>
      </c>
      <c r="N8" s="105" t="s">
        <v>223</v>
      </c>
      <c r="O8" s="105" t="s">
        <v>224</v>
      </c>
      <c r="P8" s="105" t="s">
        <v>225</v>
      </c>
      <c r="Q8" s="105" t="s">
        <v>226</v>
      </c>
      <c r="R8" s="105" t="s">
        <v>227</v>
      </c>
      <c r="S8" s="105" t="s">
        <v>228</v>
      </c>
      <c r="T8" s="105" t="s">
        <v>229</v>
      </c>
      <c r="U8" s="105" t="s">
        <v>230</v>
      </c>
      <c r="V8" s="105" t="s">
        <v>231</v>
      </c>
      <c r="W8" s="105" t="s">
        <v>232</v>
      </c>
      <c r="X8" s="105" t="s">
        <v>233</v>
      </c>
      <c r="Y8" s="105" t="s">
        <v>234</v>
      </c>
      <c r="Z8" s="105" t="s">
        <v>235</v>
      </c>
      <c r="AA8" s="105" t="s">
        <v>236</v>
      </c>
      <c r="AB8" s="105"/>
      <c r="AC8" s="105" t="s">
        <v>237</v>
      </c>
      <c r="AD8" s="105" t="s">
        <v>238</v>
      </c>
      <c r="AE8" s="105" t="s">
        <v>239</v>
      </c>
      <c r="AF8" s="105" t="s">
        <v>240</v>
      </c>
      <c r="AG8" s="105" t="s">
        <v>241</v>
      </c>
      <c r="AH8" s="105" t="s">
        <v>242</v>
      </c>
      <c r="AI8" s="105" t="s">
        <v>243</v>
      </c>
      <c r="AJ8" s="105" t="s">
        <v>244</v>
      </c>
      <c r="AK8" s="106"/>
      <c r="AL8" s="107"/>
      <c r="AM8" s="105" t="s">
        <v>217</v>
      </c>
      <c r="AN8" s="105" t="s">
        <v>226</v>
      </c>
      <c r="AO8" s="108"/>
      <c r="AP8" s="107"/>
      <c r="AQ8" s="107"/>
      <c r="AR8" s="107"/>
      <c r="AS8" s="107"/>
      <c r="AT8" s="107"/>
    </row>
    <row r="9" spans="1:46" ht="16.5" thickTop="1" thickBot="1" x14ac:dyDescent="0.3">
      <c r="A9" s="97">
        <v>8</v>
      </c>
      <c r="B9" s="97" t="s">
        <v>57</v>
      </c>
      <c r="C9" s="97" t="s">
        <v>32</v>
      </c>
      <c r="D9" s="104" t="e" vm="9">
        <v>#VALUE!</v>
      </c>
      <c r="G9" s="105"/>
      <c r="H9" s="105"/>
      <c r="I9" s="105" t="s">
        <v>245</v>
      </c>
      <c r="J9" s="105" t="s">
        <v>246</v>
      </c>
      <c r="K9" s="105"/>
      <c r="L9" s="105" t="s">
        <v>247</v>
      </c>
      <c r="M9" s="105" t="s">
        <v>248</v>
      </c>
      <c r="N9" s="105" t="s">
        <v>249</v>
      </c>
      <c r="O9" s="105" t="s">
        <v>250</v>
      </c>
      <c r="P9" s="105"/>
      <c r="Q9" s="105"/>
      <c r="R9" s="105"/>
      <c r="S9" s="105" t="s">
        <v>251</v>
      </c>
      <c r="T9" s="105" t="s">
        <v>252</v>
      </c>
      <c r="U9" s="105" t="s">
        <v>253</v>
      </c>
      <c r="V9" s="105" t="s">
        <v>254</v>
      </c>
      <c r="W9" s="105" t="s">
        <v>255</v>
      </c>
      <c r="X9" s="105" t="s">
        <v>256</v>
      </c>
      <c r="Y9" s="105" t="s">
        <v>257</v>
      </c>
      <c r="Z9" s="105" t="s">
        <v>258</v>
      </c>
      <c r="AA9" s="105" t="s">
        <v>259</v>
      </c>
      <c r="AB9" s="105"/>
      <c r="AC9" s="105" t="s">
        <v>260</v>
      </c>
      <c r="AD9" s="105" t="s">
        <v>261</v>
      </c>
      <c r="AE9" s="105" t="s">
        <v>262</v>
      </c>
      <c r="AF9" s="105"/>
      <c r="AG9" s="105"/>
      <c r="AH9" s="105"/>
      <c r="AI9" s="105"/>
      <c r="AJ9" s="105"/>
      <c r="AK9" s="106"/>
      <c r="AL9" s="107"/>
      <c r="AM9" s="105"/>
      <c r="AN9" s="105"/>
      <c r="AO9" s="108"/>
      <c r="AP9" s="107"/>
      <c r="AQ9" s="107"/>
      <c r="AR9" s="107"/>
      <c r="AS9" s="107"/>
      <c r="AT9" s="107"/>
    </row>
    <row r="10" spans="1:46" ht="15.75" thickTop="1" x14ac:dyDescent="0.25">
      <c r="A10" s="97">
        <v>9</v>
      </c>
      <c r="B10" s="97"/>
      <c r="C10" s="97" t="s">
        <v>32</v>
      </c>
      <c r="G10" s="110"/>
      <c r="H10" s="110"/>
      <c r="I10" s="110"/>
      <c r="J10" s="110"/>
      <c r="K10" s="110"/>
      <c r="L10" s="110" t="s">
        <v>263</v>
      </c>
      <c r="M10" s="110" t="s">
        <v>264</v>
      </c>
      <c r="N10" s="110"/>
      <c r="O10" s="110" t="s">
        <v>265</v>
      </c>
      <c r="P10" s="110"/>
      <c r="Q10" s="110"/>
      <c r="R10" s="110"/>
      <c r="S10" s="110"/>
      <c r="T10" s="110" t="s">
        <v>266</v>
      </c>
      <c r="U10" s="110"/>
      <c r="V10" s="110" t="s">
        <v>267</v>
      </c>
      <c r="W10" s="110" t="s">
        <v>268</v>
      </c>
      <c r="X10" s="110" t="s">
        <v>269</v>
      </c>
      <c r="Y10" s="110" t="s">
        <v>270</v>
      </c>
      <c r="Z10" s="110"/>
      <c r="AA10" s="110" t="s">
        <v>271</v>
      </c>
      <c r="AB10" s="110"/>
      <c r="AC10" s="110"/>
      <c r="AD10" s="110"/>
      <c r="AE10" s="110"/>
      <c r="AF10" s="110"/>
      <c r="AG10" s="110"/>
      <c r="AH10" s="110"/>
      <c r="AI10" s="110"/>
      <c r="AJ10" s="110"/>
      <c r="AK10" s="111"/>
      <c r="AL10" s="107"/>
      <c r="AM10" s="105"/>
      <c r="AN10" s="105"/>
      <c r="AO10" s="108"/>
      <c r="AP10" s="107"/>
      <c r="AQ10" s="107"/>
      <c r="AR10" s="107"/>
      <c r="AS10" s="107"/>
      <c r="AT10" s="107"/>
    </row>
    <row r="11" spans="1:46" ht="15.75" thickBot="1" x14ac:dyDescent="0.3">
      <c r="A11" s="97">
        <v>10</v>
      </c>
      <c r="B11" s="97"/>
      <c r="C11" s="97" t="s">
        <v>32</v>
      </c>
    </row>
    <row r="12" spans="1:46" ht="16.5" thickTop="1" thickBot="1" x14ac:dyDescent="0.3">
      <c r="A12" s="112">
        <v>11</v>
      </c>
      <c r="B12" s="112" t="s">
        <v>50</v>
      </c>
      <c r="C12" s="112" t="s">
        <v>272</v>
      </c>
      <c r="D12" s="104" t="e" vm="4">
        <v>#VALUE!</v>
      </c>
    </row>
    <row r="13" spans="1:46" ht="16.5" thickTop="1" thickBot="1" x14ac:dyDescent="0.3">
      <c r="A13" s="112">
        <v>12</v>
      </c>
      <c r="B13" s="112" t="s">
        <v>43</v>
      </c>
      <c r="C13" s="112" t="s">
        <v>272</v>
      </c>
      <c r="D13" s="92" t="e" vm="5">
        <v>#VALUE!</v>
      </c>
    </row>
    <row r="14" spans="1:46" ht="16.5" thickTop="1" thickBot="1" x14ac:dyDescent="0.3">
      <c r="A14" s="112">
        <v>13</v>
      </c>
      <c r="B14" s="112" t="s">
        <v>45</v>
      </c>
      <c r="C14" s="112" t="s">
        <v>272</v>
      </c>
      <c r="D14" s="104" t="e" vm="10">
        <v>#VALUE!</v>
      </c>
    </row>
    <row r="15" spans="1:46" ht="15.75" thickTop="1" x14ac:dyDescent="0.25">
      <c r="A15" s="112">
        <v>14</v>
      </c>
      <c r="B15" s="112" t="s">
        <v>46</v>
      </c>
      <c r="C15" s="112" t="s">
        <v>272</v>
      </c>
      <c r="D15" s="92" t="e" vm="11">
        <v>#VALUE!</v>
      </c>
    </row>
    <row r="16" spans="1:46" x14ac:dyDescent="0.25">
      <c r="A16" s="112">
        <v>15</v>
      </c>
      <c r="B16" s="112" t="s">
        <v>54</v>
      </c>
      <c r="C16" s="112" t="s">
        <v>272</v>
      </c>
      <c r="D16" s="92" t="e" vm="12">
        <v>#VALUE!</v>
      </c>
    </row>
    <row r="17" spans="1:4" ht="15.75" thickBot="1" x14ac:dyDescent="0.3">
      <c r="A17" s="112">
        <v>16</v>
      </c>
      <c r="B17" s="112" t="s">
        <v>273</v>
      </c>
      <c r="C17" s="112" t="s">
        <v>272</v>
      </c>
      <c r="D17" s="92" t="e" vm="13">
        <v>#VALUE!</v>
      </c>
    </row>
    <row r="18" spans="1:4" ht="16.5" thickTop="1" thickBot="1" x14ac:dyDescent="0.3">
      <c r="A18" s="112">
        <v>17</v>
      </c>
      <c r="B18" s="112" t="s">
        <v>58</v>
      </c>
      <c r="C18" s="112" t="s">
        <v>272</v>
      </c>
      <c r="D18" s="104" t="e" vm="9">
        <v>#VALUE!</v>
      </c>
    </row>
    <row r="19" spans="1:4" ht="16.5" thickTop="1" thickBot="1" x14ac:dyDescent="0.3">
      <c r="A19" s="112">
        <v>18</v>
      </c>
      <c r="B19" s="112" t="s">
        <v>60</v>
      </c>
      <c r="C19" s="112" t="s">
        <v>272</v>
      </c>
      <c r="D19" s="104" t="e" vm="9">
        <v>#VALUE!</v>
      </c>
    </row>
    <row r="20" spans="1:4" ht="15.75" thickTop="1" x14ac:dyDescent="0.25">
      <c r="A20" s="112">
        <v>19</v>
      </c>
      <c r="B20" s="112"/>
      <c r="C20" s="112" t="s">
        <v>272</v>
      </c>
    </row>
    <row r="21" spans="1:4" x14ac:dyDescent="0.25">
      <c r="A21" s="112">
        <v>20</v>
      </c>
      <c r="B21" s="112"/>
      <c r="C21" s="112" t="s">
        <v>272</v>
      </c>
    </row>
    <row r="22" spans="1:4" ht="15.75" thickBot="1" x14ac:dyDescent="0.3">
      <c r="A22" s="112">
        <v>21</v>
      </c>
      <c r="B22" s="112"/>
      <c r="C22" s="112" t="s">
        <v>272</v>
      </c>
    </row>
    <row r="23" spans="1:4" ht="16.5" thickTop="1" thickBot="1" x14ac:dyDescent="0.3">
      <c r="A23" s="113">
        <v>22</v>
      </c>
      <c r="B23" s="113" t="s">
        <v>36</v>
      </c>
      <c r="C23" s="113" t="s">
        <v>274</v>
      </c>
      <c r="D23" s="104" t="e" vm="14">
        <v>#VALUE!</v>
      </c>
    </row>
    <row r="24" spans="1:4" ht="16.5" thickTop="1" thickBot="1" x14ac:dyDescent="0.3">
      <c r="A24" s="113">
        <v>23</v>
      </c>
      <c r="B24" s="113" t="s">
        <v>8</v>
      </c>
      <c r="C24" s="113" t="s">
        <v>274</v>
      </c>
      <c r="D24" s="104" t="e" vm="15">
        <v>#VALUE!</v>
      </c>
    </row>
    <row r="25" spans="1:4" ht="16.5" thickTop="1" thickBot="1" x14ac:dyDescent="0.3">
      <c r="A25" s="113">
        <v>24</v>
      </c>
      <c r="B25" s="113" t="s">
        <v>44</v>
      </c>
      <c r="C25" s="113" t="s">
        <v>274</v>
      </c>
      <c r="D25" s="104" t="e" vm="10">
        <v>#VALUE!</v>
      </c>
    </row>
    <row r="26" spans="1:4" ht="16.5" thickTop="1" thickBot="1" x14ac:dyDescent="0.3">
      <c r="A26" s="113">
        <v>25</v>
      </c>
      <c r="B26" s="113" t="s">
        <v>48</v>
      </c>
      <c r="C26" s="113" t="s">
        <v>274</v>
      </c>
      <c r="D26" s="104" t="e" vm="15">
        <v>#VALUE!</v>
      </c>
    </row>
    <row r="27" spans="1:4" ht="16.5" thickTop="1" thickBot="1" x14ac:dyDescent="0.3">
      <c r="A27" s="113">
        <v>26</v>
      </c>
      <c r="B27" s="113" t="s">
        <v>39</v>
      </c>
      <c r="C27" s="113" t="s">
        <v>274</v>
      </c>
      <c r="D27" s="114" t="e" vm="16">
        <v>#VALUE!</v>
      </c>
    </row>
    <row r="28" spans="1:4" ht="16.5" thickTop="1" thickBot="1" x14ac:dyDescent="0.3">
      <c r="A28" s="113">
        <v>27</v>
      </c>
      <c r="B28" s="113" t="s">
        <v>56</v>
      </c>
      <c r="C28" s="113" t="s">
        <v>274</v>
      </c>
      <c r="D28" s="104" t="e" vm="9">
        <v>#VALUE!</v>
      </c>
    </row>
    <row r="29" spans="1:4" ht="15.75" thickTop="1" x14ac:dyDescent="0.25">
      <c r="A29" s="113">
        <v>28</v>
      </c>
      <c r="B29" s="113"/>
      <c r="C29" s="113" t="s">
        <v>274</v>
      </c>
    </row>
    <row r="30" spans="1:4" x14ac:dyDescent="0.25">
      <c r="A30" s="113">
        <v>29</v>
      </c>
      <c r="B30" s="113"/>
      <c r="C30" s="113" t="s">
        <v>274</v>
      </c>
    </row>
    <row r="31" spans="1:4" x14ac:dyDescent="0.25">
      <c r="A31" s="113">
        <v>30</v>
      </c>
      <c r="B31" s="113"/>
      <c r="C31" s="113" t="s">
        <v>274</v>
      </c>
    </row>
    <row r="32" spans="1:4" x14ac:dyDescent="0.25">
      <c r="A32" s="113">
        <v>31</v>
      </c>
      <c r="B32" s="113"/>
      <c r="C32" s="113" t="s">
        <v>274</v>
      </c>
    </row>
    <row r="33" spans="1:4" ht="15.75" thickBot="1" x14ac:dyDescent="0.3">
      <c r="A33" s="113">
        <v>32</v>
      </c>
      <c r="B33" s="113"/>
      <c r="C33" s="113" t="s">
        <v>274</v>
      </c>
    </row>
    <row r="34" spans="1:4" ht="16.5" thickTop="1" thickBot="1" x14ac:dyDescent="0.3">
      <c r="A34" s="115">
        <v>33</v>
      </c>
      <c r="B34" s="116" t="s">
        <v>275</v>
      </c>
      <c r="C34" s="115" t="s">
        <v>276</v>
      </c>
      <c r="D34" s="104" t="e" vm="17">
        <v>#VALUE!</v>
      </c>
    </row>
    <row r="35" spans="1:4" ht="15.75" thickTop="1" x14ac:dyDescent="0.25">
      <c r="A35" s="115">
        <v>34</v>
      </c>
      <c r="B35" s="116" t="s">
        <v>42</v>
      </c>
      <c r="C35" s="115" t="s">
        <v>276</v>
      </c>
      <c r="D35" s="92" t="e" vm="18">
        <v>#VALUE!</v>
      </c>
    </row>
    <row r="36" spans="1:4" x14ac:dyDescent="0.25">
      <c r="A36" s="115">
        <v>35</v>
      </c>
      <c r="B36" s="116" t="s">
        <v>41</v>
      </c>
      <c r="C36" s="115" t="s">
        <v>276</v>
      </c>
      <c r="D36" s="92" t="e" vm="13">
        <v>#VALUE!</v>
      </c>
    </row>
    <row r="37" spans="1:4" x14ac:dyDescent="0.25">
      <c r="A37" s="115">
        <v>36</v>
      </c>
      <c r="B37" s="116" t="s">
        <v>49</v>
      </c>
      <c r="C37" s="115" t="s">
        <v>276</v>
      </c>
      <c r="D37" s="92" t="e" vm="19">
        <v>#VALUE!</v>
      </c>
    </row>
    <row r="38" spans="1:4" ht="15.75" thickBot="1" x14ac:dyDescent="0.3">
      <c r="A38" s="115">
        <v>37</v>
      </c>
      <c r="B38" s="116" t="s">
        <v>47</v>
      </c>
      <c r="C38" s="115" t="s">
        <v>276</v>
      </c>
      <c r="D38" s="92" t="e" vm="11">
        <v>#VALUE!</v>
      </c>
    </row>
    <row r="39" spans="1:4" ht="16.5" thickTop="1" thickBot="1" x14ac:dyDescent="0.3">
      <c r="A39" s="115">
        <v>38</v>
      </c>
      <c r="B39" s="116" t="s">
        <v>53</v>
      </c>
      <c r="C39" s="115" t="s">
        <v>276</v>
      </c>
      <c r="D39" s="104" t="e" vm="20">
        <v>#VALUE!</v>
      </c>
    </row>
    <row r="40" spans="1:4" ht="16.5" thickTop="1" thickBot="1" x14ac:dyDescent="0.3">
      <c r="A40" s="115">
        <v>39</v>
      </c>
      <c r="B40" s="116" t="s">
        <v>59</v>
      </c>
      <c r="C40" s="115" t="s">
        <v>276</v>
      </c>
      <c r="D40" s="104" t="e" vm="9">
        <v>#VALUE!</v>
      </c>
    </row>
    <row r="41" spans="1:4" ht="15.75" thickTop="1" x14ac:dyDescent="0.25">
      <c r="A41" s="115">
        <v>40</v>
      </c>
      <c r="B41" s="115"/>
      <c r="C41" s="115" t="s">
        <v>276</v>
      </c>
    </row>
    <row r="42" spans="1:4" x14ac:dyDescent="0.25">
      <c r="A42" s="115"/>
      <c r="B42" s="115"/>
      <c r="C42" s="115" t="s">
        <v>276</v>
      </c>
    </row>
    <row r="43" spans="1:4" x14ac:dyDescent="0.25">
      <c r="A43" s="115"/>
      <c r="B43" s="115"/>
      <c r="C43" s="115" t="s">
        <v>276</v>
      </c>
    </row>
    <row r="44" spans="1:4" x14ac:dyDescent="0.25">
      <c r="A44" s="115"/>
      <c r="B44" s="115"/>
      <c r="C44" s="115" t="s">
        <v>276</v>
      </c>
    </row>
  </sheetData>
  <mergeCells count="4">
    <mergeCell ref="G1:P1"/>
    <mergeCell ref="Q1:Z1"/>
    <mergeCell ref="AA1:AJ1"/>
    <mergeCell ref="AK1:AT1"/>
  </mergeCells>
  <conditionalFormatting sqref="B2:B9">
    <cfRule type="containsText" dxfId="46" priority="4" operator="containsText" text="J">
      <formula>NOT(ISERROR(SEARCH("J",B2)))</formula>
    </cfRule>
  </conditionalFormatting>
  <conditionalFormatting sqref="B12:B19">
    <cfRule type="containsText" dxfId="45" priority="3" operator="containsText" text="J">
      <formula>NOT(ISERROR(SEARCH("J",B12)))</formula>
    </cfRule>
  </conditionalFormatting>
  <conditionalFormatting sqref="B23:B28">
    <cfRule type="containsText" dxfId="44" priority="2" operator="containsText" text="J">
      <formula>NOT(ISERROR(SEARCH("J",B23)))</formula>
    </cfRule>
  </conditionalFormatting>
  <conditionalFormatting sqref="B34:B40">
    <cfRule type="containsText" dxfId="43" priority="1" operator="containsText" text="J">
      <formula>NOT(ISERROR(SEARCH("J",B34)))</formula>
    </cfRule>
  </conditionalFormatting>
  <dataValidations count="1">
    <dataValidation allowBlank="1" showInputMessage="1" sqref="H2:AK2" xr:uid="{ED66D308-D670-482B-93C1-5A15E555CE32}"/>
  </dataValidations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Spielplan</vt:lpstr>
      <vt:lpstr>Teilnehmende Mannschaften</vt:lpstr>
      <vt:lpstr>Dropdown</vt:lpstr>
      <vt:lpstr>Spielplan!Druckbereich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Udo Pacher</dc:creator>
  <cp:lastModifiedBy>Udo Pacher</cp:lastModifiedBy>
  <dcterms:created xsi:type="dcterms:W3CDTF">2025-05-29T17:37:43Z</dcterms:created>
  <dcterms:modified xsi:type="dcterms:W3CDTF">2025-05-29T17:46:38Z</dcterms:modified>
</cp:coreProperties>
</file>