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defaultThemeVersion="202300"/>
  <mc:AlternateContent xmlns:mc="http://schemas.openxmlformats.org/markup-compatibility/2006">
    <mc:Choice Requires="x15">
      <x15ac:absPath xmlns:x15ac="http://schemas.microsoft.com/office/spreadsheetml/2010/11/ac" url="D:\Dokumente\"/>
    </mc:Choice>
  </mc:AlternateContent>
  <xr:revisionPtr revIDLastSave="0" documentId="13_ncr:1_{44B9E68C-BBA0-4E58-B28C-514E488D85B2}" xr6:coauthVersionLast="47" xr6:coauthVersionMax="47" xr10:uidLastSave="{00000000-0000-0000-0000-000000000000}"/>
  <bookViews>
    <workbookView xWindow="22890" yWindow="525" windowWidth="25920" windowHeight="19095" activeTab="1" xr2:uid="{B7E771F7-C1A3-4F3B-A5F2-313CEBE5F40E}"/>
  </bookViews>
  <sheets>
    <sheet name="Tabelle1" sheetId="3" r:id="rId1"/>
    <sheet name="Export" sheetId="2" r:id="rId2"/>
  </sheets>
  <externalReferences>
    <externalReference r:id="rId3"/>
  </externalReferences>
  <definedNames>
    <definedName name="_xlnm._FilterDatabase" localSheetId="1" hidden="1">Export!$J$2:$O$22</definedName>
    <definedName name="COA">[1]Guideline!$B$3</definedName>
    <definedName name="DATE">[1]Guideline!$B$1</definedName>
    <definedName name="_xlnm.Print_Area" localSheetId="1">Export!$A$3:$B$5</definedName>
    <definedName name="FAC">[1]Guideline!$B$2</definedName>
    <definedName name="Gutachten_VJ">[1]!Tabelle26[#All]</definedName>
    <definedName name="IDL.Connector.UDF" hidden="1">0</definedName>
    <definedName name="IDL.Connector.Version" hidden="1">"17.0.1.0"</definedName>
    <definedName name="NO">[1]Guideline!$B$4</definedName>
    <definedName name="TXT">[1]Guideline!$B$5</definedName>
    <definedName name="Verb">[1]!Austritte[#All]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4" i="2" l="1" a="1"/>
  <c r="G4" i="2" s="1"/>
  <c r="G5" i="2" a="1"/>
  <c r="G5" i="2" s="1"/>
  <c r="G3" i="2" a="1"/>
  <c r="G3" i="2" s="1"/>
  <c r="E4" i="2" a="1"/>
  <c r="E4" i="2" s="1"/>
  <c r="F4" i="2" a="1"/>
  <c r="F4" i="2" s="1"/>
  <c r="E5" i="2" a="1"/>
  <c r="E5" i="2" s="1"/>
  <c r="F5" i="2" a="1"/>
  <c r="F5" i="2" s="1"/>
  <c r="E3" i="2" a="1"/>
  <c r="E3" i="2" s="1"/>
  <c r="F3" i="2" a="1"/>
  <c r="F3" i="2" s="1"/>
  <c r="I26" i="2" a="1"/>
  <c r="I26" i="2" s="1"/>
  <c r="D19" i="2" a="1"/>
  <c r="D19" i="2" s="1"/>
  <c r="C3" i="2" a="1"/>
  <c r="C3" i="2" s="1"/>
  <c r="D3" i="2" a="1"/>
  <c r="D3" i="2" s="1"/>
  <c r="B3" i="2" a="1"/>
  <c r="B3" i="2" s="1"/>
  <c r="D4" i="2" a="1"/>
  <c r="D4" i="2" s="1"/>
  <c r="D5" i="2" a="1"/>
  <c r="D5" i="2" s="1"/>
  <c r="N22" i="2"/>
  <c r="N21" i="2"/>
  <c r="N20" i="2"/>
  <c r="N19" i="2"/>
  <c r="N18" i="2"/>
  <c r="N17" i="2"/>
  <c r="N16" i="2"/>
  <c r="N15" i="2"/>
  <c r="N14" i="2"/>
  <c r="N13" i="2"/>
  <c r="N12" i="2"/>
  <c r="N11" i="2"/>
  <c r="N10" i="2"/>
  <c r="N9" i="2"/>
  <c r="N8" i="2"/>
  <c r="N7" i="2"/>
  <c r="N6" i="2"/>
  <c r="N5" i="2"/>
  <c r="N4" i="2"/>
  <c r="N3" i="2"/>
  <c r="I3" i="2" a="1"/>
  <c r="I3" i="2" s="1"/>
  <c r="E3" i="3"/>
  <c r="E4" i="3"/>
  <c r="E5" i="3"/>
  <c r="E6" i="3"/>
  <c r="E7" i="3"/>
  <c r="E8" i="3"/>
  <c r="E9" i="3"/>
  <c r="E10" i="3"/>
  <c r="E11" i="3"/>
  <c r="E12" i="3"/>
  <c r="E13" i="3"/>
  <c r="E14" i="3"/>
  <c r="E15" i="3"/>
  <c r="E16" i="3"/>
  <c r="E17" i="3"/>
  <c r="E18" i="3"/>
  <c r="E19" i="3"/>
  <c r="E20" i="3"/>
  <c r="E21" i="3"/>
  <c r="E22" i="3"/>
  <c r="C23" i="3"/>
  <c r="D23" i="3"/>
  <c r="F23" i="3"/>
  <c r="Q26" i="2" l="1" a="1"/>
  <c r="Q26" i="2" s="1"/>
  <c r="E23" i="3"/>
  <c r="B4" i="2" a="1"/>
  <c r="B4" i="2" s="1"/>
  <c r="B5" i="2" a="1"/>
  <c r="B5" i="2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<sst xmlns="http://schemas.openxmlformats.org/spreadsheetml/2006/main" count="72" uniqueCount="25">
  <si>
    <t>SG501</t>
  </si>
  <si>
    <t>SG500</t>
  </si>
  <si>
    <t>SG502</t>
  </si>
  <si>
    <t>VST</t>
  </si>
  <si>
    <t>EX-VST</t>
  </si>
  <si>
    <t>EX-VP</t>
  </si>
  <si>
    <t>GF</t>
  </si>
  <si>
    <t>P1</t>
  </si>
  <si>
    <t>P2</t>
  </si>
  <si>
    <t>Teil1</t>
  </si>
  <si>
    <t>Teil2</t>
  </si>
  <si>
    <t>Teil3</t>
  </si>
  <si>
    <t>Teil4</t>
  </si>
  <si>
    <t>So</t>
  </si>
  <si>
    <t>A</t>
  </si>
  <si>
    <t>B</t>
  </si>
  <si>
    <t>C</t>
  </si>
  <si>
    <t>D</t>
  </si>
  <si>
    <t>E</t>
  </si>
  <si>
    <t>F</t>
  </si>
  <si>
    <t>nur eine Spalte war zu wenig</t>
  </si>
  <si>
    <t>Mit Tabellenbezug</t>
  </si>
  <si>
    <t>Ohne Tabellenbezug</t>
  </si>
  <si>
    <t>Daniel…</t>
  </si>
  <si>
    <t>Steve…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</si>
</sst>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#,##0.00\ ;\(#,##0.00\);\-\ \ "/>
  </numFmts>
  <fonts count="13" x14ac:knownFonts="1">
    <font>
      <sz val="10"/>
      <color theme="1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0"/>
      <color theme="0" tint="-0.249977111117893"/>
      <name val="Arial"/>
      <family val="2"/>
    </font>
    <font>
      <b/>
      <sz val="9"/>
      <name val="Arial"/>
      <family val="2"/>
    </font>
    <font>
      <sz val="10"/>
      <color rgb="FF0070C0"/>
      <name val="Arial"/>
      <family val="2"/>
    </font>
    <font>
      <sz val="10"/>
      <name val="Arial"/>
      <family val="2"/>
    </font>
    <font>
      <sz val="9"/>
      <color rgb="FF0070C0"/>
      <name val="Arial"/>
      <family val="2"/>
    </font>
    <font>
      <sz val="9"/>
      <name val="Arial"/>
      <family val="2"/>
    </font>
    <font>
      <sz val="10"/>
      <color theme="0" tint="-0.499984740745262"/>
      <name val="Aptos Narrow"/>
      <family val="2"/>
      <scheme val="minor"/>
    </font>
    <font>
      <sz val="11"/>
      <name val="Aptos Narrow"/>
      <family val="2"/>
      <scheme val="minor"/>
    </font>
    <font>
      <sz val="10"/>
      <color rgb="FFFF0000"/>
      <name val="Arial"/>
      <family val="2"/>
    </font>
    <font>
      <sz val="9"/>
      <color rgb="FFFF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0" tint="-0.14999847407452621"/>
        <bgColor theme="0" tint="-0.14999847407452621"/>
      </patternFill>
    </fill>
  </fills>
  <borders count="2">
    <border>
      <left/>
      <right/>
      <top/>
      <bottom/>
      <diagonal/>
    </border>
    <border>
      <left/>
      <right/>
      <top style="thin">
        <color theme="1"/>
      </top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6" fillId="0" borderId="0"/>
    <xf numFmtId="0" fontId="6" fillId="0" borderId="0"/>
  </cellStyleXfs>
  <cellXfs count="25">
    <xf numFmtId="0" fontId="0" fillId="0" borderId="0" xfId="0"/>
    <xf numFmtId="3" fontId="4" fillId="2" borderId="1" xfId="0" applyNumberFormat="1" applyFont="1" applyFill="1" applyBorder="1" applyAlignment="1">
      <alignment horizontal="left" vertical="top" wrapText="1"/>
    </xf>
    <xf numFmtId="0" fontId="5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43" fontId="5" fillId="0" borderId="0" xfId="0" applyNumberFormat="1" applyFont="1" applyAlignment="1">
      <alignment horizontal="right" wrapText="1"/>
    </xf>
    <xf numFmtId="43" fontId="6" fillId="0" borderId="0" xfId="0" applyNumberFormat="1" applyFont="1" applyAlignment="1">
      <alignment horizontal="right" wrapText="1"/>
    </xf>
    <xf numFmtId="43" fontId="7" fillId="0" borderId="0" xfId="0" applyNumberFormat="1" applyFont="1" applyAlignment="1">
      <alignment horizontal="right" wrapText="1"/>
    </xf>
    <xf numFmtId="0" fontId="6" fillId="0" borderId="0" xfId="0" applyFont="1" applyAlignment="1">
      <alignment horizontal="left"/>
    </xf>
    <xf numFmtId="0" fontId="8" fillId="0" borderId="0" xfId="0" applyFont="1" applyAlignment="1">
      <alignment horizontal="left"/>
    </xf>
    <xf numFmtId="0" fontId="9" fillId="0" borderId="0" xfId="1" applyNumberFormat="1" applyFont="1" applyFill="1" applyAlignment="1">
      <alignment horizontal="center"/>
    </xf>
    <xf numFmtId="0" fontId="3" fillId="0" borderId="0" xfId="0" applyFont="1" applyAlignment="1">
      <alignment horizontal="center"/>
    </xf>
    <xf numFmtId="164" fontId="10" fillId="0" borderId="0" xfId="0" applyNumberFormat="1" applyFont="1"/>
    <xf numFmtId="0" fontId="2" fillId="0" borderId="0" xfId="0" applyFont="1"/>
    <xf numFmtId="43" fontId="5" fillId="3" borderId="0" xfId="0" applyNumberFormat="1" applyFont="1" applyFill="1" applyAlignment="1">
      <alignment horizontal="right" wrapText="1"/>
    </xf>
    <xf numFmtId="0" fontId="5" fillId="3" borderId="0" xfId="0" applyFont="1" applyFill="1" applyAlignment="1">
      <alignment horizontal="left"/>
    </xf>
    <xf numFmtId="0" fontId="7" fillId="3" borderId="0" xfId="0" applyFont="1" applyFill="1" applyAlignment="1">
      <alignment horizontal="left"/>
    </xf>
    <xf numFmtId="43" fontId="7" fillId="3" borderId="0" xfId="0" applyNumberFormat="1" applyFont="1" applyFill="1" applyAlignment="1">
      <alignment horizontal="right" wrapText="1"/>
    </xf>
    <xf numFmtId="0" fontId="11" fillId="3" borderId="0" xfId="0" applyFont="1" applyFill="1" applyAlignment="1">
      <alignment horizontal="left"/>
    </xf>
    <xf numFmtId="0" fontId="11" fillId="0" borderId="0" xfId="0" applyFont="1" applyAlignment="1">
      <alignment horizontal="left"/>
    </xf>
    <xf numFmtId="0" fontId="12" fillId="3" borderId="0" xfId="0" applyFont="1" applyFill="1" applyAlignment="1">
      <alignment horizontal="left"/>
    </xf>
    <xf numFmtId="0" fontId="12" fillId="0" borderId="0" xfId="0" applyFont="1" applyAlignment="1">
      <alignment horizontal="left"/>
    </xf>
    <xf numFmtId="43" fontId="11" fillId="3" borderId="0" xfId="0" applyNumberFormat="1" applyFont="1" applyFill="1" applyAlignment="1">
      <alignment horizontal="right" wrapText="1"/>
    </xf>
    <xf numFmtId="43" fontId="11" fillId="0" borderId="0" xfId="0" applyNumberFormat="1" applyFont="1" applyAlignment="1">
      <alignment horizontal="right" wrapText="1"/>
    </xf>
    <xf numFmtId="0" fontId="0" fillId="0" borderId="0" xfId="0" applyAlignment="1">
      <alignment horizontal="center"/>
    </xf>
    <xf numFmtId="0" fontId="0" fillId="0" borderId="0" xfId="0" applyAlignment="1">
      <alignment horizontal="center"/>
    </xf>
  </cellXfs>
  <cellStyles count="4">
    <cellStyle name="Komma" xfId="1" builtinId="3"/>
    <cellStyle name="Standard" xfId="0" builtinId="0"/>
    <cellStyle name="Standard 2" xfId="3" xr:uid="{4FB8E3C0-E601-4A87-94E9-177E1B3B68BE}"/>
    <cellStyle name="Standard 21" xfId="2" xr:uid="{679BE9E4-FDE5-4D9C-8302-BFD24E8E98C1}"/>
  </cellStyles>
  <dxfs count="1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35" formatCode="_-* #,##0.00_-;\-* #,##0.00_-;_-* &quot;-&quot;??_-;_-@_-"/>
      <alignment horizontal="right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70C0"/>
        <name val="Arial"/>
        <family val="2"/>
        <scheme val="none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35" formatCode="_-* #,##0.00_-;\-* #,##0.00_-;_-* &quot;-&quot;??_-;_-@_-"/>
      <alignment horizontal="right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70C0"/>
        <name val="Arial"/>
        <family val="2"/>
        <scheme val="none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35" formatCode="_-* #,##0.00_-;\-* #,##0.00_-;_-* &quot;-&quot;??_-;_-@_-"/>
      <alignment horizontal="right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0070C0"/>
        <name val="Arial"/>
        <family val="2"/>
        <scheme val="none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35" formatCode="_-* #,##0.00_-;\-* #,##0.00_-;_-* &quot;-&quot;??_-;_-@_-"/>
      <alignment horizontal="right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0070C0"/>
        <name val="Arial"/>
        <family val="2"/>
        <scheme val="none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family val="2"/>
        <scheme val="none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0070C0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70C0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left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color auto="1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U:\Eigene%20Dateien\2_DMS%20Upload\Personnel%20expenses_25_26.xlsx" TargetMode="External"/><Relationship Id="rId1" Type="http://schemas.openxmlformats.org/officeDocument/2006/relationships/externalLinkPath" Target="file:///U:\Eigene%20Dateien\2_DMS%20Upload\Personnel%20expenses_25_2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Guideline"/>
      <sheetName val="retirement"/>
      <sheetName val="var.pay"/>
      <sheetName val="85060"/>
      <sheetName val="P-IAS19"/>
      <sheetName val="A-Gutachten"/>
      <sheetName val="A-Gutachten VJ"/>
      <sheetName val="MVK"/>
      <sheetName val="Payroll"/>
      <sheetName val="sub calc"/>
      <sheetName val="SB"/>
      <sheetName val="ZX"/>
      <sheetName val="Export"/>
      <sheetName val="Notes"/>
      <sheetName val="Personnel expenses_25_26"/>
    </sheetNames>
    <sheetDataSet>
      <sheetData sheetId="0">
        <row r="1">
          <cell r="B1">
            <v>45688</v>
          </cell>
        </row>
        <row r="2">
          <cell r="B2" t="str">
            <v>I4</v>
          </cell>
        </row>
        <row r="3">
          <cell r="B3" t="str">
            <v>KON001</v>
          </cell>
        </row>
        <row r="4">
          <cell r="B4" t="str">
            <v>IAS19.1</v>
          </cell>
        </row>
        <row r="5">
          <cell r="B5" t="str">
            <v>Key mgmt personnel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 refreshError="1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BB4BA133-04E9-451A-8E5B-3869735F5A82}" name="Payroll_basis" displayName="Payroll_basis" ref="A2:F23" totalsRowCount="1" totalsRowDxfId="12">
  <autoFilter ref="A2:F22" xr:uid="{141E30F6-7BAA-4BD5-B331-ABB21F60FD3A}"/>
  <sortState xmlns:xlrd2="http://schemas.microsoft.com/office/spreadsheetml/2017/richdata2" ref="A3:F22">
    <sortCondition ref="A2:A22"/>
  </sortState>
  <tableColumns count="6">
    <tableColumn id="1" xr3:uid="{735BDB62-D9E5-40FA-92A1-26D705202D86}" name="P1" dataDxfId="11" totalsRowDxfId="10"/>
    <tableColumn id="3" xr3:uid="{CF1C3D2F-7EC5-44DB-856D-B2A5FAD0F928}" name="P2" dataDxfId="9" totalsRowDxfId="8"/>
    <tableColumn id="8" xr3:uid="{12C1AD4C-6813-4529-8BC1-F055E786E63B}" name="Teil1" totalsRowFunction="sum" dataDxfId="7" totalsRowDxfId="6"/>
    <tableColumn id="9" xr3:uid="{D75502A5-1521-498A-BB04-9E5968AA4CDB}" name="Teil2" totalsRowFunction="sum" dataDxfId="5" totalsRowDxfId="4"/>
    <tableColumn id="13" xr3:uid="{63D8CE12-502B-4159-A07F-42CA7B42B2C5}" name="Teil3" totalsRowFunction="sum" dataDxfId="3" totalsRowDxfId="2">
      <calculatedColumnFormula>+Payroll_basis[[#This Row],[Teil1]]*2</calculatedColumnFormula>
    </tableColumn>
    <tableColumn id="14" xr3:uid="{7222F3FC-01BE-42EA-A080-4299686E0A0C}" name="Teil4" totalsRowFunction="sum" dataDxfId="1" totalsRowDxfId="0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3C36B2-245B-4601-B7F0-C8A39A346E2C}">
  <dimension ref="A1:F23"/>
  <sheetViews>
    <sheetView workbookViewId="0">
      <selection activeCell="B3" sqref="B3:B22"/>
    </sheetView>
  </sheetViews>
  <sheetFormatPr baseColWidth="10" defaultRowHeight="12.75" x14ac:dyDescent="0.2"/>
  <cols>
    <col min="1" max="1" width="5.42578125" bestFit="1" customWidth="1"/>
    <col min="2" max="2" width="6.85546875" bestFit="1" customWidth="1"/>
    <col min="3" max="3" width="12.42578125" customWidth="1"/>
    <col min="4" max="4" width="10.42578125" customWidth="1"/>
    <col min="5" max="5" width="10.28515625" bestFit="1" customWidth="1"/>
    <col min="6" max="6" width="7.7109375" bestFit="1" customWidth="1"/>
  </cols>
  <sheetData>
    <row r="1" spans="1:6" x14ac:dyDescent="0.2">
      <c r="A1" s="10"/>
      <c r="B1" s="10"/>
      <c r="C1" s="10" t="s">
        <v>1</v>
      </c>
      <c r="D1" s="10" t="s">
        <v>0</v>
      </c>
      <c r="E1" s="10" t="s">
        <v>2</v>
      </c>
      <c r="F1" s="10" t="s">
        <v>1</v>
      </c>
    </row>
    <row r="2" spans="1:6" x14ac:dyDescent="0.2">
      <c r="A2" s="1" t="s">
        <v>7</v>
      </c>
      <c r="B2" s="1" t="s">
        <v>8</v>
      </c>
      <c r="C2" s="1" t="s">
        <v>9</v>
      </c>
      <c r="D2" s="1" t="s">
        <v>10</v>
      </c>
      <c r="E2" s="1" t="s">
        <v>11</v>
      </c>
      <c r="F2" s="1" t="s">
        <v>12</v>
      </c>
    </row>
    <row r="3" spans="1:6" x14ac:dyDescent="0.2">
      <c r="A3" s="2">
        <v>1000</v>
      </c>
      <c r="B3" s="3" t="s">
        <v>3</v>
      </c>
      <c r="C3" s="4">
        <v>1000</v>
      </c>
      <c r="D3" s="4"/>
      <c r="E3" s="4">
        <f>+Payroll_basis[[#This Row],[Teil1]]*2</f>
        <v>2000</v>
      </c>
      <c r="F3" s="4">
        <v>0</v>
      </c>
    </row>
    <row r="4" spans="1:6" x14ac:dyDescent="0.2">
      <c r="A4" s="2">
        <v>1000</v>
      </c>
      <c r="B4" s="3" t="s">
        <v>3</v>
      </c>
      <c r="C4" s="4">
        <v>1001</v>
      </c>
      <c r="D4" s="4">
        <v>2</v>
      </c>
      <c r="E4" s="4">
        <f>+Payroll_basis[[#This Row],[Teil1]]*2</f>
        <v>2002</v>
      </c>
      <c r="F4" s="4">
        <v>50</v>
      </c>
    </row>
    <row r="5" spans="1:6" x14ac:dyDescent="0.2">
      <c r="A5" s="2">
        <v>1000</v>
      </c>
      <c r="B5" s="3" t="s">
        <v>13</v>
      </c>
      <c r="C5" s="4">
        <v>1002</v>
      </c>
      <c r="D5" s="4"/>
      <c r="E5" s="4">
        <f>+Payroll_basis[[#This Row],[Teil1]]*2</f>
        <v>2004</v>
      </c>
      <c r="F5" s="4">
        <v>70</v>
      </c>
    </row>
    <row r="6" spans="1:6" x14ac:dyDescent="0.2">
      <c r="A6" s="2">
        <v>1000</v>
      </c>
      <c r="B6" s="3" t="s">
        <v>3</v>
      </c>
      <c r="C6" s="4">
        <v>1003</v>
      </c>
      <c r="D6" s="4"/>
      <c r="E6" s="4">
        <f>+Payroll_basis[[#This Row],[Teil1]]*2</f>
        <v>2006</v>
      </c>
      <c r="F6" s="4">
        <v>300</v>
      </c>
    </row>
    <row r="7" spans="1:6" x14ac:dyDescent="0.2">
      <c r="A7" s="2">
        <v>1000</v>
      </c>
      <c r="B7" s="3" t="s">
        <v>4</v>
      </c>
      <c r="C7" s="4">
        <v>1004</v>
      </c>
      <c r="D7" s="4">
        <v>2</v>
      </c>
      <c r="E7" s="4">
        <f>+Payroll_basis[[#This Row],[Teil1]]*2</f>
        <v>2008</v>
      </c>
      <c r="F7" s="4">
        <v>0</v>
      </c>
    </row>
    <row r="8" spans="1:6" x14ac:dyDescent="0.2">
      <c r="A8" s="2">
        <v>1000</v>
      </c>
      <c r="B8" s="3" t="s">
        <v>13</v>
      </c>
      <c r="C8" s="4">
        <v>1005</v>
      </c>
      <c r="D8" s="4"/>
      <c r="E8" s="4">
        <f>+Payroll_basis[[#This Row],[Teil1]]*2</f>
        <v>2010</v>
      </c>
      <c r="F8" s="4">
        <v>0</v>
      </c>
    </row>
    <row r="9" spans="1:6" x14ac:dyDescent="0.2">
      <c r="A9" s="2">
        <v>1000</v>
      </c>
      <c r="B9" s="3" t="s">
        <v>3</v>
      </c>
      <c r="C9" s="4">
        <v>1006</v>
      </c>
      <c r="D9" s="4"/>
      <c r="E9" s="4">
        <f>+Payroll_basis[[#This Row],[Teil1]]*2</f>
        <v>2012</v>
      </c>
      <c r="F9" s="4">
        <v>0</v>
      </c>
    </row>
    <row r="10" spans="1:6" x14ac:dyDescent="0.2">
      <c r="A10" s="2">
        <v>2000</v>
      </c>
      <c r="B10" s="3" t="s">
        <v>13</v>
      </c>
      <c r="C10" s="4">
        <v>1007</v>
      </c>
      <c r="D10" s="6"/>
      <c r="E10" s="4">
        <f>+Payroll_basis[[#This Row],[Teil1]]*2</f>
        <v>2014</v>
      </c>
      <c r="F10" s="4">
        <v>0</v>
      </c>
    </row>
    <row r="11" spans="1:6" x14ac:dyDescent="0.2">
      <c r="A11" s="2">
        <v>1000</v>
      </c>
      <c r="B11" s="3" t="s">
        <v>13</v>
      </c>
      <c r="C11" s="4">
        <v>1008</v>
      </c>
      <c r="D11" s="4"/>
      <c r="E11" s="4">
        <f>+Payroll_basis[[#This Row],[Teil1]]*2</f>
        <v>2016</v>
      </c>
      <c r="F11" s="4">
        <v>0</v>
      </c>
    </row>
    <row r="12" spans="1:6" x14ac:dyDescent="0.2">
      <c r="A12" s="2">
        <v>1000</v>
      </c>
      <c r="B12" s="3" t="s">
        <v>4</v>
      </c>
      <c r="C12" s="4">
        <v>1009</v>
      </c>
      <c r="D12" s="6"/>
      <c r="E12" s="4">
        <f>+Payroll_basis[[#This Row],[Teil1]]*2</f>
        <v>2018</v>
      </c>
      <c r="F12" s="4">
        <v>10</v>
      </c>
    </row>
    <row r="13" spans="1:6" x14ac:dyDescent="0.2">
      <c r="A13" s="2">
        <v>1000</v>
      </c>
      <c r="B13" s="3" t="s">
        <v>5</v>
      </c>
      <c r="C13" s="4">
        <v>1010</v>
      </c>
      <c r="D13" s="6">
        <v>2</v>
      </c>
      <c r="E13" s="4">
        <f>+Payroll_basis[[#This Row],[Teil1]]*2</f>
        <v>2020</v>
      </c>
      <c r="F13" s="4">
        <v>65</v>
      </c>
    </row>
    <row r="14" spans="1:6" x14ac:dyDescent="0.2">
      <c r="A14" s="2">
        <v>2000</v>
      </c>
      <c r="B14" s="3" t="s">
        <v>13</v>
      </c>
      <c r="C14" s="4">
        <v>1011</v>
      </c>
      <c r="D14" s="6"/>
      <c r="E14" s="4">
        <f>+Payroll_basis[[#This Row],[Teil1]]*2</f>
        <v>2022</v>
      </c>
      <c r="F14" s="4"/>
    </row>
    <row r="15" spans="1:6" x14ac:dyDescent="0.2">
      <c r="A15" s="2">
        <v>2000</v>
      </c>
      <c r="B15" s="3" t="s">
        <v>13</v>
      </c>
      <c r="C15" s="4">
        <v>1012</v>
      </c>
      <c r="D15" s="6"/>
      <c r="E15" s="4">
        <f>+Payroll_basis[[#This Row],[Teil1]]*2</f>
        <v>2024</v>
      </c>
      <c r="F15" s="4"/>
    </row>
    <row r="16" spans="1:6" x14ac:dyDescent="0.2">
      <c r="A16" s="2">
        <v>2003</v>
      </c>
      <c r="B16" s="3" t="s">
        <v>13</v>
      </c>
      <c r="C16" s="4">
        <v>1013</v>
      </c>
      <c r="D16" s="6"/>
      <c r="E16" s="4">
        <f>+Payroll_basis[[#This Row],[Teil1]]*2</f>
        <v>2026</v>
      </c>
      <c r="F16" s="4">
        <v>0</v>
      </c>
    </row>
    <row r="17" spans="1:6" x14ac:dyDescent="0.2">
      <c r="A17" s="2">
        <v>2003</v>
      </c>
      <c r="B17" s="3" t="s">
        <v>13</v>
      </c>
      <c r="C17" s="4">
        <v>1014</v>
      </c>
      <c r="D17" s="6"/>
      <c r="E17" s="4">
        <f>+Payroll_basis[[#This Row],[Teil1]]*2</f>
        <v>2028</v>
      </c>
      <c r="F17" s="4">
        <v>0</v>
      </c>
    </row>
    <row r="18" spans="1:6" x14ac:dyDescent="0.2">
      <c r="A18" s="2">
        <v>2003</v>
      </c>
      <c r="B18" s="3" t="s">
        <v>13</v>
      </c>
      <c r="C18" s="4">
        <v>1015</v>
      </c>
      <c r="D18" s="6">
        <v>2</v>
      </c>
      <c r="E18" s="4">
        <f>+Payroll_basis[[#This Row],[Teil1]]*2</f>
        <v>2030</v>
      </c>
      <c r="F18" s="4">
        <v>0</v>
      </c>
    </row>
    <row r="19" spans="1:6" x14ac:dyDescent="0.2">
      <c r="A19" s="2">
        <v>2010</v>
      </c>
      <c r="B19" s="3" t="s">
        <v>13</v>
      </c>
      <c r="C19" s="4">
        <v>1016</v>
      </c>
      <c r="D19" s="6"/>
      <c r="E19" s="4">
        <f>+Payroll_basis[[#This Row],[Teil1]]*2</f>
        <v>2032</v>
      </c>
      <c r="F19" s="4">
        <v>13</v>
      </c>
    </row>
    <row r="20" spans="1:6" x14ac:dyDescent="0.2">
      <c r="A20" s="2">
        <v>2010</v>
      </c>
      <c r="B20" s="3" t="s">
        <v>13</v>
      </c>
      <c r="C20" s="4">
        <v>1017</v>
      </c>
      <c r="D20" s="6"/>
      <c r="E20" s="4">
        <f>+Payroll_basis[[#This Row],[Teil1]]*2</f>
        <v>2034</v>
      </c>
      <c r="F20" s="4">
        <v>75</v>
      </c>
    </row>
    <row r="21" spans="1:6" x14ac:dyDescent="0.2">
      <c r="A21" s="2">
        <v>3000</v>
      </c>
      <c r="B21" s="3" t="s">
        <v>6</v>
      </c>
      <c r="C21" s="4">
        <v>1018</v>
      </c>
      <c r="D21" s="6"/>
      <c r="E21" s="4">
        <f>+Payroll_basis[[#This Row],[Teil1]]*2</f>
        <v>2036</v>
      </c>
      <c r="F21" s="4"/>
    </row>
    <row r="22" spans="1:6" x14ac:dyDescent="0.2">
      <c r="A22" s="2">
        <v>3000</v>
      </c>
      <c r="B22" s="3" t="s">
        <v>13</v>
      </c>
      <c r="C22" s="4">
        <v>1019</v>
      </c>
      <c r="D22" s="6"/>
      <c r="E22" s="4">
        <f>+Payroll_basis[[#This Row],[Teil1]]*2</f>
        <v>2038</v>
      </c>
      <c r="F22" s="4"/>
    </row>
    <row r="23" spans="1:6" x14ac:dyDescent="0.2">
      <c r="A23" s="7"/>
      <c r="B23" s="8"/>
      <c r="C23" s="5">
        <f>SUBTOTAL(109,Payroll_basis[Teil1])</f>
        <v>20190</v>
      </c>
      <c r="D23" s="5">
        <f>SUBTOTAL(109,Payroll_basis[Teil2])</f>
        <v>8</v>
      </c>
      <c r="E23" s="5">
        <f>SUBTOTAL(109,Payroll_basis[Teil3])</f>
        <v>40380</v>
      </c>
      <c r="F23" s="5">
        <f>SUBTOTAL(109,Payroll_basis[Teil4])</f>
        <v>583</v>
      </c>
    </row>
  </sheetData>
  <pageMargins left="0.7" right="0.7" top="0.78740157499999996" bottom="0.78740157499999996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5DDF32-A321-4775-A0D6-86A5A910E30C}">
  <sheetPr>
    <tabColor rgb="FFFF0000"/>
    <pageSetUpPr fitToPage="1"/>
  </sheetPr>
  <dimension ref="A1:V57"/>
  <sheetViews>
    <sheetView tabSelected="1" zoomScaleNormal="100" zoomScaleSheetLayoutView="100" workbookViewId="0">
      <pane xSplit="1" ySplit="2" topLeftCell="B3" activePane="bottomRight" state="frozen"/>
      <selection pane="topRight" activeCell="D1" sqref="D1"/>
      <selection pane="bottomLeft" activeCell="A5" sqref="A5"/>
      <selection pane="bottomRight" activeCell="R15" sqref="R15"/>
    </sheetView>
  </sheetViews>
  <sheetFormatPr baseColWidth="10" defaultColWidth="11.42578125" defaultRowHeight="12.75" zeroHeight="1" x14ac:dyDescent="0.2"/>
  <cols>
    <col min="1" max="1" width="6.140625" style="12" bestFit="1" customWidth="1"/>
    <col min="2" max="2" width="12.140625" bestFit="1" customWidth="1"/>
    <col min="3" max="3" width="14.85546875" customWidth="1"/>
    <col min="4" max="4" width="10.85546875" customWidth="1"/>
    <col min="5" max="5" width="16.140625" bestFit="1" customWidth="1"/>
    <col min="6" max="6" width="18" bestFit="1" customWidth="1"/>
    <col min="7" max="8" width="18" customWidth="1"/>
  </cols>
  <sheetData>
    <row r="1" spans="1:15" ht="13.5" x14ac:dyDescent="0.25">
      <c r="A1" s="9"/>
      <c r="B1" s="9">
        <v>1000</v>
      </c>
      <c r="E1" s="24" t="s">
        <v>23</v>
      </c>
      <c r="F1" s="24"/>
      <c r="G1" s="23" t="s">
        <v>24</v>
      </c>
      <c r="H1" s="23"/>
      <c r="J1" t="s">
        <v>14</v>
      </c>
      <c r="K1" t="s">
        <v>15</v>
      </c>
      <c r="L1" t="s">
        <v>16</v>
      </c>
      <c r="M1" t="s">
        <v>17</v>
      </c>
      <c r="N1" t="s">
        <v>18</v>
      </c>
      <c r="O1" t="s">
        <v>19</v>
      </c>
    </row>
    <row r="2" spans="1:15" ht="13.5" x14ac:dyDescent="0.25">
      <c r="A2" s="10"/>
      <c r="B2" s="9" t="s">
        <v>3</v>
      </c>
      <c r="C2" s="24" t="s">
        <v>20</v>
      </c>
      <c r="D2" s="24"/>
      <c r="E2" t="s">
        <v>21</v>
      </c>
      <c r="F2" t="s">
        <v>22</v>
      </c>
      <c r="G2" t="s">
        <v>22</v>
      </c>
      <c r="J2" s="1" t="s">
        <v>7</v>
      </c>
      <c r="K2" s="1" t="s">
        <v>8</v>
      </c>
      <c r="L2" s="1" t="s">
        <v>9</v>
      </c>
      <c r="M2" s="1" t="s">
        <v>10</v>
      </c>
      <c r="N2" s="1" t="s">
        <v>11</v>
      </c>
      <c r="O2" s="1" t="s">
        <v>12</v>
      </c>
    </row>
    <row r="3" spans="1:15" ht="15" x14ac:dyDescent="0.25">
      <c r="A3" s="9" t="s">
        <v>1</v>
      </c>
      <c r="B3" s="11" cm="1">
        <f t="array" ref="B3">SUM(IF((Tabelle1!$A$1:$F$1=$A3)*(Tabelle1!$A$3:$A$22=B$1)*(Tabelle1!$B$3:$B$22=B$2),Tabelle1!$A$3:$F$22,0))</f>
        <v>4360</v>
      </c>
      <c r="C3" cm="1">
        <f t="array" ref="C3">SUM(_xlfn._xlws.FILTER(INDEX(Payroll_basis[[Teil1]:[Teil4]],,MATCH($A3,Tabelle1!$C$1:$F$1,0)),(Payroll_basis[P1]=$B$1)*(Payroll_basis[P2]=$B$2)))</f>
        <v>4010</v>
      </c>
      <c r="D3" cm="1">
        <f t="array" ref="D3">SUM(_xlfn._xlws.FILTER(INDEX(Payroll_basis[[Teil1]:[Teil4]],,MATCH($A3,Tabelle1!$C$1:$F$1,0)),(Payroll_basis[P1]=$B$1)*(ISNUMBER(SEARCH($B$2,Payroll_basis[P2])))))</f>
        <v>6023</v>
      </c>
      <c r="E3" cm="1">
        <f t="array" ref="E3">SUM(IF((Tabelle1!$A$1:$AP$1=$A3)*(Payroll_basis[P1]=B$1)*(_xlfn.BYROW(Payroll_basis[P2],_xlfn.LAMBDA(_xlpm.x,COUNTIFS(_xlpm.x,"*"&amp;B$2&amp;"*")))),Tabelle1!$A$3:$AP$22,0))</f>
        <v>6383</v>
      </c>
      <c r="F3" cm="1">
        <f t="array" ref="F3">SUM(IF((Tabelle1!$A$1:$AP$1=$A3)*(Tabelle1!$A$3:$A$22=B$1)*(_xlfn.BYROW(Tabelle1!$B$3:$B$22,_xlfn.LAMBDA(_xlpm.x,COUNTIFS(_xlpm.x,"*"&amp;B$2&amp;"*")))),Tabelle1!$A$3:$AP$22,0))</f>
        <v>6383</v>
      </c>
      <c r="G3" cm="1">
        <f t="array" ref="G3">SUM(IF((Tabelle1!$A$1:$AP$1=$A3)*(Tabelle1!$A$3:$A$22=B$1)*(ISNUMBER(SEARCH("vst",Tabelle1!$B$3:$B$22))),Tabelle1!$A$3:$AP$22,0))</f>
        <v>6383</v>
      </c>
      <c r="I3" cm="1">
        <f t="array" ref="I3:I22">FIND(B2,Payroll_basis[P2])</f>
        <v>1</v>
      </c>
      <c r="J3" s="17">
        <v>1000</v>
      </c>
      <c r="K3" s="19" t="s">
        <v>3</v>
      </c>
      <c r="L3" s="21">
        <v>1000</v>
      </c>
      <c r="M3" s="13"/>
      <c r="N3" s="13">
        <f>+Payroll_basis[[#This Row],[Teil1]]*2</f>
        <v>2000</v>
      </c>
      <c r="O3" s="21">
        <v>0</v>
      </c>
    </row>
    <row r="4" spans="1:15" ht="15" x14ac:dyDescent="0.25">
      <c r="A4" s="9" t="s">
        <v>0</v>
      </c>
      <c r="B4" s="11" cm="1">
        <f t="array" ref="B4">SUM(IF((Tabelle1!$A$1:$F$1=$A4)*(Tabelle1!$A$3:$A$22=B$1)*(Tabelle1!$B$3:$B$22=B$2),Tabelle1!$A$3:$F$22,0))</f>
        <v>2</v>
      </c>
      <c r="D4" cm="1">
        <f t="array" ref="D4">SUM(_xlfn._xlws.FILTER(INDEX(Payroll_basis[[Teil1]:[Teil4]],,MATCH($A4,Tabelle1!$C$1:$F$1,0)),(Payroll_basis[P1]=$B$1)*(ISNUMBER(SEARCH($B$2,Payroll_basis[P2])))))</f>
        <v>4</v>
      </c>
      <c r="E4" cm="1">
        <f t="array" ref="E4">SUM(IF((Tabelle1!$A$1:$AP$1=$A4)*(Payroll_basis[P1]=B$1)*(_xlfn.BYROW(Payroll_basis[P2],_xlfn.LAMBDA(_xlpm.x,COUNTIFS(_xlpm.x,"*"&amp;B$2&amp;"*")))),Tabelle1!$A$3:$AP$22,0))</f>
        <v>4</v>
      </c>
      <c r="F4" cm="1">
        <f t="array" ref="F4">SUM(IF((Tabelle1!$A$1:$AP$1=$A4)*(Tabelle1!$A$3:$A$22=B$1)*(_xlfn.BYROW(Tabelle1!$B$3:$B$22,_xlfn.LAMBDA(_xlpm.x,COUNTIFS(_xlpm.x,"*"&amp;B$2&amp;"*")))),Tabelle1!$A$3:$AP$22,0))</f>
        <v>4</v>
      </c>
      <c r="G4" cm="1">
        <f t="array" ref="G4">SUM(IF((Tabelle1!$A$1:$AP$1=$A4)*(Tabelle1!$A$3:$A$22=B$1)*(ISNUMBER(SEARCH("vst",Tabelle1!$B$3:$B$22))),Tabelle1!$A$3:$AP$22,0))</f>
        <v>4</v>
      </c>
      <c r="I4">
        <v>1</v>
      </c>
      <c r="J4" s="18">
        <v>1000</v>
      </c>
      <c r="K4" s="20" t="s">
        <v>3</v>
      </c>
      <c r="L4" s="22">
        <v>1001</v>
      </c>
      <c r="M4" s="4"/>
      <c r="N4" s="4">
        <f>+Payroll_basis[[#This Row],[Teil1]]*2</f>
        <v>2002</v>
      </c>
      <c r="O4" s="22">
        <v>50</v>
      </c>
    </row>
    <row r="5" spans="1:15" ht="15" x14ac:dyDescent="0.25">
      <c r="A5" s="9" t="s">
        <v>2</v>
      </c>
      <c r="B5" s="11" cm="1">
        <f t="array" ref="B5">SUM(IF((Tabelle1!$A$1:$F$1=$A5)*(Tabelle1!$A$3:$A$22=B$1)*(Tabelle1!$B$3:$B$22=B$2),Tabelle1!$A$3:$F$22,0))</f>
        <v>8020</v>
      </c>
      <c r="D5" cm="1">
        <f t="array" ref="D5">SUM(_xlfn._xlws.FILTER(INDEX(Payroll_basis[[Teil1]:[Teil4]],,MATCH($A5,Tabelle1!$C$1:$F$1,0)),(Payroll_basis[P1]=$B$1)*(ISNUMBER(SEARCH($B$2,Payroll_basis[P2])))))</f>
        <v>12046</v>
      </c>
      <c r="E5" cm="1">
        <f t="array" ref="E5">SUM(IF((Tabelle1!$A$1:$AP$1=$A5)*(Payroll_basis[P1]=B$1)*(_xlfn.BYROW(Payroll_basis[P2],_xlfn.LAMBDA(_xlpm.x,COUNTIFS(_xlpm.x,"*"&amp;B$2&amp;"*")))),Tabelle1!$A$3:$AP$22,0))</f>
        <v>12046</v>
      </c>
      <c r="F5" cm="1">
        <f t="array" ref="F5">SUM(IF((Tabelle1!$A$1:$AP$1=$A5)*(Tabelle1!$A$3:$A$22=B$1)*(_xlfn.BYROW(Tabelle1!$B$3:$B$22,_xlfn.LAMBDA(_xlpm.x,COUNTIFS(_xlpm.x,"*"&amp;B$2&amp;"*")))),Tabelle1!$A$3:$AP$22,0))</f>
        <v>12046</v>
      </c>
      <c r="G5" cm="1">
        <f t="array" ref="G5">SUM(IF((Tabelle1!$A$1:$AP$1=$A5)*(Tabelle1!$A$3:$A$22=B$1)*(ISNUMBER(SEARCH("vst",Tabelle1!$B$3:$B$22))),Tabelle1!$A$3:$AP$22,0))</f>
        <v>12046</v>
      </c>
      <c r="I5" t="e">
        <v>#VALUE!</v>
      </c>
      <c r="J5" s="17">
        <v>1000</v>
      </c>
      <c r="K5" s="15" t="s">
        <v>13</v>
      </c>
      <c r="L5" s="13">
        <v>1002</v>
      </c>
      <c r="M5" s="13"/>
      <c r="N5" s="13">
        <f>+Payroll_basis[[#This Row],[Teil1]]*2</f>
        <v>2004</v>
      </c>
      <c r="O5" s="13">
        <v>70</v>
      </c>
    </row>
    <row r="6" spans="1:15" x14ac:dyDescent="0.2">
      <c r="I6">
        <v>1</v>
      </c>
      <c r="J6" s="18">
        <v>1000</v>
      </c>
      <c r="K6" s="20" t="s">
        <v>3</v>
      </c>
      <c r="L6" s="22">
        <v>1003</v>
      </c>
      <c r="M6" s="4"/>
      <c r="N6" s="4">
        <f>+Payroll_basis[[#This Row],[Teil1]]*2</f>
        <v>2006</v>
      </c>
      <c r="O6" s="22">
        <v>300</v>
      </c>
    </row>
    <row r="7" spans="1:15" x14ac:dyDescent="0.2">
      <c r="I7">
        <v>4</v>
      </c>
      <c r="J7" s="17">
        <v>1000</v>
      </c>
      <c r="K7" s="19" t="s">
        <v>4</v>
      </c>
      <c r="L7" s="21">
        <v>1004</v>
      </c>
      <c r="M7" s="13"/>
      <c r="N7" s="13">
        <f>+Payroll_basis[[#This Row],[Teil1]]*2</f>
        <v>2008</v>
      </c>
      <c r="O7" s="21">
        <v>0</v>
      </c>
    </row>
    <row r="8" spans="1:15" x14ac:dyDescent="0.2">
      <c r="I8" t="e">
        <v>#VALUE!</v>
      </c>
      <c r="J8" s="18">
        <v>1000</v>
      </c>
      <c r="K8" s="3" t="s">
        <v>13</v>
      </c>
      <c r="L8" s="4">
        <v>1005</v>
      </c>
      <c r="M8" s="4"/>
      <c r="N8" s="4">
        <f>+Payroll_basis[[#This Row],[Teil1]]*2</f>
        <v>2010</v>
      </c>
      <c r="O8" s="4">
        <v>0</v>
      </c>
    </row>
    <row r="9" spans="1:15" x14ac:dyDescent="0.2">
      <c r="I9">
        <v>1</v>
      </c>
      <c r="J9" s="17">
        <v>1000</v>
      </c>
      <c r="K9" s="19" t="s">
        <v>3</v>
      </c>
      <c r="L9" s="21">
        <v>1006</v>
      </c>
      <c r="M9" s="13"/>
      <c r="N9" s="13">
        <f>+Payroll_basis[[#This Row],[Teil1]]*2</f>
        <v>2012</v>
      </c>
      <c r="O9" s="21">
        <v>0</v>
      </c>
    </row>
    <row r="10" spans="1:15" x14ac:dyDescent="0.2">
      <c r="I10" t="e">
        <v>#VALUE!</v>
      </c>
      <c r="J10" s="2">
        <v>2000</v>
      </c>
      <c r="K10" s="3" t="s">
        <v>13</v>
      </c>
      <c r="L10" s="4">
        <v>1007</v>
      </c>
      <c r="M10" s="6"/>
      <c r="N10" s="4">
        <f>+Payroll_basis[[#This Row],[Teil1]]*2</f>
        <v>2014</v>
      </c>
      <c r="O10" s="4">
        <v>0</v>
      </c>
    </row>
    <row r="11" spans="1:15" x14ac:dyDescent="0.2">
      <c r="I11" t="e">
        <v>#VALUE!</v>
      </c>
      <c r="J11" s="17">
        <v>1000</v>
      </c>
      <c r="K11" s="15" t="s">
        <v>13</v>
      </c>
      <c r="L11" s="13">
        <v>1008</v>
      </c>
      <c r="M11" s="13"/>
      <c r="N11" s="13">
        <f>+Payroll_basis[[#This Row],[Teil1]]*2</f>
        <v>2016</v>
      </c>
      <c r="O11" s="13">
        <v>0</v>
      </c>
    </row>
    <row r="12" spans="1:15" x14ac:dyDescent="0.2">
      <c r="I12">
        <v>4</v>
      </c>
      <c r="J12" s="18">
        <v>1000</v>
      </c>
      <c r="K12" s="20" t="s">
        <v>4</v>
      </c>
      <c r="L12" s="22">
        <v>1009</v>
      </c>
      <c r="M12" s="6"/>
      <c r="N12" s="4">
        <f>+Payroll_basis[[#This Row],[Teil1]]*2</f>
        <v>2018</v>
      </c>
      <c r="O12" s="22">
        <v>10</v>
      </c>
    </row>
    <row r="13" spans="1:15" x14ac:dyDescent="0.2">
      <c r="I13" t="e">
        <v>#VALUE!</v>
      </c>
      <c r="J13" s="17">
        <v>1000</v>
      </c>
      <c r="K13" s="15" t="s">
        <v>5</v>
      </c>
      <c r="L13" s="13">
        <v>1010</v>
      </c>
      <c r="M13" s="16"/>
      <c r="N13" s="13">
        <f>+Payroll_basis[[#This Row],[Teil1]]*2</f>
        <v>2020</v>
      </c>
      <c r="O13" s="13">
        <v>65</v>
      </c>
    </row>
    <row r="14" spans="1:15" x14ac:dyDescent="0.2">
      <c r="I14" t="e">
        <v>#VALUE!</v>
      </c>
      <c r="J14" s="2">
        <v>2000</v>
      </c>
      <c r="K14" s="3" t="s">
        <v>13</v>
      </c>
      <c r="L14" s="4">
        <v>1011</v>
      </c>
      <c r="M14" s="6"/>
      <c r="N14" s="4">
        <f>+Payroll_basis[[#This Row],[Teil1]]*2</f>
        <v>2022</v>
      </c>
      <c r="O14" s="4"/>
    </row>
    <row r="15" spans="1:15" x14ac:dyDescent="0.2">
      <c r="I15" t="e">
        <v>#VALUE!</v>
      </c>
      <c r="J15" s="14">
        <v>2000</v>
      </c>
      <c r="K15" s="15" t="s">
        <v>13</v>
      </c>
      <c r="L15" s="13">
        <v>1012</v>
      </c>
      <c r="M15" s="16"/>
      <c r="N15" s="13">
        <f>+Payroll_basis[[#This Row],[Teil1]]*2</f>
        <v>2024</v>
      </c>
      <c r="O15" s="13"/>
    </row>
    <row r="16" spans="1:15" x14ac:dyDescent="0.2">
      <c r="I16" t="e">
        <v>#VALUE!</v>
      </c>
      <c r="J16" s="2">
        <v>2003</v>
      </c>
      <c r="K16" s="3" t="s">
        <v>13</v>
      </c>
      <c r="L16" s="4">
        <v>1013</v>
      </c>
      <c r="M16" s="6"/>
      <c r="N16" s="4">
        <f>+Payroll_basis[[#This Row],[Teil1]]*2</f>
        <v>2026</v>
      </c>
      <c r="O16" s="4">
        <v>0</v>
      </c>
    </row>
    <row r="17" spans="4:22" x14ac:dyDescent="0.2">
      <c r="I17" t="e">
        <v>#VALUE!</v>
      </c>
      <c r="J17" s="14">
        <v>2003</v>
      </c>
      <c r="K17" s="15" t="s">
        <v>13</v>
      </c>
      <c r="L17" s="13">
        <v>1014</v>
      </c>
      <c r="M17" s="16"/>
      <c r="N17" s="13">
        <f>+Payroll_basis[[#This Row],[Teil1]]*2</f>
        <v>2028</v>
      </c>
      <c r="O17" s="13">
        <v>0</v>
      </c>
    </row>
    <row r="18" spans="4:22" x14ac:dyDescent="0.2">
      <c r="I18" t="e">
        <v>#VALUE!</v>
      </c>
      <c r="J18" s="2">
        <v>2003</v>
      </c>
      <c r="K18" s="3" t="s">
        <v>13</v>
      </c>
      <c r="L18" s="4">
        <v>1015</v>
      </c>
      <c r="M18" s="6"/>
      <c r="N18" s="4">
        <f>+Payroll_basis[[#This Row],[Teil1]]*2</f>
        <v>2030</v>
      </c>
      <c r="O18" s="4">
        <v>0</v>
      </c>
    </row>
    <row r="19" spans="4:22" x14ac:dyDescent="0.2">
      <c r="D19" cm="1">
        <f t="array" ref="D19:D38">_xlfn.BYROW(Payroll_basis[P2],_xlfn.LAMBDA(_xlpm.x,COUNTIFS(_xlpm.x,B$2)))</f>
        <v>1</v>
      </c>
      <c r="I19" t="e">
        <v>#VALUE!</v>
      </c>
      <c r="J19" s="14">
        <v>2010</v>
      </c>
      <c r="K19" s="15" t="s">
        <v>13</v>
      </c>
      <c r="L19" s="13">
        <v>1016</v>
      </c>
      <c r="M19" s="16"/>
      <c r="N19" s="13">
        <f>+Payroll_basis[[#This Row],[Teil1]]*2</f>
        <v>2032</v>
      </c>
      <c r="O19" s="13">
        <v>13</v>
      </c>
    </row>
    <row r="20" spans="4:22" x14ac:dyDescent="0.2">
      <c r="D20">
        <v>1</v>
      </c>
      <c r="I20" t="e">
        <v>#VALUE!</v>
      </c>
      <c r="J20" s="2">
        <v>2010</v>
      </c>
      <c r="K20" s="3" t="s">
        <v>13</v>
      </c>
      <c r="L20" s="4">
        <v>1017</v>
      </c>
      <c r="M20" s="6"/>
      <c r="N20" s="4">
        <f>+Payroll_basis[[#This Row],[Teil1]]*2</f>
        <v>2034</v>
      </c>
      <c r="O20" s="4">
        <v>75</v>
      </c>
    </row>
    <row r="21" spans="4:22" x14ac:dyDescent="0.2">
      <c r="D21">
        <v>0</v>
      </c>
      <c r="I21" t="e">
        <v>#VALUE!</v>
      </c>
      <c r="J21" s="14">
        <v>3000</v>
      </c>
      <c r="K21" s="15" t="s">
        <v>6</v>
      </c>
      <c r="L21" s="13">
        <v>1018</v>
      </c>
      <c r="M21" s="16"/>
      <c r="N21" s="13">
        <f>+Payroll_basis[[#This Row],[Teil1]]*2</f>
        <v>2036</v>
      </c>
      <c r="O21" s="13"/>
    </row>
    <row r="22" spans="4:22" x14ac:dyDescent="0.2">
      <c r="D22">
        <v>1</v>
      </c>
      <c r="I22" t="e">
        <v>#VALUE!</v>
      </c>
      <c r="J22" s="2">
        <v>3000</v>
      </c>
      <c r="K22" s="3" t="s">
        <v>13</v>
      </c>
      <c r="L22" s="4">
        <v>1019</v>
      </c>
      <c r="M22" s="6"/>
      <c r="N22" s="4">
        <f>+Payroll_basis[[#This Row],[Teil1]]*2</f>
        <v>2038</v>
      </c>
      <c r="O22" s="4"/>
    </row>
    <row r="23" spans="4:22" x14ac:dyDescent="0.2">
      <c r="D23">
        <v>0</v>
      </c>
    </row>
    <row r="24" spans="4:22" x14ac:dyDescent="0.2">
      <c r="D24">
        <v>0</v>
      </c>
    </row>
    <row r="25" spans="4:22" x14ac:dyDescent="0.2">
      <c r="D25">
        <v>1</v>
      </c>
    </row>
    <row r="26" spans="4:22" x14ac:dyDescent="0.2">
      <c r="D26">
        <v>0</v>
      </c>
      <c r="I26" cm="1">
        <f t="array" ref="I26:N45">(Tabelle1!$A$1:$F$1=$A3)*(Tabelle1!$A$3:$A$22=B$1)*(_xlfn.BYROW(Tabelle1!$B$3:$B$22,_xlfn.LAMBDA(_xlpm.x,COUNTIFS(_xlpm.x,"*"&amp;B$2&amp;"*"))))</f>
        <v>0</v>
      </c>
      <c r="J26">
        <v>0</v>
      </c>
      <c r="K26">
        <v>1</v>
      </c>
      <c r="L26">
        <v>0</v>
      </c>
      <c r="M26">
        <v>0</v>
      </c>
      <c r="N26">
        <v>1</v>
      </c>
      <c r="Q26" cm="1">
        <f t="array" ref="Q26:V45">(J3:O22)*(_xlfn.ANCHORARRAY(I26))</f>
        <v>0</v>
      </c>
      <c r="R26" t="e">
        <v>#VALUE!</v>
      </c>
      <c r="S26">
        <v>1000</v>
      </c>
      <c r="T26">
        <v>0</v>
      </c>
      <c r="U26">
        <v>0</v>
      </c>
      <c r="V26">
        <v>0</v>
      </c>
    </row>
    <row r="27" spans="4:22" x14ac:dyDescent="0.2">
      <c r="D27">
        <v>0</v>
      </c>
      <c r="I27">
        <v>0</v>
      </c>
      <c r="J27">
        <v>0</v>
      </c>
      <c r="K27">
        <v>1</v>
      </c>
      <c r="L27">
        <v>0</v>
      </c>
      <c r="M27">
        <v>0</v>
      </c>
      <c r="N27">
        <v>1</v>
      </c>
      <c r="Q27">
        <v>0</v>
      </c>
      <c r="R27" t="e">
        <v>#VALUE!</v>
      </c>
      <c r="S27">
        <v>1001</v>
      </c>
      <c r="T27">
        <v>0</v>
      </c>
      <c r="U27">
        <v>0</v>
      </c>
      <c r="V27">
        <v>50</v>
      </c>
    </row>
    <row r="28" spans="4:22" x14ac:dyDescent="0.2">
      <c r="D28">
        <v>0</v>
      </c>
      <c r="I28">
        <v>0</v>
      </c>
      <c r="J28">
        <v>0</v>
      </c>
      <c r="K28">
        <v>0</v>
      </c>
      <c r="L28">
        <v>0</v>
      </c>
      <c r="M28">
        <v>0</v>
      </c>
      <c r="N28">
        <v>0</v>
      </c>
      <c r="Q28">
        <v>0</v>
      </c>
      <c r="R28" t="e">
        <v>#VALUE!</v>
      </c>
      <c r="S28">
        <v>0</v>
      </c>
      <c r="T28">
        <v>0</v>
      </c>
      <c r="U28">
        <v>0</v>
      </c>
      <c r="V28">
        <v>0</v>
      </c>
    </row>
    <row r="29" spans="4:22" x14ac:dyDescent="0.2">
      <c r="D29">
        <v>0</v>
      </c>
      <c r="I29">
        <v>0</v>
      </c>
      <c r="J29">
        <v>0</v>
      </c>
      <c r="K29">
        <v>1</v>
      </c>
      <c r="L29">
        <v>0</v>
      </c>
      <c r="M29">
        <v>0</v>
      </c>
      <c r="N29">
        <v>1</v>
      </c>
      <c r="Q29">
        <v>0</v>
      </c>
      <c r="R29" t="e">
        <v>#VALUE!</v>
      </c>
      <c r="S29">
        <v>1003</v>
      </c>
      <c r="T29">
        <v>0</v>
      </c>
      <c r="U29">
        <v>0</v>
      </c>
      <c r="V29">
        <v>300</v>
      </c>
    </row>
    <row r="30" spans="4:22" x14ac:dyDescent="0.2">
      <c r="D30">
        <v>0</v>
      </c>
      <c r="I30">
        <v>0</v>
      </c>
      <c r="J30">
        <v>0</v>
      </c>
      <c r="K30">
        <v>1</v>
      </c>
      <c r="L30">
        <v>0</v>
      </c>
      <c r="M30">
        <v>0</v>
      </c>
      <c r="N30">
        <v>1</v>
      </c>
      <c r="Q30">
        <v>0</v>
      </c>
      <c r="R30" t="e">
        <v>#VALUE!</v>
      </c>
      <c r="S30">
        <v>1004</v>
      </c>
      <c r="T30">
        <v>0</v>
      </c>
      <c r="U30">
        <v>0</v>
      </c>
      <c r="V30">
        <v>0</v>
      </c>
    </row>
    <row r="31" spans="4:22" x14ac:dyDescent="0.2">
      <c r="D31">
        <v>0</v>
      </c>
      <c r="I31">
        <v>0</v>
      </c>
      <c r="J31">
        <v>0</v>
      </c>
      <c r="K31">
        <v>0</v>
      </c>
      <c r="L31">
        <v>0</v>
      </c>
      <c r="M31">
        <v>0</v>
      </c>
      <c r="N31">
        <v>0</v>
      </c>
      <c r="Q31">
        <v>0</v>
      </c>
      <c r="R31" t="e">
        <v>#VALUE!</v>
      </c>
      <c r="S31">
        <v>0</v>
      </c>
      <c r="T31">
        <v>0</v>
      </c>
      <c r="U31">
        <v>0</v>
      </c>
      <c r="V31">
        <v>0</v>
      </c>
    </row>
    <row r="32" spans="4:22" x14ac:dyDescent="0.2">
      <c r="D32">
        <v>0</v>
      </c>
      <c r="I32">
        <v>0</v>
      </c>
      <c r="J32">
        <v>0</v>
      </c>
      <c r="K32">
        <v>1</v>
      </c>
      <c r="L32">
        <v>0</v>
      </c>
      <c r="M32">
        <v>0</v>
      </c>
      <c r="N32">
        <v>1</v>
      </c>
      <c r="Q32">
        <v>0</v>
      </c>
      <c r="R32" t="e">
        <v>#VALUE!</v>
      </c>
      <c r="S32">
        <v>1006</v>
      </c>
      <c r="T32">
        <v>0</v>
      </c>
      <c r="U32">
        <v>0</v>
      </c>
      <c r="V32">
        <v>0</v>
      </c>
    </row>
    <row r="33" spans="4:22" x14ac:dyDescent="0.2">
      <c r="D33">
        <v>0</v>
      </c>
      <c r="I33">
        <v>0</v>
      </c>
      <c r="J33">
        <v>0</v>
      </c>
      <c r="K33">
        <v>0</v>
      </c>
      <c r="L33">
        <v>0</v>
      </c>
      <c r="M33">
        <v>0</v>
      </c>
      <c r="N33">
        <v>0</v>
      </c>
      <c r="Q33">
        <v>0</v>
      </c>
      <c r="R33" t="e">
        <v>#VALUE!</v>
      </c>
      <c r="S33">
        <v>0</v>
      </c>
      <c r="T33">
        <v>0</v>
      </c>
      <c r="U33">
        <v>0</v>
      </c>
      <c r="V33">
        <v>0</v>
      </c>
    </row>
    <row r="34" spans="4:22" x14ac:dyDescent="0.2">
      <c r="D34">
        <v>0</v>
      </c>
      <c r="I34">
        <v>0</v>
      </c>
      <c r="J34">
        <v>0</v>
      </c>
      <c r="K34">
        <v>0</v>
      </c>
      <c r="L34">
        <v>0</v>
      </c>
      <c r="M34">
        <v>0</v>
      </c>
      <c r="N34">
        <v>0</v>
      </c>
      <c r="Q34">
        <v>0</v>
      </c>
      <c r="R34" t="e">
        <v>#VALUE!</v>
      </c>
      <c r="S34">
        <v>0</v>
      </c>
      <c r="T34">
        <v>0</v>
      </c>
      <c r="U34">
        <v>0</v>
      </c>
      <c r="V34">
        <v>0</v>
      </c>
    </row>
    <row r="35" spans="4:22" x14ac:dyDescent="0.2">
      <c r="D35">
        <v>0</v>
      </c>
      <c r="I35">
        <v>0</v>
      </c>
      <c r="J35">
        <v>0</v>
      </c>
      <c r="K35">
        <v>1</v>
      </c>
      <c r="L35">
        <v>0</v>
      </c>
      <c r="M35">
        <v>0</v>
      </c>
      <c r="N35">
        <v>1</v>
      </c>
      <c r="Q35">
        <v>0</v>
      </c>
      <c r="R35" t="e">
        <v>#VALUE!</v>
      </c>
      <c r="S35">
        <v>1009</v>
      </c>
      <c r="T35">
        <v>0</v>
      </c>
      <c r="U35">
        <v>0</v>
      </c>
      <c r="V35">
        <v>10</v>
      </c>
    </row>
    <row r="36" spans="4:22" x14ac:dyDescent="0.2">
      <c r="D36">
        <v>0</v>
      </c>
      <c r="I36">
        <v>0</v>
      </c>
      <c r="J36">
        <v>0</v>
      </c>
      <c r="K36">
        <v>0</v>
      </c>
      <c r="L36">
        <v>0</v>
      </c>
      <c r="M36">
        <v>0</v>
      </c>
      <c r="N36">
        <v>0</v>
      </c>
      <c r="Q36">
        <v>0</v>
      </c>
      <c r="R36" t="e">
        <v>#VALUE!</v>
      </c>
      <c r="S36">
        <v>0</v>
      </c>
      <c r="T36">
        <v>0</v>
      </c>
      <c r="U36">
        <v>0</v>
      </c>
      <c r="V36">
        <v>0</v>
      </c>
    </row>
    <row r="37" spans="4:22" x14ac:dyDescent="0.2">
      <c r="D37">
        <v>0</v>
      </c>
      <c r="I37">
        <v>0</v>
      </c>
      <c r="J37">
        <v>0</v>
      </c>
      <c r="K37">
        <v>0</v>
      </c>
      <c r="L37">
        <v>0</v>
      </c>
      <c r="M37">
        <v>0</v>
      </c>
      <c r="N37">
        <v>0</v>
      </c>
      <c r="Q37">
        <v>0</v>
      </c>
      <c r="R37" t="e">
        <v>#VALUE!</v>
      </c>
      <c r="S37">
        <v>0</v>
      </c>
      <c r="T37">
        <v>0</v>
      </c>
      <c r="U37">
        <v>0</v>
      </c>
      <c r="V37">
        <v>0</v>
      </c>
    </row>
    <row r="38" spans="4:22" x14ac:dyDescent="0.2">
      <c r="D38">
        <v>0</v>
      </c>
      <c r="I38">
        <v>0</v>
      </c>
      <c r="J38">
        <v>0</v>
      </c>
      <c r="K38">
        <v>0</v>
      </c>
      <c r="L38">
        <v>0</v>
      </c>
      <c r="M38">
        <v>0</v>
      </c>
      <c r="N38">
        <v>0</v>
      </c>
      <c r="Q38">
        <v>0</v>
      </c>
      <c r="R38" t="e">
        <v>#VALUE!</v>
      </c>
      <c r="S38">
        <v>0</v>
      </c>
      <c r="T38">
        <v>0</v>
      </c>
      <c r="U38">
        <v>0</v>
      </c>
      <c r="V38">
        <v>0</v>
      </c>
    </row>
    <row r="39" spans="4:22" x14ac:dyDescent="0.2">
      <c r="I39">
        <v>0</v>
      </c>
      <c r="J39">
        <v>0</v>
      </c>
      <c r="K39">
        <v>0</v>
      </c>
      <c r="L39">
        <v>0</v>
      </c>
      <c r="M39">
        <v>0</v>
      </c>
      <c r="N39">
        <v>0</v>
      </c>
      <c r="Q39">
        <v>0</v>
      </c>
      <c r="R39" t="e">
        <v>#VALUE!</v>
      </c>
      <c r="S39">
        <v>0</v>
      </c>
      <c r="T39">
        <v>0</v>
      </c>
      <c r="U39">
        <v>0</v>
      </c>
      <c r="V39">
        <v>0</v>
      </c>
    </row>
    <row r="40" spans="4:22" x14ac:dyDescent="0.2">
      <c r="I40">
        <v>0</v>
      </c>
      <c r="J40">
        <v>0</v>
      </c>
      <c r="K40">
        <v>0</v>
      </c>
      <c r="L40">
        <v>0</v>
      </c>
      <c r="M40">
        <v>0</v>
      </c>
      <c r="N40">
        <v>0</v>
      </c>
      <c r="Q40">
        <v>0</v>
      </c>
      <c r="R40" t="e">
        <v>#VALUE!</v>
      </c>
      <c r="S40">
        <v>0</v>
      </c>
      <c r="T40">
        <v>0</v>
      </c>
      <c r="U40">
        <v>0</v>
      </c>
      <c r="V40">
        <v>0</v>
      </c>
    </row>
    <row r="41" spans="4:22" x14ac:dyDescent="0.2">
      <c r="I41">
        <v>0</v>
      </c>
      <c r="J41">
        <v>0</v>
      </c>
      <c r="K41">
        <v>0</v>
      </c>
      <c r="L41">
        <v>0</v>
      </c>
      <c r="M41">
        <v>0</v>
      </c>
      <c r="N41">
        <v>0</v>
      </c>
      <c r="Q41">
        <v>0</v>
      </c>
      <c r="R41" t="e">
        <v>#VALUE!</v>
      </c>
      <c r="S41">
        <v>0</v>
      </c>
      <c r="T41">
        <v>0</v>
      </c>
      <c r="U41">
        <v>0</v>
      </c>
      <c r="V41">
        <v>0</v>
      </c>
    </row>
    <row r="42" spans="4:22" x14ac:dyDescent="0.2">
      <c r="I42">
        <v>0</v>
      </c>
      <c r="J42">
        <v>0</v>
      </c>
      <c r="K42">
        <v>0</v>
      </c>
      <c r="L42">
        <v>0</v>
      </c>
      <c r="M42">
        <v>0</v>
      </c>
      <c r="N42">
        <v>0</v>
      </c>
      <c r="Q42">
        <v>0</v>
      </c>
      <c r="R42" t="e">
        <v>#VALUE!</v>
      </c>
      <c r="S42">
        <v>0</v>
      </c>
      <c r="T42">
        <v>0</v>
      </c>
      <c r="U42">
        <v>0</v>
      </c>
      <c r="V42">
        <v>0</v>
      </c>
    </row>
    <row r="43" spans="4:22" x14ac:dyDescent="0.2">
      <c r="I43">
        <v>0</v>
      </c>
      <c r="J43">
        <v>0</v>
      </c>
      <c r="K43">
        <v>0</v>
      </c>
      <c r="L43">
        <v>0</v>
      </c>
      <c r="M43">
        <v>0</v>
      </c>
      <c r="N43">
        <v>0</v>
      </c>
      <c r="Q43">
        <v>0</v>
      </c>
      <c r="R43" t="e">
        <v>#VALUE!</v>
      </c>
      <c r="S43">
        <v>0</v>
      </c>
      <c r="T43">
        <v>0</v>
      </c>
      <c r="U43">
        <v>0</v>
      </c>
      <c r="V43">
        <v>0</v>
      </c>
    </row>
    <row r="44" spans="4:22" x14ac:dyDescent="0.2">
      <c r="I44">
        <v>0</v>
      </c>
      <c r="J44">
        <v>0</v>
      </c>
      <c r="K44">
        <v>0</v>
      </c>
      <c r="L44">
        <v>0</v>
      </c>
      <c r="M44">
        <v>0</v>
      </c>
      <c r="N44">
        <v>0</v>
      </c>
      <c r="Q44">
        <v>0</v>
      </c>
      <c r="R44" t="e">
        <v>#VALUE!</v>
      </c>
      <c r="S44">
        <v>0</v>
      </c>
      <c r="T44">
        <v>0</v>
      </c>
      <c r="U44">
        <v>0</v>
      </c>
      <c r="V44">
        <v>0</v>
      </c>
    </row>
    <row r="45" spans="4:22" x14ac:dyDescent="0.2">
      <c r="I45">
        <v>0</v>
      </c>
      <c r="J45">
        <v>0</v>
      </c>
      <c r="K45">
        <v>0</v>
      </c>
      <c r="L45">
        <v>0</v>
      </c>
      <c r="M45">
        <v>0</v>
      </c>
      <c r="N45">
        <v>0</v>
      </c>
      <c r="Q45">
        <v>0</v>
      </c>
      <c r="R45" t="e">
        <v>#VALUE!</v>
      </c>
      <c r="S45">
        <v>0</v>
      </c>
      <c r="T45">
        <v>0</v>
      </c>
      <c r="U45">
        <v>0</v>
      </c>
      <c r="V45">
        <v>0</v>
      </c>
    </row>
    <row r="46" spans="4:22" x14ac:dyDescent="0.2"/>
    <row r="47" spans="4:22" x14ac:dyDescent="0.2"/>
    <row r="48" spans="4:22" x14ac:dyDescent="0.2"/>
    <row r="49" x14ac:dyDescent="0.2"/>
    <row r="50" x14ac:dyDescent="0.2"/>
    <row r="51" x14ac:dyDescent="0.2"/>
    <row r="52" x14ac:dyDescent="0.2"/>
    <row r="53" x14ac:dyDescent="0.2"/>
    <row r="54" x14ac:dyDescent="0.2"/>
    <row r="55" x14ac:dyDescent="0.2"/>
    <row r="56" x14ac:dyDescent="0.2"/>
    <row r="57" x14ac:dyDescent="0.2"/>
  </sheetData>
  <autoFilter ref="J2:O22" xr:uid="{555DDF32-A321-4775-A0D6-86A5A910E30C}"/>
  <mergeCells count="2">
    <mergeCell ref="C2:D2"/>
    <mergeCell ref="E1:F1"/>
  </mergeCells>
  <pageMargins left="0.70866141732283472" right="0.70866141732283472" top="0.78740157480314965" bottom="0.78740157480314965" header="0.31496062992125984" footer="0.31496062992125984"/>
  <pageSetup paperSize="9" scale="82" orientation="landscape" r:id="rId1"/>
  <headerFooter>
    <oddFooter>&amp;R&amp;Z&amp;F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</vt:i4>
      </vt:variant>
      <vt:variant>
        <vt:lpstr>Benannte Bereiche</vt:lpstr>
      </vt:variant>
      <vt:variant>
        <vt:i4>1</vt:i4>
      </vt:variant>
    </vt:vector>
  </HeadingPairs>
  <TitlesOfParts>
    <vt:vector size="3" baseType="lpstr">
      <vt:lpstr>Tabelle1</vt:lpstr>
      <vt:lpstr>Export</vt:lpstr>
      <vt:lpstr>Export!Druckbereich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Weigerstorfer Iris</dc:creator>
  <cp:lastModifiedBy>Michael Hauschild</cp:lastModifiedBy>
  <dcterms:created xsi:type="dcterms:W3CDTF">2025-06-27T10:52:02Z</dcterms:created>
  <dcterms:modified xsi:type="dcterms:W3CDTF">2025-06-27T13:59:43Z</dcterms:modified>
</cp:coreProperties>
</file>