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xr00310\Downloads\"/>
    </mc:Choice>
  </mc:AlternateContent>
  <xr:revisionPtr revIDLastSave="0" documentId="8_{105AF7AF-6CBF-42B4-9A8D-7517AC5F408B}" xr6:coauthVersionLast="47" xr6:coauthVersionMax="47" xr10:uidLastSave="{00000000-0000-0000-0000-000000000000}"/>
  <bookViews>
    <workbookView xWindow="-14700" yWindow="-18120" windowWidth="29040" windowHeight="17520" xr2:uid="{B5FD8690-C5CD-496D-B308-B428DF1981A8}"/>
  </bookViews>
  <sheets>
    <sheet name="Ergebnisse" sheetId="1" r:id="rId1"/>
    <sheet name="Filtern" sheetId="2" r:id="rId2"/>
  </sheets>
  <definedNames>
    <definedName name="Filter_Disziplin">Filtern!$D$8</definedName>
    <definedName name="Filter_Kategorie">Filtern!$D$7</definedName>
    <definedName name="Filter_Name">Filtern!$D$5</definedName>
    <definedName name="Filter_Spalten">Filtern!$C$1</definedName>
    <definedName name="Filter_Team">Filtern!$D$4</definedName>
    <definedName name="Filter_Versuche">Filtern!$D$9</definedName>
    <definedName name="Filter_Vorname">Filtern!$D$6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  <c r="F18" i="2" s="1" a="1"/>
  <c r="F18" i="2" s="1"/>
  <c r="I5" i="1"/>
  <c r="I6" i="1"/>
  <c r="I7" i="1"/>
  <c r="I8" i="1"/>
  <c r="I9" i="1"/>
  <c r="I10" i="1"/>
  <c r="I11" i="1"/>
  <c r="I12" i="1"/>
  <c r="I13" i="1"/>
  <c r="C1" i="2" a="1"/>
  <c r="C1" i="2" s="1"/>
  <c r="W19" i="1" a="1"/>
  <c r="W19" i="1" s="1"/>
  <c r="F3" i="2" l="1" a="1"/>
  <c r="F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<sst xmlns="http://schemas.openxmlformats.org/spreadsheetml/2006/main" count="78" uniqueCount="52">
  <si>
    <t>Name</t>
  </si>
  <si>
    <t>Vorname</t>
  </si>
  <si>
    <t>100m</t>
  </si>
  <si>
    <t>110m (Hürden)</t>
  </si>
  <si>
    <t>400m</t>
  </si>
  <si>
    <t>1500m</t>
  </si>
  <si>
    <t>Weitsprung</t>
  </si>
  <si>
    <t>Hochsprung</t>
  </si>
  <si>
    <t>Stabhochsprung</t>
  </si>
  <si>
    <t>Kugelstoßen</t>
  </si>
  <si>
    <t>Diskuss</t>
  </si>
  <si>
    <t>Speerwurf</t>
  </si>
  <si>
    <t>Team</t>
  </si>
  <si>
    <t>Müller</t>
  </si>
  <si>
    <t>Meyer</t>
  </si>
  <si>
    <t>Schulze</t>
  </si>
  <si>
    <t>Schmidt</t>
  </si>
  <si>
    <t>Maier</t>
  </si>
  <si>
    <t>Mühler</t>
  </si>
  <si>
    <t>Schmitt</t>
  </si>
  <si>
    <t>Schultz</t>
  </si>
  <si>
    <t>Mester</t>
  </si>
  <si>
    <t>Schmihd</t>
  </si>
  <si>
    <t>Jan</t>
  </si>
  <si>
    <t>Kai</t>
  </si>
  <si>
    <t>Lars</t>
  </si>
  <si>
    <t>Matti</t>
  </si>
  <si>
    <t>Nils</t>
  </si>
  <si>
    <t>Lena</t>
  </si>
  <si>
    <t>Linus</t>
  </si>
  <si>
    <t>Henri</t>
  </si>
  <si>
    <t>Bea</t>
  </si>
  <si>
    <t>Tobias</t>
  </si>
  <si>
    <t>U17</t>
  </si>
  <si>
    <t>U16</t>
  </si>
  <si>
    <t>U15</t>
  </si>
  <si>
    <t>U19</t>
  </si>
  <si>
    <t>Kategorie:</t>
  </si>
  <si>
    <t>Laufen</t>
  </si>
  <si>
    <t>Springen</t>
  </si>
  <si>
    <t>Werfen</t>
  </si>
  <si>
    <t>Filter-Kriterien:</t>
  </si>
  <si>
    <t>Team:</t>
  </si>
  <si>
    <t>Name:</t>
  </si>
  <si>
    <t>Vorname:</t>
  </si>
  <si>
    <t>Disziplin:</t>
  </si>
  <si>
    <t>Teamauswahl</t>
  </si>
  <si>
    <t>Weitsprung-V1</t>
  </si>
  <si>
    <t>Weitsprung-V2</t>
  </si>
  <si>
    <t>Weitsprung-V3</t>
  </si>
  <si>
    <t>Versuche:</t>
  </si>
  <si>
    <t>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</si>
</sst>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ss.0"/>
    <numFmt numFmtId="165" formatCode="m:ss.0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7" fontId="1" fillId="0" borderId="0" xfId="0" applyNumberFormat="1" applyFont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164" fontId="3" fillId="8" borderId="10" xfId="0" applyNumberFormat="1" applyFont="1" applyFill="1" applyBorder="1" applyAlignment="1">
      <alignment horizontal="centerContinuous" vertical="center"/>
    </xf>
    <xf numFmtId="164" fontId="3" fillId="8" borderId="11" xfId="0" applyNumberFormat="1" applyFont="1" applyFill="1" applyBorder="1" applyAlignment="1">
      <alignment horizontal="centerContinuous" vertical="center"/>
    </xf>
    <xf numFmtId="165" fontId="3" fillId="8" borderId="11" xfId="0" applyNumberFormat="1" applyFont="1" applyFill="1" applyBorder="1" applyAlignment="1">
      <alignment horizontal="centerContinuous" vertical="center"/>
    </xf>
    <xf numFmtId="47" fontId="3" fillId="8" borderId="11" xfId="0" applyNumberFormat="1" applyFont="1" applyFill="1" applyBorder="1" applyAlignment="1">
      <alignment horizontal="centerContinuous" vertical="center"/>
    </xf>
    <xf numFmtId="0" fontId="3" fillId="7" borderId="10" xfId="0" applyFont="1" applyFill="1" applyBorder="1" applyAlignment="1">
      <alignment horizontal="centerContinuous" vertical="center"/>
    </xf>
    <xf numFmtId="0" fontId="3" fillId="7" borderId="11" xfId="0" applyFont="1" applyFill="1" applyBorder="1" applyAlignment="1">
      <alignment horizontal="centerContinuous" vertical="center"/>
    </xf>
    <xf numFmtId="0" fontId="3" fillId="7" borderId="12" xfId="0" applyFont="1" applyFill="1" applyBorder="1" applyAlignment="1">
      <alignment horizontal="centerContinuous" vertical="center"/>
    </xf>
    <xf numFmtId="0" fontId="3" fillId="6" borderId="11" xfId="0" applyFont="1" applyFill="1" applyBorder="1" applyAlignment="1">
      <alignment horizontal="centerContinuous" vertical="center"/>
    </xf>
    <xf numFmtId="0" fontId="3" fillId="6" borderId="12" xfId="0" applyFont="1" applyFill="1" applyBorder="1" applyAlignment="1">
      <alignment horizontal="centerContinuous" vertic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47" fontId="2" fillId="3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3" fillId="9" borderId="10" xfId="0" applyFont="1" applyFill="1" applyBorder="1" applyAlignment="1">
      <alignment horizontal="centerContinuous" vertical="center"/>
    </xf>
    <xf numFmtId="0" fontId="3" fillId="9" borderId="11" xfId="0" applyFont="1" applyFill="1" applyBorder="1" applyAlignment="1">
      <alignment horizontal="centerContinuous" vertical="center"/>
    </xf>
    <xf numFmtId="0" fontId="5" fillId="0" borderId="0" xfId="0" applyFont="1"/>
    <xf numFmtId="0" fontId="6" fillId="10" borderId="0" xfId="0" applyFont="1" applyFill="1"/>
    <xf numFmtId="0" fontId="5" fillId="11" borderId="0" xfId="0" applyFont="1" applyFill="1"/>
    <xf numFmtId="0" fontId="2" fillId="12" borderId="10" xfId="0" applyFont="1" applyFill="1" applyBorder="1" applyAlignment="1">
      <alignment horizontal="centerContinuous" vertical="center"/>
    </xf>
    <xf numFmtId="0" fontId="2" fillId="12" borderId="12" xfId="0" applyFont="1" applyFill="1" applyBorder="1" applyAlignment="1">
      <alignment horizontal="centerContinuous" vertical="center"/>
    </xf>
    <xf numFmtId="164" fontId="1" fillId="0" borderId="5" xfId="0" applyNumberFormat="1" applyFont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47" fontId="1" fillId="0" borderId="5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2" xfId="0" applyFont="1" applyBorder="1"/>
    <xf numFmtId="164" fontId="1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47" fontId="1" fillId="0" borderId="2" xfId="0" applyNumberFormat="1" applyFont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164" fontId="1" fillId="0" borderId="8" xfId="0" applyNumberFormat="1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47" fontId="1" fillId="0" borderId="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13" borderId="0" xfId="0" applyFont="1" applyFill="1"/>
    <xf numFmtId="0" fontId="1" fillId="13" borderId="0" xfId="0" applyFont="1" applyFill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15" borderId="0" xfId="0" applyFont="1" applyFill="1" applyAlignment="1">
      <alignment horizontal="center" vertical="center"/>
    </xf>
  </cellXfs>
  <cellStyles count="1">
    <cellStyle name="Standard" xfId="0" builtinId="0"/>
  </cellStyles>
  <dxfs count="56"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numFmt numFmtId="164" formatCode="ss.0"/>
    </dxf>
    <dxf>
      <numFmt numFmtId="29" formatCode="mm: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numFmt numFmtId="164" formatCode="ss.0"/>
    </dxf>
    <dxf>
      <numFmt numFmtId="29" formatCode="mm: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ss.0"/>
    </dxf>
    <dxf>
      <numFmt numFmtId="29" formatCode="mm: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numFmt numFmtId="164" formatCode="ss.0"/>
    </dxf>
    <dxf>
      <numFmt numFmtId="29" formatCode="mm: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numFmt numFmtId="164" formatCode="ss.0"/>
    </dxf>
    <dxf>
      <numFmt numFmtId="29" formatCode="mm: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/>
        <strike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29" formatCode="m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enformat 1" pivot="0" count="1" xr9:uid="{3ED84C47-7584-4FEB-967A-130546DAF548}">
      <tableStyleElement type="wholeTable" dxfId="5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71D316-BAB8-43FC-931D-C678FE809740}" name="tab_Ergebnisse" displayName="tab_Ergebnisse" ref="B3:Q13" totalsRowShown="0" headerRowDxfId="54" dataDxfId="53">
  <autoFilter ref="B3:Q13" xr:uid="{B871D316-BAB8-43FC-931D-C678FE8097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505CE3E-22AE-4816-ABFB-A2574C41C368}" name="Name" dataDxfId="52"/>
    <tableColumn id="2" xr3:uid="{1D520B1F-6EFF-40A7-B2B4-6A724F557402}" name="Vorname" dataDxfId="51"/>
    <tableColumn id="3" xr3:uid="{E09B2722-24E2-4E12-A52D-6654C4326720}" name="Team" dataDxfId="50"/>
    <tableColumn id="4" xr3:uid="{D753132F-1FAD-4130-BF17-BA9163F171FD}" name="100m" dataDxfId="49"/>
    <tableColumn id="5" xr3:uid="{75A5C719-DDAE-4DF1-BCE1-E9045CEA3DAA}" name="110m (Hürden)" dataDxfId="48"/>
    <tableColumn id="6" xr3:uid="{EAFB9D7A-EDDB-4F64-956B-3CE087C444B4}" name="400m" dataDxfId="47"/>
    <tableColumn id="7" xr3:uid="{63FDE942-08F0-4105-9DBA-9E2790E5B444}" name="1500m" dataDxfId="46"/>
    <tableColumn id="8" xr3:uid="{D2D7D91B-3FEC-47E2-8671-B602435C399F}" name="Weitsprung" dataDxfId="45">
      <calculatedColumnFormula>MAX(tab_Ergebnisse[[#This Row],[Weitsprung-V1]:[Weitsprung-V3]])</calculatedColumnFormula>
    </tableColumn>
    <tableColumn id="14" xr3:uid="{6CDC671B-1D77-4D9C-8427-10FF947B2B86}" name="Weitsprung-V1" dataDxfId="27"/>
    <tableColumn id="15" xr3:uid="{EC603D62-FD64-41F6-8504-927652AF4FB8}" name="Weitsprung-V2" dataDxfId="26"/>
    <tableColumn id="16" xr3:uid="{9EBB4026-B0C2-4755-BF96-02C544489AB8}" name="Weitsprung-V3" dataDxfId="25"/>
    <tableColumn id="9" xr3:uid="{0DE07C5F-6C94-4DB6-B12B-41C22C0AE2A4}" name="Hochsprung" dataDxfId="44"/>
    <tableColumn id="10" xr3:uid="{3DC5F8B4-C13E-42C7-BB77-FE1F68FC82DA}" name="Stabhochsprung" dataDxfId="43"/>
    <tableColumn id="11" xr3:uid="{9B8A50B5-27FF-4658-9444-E4E9C3C1C264}" name="Kugelstoßen" dataDxfId="42"/>
    <tableColumn id="12" xr3:uid="{7E21D16B-3159-4A3B-B5AB-647690A18071}" name="Diskuss" dataDxfId="41"/>
    <tableColumn id="13" xr3:uid="{4FAA2BBB-D796-410F-9C47-AA2A040BE220}" name="Speerwurf" dataDxfId="40"/>
  </tableColumns>
  <tableStyleInfo name="Tabellen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13C2D9D-9298-49CA-B0FB-B3544EDD8AFC}" name="tab_Teamauswahl" displayName="tab_Teamauswahl" ref="S2:S6" totalsRowShown="0" headerRowDxfId="39" dataDxfId="38">
  <autoFilter ref="S2:S6" xr:uid="{713C2D9D-9298-49CA-B0FB-B3544EDD8AFC}">
    <filterColumn colId="0" hiddenButton="1"/>
  </autoFilter>
  <tableColumns count="1">
    <tableColumn id="1" xr3:uid="{A7569E9E-B064-4993-A85D-2B1B15D491F3}" name="Teamauswahl" dataDxfId="3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A018D8-1287-4C64-A5F1-5BAA176FDA8A}" name="tab_Kategorie" displayName="tab_Kategorie" ref="U2:W6" totalsRowShown="0" headerRowDxfId="36" dataDxfId="35">
  <tableColumns count="3">
    <tableColumn id="1" xr3:uid="{5D34C2C1-5075-4012-88F2-85DEDCC5D288}" name="Laufen" dataDxfId="34"/>
    <tableColumn id="2" xr3:uid="{9A31BF13-C803-4C79-B51B-3F26FF5F9034}" name="Springen" dataDxfId="33"/>
    <tableColumn id="3" xr3:uid="{6AB7D8FD-290A-41AC-B1A8-FE94698D64C8}" name="Werfen" dataDxfId="32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4C623A-5A31-408A-840D-E17AC811616C}" name="tab_Filter_Kriterien" displayName="tab_Filter_Kriterien" ref="C4:D9" headerRowCount="0" totalsRowShown="0" headerRowDxfId="31" dataDxfId="30">
  <tableColumns count="2">
    <tableColumn id="1" xr3:uid="{96965C03-56A6-4CD5-8652-343A866FDE4A}" name="Spalte1" dataDxfId="29"/>
    <tableColumn id="2" xr3:uid="{59815079-2A3A-43C1-9E9F-7843D5501501}" name="Spalte2" dataDxfId="28"/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68CF2-28F2-4DE3-BB68-F850F368A4C9}">
  <sheetPr codeName="Tabelle1"/>
  <dimension ref="B1:W22"/>
  <sheetViews>
    <sheetView tabSelected="1" workbookViewId="0">
      <selection activeCell="J21" sqref="J21"/>
    </sheetView>
  </sheetViews>
  <sheetFormatPr baseColWidth="10" defaultRowHeight="15.75" x14ac:dyDescent="0.25"/>
  <cols>
    <col min="1" max="1" width="5.28515625" style="1" customWidth="1"/>
    <col min="2" max="3" width="11.42578125" style="1"/>
    <col min="4" max="4" width="11.42578125" style="2"/>
    <col min="5" max="5" width="7.7109375" style="3" bestFit="1" customWidth="1"/>
    <col min="6" max="6" width="18.28515625" style="3" bestFit="1" customWidth="1"/>
    <col min="7" max="7" width="7.7109375" style="4" bestFit="1" customWidth="1"/>
    <col min="8" max="8" width="9.140625" style="5" bestFit="1" customWidth="1"/>
    <col min="9" max="9" width="14.28515625" style="2" bestFit="1" customWidth="1"/>
    <col min="10" max="12" width="14.28515625" style="2" customWidth="1"/>
    <col min="13" max="13" width="14.85546875" style="2" bestFit="1" customWidth="1"/>
    <col min="14" max="14" width="19.7109375" style="2" bestFit="1" customWidth="1"/>
    <col min="15" max="15" width="15.5703125" style="2" bestFit="1" customWidth="1"/>
    <col min="16" max="16" width="10.28515625" style="2" bestFit="1" customWidth="1"/>
    <col min="17" max="17" width="12.85546875" style="2" bestFit="1" customWidth="1"/>
    <col min="18" max="18" width="11.42578125" style="1"/>
    <col min="19" max="19" width="13.85546875" style="1" bestFit="1" customWidth="1"/>
    <col min="20" max="20" width="11.42578125" style="1"/>
    <col min="21" max="21" width="12" style="2" customWidth="1"/>
    <col min="22" max="22" width="15.85546875" style="1" bestFit="1" customWidth="1"/>
    <col min="23" max="23" width="12.28515625" style="1" bestFit="1" customWidth="1"/>
    <col min="24" max="16384" width="11.42578125" style="1"/>
  </cols>
  <sheetData>
    <row r="1" spans="2:23" ht="16.5" thickBot="1" x14ac:dyDescent="0.3">
      <c r="G1" s="3"/>
      <c r="H1" s="3"/>
    </row>
    <row r="2" spans="2:23" ht="21.75" thickBot="1" x14ac:dyDescent="0.3">
      <c r="B2" s="26" t="s">
        <v>37</v>
      </c>
      <c r="C2" s="27"/>
      <c r="D2" s="27"/>
      <c r="E2" s="10" t="s">
        <v>38</v>
      </c>
      <c r="F2" s="11"/>
      <c r="G2" s="12"/>
      <c r="H2" s="13"/>
      <c r="I2" s="14" t="s">
        <v>39</v>
      </c>
      <c r="J2" s="15"/>
      <c r="K2" s="15"/>
      <c r="L2" s="15"/>
      <c r="M2" s="15"/>
      <c r="N2" s="16"/>
      <c r="O2" s="17" t="s">
        <v>40</v>
      </c>
      <c r="P2" s="17"/>
      <c r="Q2" s="18"/>
      <c r="S2" s="1" t="s">
        <v>46</v>
      </c>
      <c r="U2" s="2" t="s">
        <v>38</v>
      </c>
      <c r="V2" s="1" t="s">
        <v>39</v>
      </c>
      <c r="W2" s="1" t="s">
        <v>40</v>
      </c>
    </row>
    <row r="3" spans="2:23" s="9" customFormat="1" ht="20.25" customHeight="1" x14ac:dyDescent="0.35">
      <c r="B3" s="19" t="s">
        <v>0</v>
      </c>
      <c r="C3" s="19" t="s">
        <v>1</v>
      </c>
      <c r="D3" s="20" t="s">
        <v>12</v>
      </c>
      <c r="E3" s="21" t="s">
        <v>2</v>
      </c>
      <c r="F3" s="21" t="s">
        <v>3</v>
      </c>
      <c r="G3" s="22" t="s">
        <v>4</v>
      </c>
      <c r="H3" s="23" t="s">
        <v>5</v>
      </c>
      <c r="I3" s="24" t="s">
        <v>6</v>
      </c>
      <c r="J3" s="58" t="s">
        <v>47</v>
      </c>
      <c r="K3" s="58" t="s">
        <v>48</v>
      </c>
      <c r="L3" s="58" t="s">
        <v>49</v>
      </c>
      <c r="M3" s="24" t="s">
        <v>7</v>
      </c>
      <c r="N3" s="24" t="s">
        <v>8</v>
      </c>
      <c r="O3" s="25" t="s">
        <v>9</v>
      </c>
      <c r="P3" s="25" t="s">
        <v>10</v>
      </c>
      <c r="Q3" s="25" t="s">
        <v>11</v>
      </c>
      <c r="S3" s="1" t="s">
        <v>35</v>
      </c>
      <c r="U3" s="2" t="s">
        <v>2</v>
      </c>
      <c r="V3" s="1" t="s">
        <v>6</v>
      </c>
      <c r="W3" s="1" t="s">
        <v>9</v>
      </c>
    </row>
    <row r="4" spans="2:23" s="8" customFormat="1" ht="18.75" x14ac:dyDescent="0.3">
      <c r="B4" s="6" t="s">
        <v>13</v>
      </c>
      <c r="C4" s="6" t="s">
        <v>23</v>
      </c>
      <c r="D4" s="7" t="s">
        <v>36</v>
      </c>
      <c r="E4" s="3">
        <v>1.4467592592592592E-4</v>
      </c>
      <c r="F4" s="3">
        <v>2.2453703703703703E-4</v>
      </c>
      <c r="G4" s="4">
        <v>1.7939814814814815E-3</v>
      </c>
      <c r="H4" s="5">
        <v>7.3495370370370372E-3</v>
      </c>
      <c r="I4" s="2">
        <f>MAX(tab_Ergebnisse[[#This Row],[Weitsprung-V1]:[Weitsprung-V3]])</f>
        <v>3.36</v>
      </c>
      <c r="J4" s="2">
        <v>3.36</v>
      </c>
      <c r="K4" s="2">
        <v>3.2</v>
      </c>
      <c r="L4" s="2">
        <v>2.76</v>
      </c>
      <c r="M4" s="2">
        <v>1.8</v>
      </c>
      <c r="N4" s="2">
        <v>3.2</v>
      </c>
      <c r="O4" s="2">
        <v>8.65</v>
      </c>
      <c r="P4" s="2">
        <v>38.67</v>
      </c>
      <c r="Q4" s="2">
        <v>48.68</v>
      </c>
      <c r="S4" s="1" t="s">
        <v>34</v>
      </c>
      <c r="U4" s="2" t="s">
        <v>3</v>
      </c>
      <c r="V4" s="1" t="s">
        <v>7</v>
      </c>
      <c r="W4" s="1" t="s">
        <v>10</v>
      </c>
    </row>
    <row r="5" spans="2:23" x14ac:dyDescent="0.25">
      <c r="B5" s="6" t="s">
        <v>14</v>
      </c>
      <c r="C5" s="6" t="s">
        <v>24</v>
      </c>
      <c r="D5" s="7" t="s">
        <v>35</v>
      </c>
      <c r="E5" s="3">
        <v>1.7245370370370372E-4</v>
      </c>
      <c r="F5" s="3">
        <v>3.0208333333333335E-4</v>
      </c>
      <c r="G5" s="4">
        <v>2.488425925925926E-3</v>
      </c>
      <c r="H5" s="5">
        <v>8.6597222222222232E-3</v>
      </c>
      <c r="I5" s="2">
        <f>MAX(tab_Ergebnisse[[#This Row],[Weitsprung-V1]:[Weitsprung-V3]])</f>
        <v>4</v>
      </c>
      <c r="J5" s="2">
        <v>4</v>
      </c>
      <c r="K5" s="2">
        <v>3.57</v>
      </c>
      <c r="L5" s="2">
        <v>2.5</v>
      </c>
      <c r="M5" s="2">
        <v>1.55</v>
      </c>
      <c r="N5" s="2">
        <v>2.8</v>
      </c>
      <c r="O5" s="2">
        <v>6.54</v>
      </c>
      <c r="P5" s="2">
        <v>29.54</v>
      </c>
      <c r="Q5" s="2">
        <v>36.79</v>
      </c>
      <c r="S5" s="1" t="s">
        <v>33</v>
      </c>
      <c r="U5" s="2" t="s">
        <v>4</v>
      </c>
      <c r="V5" s="1" t="s">
        <v>8</v>
      </c>
      <c r="W5" s="1" t="s">
        <v>11</v>
      </c>
    </row>
    <row r="6" spans="2:23" x14ac:dyDescent="0.25">
      <c r="B6" s="6" t="s">
        <v>15</v>
      </c>
      <c r="C6" s="6" t="s">
        <v>25</v>
      </c>
      <c r="D6" s="7" t="s">
        <v>34</v>
      </c>
      <c r="E6" s="3">
        <v>1.585648148148148E-4</v>
      </c>
      <c r="F6" s="3">
        <v>2.7430555555555552E-4</v>
      </c>
      <c r="G6" s="4">
        <v>2.2569444444444442E-3</v>
      </c>
      <c r="H6" s="5">
        <v>8.1631944444444434E-3</v>
      </c>
      <c r="I6" s="2">
        <f>MAX(tab_Ergebnisse[[#This Row],[Weitsprung-V1]:[Weitsprung-V3]])</f>
        <v>3.26</v>
      </c>
      <c r="J6" s="2">
        <v>2.73</v>
      </c>
      <c r="K6" s="2">
        <v>2.96</v>
      </c>
      <c r="L6" s="2">
        <v>3.26</v>
      </c>
      <c r="M6" s="2">
        <v>1.67</v>
      </c>
      <c r="N6" s="2">
        <v>2.95</v>
      </c>
      <c r="O6" s="2">
        <v>7.1</v>
      </c>
      <c r="P6" s="2">
        <v>32.68</v>
      </c>
      <c r="Q6" s="2">
        <v>38.909999999999997</v>
      </c>
      <c r="S6" s="1" t="s">
        <v>36</v>
      </c>
      <c r="U6" s="2" t="s">
        <v>5</v>
      </c>
    </row>
    <row r="7" spans="2:23" x14ac:dyDescent="0.25">
      <c r="B7" s="6" t="s">
        <v>16</v>
      </c>
      <c r="C7" s="6" t="s">
        <v>26</v>
      </c>
      <c r="D7" s="7" t="s">
        <v>33</v>
      </c>
      <c r="E7" s="3">
        <v>1.5162037037037037E-4</v>
      </c>
      <c r="F7" s="3">
        <v>2.4768518518518515E-4</v>
      </c>
      <c r="G7" s="4">
        <v>2.1412037037037038E-3</v>
      </c>
      <c r="H7" s="5">
        <v>7.7824074074074072E-3</v>
      </c>
      <c r="I7" s="2">
        <f>MAX(tab_Ergebnisse[[#This Row],[Weitsprung-V1]:[Weitsprung-V3]])</f>
        <v>3.69</v>
      </c>
      <c r="J7" s="2">
        <v>3.18</v>
      </c>
      <c r="K7" s="2">
        <v>3.69</v>
      </c>
      <c r="L7" s="2">
        <v>2.86</v>
      </c>
      <c r="M7" s="2">
        <v>1.71</v>
      </c>
      <c r="N7" s="2">
        <v>3.1</v>
      </c>
      <c r="O7" s="2">
        <v>7.64</v>
      </c>
      <c r="P7" s="2">
        <v>33.54</v>
      </c>
      <c r="Q7" s="2">
        <v>41.58</v>
      </c>
    </row>
    <row r="8" spans="2:23" x14ac:dyDescent="0.25">
      <c r="B8" s="6" t="s">
        <v>17</v>
      </c>
      <c r="C8" s="6" t="s">
        <v>27</v>
      </c>
      <c r="D8" s="7" t="s">
        <v>36</v>
      </c>
      <c r="E8" s="3">
        <v>1.4351851851851852E-4</v>
      </c>
      <c r="F8" s="3">
        <v>2.3379629629629629E-4</v>
      </c>
      <c r="G8" s="4">
        <v>2.0289351851851853E-3</v>
      </c>
      <c r="H8" s="5">
        <v>7.3240740740740731E-3</v>
      </c>
      <c r="I8" s="2">
        <f>MAX(tab_Ergebnisse[[#This Row],[Weitsprung-V1]:[Weitsprung-V3]])</f>
        <v>3.65</v>
      </c>
      <c r="J8" s="2">
        <v>3.65</v>
      </c>
      <c r="K8" s="2">
        <v>3.56</v>
      </c>
      <c r="L8" s="2">
        <v>2.56</v>
      </c>
      <c r="M8" s="2">
        <v>1.82</v>
      </c>
      <c r="N8" s="2">
        <v>3.4</v>
      </c>
      <c r="O8" s="2">
        <v>8.43</v>
      </c>
      <c r="P8" s="2">
        <v>39.869999999999997</v>
      </c>
      <c r="Q8" s="2">
        <v>46.97</v>
      </c>
    </row>
    <row r="9" spans="2:23" x14ac:dyDescent="0.25">
      <c r="B9" s="6" t="s">
        <v>18</v>
      </c>
      <c r="C9" s="6" t="s">
        <v>28</v>
      </c>
      <c r="D9" s="7" t="s">
        <v>33</v>
      </c>
      <c r="E9" s="3">
        <v>1.5972222222222223E-4</v>
      </c>
      <c r="F9" s="3">
        <v>2.5925925925925926E-4</v>
      </c>
      <c r="G9" s="4">
        <v>2.2037037037037038E-3</v>
      </c>
      <c r="H9" s="5">
        <v>9.4421296296296284E-3</v>
      </c>
      <c r="I9" s="2">
        <f>MAX(tab_Ergebnisse[[#This Row],[Weitsprung-V1]:[Weitsprung-V3]])</f>
        <v>3.89</v>
      </c>
      <c r="J9" s="2">
        <v>3.89</v>
      </c>
      <c r="K9" s="2">
        <v>3.33</v>
      </c>
      <c r="L9" s="2">
        <v>3.05</v>
      </c>
      <c r="M9" s="2">
        <v>1.56</v>
      </c>
      <c r="N9" s="2">
        <v>3.05</v>
      </c>
      <c r="O9" s="2">
        <v>5.57</v>
      </c>
      <c r="P9" s="2">
        <v>23.64</v>
      </c>
      <c r="Q9" s="2">
        <v>34.36</v>
      </c>
    </row>
    <row r="10" spans="2:23" x14ac:dyDescent="0.25">
      <c r="B10" s="6" t="s">
        <v>19</v>
      </c>
      <c r="C10" s="6" t="s">
        <v>29</v>
      </c>
      <c r="D10" s="7" t="s">
        <v>35</v>
      </c>
      <c r="E10" s="3">
        <v>1.6666666666666666E-4</v>
      </c>
      <c r="F10" s="3">
        <v>2.8819444444444444E-4</v>
      </c>
      <c r="G10" s="4">
        <v>2.5729166666666669E-3</v>
      </c>
      <c r="H10" s="5">
        <v>9.3587962962962973E-3</v>
      </c>
      <c r="I10" s="2">
        <f>MAX(tab_Ergebnisse[[#This Row],[Weitsprung-V1]:[Weitsprung-V3]])</f>
        <v>3.81</v>
      </c>
      <c r="J10" s="2">
        <v>3.45</v>
      </c>
      <c r="K10" s="2">
        <v>3.67</v>
      </c>
      <c r="L10" s="2">
        <v>3.81</v>
      </c>
      <c r="M10" s="2">
        <v>1.58</v>
      </c>
      <c r="N10" s="2">
        <v>2.65</v>
      </c>
      <c r="O10" s="2">
        <v>5.94</v>
      </c>
      <c r="P10" s="2">
        <v>28.59</v>
      </c>
      <c r="Q10" s="2">
        <v>35.49</v>
      </c>
    </row>
    <row r="11" spans="2:23" x14ac:dyDescent="0.25">
      <c r="B11" s="6" t="s">
        <v>20</v>
      </c>
      <c r="C11" s="6" t="s">
        <v>30</v>
      </c>
      <c r="D11" s="7" t="s">
        <v>34</v>
      </c>
      <c r="E11" s="3">
        <v>1.585648148148148E-4</v>
      </c>
      <c r="F11" s="3">
        <v>2.6736111111111112E-4</v>
      </c>
      <c r="G11" s="4">
        <v>2.2615740740740743E-3</v>
      </c>
      <c r="H11" s="5">
        <v>9.3136574074074076E-3</v>
      </c>
      <c r="I11" s="2">
        <f>MAX(tab_Ergebnisse[[#This Row],[Weitsprung-V1]:[Weitsprung-V3]])</f>
        <v>3.42</v>
      </c>
      <c r="J11" s="2">
        <v>2.68</v>
      </c>
      <c r="K11" s="2">
        <v>3.42</v>
      </c>
      <c r="L11" s="2">
        <v>3.39</v>
      </c>
      <c r="M11" s="2">
        <v>1.65</v>
      </c>
      <c r="N11" s="2">
        <v>3.04</v>
      </c>
      <c r="O11" s="2">
        <v>6.27</v>
      </c>
      <c r="P11" s="2">
        <v>30.87</v>
      </c>
      <c r="Q11" s="2">
        <v>39.159999999999997</v>
      </c>
    </row>
    <row r="12" spans="2:23" x14ac:dyDescent="0.25">
      <c r="B12" s="6" t="s">
        <v>21</v>
      </c>
      <c r="C12" s="6" t="s">
        <v>31</v>
      </c>
      <c r="D12" s="7" t="s">
        <v>33</v>
      </c>
      <c r="E12" s="3">
        <v>1.6319444444444443E-4</v>
      </c>
      <c r="F12" s="3">
        <v>2.6504629629629626E-4</v>
      </c>
      <c r="G12" s="4">
        <v>2.1712962962962962E-3</v>
      </c>
      <c r="H12" s="5">
        <v>9.3969907407407405E-3</v>
      </c>
      <c r="I12" s="2">
        <f>MAX(tab_Ergebnisse[[#This Row],[Weitsprung-V1]:[Weitsprung-V3]])</f>
        <v>3.57</v>
      </c>
      <c r="J12" s="2">
        <v>3.16</v>
      </c>
      <c r="K12" s="2">
        <v>3.57</v>
      </c>
      <c r="L12" s="2">
        <v>3.07</v>
      </c>
      <c r="M12" s="2">
        <v>1.58</v>
      </c>
      <c r="N12" s="2">
        <v>2.54</v>
      </c>
      <c r="O12" s="2">
        <v>5.63</v>
      </c>
      <c r="P12" s="2">
        <v>25.37</v>
      </c>
      <c r="Q12" s="2">
        <v>35.880000000000003</v>
      </c>
    </row>
    <row r="13" spans="2:23" x14ac:dyDescent="0.25">
      <c r="B13" s="6" t="s">
        <v>22</v>
      </c>
      <c r="C13" s="6" t="s">
        <v>32</v>
      </c>
      <c r="D13" s="7" t="s">
        <v>34</v>
      </c>
      <c r="E13" s="3">
        <v>1.5625E-4</v>
      </c>
      <c r="F13" s="3">
        <v>2.7430555555555552E-4</v>
      </c>
      <c r="G13" s="4">
        <v>2.3657407407407407E-3</v>
      </c>
      <c r="H13" s="5">
        <v>8.7777777777777767E-3</v>
      </c>
      <c r="I13" s="2">
        <f>MAX(tab_Ergebnisse[[#This Row],[Weitsprung-V1]:[Weitsprung-V3]])</f>
        <v>3.78</v>
      </c>
      <c r="J13" s="2">
        <v>3.14</v>
      </c>
      <c r="K13" s="2">
        <v>2.73</v>
      </c>
      <c r="L13" s="2">
        <v>3.78</v>
      </c>
      <c r="M13" s="2">
        <v>1.63</v>
      </c>
      <c r="N13" s="2">
        <v>2.93</v>
      </c>
      <c r="O13" s="2">
        <v>6.95</v>
      </c>
      <c r="P13" s="2">
        <v>31.34</v>
      </c>
      <c r="Q13" s="2">
        <v>40.32</v>
      </c>
    </row>
    <row r="19" spans="23:23" x14ac:dyDescent="0.25">
      <c r="W19" s="2" t="str" cm="1">
        <f t="array" ref="W19:W22">_xlfn.XLOOKUP(Filter_Kategorie,tab_Kategorie[#Headers],tab_Kategorie[],"")</f>
        <v>Weitsprung</v>
      </c>
    </row>
    <row r="20" spans="23:23" x14ac:dyDescent="0.25">
      <c r="W20" s="1" t="str">
        <v>Hochsprung</v>
      </c>
    </row>
    <row r="21" spans="23:23" x14ac:dyDescent="0.25">
      <c r="W21" s="1" t="str">
        <v>Stabhochsprung</v>
      </c>
    </row>
    <row r="22" spans="23:23" x14ac:dyDescent="0.25">
      <c r="W22" s="1">
        <v>0</v>
      </c>
    </row>
  </sheetData>
  <phoneticPr fontId="4" type="noConversion"/>
  <dataValidations count="1">
    <dataValidation type="list" allowBlank="1" showInputMessage="1" showErrorMessage="1" sqref="D4:D13" xr:uid="{732AD007-B9E4-4223-9783-36138E4E6651}">
      <formula1>$S$3:$S$6</formula1>
    </dataValidation>
  </dataValidations>
  <pageMargins left="0.7" right="0.7" top="0.78740157499999996" bottom="0.78740157499999996" header="0.3" footer="0.3"/>
  <pageSetup paperSize="9" orientation="portrait" verticalDpi="0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95BA9-9F3C-426F-8D76-B7FF2AF2175D}">
  <sheetPr codeName="Tabelle2"/>
  <dimension ref="C1:U27"/>
  <sheetViews>
    <sheetView workbookViewId="0">
      <selection activeCell="D9" sqref="D9"/>
    </sheetView>
  </sheetViews>
  <sheetFormatPr baseColWidth="10" defaultRowHeight="18.75" x14ac:dyDescent="0.3"/>
  <cols>
    <col min="1" max="2" width="11.42578125" style="28"/>
    <col min="3" max="3" width="12.85546875" style="28" bestFit="1" customWidth="1"/>
    <col min="4" max="4" width="13.140625" style="28" customWidth="1"/>
    <col min="5" max="5" width="11.42578125" style="28"/>
    <col min="6" max="7" width="11.42578125" style="1"/>
    <col min="8" max="8" width="11.42578125" style="2"/>
    <col min="9" max="18" width="14.42578125" style="2" customWidth="1"/>
    <col min="19" max="19" width="14.42578125" style="1" customWidth="1"/>
    <col min="20" max="21" width="14.42578125" style="28" customWidth="1"/>
    <col min="22" max="16384" width="11.42578125" style="28"/>
  </cols>
  <sheetData>
    <row r="1" spans="3:21" x14ac:dyDescent="0.3">
      <c r="C1" s="30" t="str" cm="1">
        <f t="array" ref="C1">"Name;Vorname;Team;"&amp;_xlfn.TEXTJOIN(";",1,IF(Filter_Disziplin&lt;&gt;"",Filter_Disziplin,IF(Filter_Kategorie="",tab_Kategorie[],_xlfn._xlws.FILTER(tab_Kategorie[],tab_Kategorie[#Headers]=Filter_Kategorie))))</f>
        <v>Name;Vorname;Team;Weitsprung</v>
      </c>
    </row>
    <row r="2" spans="3:21" ht="19.5" thickBot="1" x14ac:dyDescent="0.35"/>
    <row r="3" spans="3:21" ht="19.5" thickBot="1" x14ac:dyDescent="0.35">
      <c r="C3" s="31" t="s">
        <v>41</v>
      </c>
      <c r="D3" s="32"/>
      <c r="F3" s="54" t="str" cm="1">
        <f t="array" ref="F3:L13">_xlfn.LET(_xlpm.a,_xlfn._xlws.FILTER(tab_Ergebnisse[#All],ISNUMBER(FIND(IF(Filter_Versuche="ja",_xlfn.TEXTBEFORE(tab_Ergebnisse[#Headers]&amp;"-","-"),tab_Ergebnisse[#Headers]),C1))),
_xlfn._xlws.FILTER(_xlpm.a,(_xlfn.CHOOSECOLS(_xlpm.a,1)="Name")+ISNUMBER(SEARCH(Filter_Name,_xlfn.CHOOSECOLS(_xlpm.a,1)))*ISNUMBER(SEARCH(Filter_Vorname,_xlfn.CHOOSECOLS(_xlpm.a,2)))*ISNUMBER(SEARCH(Filter_Team,_xlfn.CHOOSECOLS(_xlpm.a,3))),"keine Übereinstimmung"))</f>
        <v>Name</v>
      </c>
      <c r="G3" s="54" t="str">
        <v>Vorname</v>
      </c>
      <c r="H3" s="55" t="str">
        <v>Team</v>
      </c>
      <c r="I3" s="56" t="str">
        <v>Weitsprung</v>
      </c>
      <c r="J3" s="56" t="str">
        <v>Weitsprung-V1</v>
      </c>
      <c r="K3" s="56" t="str">
        <v>Weitsprung-V2</v>
      </c>
      <c r="L3" s="56" t="str">
        <v>Weitsprung-V3</v>
      </c>
      <c r="M3" s="56"/>
      <c r="N3" s="56"/>
      <c r="O3" s="56"/>
      <c r="P3" s="56"/>
      <c r="Q3" s="56"/>
      <c r="R3" s="56"/>
      <c r="S3" s="56"/>
      <c r="T3" s="56"/>
      <c r="U3" s="56"/>
    </row>
    <row r="4" spans="3:21" x14ac:dyDescent="0.3">
      <c r="C4" s="29" t="s">
        <v>42</v>
      </c>
      <c r="D4" s="30"/>
      <c r="F4" s="1" t="str">
        <v>Müller</v>
      </c>
      <c r="G4" s="1" t="str">
        <v>Jan</v>
      </c>
      <c r="H4" s="2" t="str">
        <v>U19</v>
      </c>
      <c r="I4" s="2">
        <v>3.36</v>
      </c>
      <c r="J4" s="2">
        <v>3.36</v>
      </c>
      <c r="K4" s="2">
        <v>3.2</v>
      </c>
      <c r="L4" s="2">
        <v>2.76</v>
      </c>
      <c r="S4" s="57"/>
      <c r="T4" s="57"/>
      <c r="U4" s="1"/>
    </row>
    <row r="5" spans="3:21" x14ac:dyDescent="0.3">
      <c r="C5" s="29" t="s">
        <v>43</v>
      </c>
      <c r="D5" s="30"/>
      <c r="F5" s="1" t="str">
        <v>Meyer</v>
      </c>
      <c r="G5" s="1" t="str">
        <v>Kai</v>
      </c>
      <c r="H5" s="2" t="str">
        <v>U15</v>
      </c>
      <c r="I5" s="2">
        <v>4</v>
      </c>
      <c r="J5" s="2">
        <v>4</v>
      </c>
      <c r="K5" s="2">
        <v>3.57</v>
      </c>
      <c r="L5" s="2">
        <v>2.5</v>
      </c>
      <c r="S5" s="57"/>
      <c r="T5" s="57"/>
      <c r="U5" s="1"/>
    </row>
    <row r="6" spans="3:21" x14ac:dyDescent="0.3">
      <c r="C6" s="29" t="s">
        <v>44</v>
      </c>
      <c r="D6" s="30"/>
      <c r="F6" s="1" t="str">
        <v>Schulze</v>
      </c>
      <c r="G6" s="1" t="str">
        <v>Lars</v>
      </c>
      <c r="H6" s="2" t="str">
        <v>U16</v>
      </c>
      <c r="I6" s="2">
        <v>3.26</v>
      </c>
      <c r="J6" s="2">
        <v>2.73</v>
      </c>
      <c r="K6" s="2">
        <v>2.96</v>
      </c>
      <c r="L6" s="2">
        <v>3.26</v>
      </c>
      <c r="S6" s="57"/>
      <c r="T6" s="57"/>
      <c r="U6" s="1"/>
    </row>
    <row r="7" spans="3:21" x14ac:dyDescent="0.3">
      <c r="C7" s="29" t="s">
        <v>37</v>
      </c>
      <c r="D7" s="30" t="s">
        <v>39</v>
      </c>
      <c r="F7" s="1" t="str">
        <v>Schmidt</v>
      </c>
      <c r="G7" s="1" t="str">
        <v>Matti</v>
      </c>
      <c r="H7" s="2" t="str">
        <v>U17</v>
      </c>
      <c r="I7" s="2">
        <v>3.69</v>
      </c>
      <c r="J7" s="2">
        <v>3.18</v>
      </c>
      <c r="K7" s="2">
        <v>3.69</v>
      </c>
      <c r="L7" s="2">
        <v>2.86</v>
      </c>
      <c r="S7" s="57"/>
      <c r="T7" s="57"/>
      <c r="U7" s="1"/>
    </row>
    <row r="8" spans="3:21" x14ac:dyDescent="0.3">
      <c r="C8" s="29" t="s">
        <v>45</v>
      </c>
      <c r="D8" s="30" t="s">
        <v>6</v>
      </c>
      <c r="F8" s="1" t="str">
        <v>Maier</v>
      </c>
      <c r="G8" s="1" t="str">
        <v>Nils</v>
      </c>
      <c r="H8" s="2" t="str">
        <v>U19</v>
      </c>
      <c r="I8" s="2">
        <v>3.65</v>
      </c>
      <c r="J8" s="2">
        <v>3.65</v>
      </c>
      <c r="K8" s="2">
        <v>3.56</v>
      </c>
      <c r="L8" s="2">
        <v>2.56</v>
      </c>
      <c r="S8" s="57"/>
      <c r="T8" s="57"/>
      <c r="U8" s="1"/>
    </row>
    <row r="9" spans="3:21" x14ac:dyDescent="0.3">
      <c r="C9" s="29" t="s">
        <v>50</v>
      </c>
      <c r="D9" s="30" t="s">
        <v>51</v>
      </c>
      <c r="F9" s="1" t="str">
        <v>Mühler</v>
      </c>
      <c r="G9" s="1" t="str">
        <v>Lena</v>
      </c>
      <c r="H9" s="2" t="str">
        <v>U17</v>
      </c>
      <c r="I9" s="2">
        <v>3.89</v>
      </c>
      <c r="J9" s="2">
        <v>3.89</v>
      </c>
      <c r="K9" s="2">
        <v>3.33</v>
      </c>
      <c r="L9" s="2">
        <v>3.05</v>
      </c>
      <c r="S9" s="57"/>
      <c r="T9" s="57"/>
      <c r="U9" s="1"/>
    </row>
    <row r="10" spans="3:21" x14ac:dyDescent="0.3">
      <c r="F10" s="1" t="str">
        <v>Schmitt</v>
      </c>
      <c r="G10" s="1" t="str">
        <v>Linus</v>
      </c>
      <c r="H10" s="2" t="str">
        <v>U15</v>
      </c>
      <c r="I10" s="2">
        <v>3.81</v>
      </c>
      <c r="J10" s="2">
        <v>3.45</v>
      </c>
      <c r="K10" s="2">
        <v>3.67</v>
      </c>
      <c r="L10" s="2">
        <v>3.81</v>
      </c>
      <c r="S10" s="57"/>
      <c r="T10" s="57"/>
      <c r="U10" s="1"/>
    </row>
    <row r="11" spans="3:21" x14ac:dyDescent="0.3">
      <c r="F11" s="1" t="str">
        <v>Schultz</v>
      </c>
      <c r="G11" s="1" t="str">
        <v>Henri</v>
      </c>
      <c r="H11" s="2" t="str">
        <v>U16</v>
      </c>
      <c r="I11" s="2">
        <v>3.42</v>
      </c>
      <c r="J11" s="2">
        <v>2.68</v>
      </c>
      <c r="K11" s="2">
        <v>3.42</v>
      </c>
      <c r="L11" s="2">
        <v>3.39</v>
      </c>
      <c r="S11" s="57"/>
      <c r="T11" s="57"/>
      <c r="U11" s="1"/>
    </row>
    <row r="12" spans="3:21" x14ac:dyDescent="0.3">
      <c r="F12" s="1" t="str">
        <v>Mester</v>
      </c>
      <c r="G12" s="1" t="str">
        <v>Bea</v>
      </c>
      <c r="H12" s="2" t="str">
        <v>U17</v>
      </c>
      <c r="I12" s="2">
        <v>3.57</v>
      </c>
      <c r="J12" s="2">
        <v>3.16</v>
      </c>
      <c r="K12" s="2">
        <v>3.57</v>
      </c>
      <c r="L12" s="2">
        <v>3.07</v>
      </c>
      <c r="S12" s="57"/>
      <c r="T12" s="57"/>
      <c r="U12" s="1"/>
    </row>
    <row r="13" spans="3:21" x14ac:dyDescent="0.3">
      <c r="F13" s="1" t="str">
        <v>Schmihd</v>
      </c>
      <c r="G13" s="1" t="str">
        <v>Tobias</v>
      </c>
      <c r="H13" s="2" t="str">
        <v>U16</v>
      </c>
      <c r="I13" s="2">
        <v>3.78</v>
      </c>
      <c r="J13" s="2">
        <v>3.14</v>
      </c>
      <c r="K13" s="2">
        <v>2.73</v>
      </c>
      <c r="L13" s="2">
        <v>3.78</v>
      </c>
      <c r="S13" s="57"/>
      <c r="T13" s="57"/>
      <c r="U13" s="1"/>
    </row>
    <row r="17" spans="6:21" ht="19.5" thickBot="1" x14ac:dyDescent="0.35"/>
    <row r="18" spans="6:21" x14ac:dyDescent="0.3">
      <c r="F18" s="36" t="str" cm="1">
        <f t="array" ref="F18:U27">IFERROR(_xlfn._xlws.FILTER(tab_Ergebnisse[],ISNUMBER(SEARCH(Filter_Team,tab_Ergebnisse[Team]))*ISNUMBER(SEARCH(Filter_Name,tab_Ergebnisse[Name]))*ISNUMBER(SEARCH(Filter_Vorname,tab_Ergebnisse[Vorname])),"keine Übereinstimmung"),"")</f>
        <v>Müller</v>
      </c>
      <c r="G18" s="37" t="str">
        <v>Jan</v>
      </c>
      <c r="H18" s="48" t="str">
        <v>U19</v>
      </c>
      <c r="I18" s="38">
        <v>1.4467592592592592E-4</v>
      </c>
      <c r="J18" s="38">
        <v>2.2453703703703703E-4</v>
      </c>
      <c r="K18" s="39">
        <v>1.7939814814814815E-3</v>
      </c>
      <c r="L18" s="40">
        <v>7.3495370370370372E-3</v>
      </c>
      <c r="M18" s="48">
        <v>3.36</v>
      </c>
      <c r="N18" s="48">
        <v>3.36</v>
      </c>
      <c r="O18" s="48">
        <v>3.2</v>
      </c>
      <c r="P18" s="48">
        <v>2.76</v>
      </c>
      <c r="Q18" s="48">
        <v>1.8</v>
      </c>
      <c r="R18" s="49">
        <v>3.2</v>
      </c>
      <c r="S18" s="1">
        <v>8.65</v>
      </c>
      <c r="T18" s="28">
        <v>38.67</v>
      </c>
      <c r="U18" s="28">
        <v>48.68</v>
      </c>
    </row>
    <row r="19" spans="6:21" x14ac:dyDescent="0.3">
      <c r="F19" s="41" t="str">
        <v>Meyer</v>
      </c>
      <c r="G19" s="42" t="str">
        <v>Kai</v>
      </c>
      <c r="H19" s="50" t="str">
        <v>U15</v>
      </c>
      <c r="I19" s="33">
        <v>1.7245370370370372E-4</v>
      </c>
      <c r="J19" s="33">
        <v>3.0208333333333335E-4</v>
      </c>
      <c r="K19" s="34">
        <v>2.488425925925926E-3</v>
      </c>
      <c r="L19" s="35">
        <v>8.6597222222222232E-3</v>
      </c>
      <c r="M19" s="50">
        <v>4</v>
      </c>
      <c r="N19" s="50">
        <v>4</v>
      </c>
      <c r="O19" s="50">
        <v>3.57</v>
      </c>
      <c r="P19" s="50">
        <v>2.5</v>
      </c>
      <c r="Q19" s="50">
        <v>1.55</v>
      </c>
      <c r="R19" s="51">
        <v>2.8</v>
      </c>
      <c r="S19" s="1">
        <v>6.54</v>
      </c>
      <c r="T19" s="28">
        <v>29.54</v>
      </c>
      <c r="U19" s="28">
        <v>36.79</v>
      </c>
    </row>
    <row r="20" spans="6:21" x14ac:dyDescent="0.3">
      <c r="F20" s="41" t="str">
        <v>Schulze</v>
      </c>
      <c r="G20" s="42" t="str">
        <v>Lars</v>
      </c>
      <c r="H20" s="50" t="str">
        <v>U16</v>
      </c>
      <c r="I20" s="33">
        <v>1.585648148148148E-4</v>
      </c>
      <c r="J20" s="33">
        <v>2.7430555555555552E-4</v>
      </c>
      <c r="K20" s="34">
        <v>2.2569444444444442E-3</v>
      </c>
      <c r="L20" s="35">
        <v>8.1631944444444434E-3</v>
      </c>
      <c r="M20" s="50">
        <v>3.26</v>
      </c>
      <c r="N20" s="50">
        <v>2.73</v>
      </c>
      <c r="O20" s="50">
        <v>2.96</v>
      </c>
      <c r="P20" s="50">
        <v>3.26</v>
      </c>
      <c r="Q20" s="50">
        <v>1.67</v>
      </c>
      <c r="R20" s="51">
        <v>2.95</v>
      </c>
      <c r="S20" s="1">
        <v>7.1</v>
      </c>
      <c r="T20" s="28">
        <v>32.68</v>
      </c>
      <c r="U20" s="28">
        <v>38.909999999999997</v>
      </c>
    </row>
    <row r="21" spans="6:21" x14ac:dyDescent="0.3">
      <c r="F21" s="41" t="str">
        <v>Schmidt</v>
      </c>
      <c r="G21" s="42" t="str">
        <v>Matti</v>
      </c>
      <c r="H21" s="50" t="str">
        <v>U17</v>
      </c>
      <c r="I21" s="33">
        <v>1.5162037037037037E-4</v>
      </c>
      <c r="J21" s="33">
        <v>2.4768518518518515E-4</v>
      </c>
      <c r="K21" s="34">
        <v>2.1412037037037038E-3</v>
      </c>
      <c r="L21" s="35">
        <v>7.7824074074074072E-3</v>
      </c>
      <c r="M21" s="50">
        <v>3.69</v>
      </c>
      <c r="N21" s="50">
        <v>3.18</v>
      </c>
      <c r="O21" s="50">
        <v>3.69</v>
      </c>
      <c r="P21" s="50">
        <v>2.86</v>
      </c>
      <c r="Q21" s="50">
        <v>1.71</v>
      </c>
      <c r="R21" s="51">
        <v>3.1</v>
      </c>
      <c r="S21" s="1">
        <v>7.64</v>
      </c>
      <c r="T21" s="28">
        <v>33.54</v>
      </c>
      <c r="U21" s="28">
        <v>41.58</v>
      </c>
    </row>
    <row r="22" spans="6:21" x14ac:dyDescent="0.3">
      <c r="F22" s="41" t="str">
        <v>Maier</v>
      </c>
      <c r="G22" s="42" t="str">
        <v>Nils</v>
      </c>
      <c r="H22" s="50" t="str">
        <v>U19</v>
      </c>
      <c r="I22" s="33">
        <v>1.4351851851851852E-4</v>
      </c>
      <c r="J22" s="33">
        <v>2.3379629629629629E-4</v>
      </c>
      <c r="K22" s="34">
        <v>2.0289351851851853E-3</v>
      </c>
      <c r="L22" s="35">
        <v>7.3240740740740731E-3</v>
      </c>
      <c r="M22" s="50">
        <v>3.65</v>
      </c>
      <c r="N22" s="50">
        <v>3.65</v>
      </c>
      <c r="O22" s="50">
        <v>3.56</v>
      </c>
      <c r="P22" s="50">
        <v>2.56</v>
      </c>
      <c r="Q22" s="50">
        <v>1.82</v>
      </c>
      <c r="R22" s="51">
        <v>3.4</v>
      </c>
      <c r="S22" s="1">
        <v>8.43</v>
      </c>
      <c r="T22" s="28">
        <v>39.869999999999997</v>
      </c>
      <c r="U22" s="28">
        <v>46.97</v>
      </c>
    </row>
    <row r="23" spans="6:21" x14ac:dyDescent="0.3">
      <c r="F23" s="41" t="str">
        <v>Mühler</v>
      </c>
      <c r="G23" s="42" t="str">
        <v>Lena</v>
      </c>
      <c r="H23" s="50" t="str">
        <v>U17</v>
      </c>
      <c r="I23" s="33">
        <v>1.5972222222222223E-4</v>
      </c>
      <c r="J23" s="33">
        <v>2.5925925925925926E-4</v>
      </c>
      <c r="K23" s="34">
        <v>2.2037037037037038E-3</v>
      </c>
      <c r="L23" s="35">
        <v>9.4421296296296284E-3</v>
      </c>
      <c r="M23" s="50">
        <v>3.89</v>
      </c>
      <c r="N23" s="50">
        <v>3.89</v>
      </c>
      <c r="O23" s="50">
        <v>3.33</v>
      </c>
      <c r="P23" s="50">
        <v>3.05</v>
      </c>
      <c r="Q23" s="50">
        <v>1.56</v>
      </c>
      <c r="R23" s="51">
        <v>3.05</v>
      </c>
      <c r="S23" s="1">
        <v>5.57</v>
      </c>
      <c r="T23" s="28">
        <v>23.64</v>
      </c>
      <c r="U23" s="28">
        <v>34.36</v>
      </c>
    </row>
    <row r="24" spans="6:21" x14ac:dyDescent="0.3">
      <c r="F24" s="41" t="str">
        <v>Schmitt</v>
      </c>
      <c r="G24" s="42" t="str">
        <v>Linus</v>
      </c>
      <c r="H24" s="50" t="str">
        <v>U15</v>
      </c>
      <c r="I24" s="33">
        <v>1.6666666666666666E-4</v>
      </c>
      <c r="J24" s="33">
        <v>2.8819444444444444E-4</v>
      </c>
      <c r="K24" s="34">
        <v>2.5729166666666669E-3</v>
      </c>
      <c r="L24" s="35">
        <v>9.3587962962962973E-3</v>
      </c>
      <c r="M24" s="50">
        <v>3.81</v>
      </c>
      <c r="N24" s="50">
        <v>3.45</v>
      </c>
      <c r="O24" s="50">
        <v>3.67</v>
      </c>
      <c r="P24" s="50">
        <v>3.81</v>
      </c>
      <c r="Q24" s="50">
        <v>1.58</v>
      </c>
      <c r="R24" s="51">
        <v>2.65</v>
      </c>
      <c r="S24" s="1">
        <v>5.94</v>
      </c>
      <c r="T24" s="28">
        <v>28.59</v>
      </c>
      <c r="U24" s="28">
        <v>35.49</v>
      </c>
    </row>
    <row r="25" spans="6:21" x14ac:dyDescent="0.3">
      <c r="F25" s="41" t="str">
        <v>Schultz</v>
      </c>
      <c r="G25" s="42" t="str">
        <v>Henri</v>
      </c>
      <c r="H25" s="50" t="str">
        <v>U16</v>
      </c>
      <c r="I25" s="33">
        <v>1.585648148148148E-4</v>
      </c>
      <c r="J25" s="33">
        <v>2.6736111111111112E-4</v>
      </c>
      <c r="K25" s="34">
        <v>2.2615740740740743E-3</v>
      </c>
      <c r="L25" s="35">
        <v>9.3136574074074076E-3</v>
      </c>
      <c r="M25" s="50">
        <v>3.42</v>
      </c>
      <c r="N25" s="50">
        <v>2.68</v>
      </c>
      <c r="O25" s="50">
        <v>3.42</v>
      </c>
      <c r="P25" s="50">
        <v>3.39</v>
      </c>
      <c r="Q25" s="50">
        <v>1.65</v>
      </c>
      <c r="R25" s="51">
        <v>3.04</v>
      </c>
      <c r="S25" s="1">
        <v>6.27</v>
      </c>
      <c r="T25" s="28">
        <v>30.87</v>
      </c>
      <c r="U25" s="28">
        <v>39.159999999999997</v>
      </c>
    </row>
    <row r="26" spans="6:21" x14ac:dyDescent="0.3">
      <c r="F26" s="41" t="str">
        <v>Mester</v>
      </c>
      <c r="G26" s="42" t="str">
        <v>Bea</v>
      </c>
      <c r="H26" s="50" t="str">
        <v>U17</v>
      </c>
      <c r="I26" s="33">
        <v>1.6319444444444443E-4</v>
      </c>
      <c r="J26" s="33">
        <v>2.6504629629629626E-4</v>
      </c>
      <c r="K26" s="34">
        <v>2.1712962962962962E-3</v>
      </c>
      <c r="L26" s="35">
        <v>9.3969907407407405E-3</v>
      </c>
      <c r="M26" s="50">
        <v>3.57</v>
      </c>
      <c r="N26" s="50">
        <v>3.16</v>
      </c>
      <c r="O26" s="50">
        <v>3.57</v>
      </c>
      <c r="P26" s="50">
        <v>3.07</v>
      </c>
      <c r="Q26" s="50">
        <v>1.58</v>
      </c>
      <c r="R26" s="51">
        <v>2.54</v>
      </c>
      <c r="S26" s="1">
        <v>5.63</v>
      </c>
      <c r="T26" s="28">
        <v>25.37</v>
      </c>
      <c r="U26" s="28">
        <v>35.880000000000003</v>
      </c>
    </row>
    <row r="27" spans="6:21" ht="19.5" thickBot="1" x14ac:dyDescent="0.35">
      <c r="F27" s="43" t="str">
        <v>Schmihd</v>
      </c>
      <c r="G27" s="44" t="str">
        <v>Tobias</v>
      </c>
      <c r="H27" s="52" t="str">
        <v>U16</v>
      </c>
      <c r="I27" s="45">
        <v>1.5625E-4</v>
      </c>
      <c r="J27" s="45">
        <v>2.7430555555555552E-4</v>
      </c>
      <c r="K27" s="46">
        <v>2.3657407407407407E-3</v>
      </c>
      <c r="L27" s="47">
        <v>8.7777777777777767E-3</v>
      </c>
      <c r="M27" s="52">
        <v>3.78</v>
      </c>
      <c r="N27" s="52">
        <v>3.14</v>
      </c>
      <c r="O27" s="52">
        <v>2.73</v>
      </c>
      <c r="P27" s="52">
        <v>3.78</v>
      </c>
      <c r="Q27" s="52">
        <v>1.63</v>
      </c>
      <c r="R27" s="53">
        <v>2.93</v>
      </c>
      <c r="S27" s="1">
        <v>6.95</v>
      </c>
      <c r="T27" s="28">
        <v>31.34</v>
      </c>
      <c r="U27" s="28">
        <v>40.32</v>
      </c>
    </row>
  </sheetData>
  <phoneticPr fontId="4" type="noConversion"/>
  <conditionalFormatting sqref="F3:U13">
    <cfRule type="expression" dxfId="9" priority="1">
      <formula>F3&lt;&gt;""</formula>
    </cfRule>
  </conditionalFormatting>
  <conditionalFormatting sqref="I4:U13">
    <cfRule type="expression" dxfId="8" priority="2">
      <formula>AND(I4&gt;=0.001,I4&lt;0.01)</formula>
    </cfRule>
    <cfRule type="expression" dxfId="7" priority="3">
      <formula>I4&lt;0.001</formula>
    </cfRule>
  </conditionalFormatting>
  <dataValidations count="1">
    <dataValidation type="list" allowBlank="1" showInputMessage="1" showErrorMessage="1" sqref="D9" xr:uid="{49E2E16D-F73B-4BFD-8A54-4ABECD048EAE}">
      <formula1>"ja,nein"</formula1>
    </dataValidation>
  </dataValidations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5927FF75-0FC7-4441-A303-CDC82F64EF9A}">
            <xm:f>COUNTIFS(_xlfn.XLOOKUP(D7,Ergebnisse!U2:W2,Ergebnisse!U3:W6,""),D8)=0</xm:f>
            <x14:dxf>
              <font>
                <b/>
                <i val="0"/>
                <color rgb="FFFF0000"/>
              </font>
              <border>
                <left style="thin">
                  <color rgb="FFFF0000"/>
                </left>
                <right style="thin">
                  <color rgb="FFFF0000"/>
                </right>
                <top style="thin">
                  <color rgb="FFFF0000"/>
                </top>
                <bottom style="thin">
                  <color rgb="FFFF0000"/>
                </bottom>
                <vertical/>
                <horizontal/>
              </border>
            </x14:dxf>
          </x14:cfRule>
          <x14:cfRule type="expression" priority="5" id="{246B8087-2979-4BAD-AF5F-EC5EDBE1D20C}">
            <xm:f>COUNTIFS(_xlfn.XLOOKUP(D7,Ergebnisse!U2:W2,Ergebnisse!U3:W6,""),D8)&gt;=1</xm:f>
            <x14:dxf>
              <font>
                <b/>
                <i val="0"/>
                <color rgb="FF00B050"/>
              </font>
              <border>
                <left style="thin">
                  <color rgb="FF00B050"/>
                </left>
                <right style="thin">
                  <color rgb="FF00B050"/>
                </right>
                <top style="thin">
                  <color rgb="FF00B050"/>
                </top>
                <bottom style="thin">
                  <color rgb="FF00B050"/>
                </bottom>
                <vertical/>
                <horizontal/>
              </border>
            </x14:dxf>
          </x14:cfRule>
          <xm:sqref>D8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0427332-5085-4951-B67E-6A19DFEFA95C}">
          <x14:formula1>
            <xm:f>Ergebnisse!$S$3:$S$6</xm:f>
          </x14:formula1>
          <xm:sqref>D4</xm:sqref>
        </x14:dataValidation>
        <x14:dataValidation type="list" allowBlank="1" showInputMessage="1" showErrorMessage="1" xr:uid="{8E141DE8-8D1D-4C32-98D7-3EB627029EF5}">
          <x14:formula1>
            <xm:f>Ergebnisse!$U$2:$W$2</xm:f>
          </x14:formula1>
          <xm:sqref>D7</xm:sqref>
        </x14:dataValidation>
        <x14:dataValidation type="list" allowBlank="1" showInputMessage="1" showErrorMessage="1" xr:uid="{783C1836-F477-4F3B-9492-90FFD3105C28}">
          <x14:formula1>
            <xm:f>_xlfn.XLOOKUP(Filter_Kategorie,Ergebnisse!$U$2:$W$2,Ergebnisse!$U$3:$W$6,"")</xm:f>
          </x14:formula1>
          <xm:sqref>D8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7</vt:i4>
      </vt:variant>
    </vt:vector>
  </HeadingPairs>
  <TitlesOfParts>
    <vt:vector size="9" baseType="lpstr">
      <vt:lpstr>Ergebnisse</vt:lpstr>
      <vt:lpstr>Filtern</vt:lpstr>
      <vt:lpstr>Filter_Disziplin</vt:lpstr>
      <vt:lpstr>Filter_Kategorie</vt:lpstr>
      <vt:lpstr>Filter_Name</vt:lpstr>
      <vt:lpstr>Filter_Spalten</vt:lpstr>
      <vt:lpstr>Filter_Team</vt:lpstr>
      <vt:lpstr>Filter_Versuche</vt:lpstr>
      <vt:lpstr>Filter_Vorname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2025-07-16T09:21:19Z</dcterms:created>
  <dcterms:modified xsi:type="dcterms:W3CDTF">2025-07-17T18:42:04Z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2025-07-16T15:36:31Z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bb4da791-9ebc-40b9-83e6-26ed43c65a15</vt:lpwstr>
  </property>
  <property fmtid="{D5CDD505-2E9C-101B-9397-08002B2CF9AE}" pid="8" name="MSIP_Label_924dbb1d-991d-4bbd-aad5-33bac1d8ffaf_ContentBits">
    <vt:lpwstr>0</vt:lpwstr>
  </property>
  <property fmtid="{D5CDD505-2E9C-101B-9397-08002B2CF9AE}" pid="9" name="MSIP_Label_924dbb1d-991d-4bbd-aad5-33bac1d8ffaf_Tag">
    <vt:lpwstr>10, 3, 0, 1</vt:lpwstr>
  </property>
</Properties>
</file>