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rinterSettings/printerSettings1.bin" ContentType="application/vnd.openxmlformats-officedocument.spreadsheetml.printerSettings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upe\Downloads\"/>
    </mc:Choice>
  </mc:AlternateContent>
  <xr:revisionPtr revIDLastSave="0" documentId="13_ncr:1_{658EC49E-3A61-419F-B5F5-D4E006A6E70D}" xr6:coauthVersionLast="47" xr6:coauthVersionMax="47" xr10:uidLastSave="{00000000-0000-0000-0000-000000000000}"/>
  <bookViews>
    <workbookView xWindow="-120" yWindow="-120" windowWidth="29040" windowHeight="15720" xr2:uid="{7E7C235A-225D-4D1E-8270-92AF58A6B34A}"/>
  </bookViews>
  <sheets>
    <sheet name="Abweichung" sheetId="7" r:id="rId1"/>
    <sheet name="Tabelle1" sheetId="1" r:id="rId2"/>
    <sheet name="Tabelle6" sheetId="6" r:id="rId3"/>
  </sheets>
  <definedNames>
    <definedName name="_xlcn.WorksheetConnection_Mappe1Ist1" hidden="1">Abweichung[]</definedName>
    <definedName name="_xlcn.WorksheetConnection_Mappe1Soll1" hidden="1">Soll[]</definedName>
    <definedName name="ExterneDaten_1" localSheetId="0" hidden="1">Abweichung!$A$1:$F$6</definedName>
  </definedNames>
  <calcPr calcId="191029"/>
  <pivotCaches>
    <pivotCache cacheId="199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st" name="Ist" connection="WorksheetConnection_Mappe1!Ist"/>
          <x15:modelTable id="Soll" name="Soll" connection="WorksheetConnection_Mappe1!Soll"/>
        </x15:modelTables>
        <x15:extLst>
          <ext xmlns:x16="http://schemas.microsoft.com/office/spreadsheetml/2014/11/main" uri="{9835A34E-60A6-4A7C-AAB8-D5F71C897F49}">
            <x16:modelTimeGroupings>
              <x16:modelTimeGrouping tableName="Ist" columnName="Datum" columnId="Datum">
                <x16:calculatedTimeColumn columnName="Datum (Monatsindex)" columnId="Datum (Monatsindex)" contentType="monthsindex" isSelected="1"/>
                <x16:calculatedTimeColumn columnName="Datum (Monat)" columnId="Datum (Monat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F24" i="1"/>
  <c r="F23" i="1"/>
  <c r="F22" i="1"/>
  <c r="F21" i="1"/>
  <c r="C5" i="1"/>
  <c r="C6" i="1"/>
  <c r="C7" i="1"/>
  <c r="C8" i="1"/>
  <c r="C9" i="1"/>
  <c r="C10" i="1"/>
  <c r="C11" i="1"/>
  <c r="C12" i="1"/>
  <c r="C13" i="1"/>
  <c r="C14" i="1"/>
  <c r="C15" i="1"/>
  <c r="G25" i="1"/>
  <c r="A6" i="1"/>
  <c r="A7" i="1"/>
  <c r="A8" i="1"/>
  <c r="A9" i="1"/>
  <c r="A10" i="1"/>
  <c r="A11" i="1"/>
  <c r="A12" i="1"/>
  <c r="A13" i="1"/>
  <c r="A14" i="1"/>
  <c r="A15" i="1"/>
  <c r="A5" i="1"/>
  <c r="G13" i="1"/>
  <c r="G14" i="1"/>
  <c r="G15" i="1"/>
  <c r="G12" i="1"/>
  <c r="G9" i="1"/>
  <c r="H11" i="1"/>
  <c r="H10" i="1"/>
  <c r="H8" i="1"/>
  <c r="H7" i="1"/>
  <c r="H16" i="1" s="1"/>
  <c r="G6" i="1"/>
  <c r="G5" i="1"/>
  <c r="G16" i="1" s="1"/>
  <c r="F2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31B3D8A-34E9-456D-8C28-172C7B42BECB}" keepAlive="1" name="Abfrage - Abweichung" description="Verbindung mit der Abfrage 'Abweichung' in der Arbeitsmappe." type="5" refreshedVersion="8" background="1" saveData="1">
    <dbPr connection="Provider=Microsoft.Mashup.OleDb.1;Data Source=$Workbook$;Location=Abweichung;Extended Properties=&quot;&quot;" command="SELECT * FROM [Abweichung]"/>
  </connection>
  <connection id="2" xr16:uid="{488F0C89-6F43-427F-91DE-1BE1E710A384}" keepAlive="1" name="Abfrage - Soll" description="Verbindung mit der Abfrage 'Soll' in der Arbeitsmappe." type="5" refreshedVersion="0" background="1">
    <dbPr connection="Provider=Microsoft.Mashup.OleDb.1;Data Source=$Workbook$;Location=Soll;Extended Properties=&quot;&quot;" command="SELECT * FROM [Soll]"/>
  </connection>
  <connection id="3" xr16:uid="{6281EC30-7F5D-425E-8914-9159C65FAF27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xr16:uid="{7E2A19A5-F739-494C-B256-CD7435C0AB74}" name="WorksheetConnection_Mappe1!Ist" type="102" refreshedVersion="8" minRefreshableVersion="5">
    <extLst>
      <ext xmlns:x15="http://schemas.microsoft.com/office/spreadsheetml/2010/11/main" uri="{DE250136-89BD-433C-8126-D09CA5730AF9}">
        <x15:connection id="Ist" autoDelete="1">
          <x15:rangePr sourceName="_xlcn.WorksheetConnection_Mappe1Ist1"/>
        </x15:connection>
      </ext>
    </extLst>
  </connection>
  <connection id="5" xr16:uid="{BF22FEDB-BC9B-44A6-B9BF-278D2C06E607}" name="WorksheetConnection_Mappe1!Soll" type="102" refreshedVersion="8" minRefreshableVersion="5">
    <extLst>
      <ext xmlns:x15="http://schemas.microsoft.com/office/spreadsheetml/2010/11/main" uri="{DE250136-89BD-433C-8126-D09CA5730AF9}">
        <x15:connection id="Soll">
          <x15:rangePr sourceName="_xlcn.WorksheetConnection_Mappe1Soll1"/>
        </x15:connection>
      </ext>
    </extLst>
  </connection>
</connections>
</file>

<file path=xl/sharedStrings.xml><?xml version="1.0" encoding="utf-8"?>
<sst xmlns="http://schemas.openxmlformats.org/spreadsheetml/2006/main" count="55" uniqueCount="23">
  <si>
    <t>Stadt A</t>
  </si>
  <si>
    <t>Stadt B</t>
  </si>
  <si>
    <t>Stadt C</t>
  </si>
  <si>
    <t>Stadt D</t>
  </si>
  <si>
    <t>KW</t>
  </si>
  <si>
    <t>Datum</t>
  </si>
  <si>
    <t>Stadt</t>
  </si>
  <si>
    <t>von</t>
  </si>
  <si>
    <t>bis</t>
  </si>
  <si>
    <t>geschlossen</t>
  </si>
  <si>
    <t>geöffnet</t>
  </si>
  <si>
    <t>Zeilenbeschriftungen</t>
  </si>
  <si>
    <t>Gesamtergebnis</t>
  </si>
  <si>
    <t>Anzahl von geschlossen</t>
  </si>
  <si>
    <t>Anzahl von geöffnet</t>
  </si>
  <si>
    <t>Monat</t>
  </si>
  <si>
    <t>Stadt A/D</t>
  </si>
  <si>
    <t>Aug 25</t>
  </si>
  <si>
    <t>Sep 25</t>
  </si>
  <si>
    <t>Ist</t>
  </si>
  <si>
    <t>Soll</t>
  </si>
  <si>
    <t>Delta</t>
  </si>
  <si>
    <t>Abw.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</si>
</sst>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h]:mm"/>
    <numFmt numFmtId="165" formatCode="mmmm"/>
    <numFmt numFmtId="166" formatCode="d/h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0" fontId="0" fillId="0" borderId="0" xfId="0" applyNumberFormat="1"/>
    <xf numFmtId="46" fontId="0" fillId="0" borderId="0" xfId="0" applyNumberFormat="1"/>
    <xf numFmtId="17" fontId="0" fillId="0" borderId="0" xfId="0" applyNumberFormat="1"/>
    <xf numFmtId="166" fontId="0" fillId="0" borderId="0" xfId="0" applyNumberFormat="1"/>
    <xf numFmtId="10" fontId="0" fillId="0" borderId="0" xfId="0" applyNumberFormat="1"/>
  </cellXfs>
  <cellStyles count="1">
    <cellStyle name="Standard" xfId="0" builtinId="0"/>
  </cellStyles>
  <dxfs count="23"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alignment horizontal="right" vertical="bottom" textRotation="0" wrapText="0" indent="0" justifyLastLine="0" shrinkToFit="0" readingOrder="0"/>
    </dxf>
    <dxf>
      <numFmt numFmtId="19" formatCode="dd/mm/yyyy"/>
    </dxf>
    <dxf>
      <numFmt numFmtId="165" formatCode="mmmm"/>
      <alignment horizontal="right" vertical="bottom" textRotation="0" wrapText="0" indent="0" justifyLastLine="0" shrinkToFit="0" readingOrder="0"/>
    </dxf>
    <dxf>
      <numFmt numFmtId="19" formatCode="dd/mm/yyyy"/>
    </dxf>
    <dxf>
      <numFmt numFmtId="19" formatCode="dd/mm/yyyy"/>
    </dxf>
    <dxf>
      <numFmt numFmtId="14" formatCode="0.00%"/>
    </dxf>
    <dxf>
      <numFmt numFmtId="166" formatCode="d/hh:mm:ss"/>
    </dxf>
    <dxf>
      <numFmt numFmtId="166" formatCode="d/hh:mm:ss"/>
    </dxf>
    <dxf>
      <numFmt numFmtId="166" formatCode="d/hh:mm:ss"/>
    </dxf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min" refreshedDate="45891.044399999999" createdVersion="8" refreshedVersion="8" minRefreshableVersion="3" recordCount="11" xr:uid="{17F8950B-1917-45A1-9EE9-7E6E6B1CA7FC}">
  <cacheSource type="worksheet">
    <worksheetSource name="Abweichung"/>
  </cacheSource>
  <cacheFields count="10">
    <cacheField name="KW" numFmtId="0">
      <sharedItems containsSemiMixedTypes="0" containsString="0" containsNumber="1" containsInteger="1" minValue="31" maxValue="36" count="5">
        <n v="31"/>
        <n v="32"/>
        <n v="33"/>
        <n v="34"/>
        <n v="36"/>
      </sharedItems>
    </cacheField>
    <cacheField name="Datum" numFmtId="14">
      <sharedItems containsSemiMixedTypes="0" containsNonDate="0" containsDate="1" containsString="0" minDate="2025-08-01T00:00:00" maxDate="2025-09-02T00:00:00"/>
    </cacheField>
    <cacheField name="Monat" numFmtId="165">
      <sharedItems containsSemiMixedTypes="0" containsNonDate="0" containsDate="1" containsString="0" minDate="2025-08-01T00:00:00" maxDate="2025-09-02T00:00:00" count="8">
        <d v="2025-08-01T00:00:00"/>
        <d v="2025-08-04T00:00:00"/>
        <d v="2025-08-08T00:00:00"/>
        <d v="2025-08-09T00:00:00"/>
        <d v="2025-08-11T00:00:00"/>
        <d v="2025-08-16T00:00:00"/>
        <d v="2025-08-18T00:00:00"/>
        <d v="2025-09-01T00:00:00"/>
      </sharedItems>
      <fieldGroup par="9"/>
    </cacheField>
    <cacheField name="Stadt" numFmtId="0">
      <sharedItems count="4">
        <s v="Stadt A"/>
        <s v="Stadt B"/>
        <s v="Stadt D"/>
        <s v="Stadt C"/>
      </sharedItems>
    </cacheField>
    <cacheField name="von" numFmtId="164">
      <sharedItems containsSemiMixedTypes="0" containsNonDate="0" containsDate="1" containsString="0" minDate="1899-12-30T08:00:00" maxDate="1899-12-30T21:00:00"/>
    </cacheField>
    <cacheField name="bis" numFmtId="164">
      <sharedItems containsSemiMixedTypes="0" containsNonDate="0" containsDate="1" containsString="0" minDate="1899-12-30T12:00:00" maxDate="1899-12-30T23:00:00"/>
    </cacheField>
    <cacheField name="geschlossen" numFmtId="164">
      <sharedItems containsNonDate="0" containsDate="1" containsString="0" containsBlank="1" minDate="1899-12-30T02:00:00" maxDate="1899-12-30T08:00:00"/>
    </cacheField>
    <cacheField name="geöffnet" numFmtId="164">
      <sharedItems containsNonDate="0" containsDate="1" containsString="0" containsBlank="1" minDate="1899-12-30T03:00:00" maxDate="1899-12-30T07:00:00"/>
    </cacheField>
    <cacheField name="Tage (Monat)" numFmtId="0" databaseField="0">
      <fieldGroup base="2">
        <rangePr groupBy="days" startDate="2025-08-01T00:00:00" endDate="2025-09-02T00:00:00"/>
        <groupItems count="368">
          <s v="&lt;01.08.2025"/>
          <s v="01.Jän"/>
          <s v="02.Jän"/>
          <s v="03.Jän"/>
          <s v="04.Jän"/>
          <s v="05.Jän"/>
          <s v="06.Jän"/>
          <s v="07.Jän"/>
          <s v="08.Jän"/>
          <s v="09.Jän"/>
          <s v="10.Jän"/>
          <s v="11.Jän"/>
          <s v="12.Jän"/>
          <s v="13.Jän"/>
          <s v="14.Jän"/>
          <s v="15.Jän"/>
          <s v="16.Jän"/>
          <s v="17.Jän"/>
          <s v="18.Jän"/>
          <s v="19.Jän"/>
          <s v="20.Jän"/>
          <s v="21.Jän"/>
          <s v="22.Jän"/>
          <s v="23.Jän"/>
          <s v="24.Jän"/>
          <s v="25.Jän"/>
          <s v="26.Jän"/>
          <s v="27.Jän"/>
          <s v="28.Jän"/>
          <s v="29.Jän"/>
          <s v="30.Jän"/>
          <s v="31.Jän"/>
          <s v="01.Feb"/>
          <s v="02.Feb"/>
          <s v="03.Feb"/>
          <s v="04.Feb"/>
          <s v="05.Feb"/>
          <s v="06.Feb"/>
          <s v="07.Feb"/>
          <s v="08.Feb"/>
          <s v="09.Feb"/>
          <s v="10.Feb"/>
          <s v="11.Feb"/>
          <s v="12.Feb"/>
          <s v="13.Feb"/>
          <s v="14.Feb"/>
          <s v="15.Feb"/>
          <s v="16.Feb"/>
          <s v="17.Feb"/>
          <s v="18.Feb"/>
          <s v="19.Feb"/>
          <s v="20.Feb"/>
          <s v="21.Feb"/>
          <s v="22.Feb"/>
          <s v="23.Feb"/>
          <s v="24.Feb"/>
          <s v="25.Feb"/>
          <s v="26.Feb"/>
          <s v="27.Feb"/>
          <s v="28.Feb"/>
          <s v="29.Feb"/>
          <s v="01.Mär"/>
          <s v="02.Mär"/>
          <s v="03.Mär"/>
          <s v="04.Mär"/>
          <s v="05.Mär"/>
          <s v="06.Mär"/>
          <s v="07.Mär"/>
          <s v="08.Mär"/>
          <s v="09.Mär"/>
          <s v="10.Mär"/>
          <s v="11.Mär"/>
          <s v="12.Mär"/>
          <s v="13.Mär"/>
          <s v="14.Mär"/>
          <s v="15.Mär"/>
          <s v="16.Mär"/>
          <s v="17.Mär"/>
          <s v="18.Mär"/>
          <s v="19.Mär"/>
          <s v="20.Mär"/>
          <s v="21.Mär"/>
          <s v="22.Mär"/>
          <s v="23.Mär"/>
          <s v="24.Mär"/>
          <s v="25.Mär"/>
          <s v="26.Mär"/>
          <s v="27.Mär"/>
          <s v="28.Mär"/>
          <s v="29.Mär"/>
          <s v="30.Mär"/>
          <s v="31.Mär"/>
          <s v="01.Apr"/>
          <s v="02.Apr"/>
          <s v="03.Apr"/>
          <s v="04.Apr"/>
          <s v="05.Apr"/>
          <s v="06.Apr"/>
          <s v="07.Apr"/>
          <s v="08.Apr"/>
          <s v="0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01.Mai"/>
          <s v="02.Mai"/>
          <s v="03.Mai"/>
          <s v="04.Mai"/>
          <s v="05.Mai"/>
          <s v="06.Mai"/>
          <s v="07.Mai"/>
          <s v="08.Mai"/>
          <s v="09.Mai"/>
          <s v="10.Mai"/>
          <s v="11.Mai"/>
          <s v="12.Mai"/>
          <s v="13.Mai"/>
          <s v="14.Mai"/>
          <s v="15.Mai"/>
          <s v="16.Mai"/>
          <s v="17.Mai"/>
          <s v="18.Mai"/>
          <s v="19.Mai"/>
          <s v="20.Mai"/>
          <s v="21.Mai"/>
          <s v="22.Mai"/>
          <s v="23.Mai"/>
          <s v="24.Mai"/>
          <s v="25.Mai"/>
          <s v="26.Mai"/>
          <s v="27.Mai"/>
          <s v="28.Mai"/>
          <s v="29.Mai"/>
          <s v="30.Mai"/>
          <s v="31.Mai"/>
          <s v="01.Jun"/>
          <s v="02.Jun"/>
          <s v="03.Jun"/>
          <s v="04.Jun"/>
          <s v="05.Jun"/>
          <s v="06.Jun"/>
          <s v="07.Jun"/>
          <s v="08.Jun"/>
          <s v="09.Jun"/>
          <s v="10.Jun"/>
          <s v="11.Jun"/>
          <s v="12.Jun"/>
          <s v="13.Jun"/>
          <s v="14.Jun"/>
          <s v="15.Jun"/>
          <s v="16.Jun"/>
          <s v="17.Jun"/>
          <s v="18.Jun"/>
          <s v="19.Jun"/>
          <s v="20.Jun"/>
          <s v="21.Jun"/>
          <s v="22.Jun"/>
          <s v="23.Jun"/>
          <s v="24.Jun"/>
          <s v="25.Jun"/>
          <s v="26.Jun"/>
          <s v="27.Jun"/>
          <s v="28.Jun"/>
          <s v="29.Jun"/>
          <s v="30.Jun"/>
          <s v="01.Jul"/>
          <s v="02.Jul"/>
          <s v="03.Jul"/>
          <s v="04.Jul"/>
          <s v="05.Jul"/>
          <s v="06.Jul"/>
          <s v="07.Jul"/>
          <s v="08.Jul"/>
          <s v="09.Jul"/>
          <s v="10.Jul"/>
          <s v="11.Jul"/>
          <s v="12.Jul"/>
          <s v="13.Jul"/>
          <s v="14.Jul"/>
          <s v="15.Jul"/>
          <s v="16.Jul"/>
          <s v="17.Jul"/>
          <s v="18.Jul"/>
          <s v="19.Jul"/>
          <s v="20.Jul"/>
          <s v="21.Jul"/>
          <s v="22.Jul"/>
          <s v="23.Jul"/>
          <s v="24.Jul"/>
          <s v="25.Jul"/>
          <s v="26.Jul"/>
          <s v="27.Jul"/>
          <s v="28.Jul"/>
          <s v="29.Jul"/>
          <s v="30.Jul"/>
          <s v="31.Jul"/>
          <s v="01.Aug"/>
          <s v="02.Aug"/>
          <s v="03.Aug"/>
          <s v="04.Aug"/>
          <s v="05.Aug"/>
          <s v="06.Aug"/>
          <s v="07.Aug"/>
          <s v="08.Aug"/>
          <s v="09.Aug"/>
          <s v="10.Aug"/>
          <s v="11.Aug"/>
          <s v="12.Aug"/>
          <s v="13.Aug"/>
          <s v="14.Aug"/>
          <s v="15.Aug"/>
          <s v="16.Aug"/>
          <s v="17.Aug"/>
          <s v="18.Aug"/>
          <s v="19.Aug"/>
          <s v="20.Aug"/>
          <s v="21.Aug"/>
          <s v="22.Aug"/>
          <s v="23.Aug"/>
          <s v="24.Aug"/>
          <s v="25.Aug"/>
          <s v="26.Aug"/>
          <s v="27.Aug"/>
          <s v="28.Aug"/>
          <s v="29.Aug"/>
          <s v="30.Aug"/>
          <s v="31.Aug"/>
          <s v="01.Sep"/>
          <s v="02.Sep"/>
          <s v="03.Sep"/>
          <s v="04.Sep"/>
          <s v="05.Sep"/>
          <s v="06.Sep"/>
          <s v="07.Sep"/>
          <s v="08.Sep"/>
          <s v="09.Sep"/>
          <s v="10.Sep"/>
          <s v="11.Sep"/>
          <s v="12.Sep"/>
          <s v="13.Sep"/>
          <s v="14.Sep"/>
          <s v="15.Sep"/>
          <s v="16.Sep"/>
          <s v="17.Sep"/>
          <s v="18.Sep"/>
          <s v="19.Sep"/>
          <s v="20.Sep"/>
          <s v="21.Sep"/>
          <s v="22.Sep"/>
          <s v="23.Sep"/>
          <s v="24.Sep"/>
          <s v="25.Sep"/>
          <s v="26.Sep"/>
          <s v="27.Sep"/>
          <s v="28.Sep"/>
          <s v="29.Sep"/>
          <s v="30.Sep"/>
          <s v="01.Okt"/>
          <s v="02.Okt"/>
          <s v="03.Okt"/>
          <s v="04.Okt"/>
          <s v="05.Okt"/>
          <s v="06.Okt"/>
          <s v="07.Okt"/>
          <s v="08.Okt"/>
          <s v="0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01.Nov"/>
          <s v="02.Nov"/>
          <s v="03.Nov"/>
          <s v="04.Nov"/>
          <s v="05.Nov"/>
          <s v="06.Nov"/>
          <s v="07.Nov"/>
          <s v="08.Nov"/>
          <s v="0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01.Dez"/>
          <s v="02.Dez"/>
          <s v="03.Dez"/>
          <s v="04.Dez"/>
          <s v="05.Dez"/>
          <s v="06.Dez"/>
          <s v="07.Dez"/>
          <s v="08.Dez"/>
          <s v="09.Dez"/>
          <s v="10.Dez"/>
          <s v="11.Dez"/>
          <s v="12.Dez"/>
          <s v="13.Dez"/>
          <s v="14.Dez"/>
          <s v="15.Dez"/>
          <s v="16.Dez"/>
          <s v="17.Dez"/>
          <s v="18.Dez"/>
          <s v="19.Dez"/>
          <s v="20.Dez"/>
          <s v="21.Dez"/>
          <s v="22.Dez"/>
          <s v="23.Dez"/>
          <s v="24.Dez"/>
          <s v="25.Dez"/>
          <s v="26.Dez"/>
          <s v="27.Dez"/>
          <s v="28.Dez"/>
          <s v="29.Dez"/>
          <s v="30.Dez"/>
          <s v="31.Dez"/>
          <s v="&gt;02.09.2025"/>
        </groupItems>
      </fieldGroup>
    </cacheField>
    <cacheField name="Monate (Monat)" numFmtId="0" databaseField="0">
      <fieldGroup base="2">
        <rangePr groupBy="months" startDate="2025-08-01T00:00:00" endDate="2025-09-02T00:00:00"/>
        <groupItems count="14">
          <s v="&lt;01.08.2025"/>
          <s v="Jän"/>
          <s v="Feb"/>
          <s v="Mär"/>
          <s v="Apr"/>
          <s v="Mai"/>
          <s v="Jun"/>
          <s v="Jul"/>
          <s v="Aug"/>
          <s v="Sep"/>
          <s v="Okt"/>
          <s v="Nov"/>
          <s v="Dez"/>
          <s v="&gt;02.09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d v="2025-08-01T00:00:00"/>
    <x v="0"/>
    <x v="0"/>
    <d v="1899-12-30T10:00:00"/>
    <d v="1899-12-30T18:00:00"/>
    <d v="1899-12-30T08:00:00"/>
    <m/>
  </r>
  <r>
    <x v="1"/>
    <d v="2025-08-04T00:00:00"/>
    <x v="1"/>
    <x v="1"/>
    <d v="1899-12-30T10:00:00"/>
    <d v="1899-12-30T15:00:00"/>
    <d v="1899-12-30T05:00:00"/>
    <m/>
  </r>
  <r>
    <x v="1"/>
    <d v="2025-08-04T00:00:00"/>
    <x v="1"/>
    <x v="2"/>
    <d v="1899-12-30T18:00:00"/>
    <d v="1899-12-30T22:00:00"/>
    <m/>
    <d v="1899-12-30T04:00:00"/>
  </r>
  <r>
    <x v="1"/>
    <d v="2025-08-08T00:00:00"/>
    <x v="2"/>
    <x v="3"/>
    <d v="1899-12-30T15:00:00"/>
    <d v="1899-12-30T18:00:00"/>
    <m/>
    <d v="1899-12-30T03:00:00"/>
  </r>
  <r>
    <x v="1"/>
    <d v="2025-08-09T00:00:00"/>
    <x v="3"/>
    <x v="1"/>
    <d v="1899-12-30T08:00:00"/>
    <d v="1899-12-30T14:00:00"/>
    <d v="1899-12-30T06:00:00"/>
    <m/>
  </r>
  <r>
    <x v="2"/>
    <d v="2025-08-11T00:00:00"/>
    <x v="4"/>
    <x v="3"/>
    <d v="1899-12-30T15:00:00"/>
    <d v="1899-12-30T22:00:00"/>
    <m/>
    <d v="1899-12-30T07:00:00"/>
  </r>
  <r>
    <x v="2"/>
    <d v="2025-08-11T00:00:00"/>
    <x v="4"/>
    <x v="2"/>
    <d v="1899-12-30T08:00:00"/>
    <d v="1899-12-30T12:00:00"/>
    <m/>
    <d v="1899-12-30T04:00:00"/>
  </r>
  <r>
    <x v="2"/>
    <d v="2025-08-16T00:00:00"/>
    <x v="5"/>
    <x v="3"/>
    <d v="1899-12-30T18:00:00"/>
    <d v="1899-12-30T23:00:00"/>
    <d v="1899-12-30T05:00:00"/>
    <m/>
  </r>
  <r>
    <x v="3"/>
    <d v="2025-08-18T00:00:00"/>
    <x v="6"/>
    <x v="0"/>
    <d v="1899-12-30T10:00:00"/>
    <d v="1899-12-30T18:00:00"/>
    <d v="1899-12-30T08:00:00"/>
    <m/>
  </r>
  <r>
    <x v="3"/>
    <d v="2025-08-18T00:00:00"/>
    <x v="6"/>
    <x v="3"/>
    <d v="1899-12-30T18:00:00"/>
    <d v="1899-12-30T22:00:00"/>
    <d v="1899-12-30T04:00:00"/>
    <m/>
  </r>
  <r>
    <x v="4"/>
    <d v="2025-09-01T00:00:00"/>
    <x v="7"/>
    <x v="1"/>
    <d v="1899-12-30T21:00:00"/>
    <d v="1899-12-30T23:00:00"/>
    <d v="1899-12-30T02:00: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A2F44A-E9BF-4AC2-9401-F9A45A0BA1ED}" name="PivotTable6" cacheId="19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C31" firstHeaderRow="0" firstDataRow="1" firstDataCol="1"/>
  <pivotFields count="10">
    <pivotField axis="axisRow" showAll="0">
      <items count="6">
        <item x="0"/>
        <item x="1"/>
        <item x="2"/>
        <item x="3"/>
        <item x="4"/>
        <item t="default"/>
      </items>
    </pivotField>
    <pivotField numFmtId="14" showAll="0"/>
    <pivotField axis="axisRow" numFmtId="165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5">
        <item x="0"/>
        <item x="1"/>
        <item x="3"/>
        <item x="2"/>
        <item t="default"/>
      </items>
    </pivotField>
    <pivotField numFmtId="164" showAll="0"/>
    <pivotField numFmtId="164" showAll="0"/>
    <pivotField dataField="1" showAll="0"/>
    <pivotField dataField="1"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3">
    <field x="2"/>
    <field x="0"/>
    <field x="3"/>
  </rowFields>
  <rowItems count="28">
    <i>
      <x/>
    </i>
    <i r="1">
      <x/>
    </i>
    <i r="2">
      <x/>
    </i>
    <i>
      <x v="1"/>
    </i>
    <i r="1">
      <x v="1"/>
    </i>
    <i r="2">
      <x v="1"/>
    </i>
    <i r="2">
      <x v="3"/>
    </i>
    <i>
      <x v="2"/>
    </i>
    <i r="1">
      <x v="1"/>
    </i>
    <i r="2">
      <x v="2"/>
    </i>
    <i>
      <x v="3"/>
    </i>
    <i r="1">
      <x v="1"/>
    </i>
    <i r="2">
      <x v="1"/>
    </i>
    <i>
      <x v="4"/>
    </i>
    <i r="1">
      <x v="2"/>
    </i>
    <i r="2">
      <x v="2"/>
    </i>
    <i r="2">
      <x v="3"/>
    </i>
    <i>
      <x v="5"/>
    </i>
    <i r="1">
      <x v="2"/>
    </i>
    <i r="2">
      <x v="2"/>
    </i>
    <i>
      <x v="6"/>
    </i>
    <i r="1">
      <x v="3"/>
    </i>
    <i r="2">
      <x/>
    </i>
    <i r="2">
      <x v="2"/>
    </i>
    <i>
      <x v="7"/>
    </i>
    <i r="1">
      <x v="4"/>
    </i>
    <i r="2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Anzahl von geschlossen" fld="6" subtotal="count" baseField="0" baseItem="0"/>
    <dataField name="Anzahl von geöffnet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DA6AB347-9CFA-49AF-9BF6-BB96894F0792}" autoFormatId="16" applyNumberFormats="0" applyBorderFormats="0" applyFontFormats="0" applyPatternFormats="0" applyAlignmentFormats="0" applyWidthHeightFormats="0">
  <queryTableRefresh nextId="7">
    <queryTableFields count="6">
      <queryTableField id="1" name="Datum" tableColumnId="1"/>
      <queryTableField id="2" name="Stadt" tableColumnId="2"/>
      <queryTableField id="3" name="Ist" tableColumnId="3"/>
      <queryTableField id="4" name="Soll" tableColumnId="4"/>
      <queryTableField id="5" name="Delta" tableColumnId="5"/>
      <queryTableField id="6" name="Abw.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2DAFB1-9837-4A0F-90FC-7009F6C56D9D}" name="Abweichung_1" displayName="Abweichung_1" ref="A1:F6" tableType="queryTable" totalsRowShown="0">
  <autoFilter ref="A1:F6" xr:uid="{EA2DAFB1-9837-4A0F-90FC-7009F6C56D9D}"/>
  <tableColumns count="6">
    <tableColumn id="1" xr3:uid="{7BE3D60D-919B-49A4-B42B-8ACCC93BFE0F}" uniqueName="1" name="Datum" queryTableFieldId="1" dataDxfId="22"/>
    <tableColumn id="2" xr3:uid="{7091286F-C50C-42AA-8B9B-3A2E2D7B7C79}" uniqueName="2" name="Stadt" queryTableFieldId="2" dataDxfId="21"/>
    <tableColumn id="3" xr3:uid="{356CE4AA-4637-421F-8B17-B28CD04DDBED}" uniqueName="3" name="Ist" queryTableFieldId="3" dataDxfId="20"/>
    <tableColumn id="4" xr3:uid="{7CA43DBD-6365-4001-96AF-FBD2EEFA2969}" uniqueName="4" name="Soll" queryTableFieldId="4" dataDxfId="19"/>
    <tableColumn id="5" xr3:uid="{604C16C8-4C9E-48FC-A622-D222B4784B87}" uniqueName="5" name="Delta" queryTableFieldId="5" dataDxfId="18"/>
    <tableColumn id="6" xr3:uid="{F2A65AE7-3E63-4DB4-83EE-15D7298F32EC}" uniqueName="6" name="Abw." queryTableFieldId="6" dataDxfId="1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1EBCC2-652F-44F2-8AD9-58E49DA9B37D}" name="Abweichung" displayName="Abweichung" ref="A4:H16" totalsRowCount="1">
  <autoFilter ref="A4:H15" xr:uid="{891EBCC2-652F-44F2-8AD9-58E49DA9B37D}"/>
  <tableColumns count="8">
    <tableColumn id="1" xr3:uid="{C208A755-10F6-44C4-B43C-6FDF377EAA30}" name="KW">
      <calculatedColumnFormula>WEEKNUM(B5,2)</calculatedColumnFormula>
    </tableColumn>
    <tableColumn id="2" xr3:uid="{13428DE4-57CD-4ECE-BAC3-BE117EBFCA5A}" name="Datum" dataDxfId="16" totalsRowDxfId="15"/>
    <tableColumn id="8" xr3:uid="{F6195E46-6FDB-4DEE-9877-899E5DCC46EB}" name="Monat" dataDxfId="14" totalsRowDxfId="13">
      <calculatedColumnFormula>Abweichung[[#This Row],[Datum]]</calculatedColumnFormula>
    </tableColumn>
    <tableColumn id="3" xr3:uid="{74FC9243-E6FD-4A28-A3AA-74EADDC3EBE3}" name="Stadt" dataDxfId="12"/>
    <tableColumn id="4" xr3:uid="{B13F3879-62AA-44ED-901F-125E6822BD34}" name="von" dataDxfId="11" totalsRowDxfId="10"/>
    <tableColumn id="5" xr3:uid="{B0877D3B-47B8-49C2-831D-27048D89705F}" name="bis" dataDxfId="9" totalsRowDxfId="8"/>
    <tableColumn id="6" xr3:uid="{44BEF8B1-53FB-4960-815C-9CEE0A527CF3}" name="geschlossen" totalsRowFunction="custom" dataDxfId="7" totalsRowDxfId="6">
      <calculatedColumnFormula>F5-E5</calculatedColumnFormula>
      <totalsRowFormula>SUBTOTAL(9,Abweichung[geschlossen])</totalsRowFormula>
    </tableColumn>
    <tableColumn id="7" xr3:uid="{4CC7072E-9687-44EF-AA09-C8DD76D578DA}" name="geöffnet" totalsRowFunction="custom" dataDxfId="5" totalsRowDxfId="4">
      <totalsRowFormula>SUBTOTAL(9,Abweichung[geöffnet])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AAD1E9-6BC2-4736-95ED-F0E440E4607C}" name="Soll" displayName="Soll" ref="E20:G25" totalsRowCount="1">
  <autoFilter ref="E20:G24" xr:uid="{7CAAD1E9-6BC2-4736-95ED-F0E440E4607C}"/>
  <tableColumns count="3">
    <tableColumn id="1" xr3:uid="{0EC27083-89E9-4EE5-8CED-B61651038B1B}" name="Stadt"/>
    <tableColumn id="2" xr3:uid="{DBC127D6-23CC-4F9E-90D5-F0FC60B6390B}" name="Aug 25" totalsRowFunction="custom" dataDxfId="3" totalsRowDxfId="2">
      <totalsRowFormula>SUBTOTAL(9,Soll[Aug 25])</totalsRowFormula>
    </tableColumn>
    <tableColumn id="3" xr3:uid="{6CB2844E-3C6B-4CB4-88F4-657022322F07}" name="Sep 25" totalsRowFunction="custom" dataDxfId="1" totalsRowDxfId="0">
      <totalsRowFormula>SUBTOTAL(9,Soll[Sep 25])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D432-6DBB-4187-B0E7-2F53E2F09DA8}">
  <dimension ref="A1:F6"/>
  <sheetViews>
    <sheetView tabSelected="1" workbookViewId="0">
      <selection activeCell="H13" sqref="H13"/>
    </sheetView>
  </sheetViews>
  <sheetFormatPr baseColWidth="10" defaultRowHeight="15" x14ac:dyDescent="0.25"/>
  <cols>
    <col min="1" max="1" width="10.140625" bestFit="1" customWidth="1"/>
    <col min="2" max="2" width="7.85546875" bestFit="1" customWidth="1"/>
    <col min="3" max="3" width="9.7109375" bestFit="1" customWidth="1"/>
    <col min="4" max="5" width="10.7109375" bestFit="1" customWidth="1"/>
    <col min="6" max="6" width="12" style="14" bestFit="1" customWidth="1"/>
  </cols>
  <sheetData>
    <row r="1" spans="1:6" x14ac:dyDescent="0.25">
      <c r="A1" t="s">
        <v>5</v>
      </c>
      <c r="B1" t="s">
        <v>6</v>
      </c>
      <c r="C1" t="s">
        <v>19</v>
      </c>
      <c r="D1" t="s">
        <v>20</v>
      </c>
      <c r="E1" t="s">
        <v>21</v>
      </c>
      <c r="F1" s="14" t="s">
        <v>22</v>
      </c>
    </row>
    <row r="2" spans="1:6" x14ac:dyDescent="0.25">
      <c r="A2" s="1">
        <v>45870</v>
      </c>
      <c r="B2" t="s">
        <v>0</v>
      </c>
      <c r="C2" s="13"/>
      <c r="D2" s="13">
        <v>31</v>
      </c>
      <c r="E2" s="13"/>
    </row>
    <row r="3" spans="1:6" x14ac:dyDescent="0.25">
      <c r="A3" s="1">
        <v>45870</v>
      </c>
      <c r="B3" t="s">
        <v>1</v>
      </c>
      <c r="C3" s="13"/>
      <c r="D3" s="13">
        <v>20.666666666666668</v>
      </c>
      <c r="E3" s="13"/>
    </row>
    <row r="4" spans="1:6" x14ac:dyDescent="0.25">
      <c r="A4" s="1">
        <v>45870</v>
      </c>
      <c r="B4" t="s">
        <v>2</v>
      </c>
      <c r="C4" s="13">
        <v>0.41666666666666669</v>
      </c>
      <c r="D4" s="13">
        <v>4.125</v>
      </c>
      <c r="E4" s="13">
        <v>3.7083333333333335</v>
      </c>
      <c r="F4" s="14">
        <v>0.10101010101010099</v>
      </c>
    </row>
    <row r="5" spans="1:6" x14ac:dyDescent="0.25">
      <c r="A5" s="1">
        <v>45901</v>
      </c>
      <c r="B5" t="s">
        <v>1</v>
      </c>
      <c r="C5" s="13"/>
      <c r="D5" s="13">
        <v>20</v>
      </c>
      <c r="E5" s="13"/>
    </row>
    <row r="6" spans="1:6" x14ac:dyDescent="0.25">
      <c r="A6" s="1">
        <v>45870</v>
      </c>
      <c r="B6" t="s">
        <v>3</v>
      </c>
      <c r="C6" s="13">
        <v>0.33333333333333331</v>
      </c>
      <c r="D6" s="13">
        <v>31</v>
      </c>
      <c r="E6" s="13">
        <v>30.666666666666668</v>
      </c>
      <c r="F6" s="14">
        <v>1.0752688172042999E-2</v>
      </c>
    </row>
  </sheetData>
  <pageMargins left="0.7" right="0.7" top="0.78740157499999996" bottom="0.78740157499999996" header="0.3" footer="0.3"/>
  <customProperties>
    <customPr name="EpmWorksheetKeyString_GU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80C9-FDC7-4836-8118-96B5114D2DF3}">
  <dimension ref="A4:M30"/>
  <sheetViews>
    <sheetView workbookViewId="0">
      <selection activeCell="E22" sqref="E22"/>
    </sheetView>
  </sheetViews>
  <sheetFormatPr baseColWidth="10" defaultRowHeight="15" x14ac:dyDescent="0.25"/>
  <cols>
    <col min="2" max="2" width="22.42578125" bestFit="1" customWidth="1"/>
    <col min="3" max="3" width="22.42578125" customWidth="1"/>
    <col min="4" max="4" width="22.85546875" bestFit="1" customWidth="1"/>
    <col min="5" max="5" width="19.7109375" bestFit="1" customWidth="1"/>
    <col min="6" max="11" width="10.140625" bestFit="1" customWidth="1"/>
    <col min="12" max="12" width="15.5703125" bestFit="1" customWidth="1"/>
  </cols>
  <sheetData>
    <row r="4" spans="1:13" x14ac:dyDescent="0.25">
      <c r="A4" t="s">
        <v>4</v>
      </c>
      <c r="B4" t="s">
        <v>5</v>
      </c>
      <c r="C4" t="s">
        <v>15</v>
      </c>
      <c r="D4" s="4" t="s">
        <v>6</v>
      </c>
      <c r="E4" t="s">
        <v>7</v>
      </c>
      <c r="F4" t="s">
        <v>8</v>
      </c>
      <c r="G4" t="s">
        <v>9</v>
      </c>
      <c r="H4" t="s">
        <v>10</v>
      </c>
    </row>
    <row r="5" spans="1:13" x14ac:dyDescent="0.25">
      <c r="A5">
        <f>WEEKNUM(B5,2)</f>
        <v>31</v>
      </c>
      <c r="B5" s="1">
        <v>45870</v>
      </c>
      <c r="C5" s="8">
        <f>Abweichung[[#This Row],[Datum]]</f>
        <v>45870</v>
      </c>
      <c r="D5" s="9" t="s">
        <v>0</v>
      </c>
      <c r="E5" s="2">
        <v>0.41666666666666669</v>
      </c>
      <c r="F5" s="2">
        <v>0.75</v>
      </c>
      <c r="G5" s="2">
        <f>F5-E5</f>
        <v>0.33333333333333331</v>
      </c>
      <c r="H5" s="2"/>
    </row>
    <row r="6" spans="1:13" x14ac:dyDescent="0.25">
      <c r="A6">
        <f t="shared" ref="A6:A15" si="0">WEEKNUM(B6,2)</f>
        <v>32</v>
      </c>
      <c r="B6" s="1">
        <v>45873</v>
      </c>
      <c r="C6" s="8">
        <f>Abweichung[[#This Row],[Datum]]</f>
        <v>45873</v>
      </c>
      <c r="D6" s="9" t="s">
        <v>1</v>
      </c>
      <c r="E6" s="2">
        <v>0.41666666666666669</v>
      </c>
      <c r="F6" s="2">
        <v>0.625</v>
      </c>
      <c r="G6" s="2">
        <f>F6-E6</f>
        <v>0.20833333333333331</v>
      </c>
      <c r="H6" s="2"/>
    </row>
    <row r="7" spans="1:13" x14ac:dyDescent="0.25">
      <c r="A7">
        <f t="shared" si="0"/>
        <v>32</v>
      </c>
      <c r="B7" s="1">
        <v>45873</v>
      </c>
      <c r="C7" s="8">
        <f>Abweichung[[#This Row],[Datum]]</f>
        <v>45873</v>
      </c>
      <c r="D7" s="9" t="s">
        <v>3</v>
      </c>
      <c r="E7" s="2">
        <v>0.75</v>
      </c>
      <c r="F7" s="2">
        <v>0.91666666666666663</v>
      </c>
      <c r="G7" s="2"/>
      <c r="H7" s="2">
        <f>F7-E7</f>
        <v>0.16666666666666663</v>
      </c>
    </row>
    <row r="8" spans="1:13" x14ac:dyDescent="0.25">
      <c r="A8">
        <f t="shared" si="0"/>
        <v>32</v>
      </c>
      <c r="B8" s="1">
        <v>45877</v>
      </c>
      <c r="C8" s="8">
        <f>Abweichung[[#This Row],[Datum]]</f>
        <v>45877</v>
      </c>
      <c r="D8" s="9" t="s">
        <v>2</v>
      </c>
      <c r="E8" s="2">
        <v>0.625</v>
      </c>
      <c r="F8" s="2">
        <v>0.75</v>
      </c>
      <c r="G8" s="2"/>
      <c r="H8" s="2">
        <f>F8-E8</f>
        <v>0.125</v>
      </c>
      <c r="K8" t="s">
        <v>16</v>
      </c>
      <c r="L8" s="10">
        <v>1</v>
      </c>
      <c r="M8" s="11"/>
    </row>
    <row r="9" spans="1:13" x14ac:dyDescent="0.25">
      <c r="A9">
        <f t="shared" si="0"/>
        <v>32</v>
      </c>
      <c r="B9" s="1">
        <v>45878</v>
      </c>
      <c r="C9" s="8">
        <f>Abweichung[[#This Row],[Datum]]</f>
        <v>45878</v>
      </c>
      <c r="D9" s="9" t="s">
        <v>1</v>
      </c>
      <c r="E9" s="2">
        <v>0.33333333333333331</v>
      </c>
      <c r="F9" s="2">
        <v>0.58333333333333337</v>
      </c>
      <c r="G9" s="2">
        <f>F9-E9</f>
        <v>0.25000000000000006</v>
      </c>
      <c r="H9" s="2"/>
      <c r="K9" t="s">
        <v>1</v>
      </c>
      <c r="L9" s="10">
        <v>0.66666666666666663</v>
      </c>
    </row>
    <row r="10" spans="1:13" x14ac:dyDescent="0.25">
      <c r="A10">
        <f t="shared" si="0"/>
        <v>33</v>
      </c>
      <c r="B10" s="1">
        <v>45880</v>
      </c>
      <c r="C10" s="8">
        <f>Abweichung[[#This Row],[Datum]]</f>
        <v>45880</v>
      </c>
      <c r="D10" s="9" t="s">
        <v>2</v>
      </c>
      <c r="E10" s="2">
        <v>0.625</v>
      </c>
      <c r="F10" s="2">
        <v>0.91666666666666663</v>
      </c>
      <c r="G10" s="2"/>
      <c r="H10" s="2">
        <f>F10-E10</f>
        <v>0.29166666666666663</v>
      </c>
      <c r="K10" t="s">
        <v>2</v>
      </c>
      <c r="L10" s="10">
        <v>0.45833333333333331</v>
      </c>
    </row>
    <row r="11" spans="1:13" x14ac:dyDescent="0.25">
      <c r="A11">
        <f t="shared" si="0"/>
        <v>33</v>
      </c>
      <c r="B11" s="1">
        <v>45880</v>
      </c>
      <c r="C11" s="8">
        <f>Abweichung[[#This Row],[Datum]]</f>
        <v>45880</v>
      </c>
      <c r="D11" s="9" t="s">
        <v>3</v>
      </c>
      <c r="E11" s="2">
        <v>0.33333333333333331</v>
      </c>
      <c r="F11" s="2">
        <v>0.5</v>
      </c>
      <c r="G11" s="2"/>
      <c r="H11" s="2">
        <f>F11-E11</f>
        <v>0.16666666666666669</v>
      </c>
    </row>
    <row r="12" spans="1:13" x14ac:dyDescent="0.25">
      <c r="A12">
        <f t="shared" si="0"/>
        <v>33</v>
      </c>
      <c r="B12" s="1">
        <v>45885</v>
      </c>
      <c r="C12" s="8">
        <f>Abweichung[[#This Row],[Datum]]</f>
        <v>45885</v>
      </c>
      <c r="D12" s="9" t="s">
        <v>2</v>
      </c>
      <c r="E12" s="2">
        <v>0.75</v>
      </c>
      <c r="F12" s="2">
        <v>0.95833333333333337</v>
      </c>
      <c r="G12" s="2">
        <f>F12-E12</f>
        <v>0.20833333333333337</v>
      </c>
      <c r="H12" s="2"/>
    </row>
    <row r="13" spans="1:13" x14ac:dyDescent="0.25">
      <c r="A13">
        <f t="shared" si="0"/>
        <v>34</v>
      </c>
      <c r="B13" s="1">
        <v>45887</v>
      </c>
      <c r="C13" s="8">
        <f>Abweichung[[#This Row],[Datum]]</f>
        <v>45887</v>
      </c>
      <c r="D13" s="9" t="s">
        <v>0</v>
      </c>
      <c r="E13" s="2">
        <v>0.41666666666666669</v>
      </c>
      <c r="F13" s="2">
        <v>0.75</v>
      </c>
      <c r="G13" s="2">
        <f t="shared" ref="G13:G15" si="1">F13-E13</f>
        <v>0.33333333333333331</v>
      </c>
      <c r="H13" s="2"/>
    </row>
    <row r="14" spans="1:13" x14ac:dyDescent="0.25">
      <c r="A14">
        <f t="shared" si="0"/>
        <v>34</v>
      </c>
      <c r="B14" s="1">
        <v>45887</v>
      </c>
      <c r="C14" s="8">
        <f>Abweichung[[#This Row],[Datum]]</f>
        <v>45887</v>
      </c>
      <c r="D14" s="9" t="s">
        <v>2</v>
      </c>
      <c r="E14" s="2">
        <v>0.75</v>
      </c>
      <c r="F14" s="2">
        <v>0.91666666666666663</v>
      </c>
      <c r="G14" s="2">
        <f t="shared" si="1"/>
        <v>0.16666666666666663</v>
      </c>
      <c r="H14" s="2"/>
    </row>
    <row r="15" spans="1:13" x14ac:dyDescent="0.25">
      <c r="A15">
        <f t="shared" si="0"/>
        <v>36</v>
      </c>
      <c r="B15" s="1">
        <v>45901</v>
      </c>
      <c r="C15" s="8">
        <f>Abweichung[[#This Row],[Datum]]</f>
        <v>45901</v>
      </c>
      <c r="D15" s="9" t="s">
        <v>1</v>
      </c>
      <c r="E15" s="2">
        <v>0.875</v>
      </c>
      <c r="F15" s="2">
        <v>0.95833333333333337</v>
      </c>
      <c r="G15" s="2">
        <f t="shared" si="1"/>
        <v>8.333333333333337E-2</v>
      </c>
      <c r="H15" s="2"/>
    </row>
    <row r="16" spans="1:13" x14ac:dyDescent="0.25">
      <c r="B16" s="1"/>
      <c r="C16" s="1"/>
      <c r="E16" s="2"/>
      <c r="F16" s="2"/>
      <c r="G16" s="2">
        <f>SUBTOTAL(9,Abweichung[geschlossen])</f>
        <v>1.5833333333333335</v>
      </c>
      <c r="H16" s="2">
        <f>SUBTOTAL(9,Abweichung[geöffnet])</f>
        <v>0.75</v>
      </c>
    </row>
    <row r="20" spans="5:7" x14ac:dyDescent="0.25">
      <c r="E20" t="s">
        <v>6</v>
      </c>
      <c r="F20" s="12" t="s">
        <v>17</v>
      </c>
      <c r="G20" s="12" t="s">
        <v>18</v>
      </c>
    </row>
    <row r="21" spans="5:7" x14ac:dyDescent="0.25">
      <c r="E21" t="s">
        <v>0</v>
      </c>
      <c r="F21" s="2">
        <f>L8*31</f>
        <v>31</v>
      </c>
      <c r="G21" s="2">
        <f>L8*30</f>
        <v>30</v>
      </c>
    </row>
    <row r="22" spans="5:7" x14ac:dyDescent="0.25">
      <c r="E22" t="s">
        <v>1</v>
      </c>
      <c r="F22" s="2">
        <f>L9*31</f>
        <v>20.666666666666664</v>
      </c>
      <c r="G22" s="2">
        <f>L9*30</f>
        <v>20</v>
      </c>
    </row>
    <row r="23" spans="5:7" x14ac:dyDescent="0.25">
      <c r="E23" t="s">
        <v>2</v>
      </c>
      <c r="F23" s="2">
        <f>L10*9</f>
        <v>4.125</v>
      </c>
      <c r="G23" s="2">
        <f>L10*8</f>
        <v>3.6666666666666665</v>
      </c>
    </row>
    <row r="24" spans="5:7" x14ac:dyDescent="0.25">
      <c r="E24" t="s">
        <v>3</v>
      </c>
      <c r="F24" s="2">
        <f>L8*31</f>
        <v>31</v>
      </c>
      <c r="G24" s="2">
        <f>L8*30</f>
        <v>30</v>
      </c>
    </row>
    <row r="25" spans="5:7" x14ac:dyDescent="0.25">
      <c r="F25" s="2">
        <f>SUBTOTAL(9,Soll[Aug 25])</f>
        <v>86.791666666666657</v>
      </c>
      <c r="G25" s="2">
        <f>SUBTOTAL(9,Soll[Sep 25])</f>
        <v>83.666666666666657</v>
      </c>
    </row>
    <row r="30" spans="5:7" x14ac:dyDescent="0.25">
      <c r="F30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AD2D-431C-4E5C-B5AA-D7BFF4FF18F7}">
  <dimension ref="A3:C31"/>
  <sheetViews>
    <sheetView workbookViewId="0">
      <selection activeCell="B4" sqref="B4:B31"/>
    </sheetView>
  </sheetViews>
  <sheetFormatPr baseColWidth="10" defaultRowHeight="15" x14ac:dyDescent="0.25"/>
  <cols>
    <col min="1" max="1" width="22.42578125" bestFit="1" customWidth="1"/>
    <col min="2" max="2" width="22.140625" bestFit="1" customWidth="1"/>
    <col min="3" max="3" width="19" bestFit="1" customWidth="1"/>
  </cols>
  <sheetData>
    <row r="3" spans="1:3" x14ac:dyDescent="0.25">
      <c r="A3" s="3" t="s">
        <v>11</v>
      </c>
      <c r="B3" t="s">
        <v>13</v>
      </c>
      <c r="C3" t="s">
        <v>14</v>
      </c>
    </row>
    <row r="4" spans="1:3" x14ac:dyDescent="0.25">
      <c r="A4" s="7">
        <v>45870</v>
      </c>
      <c r="B4">
        <v>1</v>
      </c>
    </row>
    <row r="5" spans="1:3" x14ac:dyDescent="0.25">
      <c r="A5" s="6">
        <v>31</v>
      </c>
      <c r="B5">
        <v>1</v>
      </c>
    </row>
    <row r="6" spans="1:3" x14ac:dyDescent="0.25">
      <c r="A6" s="5" t="s">
        <v>0</v>
      </c>
      <c r="B6">
        <v>1</v>
      </c>
    </row>
    <row r="7" spans="1:3" x14ac:dyDescent="0.25">
      <c r="A7" s="7">
        <v>45873</v>
      </c>
      <c r="B7">
        <v>1</v>
      </c>
      <c r="C7">
        <v>1</v>
      </c>
    </row>
    <row r="8" spans="1:3" x14ac:dyDescent="0.25">
      <c r="A8" s="6">
        <v>32</v>
      </c>
      <c r="B8">
        <v>1</v>
      </c>
      <c r="C8">
        <v>1</v>
      </c>
    </row>
    <row r="9" spans="1:3" x14ac:dyDescent="0.25">
      <c r="A9" s="5" t="s">
        <v>1</v>
      </c>
      <c r="B9">
        <v>1</v>
      </c>
    </row>
    <row r="10" spans="1:3" x14ac:dyDescent="0.25">
      <c r="A10" s="5" t="s">
        <v>3</v>
      </c>
      <c r="C10">
        <v>1</v>
      </c>
    </row>
    <row r="11" spans="1:3" x14ac:dyDescent="0.25">
      <c r="A11" s="7">
        <v>45877</v>
      </c>
      <c r="C11">
        <v>1</v>
      </c>
    </row>
    <row r="12" spans="1:3" x14ac:dyDescent="0.25">
      <c r="A12" s="6">
        <v>32</v>
      </c>
      <c r="C12">
        <v>1</v>
      </c>
    </row>
    <row r="13" spans="1:3" x14ac:dyDescent="0.25">
      <c r="A13" s="5" t="s">
        <v>2</v>
      </c>
      <c r="C13">
        <v>1</v>
      </c>
    </row>
    <row r="14" spans="1:3" x14ac:dyDescent="0.25">
      <c r="A14" s="7">
        <v>45878</v>
      </c>
      <c r="B14">
        <v>1</v>
      </c>
    </row>
    <row r="15" spans="1:3" x14ac:dyDescent="0.25">
      <c r="A15" s="6">
        <v>32</v>
      </c>
      <c r="B15">
        <v>1</v>
      </c>
    </row>
    <row r="16" spans="1:3" x14ac:dyDescent="0.25">
      <c r="A16" s="5" t="s">
        <v>1</v>
      </c>
      <c r="B16">
        <v>1</v>
      </c>
    </row>
    <row r="17" spans="1:3" x14ac:dyDescent="0.25">
      <c r="A17" s="7">
        <v>45880</v>
      </c>
      <c r="C17">
        <v>2</v>
      </c>
    </row>
    <row r="18" spans="1:3" x14ac:dyDescent="0.25">
      <c r="A18" s="6">
        <v>33</v>
      </c>
      <c r="C18">
        <v>2</v>
      </c>
    </row>
    <row r="19" spans="1:3" x14ac:dyDescent="0.25">
      <c r="A19" s="5" t="s">
        <v>2</v>
      </c>
      <c r="C19">
        <v>1</v>
      </c>
    </row>
    <row r="20" spans="1:3" x14ac:dyDescent="0.25">
      <c r="A20" s="5" t="s">
        <v>3</v>
      </c>
      <c r="C20">
        <v>1</v>
      </c>
    </row>
    <row r="21" spans="1:3" x14ac:dyDescent="0.25">
      <c r="A21" s="7">
        <v>45885</v>
      </c>
      <c r="B21">
        <v>1</v>
      </c>
    </row>
    <row r="22" spans="1:3" x14ac:dyDescent="0.25">
      <c r="A22" s="6">
        <v>33</v>
      </c>
      <c r="B22">
        <v>1</v>
      </c>
    </row>
    <row r="23" spans="1:3" x14ac:dyDescent="0.25">
      <c r="A23" s="5" t="s">
        <v>2</v>
      </c>
      <c r="B23">
        <v>1</v>
      </c>
    </row>
    <row r="24" spans="1:3" x14ac:dyDescent="0.25">
      <c r="A24" s="7">
        <v>45887</v>
      </c>
      <c r="B24">
        <v>2</v>
      </c>
    </row>
    <row r="25" spans="1:3" x14ac:dyDescent="0.25">
      <c r="A25" s="6">
        <v>34</v>
      </c>
      <c r="B25">
        <v>2</v>
      </c>
    </row>
    <row r="26" spans="1:3" x14ac:dyDescent="0.25">
      <c r="A26" s="5" t="s">
        <v>0</v>
      </c>
      <c r="B26">
        <v>1</v>
      </c>
    </row>
    <row r="27" spans="1:3" x14ac:dyDescent="0.25">
      <c r="A27" s="5" t="s">
        <v>2</v>
      </c>
      <c r="B27">
        <v>1</v>
      </c>
    </row>
    <row r="28" spans="1:3" x14ac:dyDescent="0.25">
      <c r="A28" s="7">
        <v>45901</v>
      </c>
      <c r="B28">
        <v>1</v>
      </c>
    </row>
    <row r="29" spans="1:3" x14ac:dyDescent="0.25">
      <c r="A29" s="6">
        <v>36</v>
      </c>
      <c r="B29">
        <v>1</v>
      </c>
    </row>
    <row r="30" spans="1:3" x14ac:dyDescent="0.25">
      <c r="A30" s="5" t="s">
        <v>1</v>
      </c>
      <c r="B30">
        <v>1</v>
      </c>
    </row>
    <row r="31" spans="1:3" x14ac:dyDescent="0.25">
      <c r="A31" s="7" t="s">
        <v>12</v>
      </c>
      <c r="B31">
        <v>7</v>
      </c>
      <c r="C31">
        <v>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F A A B Q S w M E F A A C A A g A R o M W W 2 i 8 e E i l A A A A 9 w A A A B I A H A B D b 2 5 m a W c v U G F j a 2 F n Z S 5 4 b W w g o h g A K K A U A A A A A A A A A A A A A A A A A A A A A A A A A A A A h Y + x D o I w G I R f h X S n L Z X B k J 8 y q J s k J i b G t S k V G q A Y W i z v 5 u A j + Q p i F H V z u O H u v u H u f r 1 B N r Z N c F G 9 1 Z 1 J U Y Q p C p S R X a F N m a L B n c I l y j j s h K x F q Y I J N j Y Z b Z G i y r l z Q o j 3 H v s F 7 v q S M E o j c s y 3 e 1 m p V q A P r P / D o T b W C S M V 4 n B 4 j e E M R 3 E 8 i T J M g c w p 5 N p 8 C T Y N f r Y / I a y G x g 2 9 4 o U K 1 x s g s w X y P s E f U E s D B B Q A A g A I A E a D F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g x Z b c F / p r a c C A A D J B w A A E w A c A E Z v c m 1 1 b G F z L 1 N l Y 3 R p b 2 4 x L m 0 g o h g A K K A U A A A A A A A A A A A A A A A A A A A A A A A A A A A A n V X N T t t A E L 5 H y j u s 3 I s t u a k i V b 1 Q K l F A l E K h J S A k o h z W 9 t h e s d 6 1 9 g d S o r x N n 6 G n 3 n i x z t r E N u C k 0 F w c z X r m + 5 n Z s Y b Y M C n I p H 6 O t 4 a D 4 U D n V E F C J p J z s k 0 4 m O G A 4 O + H B c 4 B I / v z G P h o 1 y o F w l x K d R 1 J e e 0 H i + k J L W D b c 3 n e b D n d l c L g C 7 O w T n / j H U D K u A F l g F w B 4 y A 8 L H Z O I w 6 j C X B k c C Z v t V / D h A R o n B N / O j E 0 M T P y 8 R M R l v M g a K r t C 1 O y G 2 l Y V Z C K B B S Q S U k R o V P 4 Q l Q v n Z o c 1 K 7 k t h D a 7 2 M S k o V X Q X n L k H j f p K A G Y 9 4 l v u M F H Q X 3 v x w Q p p L z n 2 U L c 6 6 o 0 K l U R Y 2 B Z + B w N n I M F 4 s G y G A C S a i B 5 T I Y D p h Y B 9 j t z 0 5 0 C y z O r c j + p 0 t t 9 p p e v U b p Q 8 9 Q 0 N E l q j k U 5 s P 7 k T t a O l / 3 q L H F I 5 E u + l x 6 2 4 O H q I G 5 q a I 3 U q x i w h Y R q C o a M d 0 T z U D H O Z d a Q 1 9 O B v e / 0 1 S A e X K 2 D F 4 5 p s 8 t a k a 2 0 t s 3 s p + x / X G O 4 J h R y d c R Z E y I t e 6 u m d V F 6 y k + k Z a h y p y m W N L k j 2 e p F a V s W b J e U Q d K 2 t L f w K 7 b w / a S I I m D j p m V 9 m O m z W h i C 3 / a + D w L G q M 5 d 3 g 9 j l 9 Z T Y s C R A b p / Z / c c d y J U k W z L s s T 0 A a S r 5 I J v 0 9 N P 0 e 3 i r q z 1 r n i 1 Z Y K i S t 4 x E Q y O o b U n F r U 3 t k w C q 9 I 7 X z 1 d s N l f 1 7 i X a 7 + 1 3 3 y N 2 p o 0 R b 1 Q q k n 3 Y U 6 J l y g K 4 I K Y X q 2 2 B m e F N D O x F N m 4 Z N m e I c a U T r F v z B x Z y t q G e Y g k D V 3 o B I c L V H b W E O 2 i D t J 0 k j r Y Y Y Q e 8 A N X T V + 6 m j M 3 k 4 R d / Z q 1 H E / 7 E s 5 I x d c Z q O G i u P w r i a 0 d n O P / 7 m 6 X 8 z d e e / s X l 0 8 q 6 j 7 l L Y 9 7 j t Y m f f 8 5 E H K d 1 A x L m S c n 3 q P b v w s j L 2 t v 1 B L A Q I t A B Q A A g A I A E a D F l t o v H h I p Q A A A P c A A A A S A A A A A A A A A A A A A A A A A A A A A A B D b 2 5 m a W c v U G F j a 2 F n Z S 5 4 b W x Q S w E C L Q A U A A I A C A B G g x Z b D 8 r p q 6 Q A A A D p A A A A E w A A A A A A A A A A A A A A A A D x A A A A W 0 N v b n R l b n R f V H l w Z X N d L n h t b F B L A Q I t A B Q A A g A I A E a D F l t w X + m t p w I A A M k H A A A T A A A A A A A A A A A A A A A A A O I B A A B G b 3 J t d W x h c y 9 T Z W N 0 a W 9 u M S 5 t U E s F B g A A A A A D A A M A w g A A A N Y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8 W A A A A A A A A H R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v b G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Y W I 5 N W Y 4 Z C 0 1 N 2 R j L T Q x M m E t O W Q 5 M y 1 i O D B m N 2 M x M z g y O W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1 L T A 4 L T I y V D A 5 O j A w O j U z L j M 5 O D c x M j d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b 2 x s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G w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d 2 V p Y 2 h 1 b m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Y 2 I 5 M 2 M x N y 1 i N z g 3 L T Q 2 O G E t O W E 1 N C 1 k N W Y x M z F i O D U 4 M G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M l Q x N D o y N j o x M y 4 x M j E x N z g 4 W i I g L z 4 8 R W 5 0 c n k g V H l w Z T 0 i R m l s b E N v b H V t b l R 5 c G V z I i B W Y W x 1 Z T 0 i c 0 N R W U x D d 3 N F I i A v P j x F b n R y e S B U e X B l P S J G a W x s Q 2 9 s d W 1 u T m F t Z X M i I F Z h b H V l P S J z W y Z x d W 9 0 O 0 R h d H V t J n F 1 b 3 Q 7 L C Z x d W 9 0 O 1 N 0 Y W R 0 J n F 1 b 3 Q 7 L C Z x d W 9 0 O 0 l z d C Z x d W 9 0 O y w m c X V v d D t T b 2 x s J n F 1 b 3 Q 7 L C Z x d W 9 0 O 0 R l b H R h J n F 1 b 3 Q 7 L C Z x d W 9 0 O 0 F i d y 4 m c X V v d D t d I i A v P j x F b n R y e S B U e X B l P S J G a W x s U 3 R h d H V z I i B W Y W x 1 Z T 0 i c 0 N v b X B s Z X R l I i A v P j x F b n R y e S B U e X B l P S J G a W x s Q 2 9 1 b n Q i I F Z h b H V l P S J s N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J 3 Z W l j a H V u Z y 9 B d X R v U m V t b 3 Z l Z E N v b H V t b n M x L n t E Y X R 1 b S w w f S Z x d W 9 0 O y w m c X V v d D t T Z W N 0 a W 9 u M S 9 B Y n d l a W N o d W 5 n L 0 F 1 d G 9 S Z W 1 v d m V k Q 2 9 s d W 1 u c z E u e 1 N 0 Y W R 0 L D F 9 J n F 1 b 3 Q 7 L C Z x d W 9 0 O 1 N l Y 3 R p b 2 4 x L 0 F i d 2 V p Y 2 h 1 b m c v Q X V 0 b 1 J l b W 9 2 Z W R D b 2 x 1 b W 5 z M S 5 7 S X N 0 L D J 9 J n F 1 b 3 Q 7 L C Z x d W 9 0 O 1 N l Y 3 R p b 2 4 x L 0 F i d 2 V p Y 2 h 1 b m c v Q X V 0 b 1 J l b W 9 2 Z W R D b 2 x 1 b W 5 z M S 5 7 U 2 9 s b C w z f S Z x d W 9 0 O y w m c X V v d D t T Z W N 0 a W 9 u M S 9 B Y n d l a W N o d W 5 n L 0 F 1 d G 9 S Z W 1 v d m V k Q 2 9 s d W 1 u c z E u e 0 R l b H R h L D R 9 J n F 1 b 3 Q 7 L C Z x d W 9 0 O 1 N l Y 3 R p b 2 4 x L 0 F i d 2 V p Y 2 h 1 b m c v Q X V 0 b 1 J l b W 9 2 Z W R D b 2 x 1 b W 5 z M S 5 7 Q W J 3 L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B Y n d l a W N o d W 5 n L 0 F 1 d G 9 S Z W 1 v d m V k Q 2 9 s d W 1 u c z E u e 0 R h d H V t L D B 9 J n F 1 b 3 Q 7 L C Z x d W 9 0 O 1 N l Y 3 R p b 2 4 x L 0 F i d 2 V p Y 2 h 1 b m c v Q X V 0 b 1 J l b W 9 2 Z W R D b 2 x 1 b W 5 z M S 5 7 U 3 R h Z H Q s M X 0 m c X V v d D s s J n F 1 b 3 Q 7 U 2 V j d G l v b j E v Q W J 3 Z W l j a H V u Z y 9 B d X R v U m V t b 3 Z l Z E N v b H V t b n M x L n t J c 3 Q s M n 0 m c X V v d D s s J n F 1 b 3 Q 7 U 2 V j d G l v b j E v Q W J 3 Z W l j a H V u Z y 9 B d X R v U m V t b 3 Z l Z E N v b H V t b n M x L n t T b 2 x s L D N 9 J n F 1 b 3 Q 7 L C Z x d W 9 0 O 1 N l Y 3 R p b 2 4 x L 0 F i d 2 V p Y 2 h 1 b m c v Q X V 0 b 1 J l b W 9 2 Z W R D b 2 x 1 b W 5 z M S 5 7 R G V s d G E s N H 0 m c X V v d D s s J n F 1 b 3 Q 7 U 2 V j d G l v b j E v Q W J 3 Z W l j a H V u Z y 9 B d X R v U m V t b 3 Z l Z E N v b H V t b n M x L n t B Y n c u L D V 9 J n F 1 b 3 Q 7 X S w m c X V v d D t S Z W x h d G l v b n N o a X B J b m Z v J n F 1 b 3 Q 7 O l t d f S I g L z 4 8 R W 5 0 c n k g V H l w Z T 0 i R m l s b F R h c m d l d C I g V m F s d W U 9 I n N B Y n d l a W N o d W 5 n X z E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i d 2 V p Y 2 h 1 b m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3 Z W l j a H V u Z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n d l a W N o d W 5 n L 0 J l c m V j a G 5 l d G V y J T I w T W 9 u Y X R z Y m V n a W 5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3 Z W l j a H V u Z y 9 H c n V w c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3 Z W l j a H V u Z y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s b C 9 F b n R w a X Z v d G l l c n R l J T I w Y W 5 k Z X J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G w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3 Z W l j a H V u Z y 9 a d X N h b W 1 l b m d l Z i V D M y V C Q 2 h y d G U l M j B B Y m Z y Y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d 2 V p Y 2 h 1 b m c v R X J 3 Z W l 0 Z X J 0 Z S U y M F N v b G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n d l a W N o d W 5 n L 1 V t Y m V u Y W 5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3 Z W l j a H V u Z y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d 2 V p Y 2 h 1 b m c v S G l u e n V n Z W Y l Q z M l Q k N n d G U l M j B i Z W 5 1 d H p l c m R l Z m l u a W V y d G U l M j B T c G F s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3 Z W l j a H V u Z y 9 H Z S V D M y V B N G 5 k Z X J 0 Z X I l M j B U e X A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6 V 1 4 f U + Q p O t y D + i t v i L q s A A A A A A g A A A A A A A 2 Y A A M A A A A A Q A A A A Y l v x c t N w u i 7 o 1 r m U 2 D / 3 X A A A A A A E g A A A o A A A A B A A A A B J y m s Y y w V 6 V M G F A K 0 D n i M y U A A A A C G r b S z j d w e m n A q C T 2 N 7 W 3 A / Q O z Q n o E t V n 0 F Q C X 5 Q Q t x G q L Q N d l s 3 Q K u 8 U 0 i e v 3 s q U X o V r u m 8 I 8 d a w Q l p b m 8 3 D q s g j 9 B 3 h o L m q L 8 z J r L D G M e F A A A A M R g d z L Q H 4 4 u 7 D Z d A 2 5 + Y a C Q H c U w < / D a t a M a s h u p > 
</file>

<file path=customXml/itemProps1.xml><?xml version="1.0" encoding="utf-8"?>
<ds:datastoreItem xmlns:ds="http://schemas.openxmlformats.org/officeDocument/2006/customXml" ds:itemID="{A4D2BE43-147A-4CC6-BD92-88AFD5F00D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Abweichung</vt:lpstr>
      <vt:lpstr>Tabelle1</vt:lpstr>
      <vt:lpstr>Tabelle6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 Kramer</dc:creator>
  <cp:lastModifiedBy>Yal</cp:lastModifiedBy>
  <dcterms:created xsi:type="dcterms:W3CDTF">2025-08-21T21:20:03Z</dcterms:created>
  <dcterms:modified xsi:type="dcterms:W3CDTF">2025-08-25T08:01:30Z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2025-08-25T07:21:05Z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f2b977e2-4c17-4e9a-89a6-b6c30b6b2783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