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6C9EEF1FD9F509/Kaiser Holzbau/Vorlagen/Dokumente/"/>
    </mc:Choice>
  </mc:AlternateContent>
  <xr:revisionPtr revIDLastSave="1074" documentId="8_{D34EEA4C-3E5F-4521-806A-AFA8D2CB759E}" xr6:coauthVersionLast="47" xr6:coauthVersionMax="47" xr10:uidLastSave="{6F9119D4-CA0E-4F42-A119-37C9D6AA1C5A}"/>
  <bookViews>
    <workbookView xWindow="-120" yWindow="-120" windowWidth="29040" windowHeight="15720" xr2:uid="{0239D8F6-A10C-42DF-AEF1-3069AEDCCF2F}"/>
  </bookViews>
  <sheets>
    <sheet name="Eingabe" sheetId="1" r:id="rId1"/>
  </sheets>
  <definedNames>
    <definedName name="_xlnm.Print_Area" localSheetId="0">Eingabe!$AH$2:$AK$34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1" l="1"/>
  <c r="C33" i="1"/>
  <c r="H3" i="1"/>
  <c r="I3" i="1" s="1"/>
  <c r="D3" i="1"/>
  <c r="E3" i="1"/>
  <c r="F3" i="1"/>
  <c r="G3" i="1" s="1"/>
  <c r="J3" i="1"/>
  <c r="K3" i="1" s="1"/>
  <c r="L3" i="1"/>
  <c r="M3" i="1" s="1"/>
  <c r="N3" i="1"/>
  <c r="O3" i="1"/>
  <c r="P3" i="1"/>
  <c r="Q3" i="1" s="1"/>
  <c r="C41" i="1" s="1"/>
  <c r="R3" i="1"/>
  <c r="S3" i="1" s="1"/>
  <c r="T3" i="1"/>
  <c r="U3" i="1" s="1"/>
  <c r="V3" i="1"/>
  <c r="W3" i="1"/>
  <c r="AH2" i="1"/>
  <c r="W13" i="1" a="1"/>
  <c r="W13" i="1" s="1"/>
  <c r="W14" i="1" s="1"/>
  <c r="A47" i="1" s="1"/>
  <c r="B47" i="1" s="1"/>
  <c r="C47" i="1" s="1"/>
  <c r="V13" i="1" a="1"/>
  <c r="V13" i="1" s="1"/>
  <c r="V14" i="1" s="1"/>
  <c r="A48" i="1" s="1"/>
  <c r="B48" i="1" s="1"/>
  <c r="C48" i="1" s="1"/>
  <c r="U12" i="1" a="1"/>
  <c r="U12" i="1" s="1"/>
  <c r="U14" i="1" s="1"/>
  <c r="A45" i="1" s="1"/>
  <c r="B45" i="1" s="1"/>
  <c r="C45" i="1" s="1"/>
  <c r="T12" i="1" a="1"/>
  <c r="T12" i="1" s="1"/>
  <c r="T14" i="1" s="1"/>
  <c r="A46" i="1" s="1"/>
  <c r="B46" i="1" s="1"/>
  <c r="C46" i="1" s="1"/>
  <c r="S11" i="1" a="1"/>
  <c r="S11" i="1" s="1"/>
  <c r="S14" i="1" s="1"/>
  <c r="A43" i="1" s="1"/>
  <c r="B43" i="1" s="1"/>
  <c r="C43" i="1" s="1"/>
  <c r="E43" i="1" s="1"/>
  <c r="R11" i="1" a="1"/>
  <c r="R11" i="1" s="1"/>
  <c r="R14" i="1" s="1"/>
  <c r="A44" i="1" s="1"/>
  <c r="B44" i="1" s="1"/>
  <c r="C44" i="1" s="1"/>
  <c r="Q10" i="1" a="1"/>
  <c r="Q10" i="1" s="1"/>
  <c r="Q14" i="1" s="1"/>
  <c r="A41" i="1" s="1"/>
  <c r="B41" i="1" s="1"/>
  <c r="P10" i="1" a="1"/>
  <c r="P10" i="1" s="1"/>
  <c r="P14" i="1" s="1"/>
  <c r="A42" i="1" s="1"/>
  <c r="B42" i="1" s="1"/>
  <c r="C42" i="1" s="1"/>
  <c r="D42" i="1" s="1"/>
  <c r="O9" i="1" a="1"/>
  <c r="O9" i="1" s="1"/>
  <c r="O14" i="1" s="1"/>
  <c r="A39" i="1" s="1"/>
  <c r="B39" i="1" s="1"/>
  <c r="C39" i="1" s="1"/>
  <c r="N9" i="1" a="1"/>
  <c r="N9" i="1" s="1"/>
  <c r="N14" i="1" s="1"/>
  <c r="A40" i="1" s="1"/>
  <c r="B40" i="1" s="1"/>
  <c r="C40" i="1" s="1"/>
  <c r="M8" i="1" a="1"/>
  <c r="M8" i="1" s="1"/>
  <c r="M14" i="1" s="1"/>
  <c r="A37" i="1" s="1"/>
  <c r="B37" i="1" s="1"/>
  <c r="C37" i="1" s="1"/>
  <c r="L8" i="1" a="1"/>
  <c r="L8" i="1" s="1"/>
  <c r="L14" i="1" s="1"/>
  <c r="A38" i="1" s="1"/>
  <c r="B38" i="1" s="1"/>
  <c r="C38" i="1" s="1"/>
  <c r="K7" i="1" a="1"/>
  <c r="K7" i="1" s="1"/>
  <c r="K14" i="1" s="1"/>
  <c r="A35" i="1" s="1"/>
  <c r="B35" i="1" s="1"/>
  <c r="C35" i="1" s="1"/>
  <c r="J7" i="1" a="1"/>
  <c r="J7" i="1" s="1"/>
  <c r="J14" i="1" s="1"/>
  <c r="A36" i="1" s="1"/>
  <c r="B36" i="1" s="1"/>
  <c r="C36" i="1" s="1"/>
  <c r="I6" i="1" a="1"/>
  <c r="I6" i="1" s="1"/>
  <c r="I14" i="1" s="1"/>
  <c r="A33" i="1" s="1"/>
  <c r="B33" i="1" s="1"/>
  <c r="H6" i="1" a="1"/>
  <c r="H6" i="1" s="1"/>
  <c r="H14" i="1" s="1"/>
  <c r="A34" i="1" s="1"/>
  <c r="B34" i="1" s="1"/>
  <c r="G5" i="1" a="1"/>
  <c r="G5" i="1" s="1"/>
  <c r="G14" i="1" s="1"/>
  <c r="A31" i="1" s="1"/>
  <c r="B31" i="1" s="1"/>
  <c r="F5" i="1" a="1"/>
  <c r="F5" i="1" s="1"/>
  <c r="F14" i="1" s="1"/>
  <c r="A32" i="1" s="1"/>
  <c r="B32" i="1" s="1"/>
  <c r="C32" i="1" s="1"/>
  <c r="D4" i="1" a="1"/>
  <c r="D4" i="1" s="1"/>
  <c r="AD5" i="1"/>
  <c r="AE5" i="1"/>
  <c r="AD6" i="1"/>
  <c r="AE6" i="1"/>
  <c r="AD7" i="1"/>
  <c r="AE7" i="1"/>
  <c r="AD8" i="1"/>
  <c r="AE8" i="1"/>
  <c r="AD9" i="1"/>
  <c r="AE9" i="1"/>
  <c r="AD10" i="1"/>
  <c r="AE10" i="1"/>
  <c r="AD11" i="1"/>
  <c r="AE11" i="1"/>
  <c r="AD12" i="1"/>
  <c r="AE12" i="1"/>
  <c r="AD13" i="1"/>
  <c r="AE13" i="1"/>
  <c r="AE4" i="1"/>
  <c r="AD4" i="1"/>
  <c r="AB5" i="1"/>
  <c r="AC5" i="1"/>
  <c r="AB6" i="1"/>
  <c r="AC6" i="1"/>
  <c r="AB7" i="1"/>
  <c r="AC7" i="1"/>
  <c r="AB8" i="1"/>
  <c r="AC8" i="1"/>
  <c r="AB9" i="1"/>
  <c r="AC9" i="1"/>
  <c r="AB10" i="1"/>
  <c r="AC10" i="1"/>
  <c r="AB11" i="1"/>
  <c r="AC11" i="1"/>
  <c r="AB12" i="1"/>
  <c r="AC12" i="1"/>
  <c r="AB13" i="1"/>
  <c r="AC13" i="1"/>
  <c r="AC4" i="1"/>
  <c r="AB4" i="1"/>
  <c r="AE3" i="1"/>
  <c r="AD3" i="1"/>
  <c r="AC3" i="1"/>
  <c r="AB3" i="1"/>
  <c r="AA5" i="1"/>
  <c r="AA6" i="1"/>
  <c r="AA7" i="1"/>
  <c r="AA8" i="1"/>
  <c r="AA9" i="1"/>
  <c r="AA10" i="1"/>
  <c r="AA11" i="1"/>
  <c r="AA12" i="1"/>
  <c r="AA13" i="1"/>
  <c r="AA4" i="1"/>
  <c r="Z5" i="1"/>
  <c r="Z6" i="1"/>
  <c r="Z7" i="1"/>
  <c r="Z8" i="1"/>
  <c r="Z9" i="1"/>
  <c r="Z10" i="1"/>
  <c r="Z11" i="1"/>
  <c r="Z12" i="1"/>
  <c r="Z13" i="1"/>
  <c r="Z4" i="1"/>
  <c r="Y5" i="1"/>
  <c r="Y6" i="1"/>
  <c r="Y7" i="1"/>
  <c r="Y8" i="1"/>
  <c r="Y9" i="1"/>
  <c r="Y10" i="1"/>
  <c r="Y11" i="1"/>
  <c r="Y12" i="1"/>
  <c r="Y13" i="1"/>
  <c r="Y4" i="1"/>
  <c r="X5" i="1"/>
  <c r="X6" i="1"/>
  <c r="X7" i="1"/>
  <c r="X8" i="1"/>
  <c r="X9" i="1"/>
  <c r="X10" i="1"/>
  <c r="X11" i="1"/>
  <c r="X12" i="1"/>
  <c r="X13" i="1"/>
  <c r="X4" i="1"/>
  <c r="E4" i="1" a="1"/>
  <c r="E4" i="1" s="1"/>
  <c r="E14" i="1" s="1"/>
  <c r="E47" i="1" l="1"/>
  <c r="D32" i="1"/>
  <c r="D38" i="1"/>
  <c r="D40" i="1"/>
  <c r="D48" i="1"/>
  <c r="D43" i="1"/>
  <c r="D46" i="1"/>
  <c r="E45" i="1"/>
  <c r="D45" i="1"/>
  <c r="E39" i="1"/>
  <c r="D39" i="1"/>
  <c r="D41" i="1"/>
  <c r="E41" i="1"/>
  <c r="D44" i="1"/>
  <c r="E44" i="1"/>
  <c r="D47" i="1"/>
  <c r="E42" i="1"/>
  <c r="D37" i="1"/>
  <c r="E37" i="1"/>
  <c r="D36" i="1"/>
  <c r="E36" i="1"/>
  <c r="E35" i="1"/>
  <c r="D35" i="1"/>
  <c r="D34" i="1"/>
  <c r="E34" i="1"/>
  <c r="D33" i="1"/>
  <c r="E33" i="1"/>
  <c r="E46" i="1"/>
  <c r="E38" i="1"/>
  <c r="E48" i="1"/>
  <c r="E40" i="1"/>
  <c r="E32" i="1"/>
  <c r="D14" i="1"/>
  <c r="A30" i="1" s="1"/>
  <c r="B30" i="1" s="1"/>
  <c r="C30" i="1" s="1"/>
  <c r="C31" i="1"/>
  <c r="X14" i="1"/>
  <c r="A22" i="1" s="1"/>
  <c r="B22" i="1" s="1"/>
  <c r="AA14" i="1"/>
  <c r="A27" i="1" s="1"/>
  <c r="B27" i="1" s="1"/>
  <c r="AD14" i="1"/>
  <c r="A26" i="1" s="1"/>
  <c r="B26" i="1" s="1"/>
  <c r="AB14" i="1"/>
  <c r="A24" i="1" s="1"/>
  <c r="B24" i="1" s="1"/>
  <c r="A29" i="1"/>
  <c r="B29" i="1" s="1"/>
  <c r="AC14" i="1"/>
  <c r="A25" i="1" s="1"/>
  <c r="B25" i="1" s="1"/>
  <c r="Y14" i="1"/>
  <c r="AE14" i="1"/>
  <c r="A28" i="1" s="1"/>
  <c r="B28" i="1" s="1"/>
  <c r="Z14" i="1"/>
  <c r="AF14" i="1" l="1"/>
  <c r="E30" i="1"/>
  <c r="D30" i="1"/>
  <c r="E31" i="1"/>
  <c r="D31" i="1"/>
  <c r="A21" i="1"/>
  <c r="C25" i="1"/>
  <c r="C28" i="1"/>
  <c r="C29" i="1"/>
  <c r="C24" i="1"/>
  <c r="C26" i="1"/>
  <c r="A23" i="1"/>
  <c r="C27" i="1"/>
  <c r="E27" i="1" l="1"/>
  <c r="D27" i="1"/>
  <c r="B23" i="1"/>
  <c r="E26" i="1"/>
  <c r="D26" i="1"/>
  <c r="E24" i="1"/>
  <c r="D24" i="1"/>
  <c r="E29" i="1"/>
  <c r="D29" i="1"/>
  <c r="E28" i="1"/>
  <c r="D28" i="1"/>
  <c r="E25" i="1"/>
  <c r="D25" i="1"/>
  <c r="B21" i="1"/>
  <c r="C23" i="1" l="1"/>
  <c r="C21" i="1"/>
  <c r="B50" i="1"/>
  <c r="E23" i="1"/>
  <c r="D23" i="1"/>
  <c r="C22" i="1"/>
  <c r="E21" i="1" l="1"/>
  <c r="D21" i="1"/>
  <c r="AH8" i="1"/>
  <c r="AI8" i="1" s="1"/>
  <c r="AH16" i="1"/>
  <c r="AI16" i="1" s="1"/>
  <c r="AH24" i="1"/>
  <c r="AI24" i="1" s="1"/>
  <c r="AH32" i="1"/>
  <c r="AI32" i="1" s="1"/>
  <c r="AH7" i="1"/>
  <c r="AI7" i="1" s="1"/>
  <c r="AH23" i="1"/>
  <c r="AI23" i="1" s="1"/>
  <c r="AH9" i="1"/>
  <c r="AI9" i="1" s="1"/>
  <c r="AH17" i="1"/>
  <c r="AI17" i="1" s="1"/>
  <c r="AH25" i="1"/>
  <c r="AI25" i="1" s="1"/>
  <c r="AH33" i="1"/>
  <c r="AI33" i="1" s="1"/>
  <c r="AH27" i="1"/>
  <c r="AI27" i="1" s="1"/>
  <c r="AH12" i="1"/>
  <c r="AI12" i="1" s="1"/>
  <c r="AH28" i="1"/>
  <c r="AI28" i="1" s="1"/>
  <c r="AH10" i="1"/>
  <c r="AI10" i="1" s="1"/>
  <c r="AH18" i="1"/>
  <c r="AI18" i="1" s="1"/>
  <c r="AH26" i="1"/>
  <c r="AI26" i="1" s="1"/>
  <c r="AH34" i="1"/>
  <c r="AI34" i="1" s="1"/>
  <c r="AH19" i="1"/>
  <c r="AI19" i="1" s="1"/>
  <c r="AH20" i="1"/>
  <c r="AI20" i="1" s="1"/>
  <c r="AH30" i="1"/>
  <c r="AI30" i="1" s="1"/>
  <c r="AH15" i="1"/>
  <c r="AI15" i="1" s="1"/>
  <c r="AH31" i="1"/>
  <c r="AI31" i="1" s="1"/>
  <c r="AH11" i="1"/>
  <c r="AI11" i="1" s="1"/>
  <c r="AH13" i="1"/>
  <c r="AI13" i="1" s="1"/>
  <c r="AH21" i="1"/>
  <c r="AI21" i="1" s="1"/>
  <c r="AH29" i="1"/>
  <c r="AI29" i="1" s="1"/>
  <c r="AH14" i="1"/>
  <c r="AI14" i="1" s="1"/>
  <c r="AH22" i="1"/>
  <c r="AI22" i="1" s="1"/>
  <c r="E22" i="1"/>
  <c r="D22" i="1"/>
  <c r="AH36" i="1" l="1"/>
  <c r="AJ7" i="1"/>
  <c r="AJ8" i="1"/>
  <c r="AJ9" i="1"/>
  <c r="AJ10" i="1"/>
  <c r="AJ11" i="1"/>
  <c r="AJ12" i="1"/>
  <c r="AJ13" i="1"/>
  <c r="AJ14" i="1"/>
  <c r="AJ15" i="1"/>
  <c r="AJ23" i="1"/>
  <c r="AJ22" i="1"/>
  <c r="AJ21" i="1"/>
  <c r="AJ20" i="1"/>
  <c r="AJ19" i="1"/>
  <c r="AJ18" i="1"/>
  <c r="AJ17" i="1"/>
  <c r="AJ16" i="1"/>
  <c r="AJ24" i="1"/>
  <c r="AJ34" i="1"/>
  <c r="AJ33" i="1"/>
  <c r="AJ32" i="1"/>
  <c r="AJ31" i="1"/>
  <c r="AJ30" i="1"/>
  <c r="AJ29" i="1"/>
  <c r="AJ28" i="1"/>
  <c r="AJ27" i="1"/>
  <c r="AJ26" i="1"/>
  <c r="AJ25" i="1"/>
  <c r="AK17" i="1" l="1"/>
  <c r="AK25" i="1"/>
  <c r="AK18" i="1"/>
  <c r="AK34" i="1"/>
  <c r="AK29" i="1"/>
  <c r="AK23" i="1"/>
  <c r="AK12" i="1"/>
  <c r="AK8" i="1"/>
  <c r="AK10" i="1"/>
  <c r="AK13" i="1"/>
  <c r="AK26" i="1"/>
  <c r="AK27" i="1"/>
  <c r="AK31" i="1"/>
  <c r="AK24" i="1"/>
  <c r="AK14" i="1"/>
  <c r="AK9" i="1"/>
  <c r="AK16" i="1"/>
  <c r="AK15" i="1"/>
  <c r="AK11" i="1"/>
  <c r="AK7" i="1"/>
  <c r="AK21" i="1"/>
  <c r="AK33" i="1"/>
  <c r="AK22" i="1"/>
  <c r="AK30" i="1"/>
  <c r="AK19" i="1"/>
  <c r="AK20" i="1"/>
  <c r="AK28" i="1"/>
  <c r="AK3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<sst xmlns="http://schemas.openxmlformats.org/spreadsheetml/2006/main" count="42" uniqueCount="22">
  <si>
    <t>Pos.1</t>
  </si>
  <si>
    <t>Pos.2</t>
  </si>
  <si>
    <t>Pos.3</t>
  </si>
  <si>
    <t>Pos.4</t>
  </si>
  <si>
    <t>Pos.5</t>
  </si>
  <si>
    <t>Pos.6</t>
  </si>
  <si>
    <t>Pos.7</t>
  </si>
  <si>
    <t>Pos.8</t>
  </si>
  <si>
    <t>Pos.9</t>
  </si>
  <si>
    <t>Pos.10</t>
  </si>
  <si>
    <t>Anzahl</t>
  </si>
  <si>
    <t>Länge</t>
  </si>
  <si>
    <t xml:space="preserve">Breite </t>
  </si>
  <si>
    <t>Dicke</t>
  </si>
  <si>
    <t>länge</t>
  </si>
  <si>
    <t>höhe</t>
  </si>
  <si>
    <t xml:space="preserve">     Service- u Stauraumtöri</t>
  </si>
  <si>
    <t>Auttraggeber:Vonlanten/Schiffenensee</t>
  </si>
  <si>
    <t>Anz.</t>
  </si>
  <si>
    <t>L</t>
  </si>
  <si>
    <t>B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</si>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</sst>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4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0"/>
      <color rgb="FF0070C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1" fontId="0" fillId="0" borderId="0" xfId="0" applyNumberFormat="1"/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6" xfId="0" applyBorder="1" applyAlignment="1">
      <alignment horizontal="center" vertical="center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4" borderId="7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8" borderId="0" xfId="0" applyFill="1"/>
    <xf numFmtId="0" fontId="0" fillId="8" borderId="7" xfId="0" applyFill="1" applyBorder="1" applyAlignment="1">
      <alignment horizontal="center" vertical="center"/>
    </xf>
    <xf numFmtId="0" fontId="0" fillId="9" borderId="0" xfId="0" applyFill="1"/>
    <xf numFmtId="0" fontId="0" fillId="9" borderId="7" xfId="0" applyFill="1" applyBorder="1" applyAlignment="1">
      <alignment horizontal="center" vertical="center"/>
    </xf>
    <xf numFmtId="0" fontId="0" fillId="10" borderId="0" xfId="0" applyFill="1"/>
    <xf numFmtId="0" fontId="0" fillId="10" borderId="7" xfId="0" applyFill="1" applyBorder="1" applyAlignment="1">
      <alignment horizontal="center" vertical="center"/>
    </xf>
    <xf numFmtId="0" fontId="0" fillId="3" borderId="0" xfId="0" applyFill="1"/>
    <xf numFmtId="0" fontId="0" fillId="3" borderId="7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9" borderId="9" xfId="0" applyFill="1" applyBorder="1" applyAlignment="1">
      <alignment horizontal="center" vertical="center"/>
    </xf>
    <xf numFmtId="0" fontId="0" fillId="10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2" fillId="0" borderId="0" xfId="0" applyFont="1" applyProtection="1">
      <protection locked="0"/>
    </xf>
    <xf numFmtId="0" fontId="0" fillId="0" borderId="1" xfId="0" applyBorder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1" fontId="3" fillId="0" borderId="13" xfId="0" applyNumberFormat="1" applyFont="1" applyBorder="1" applyAlignment="1">
      <alignment horizontal="center" vertical="center"/>
    </xf>
    <xf numFmtId="1" fontId="3" fillId="0" borderId="0" xfId="0" applyNumberFormat="1" applyFont="1"/>
    <xf numFmtId="0" fontId="5" fillId="0" borderId="14" xfId="0" applyFont="1" applyBorder="1"/>
    <xf numFmtId="0" fontId="6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right" vertical="center"/>
    </xf>
    <xf numFmtId="0" fontId="6" fillId="0" borderId="14" xfId="0" applyFont="1" applyBorder="1" applyAlignment="1">
      <alignment vertical="center"/>
    </xf>
    <xf numFmtId="0" fontId="6" fillId="0" borderId="14" xfId="0" applyFont="1" applyBorder="1" applyAlignment="1">
      <alignment horizontal="center"/>
    </xf>
    <xf numFmtId="1" fontId="7" fillId="0" borderId="14" xfId="0" applyNumberFormat="1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0E501-BE11-4B8C-BA4C-B1C525889956}">
  <dimension ref="A1:AM51"/>
  <sheetViews>
    <sheetView showZeros="0" tabSelected="1" zoomScaleNormal="100" workbookViewId="0">
      <selection activeCell="AM25" sqref="AM25"/>
    </sheetView>
  </sheetViews>
  <sheetFormatPr baseColWidth="10" defaultRowHeight="15" x14ac:dyDescent="0.25"/>
  <cols>
    <col min="1" max="1" width="7.28515625" customWidth="1"/>
    <col min="2" max="2" width="5.28515625" style="1" customWidth="1"/>
    <col min="3" max="3" width="5.28515625" style="3" customWidth="1"/>
    <col min="4" max="4" width="3.85546875" style="3" customWidth="1"/>
    <col min="5" max="12" width="3.85546875" style="1" customWidth="1"/>
    <col min="13" max="23" width="3.85546875" customWidth="1"/>
    <col min="24" max="31" width="4.7109375" customWidth="1"/>
    <col min="33" max="33" width="11.42578125" customWidth="1"/>
  </cols>
  <sheetData>
    <row r="1" spans="1:39" ht="22.5" customHeight="1" x14ac:dyDescent="0.35">
      <c r="A1" s="43" t="s">
        <v>17</v>
      </c>
    </row>
    <row r="2" spans="1:39" ht="18.75" x14ac:dyDescent="0.3">
      <c r="C2" s="1"/>
      <c r="D2" s="44" t="s">
        <v>0</v>
      </c>
      <c r="E2" s="44"/>
      <c r="F2" s="44" t="s">
        <v>1</v>
      </c>
      <c r="G2" s="44"/>
      <c r="H2" s="44" t="s">
        <v>2</v>
      </c>
      <c r="I2" s="44"/>
      <c r="J2" s="44" t="s">
        <v>3</v>
      </c>
      <c r="K2" s="44"/>
      <c r="L2" s="44" t="s">
        <v>4</v>
      </c>
      <c r="M2" s="44"/>
      <c r="N2" s="44" t="s">
        <v>5</v>
      </c>
      <c r="O2" s="44"/>
      <c r="P2" s="44" t="s">
        <v>6</v>
      </c>
      <c r="Q2" s="44"/>
      <c r="R2" s="44" t="s">
        <v>7</v>
      </c>
      <c r="S2" s="44"/>
      <c r="T2" s="44" t="s">
        <v>8</v>
      </c>
      <c r="U2" s="44"/>
      <c r="V2" s="44" t="s">
        <v>9</v>
      </c>
      <c r="W2" s="44"/>
      <c r="X2" s="2">
        <v>600</v>
      </c>
      <c r="Y2" s="44">
        <v>1200</v>
      </c>
      <c r="Z2" s="44"/>
      <c r="AA2" s="2">
        <v>500</v>
      </c>
      <c r="AB2" s="44">
        <v>1100</v>
      </c>
      <c r="AC2" s="44"/>
      <c r="AD2" s="44">
        <v>1000</v>
      </c>
      <c r="AE2" s="44"/>
      <c r="AH2" s="51" t="str">
        <f>A1</f>
        <v>Auttraggeber:Vonlanten/Schiffenensee</v>
      </c>
      <c r="AI2" s="52"/>
      <c r="AJ2" s="52"/>
      <c r="AK2" s="52"/>
      <c r="AL2" s="1"/>
    </row>
    <row r="3" spans="1:39" x14ac:dyDescent="0.25">
      <c r="B3" s="9" t="s">
        <v>15</v>
      </c>
      <c r="C3" s="10" t="s">
        <v>14</v>
      </c>
      <c r="D3" s="8">
        <f>IF(B4&gt;10,B4-40,0)</f>
        <v>510</v>
      </c>
      <c r="E3" s="5">
        <f>IF(B4&gt;10,D3+5,0)</f>
        <v>515</v>
      </c>
      <c r="F3" s="8">
        <f>IF(B5&gt;10,B5-40,0)</f>
        <v>510</v>
      </c>
      <c r="G3" s="5">
        <f>IF(B5&gt;10,F3+5,0)</f>
        <v>515</v>
      </c>
      <c r="H3" s="8">
        <f>IF(B6&gt;10,B6-40,0)</f>
        <v>510</v>
      </c>
      <c r="I3" s="5">
        <f>IF(B6&gt;10,H3+5,0)</f>
        <v>515</v>
      </c>
      <c r="J3" s="8">
        <f>IF(B7&gt;10,B7-40,0)</f>
        <v>0</v>
      </c>
      <c r="K3" s="5">
        <f>IF(B7&gt;10,J3+5,0)</f>
        <v>0</v>
      </c>
      <c r="L3" s="8">
        <f>IF(B8&gt;10,B8-40,0)</f>
        <v>0</v>
      </c>
      <c r="M3" s="5">
        <f>IF(B8&gt;10,L3+5,0)</f>
        <v>0</v>
      </c>
      <c r="N3" s="8">
        <f>IF(B9&gt;10,B9-40,0)</f>
        <v>0</v>
      </c>
      <c r="O3" s="5">
        <f>IF(B9&gt;10,N3+5,0)</f>
        <v>0</v>
      </c>
      <c r="P3" s="8">
        <f>IF(B10&gt;10,B10-40,0)</f>
        <v>0</v>
      </c>
      <c r="Q3" s="5">
        <f>IF(B10&gt;10,P3+5,0)</f>
        <v>0</v>
      </c>
      <c r="R3" s="8">
        <f>IF(B11&gt;10,B11-40,0)</f>
        <v>0</v>
      </c>
      <c r="S3" s="5">
        <f>IF(B11&gt;10,R3+5,0)</f>
        <v>0</v>
      </c>
      <c r="T3" s="8">
        <f>IF(B12&gt;10,B12-40,0)</f>
        <v>0</v>
      </c>
      <c r="U3" s="5">
        <f>IF(B12&gt;10,T3+5,0)</f>
        <v>0</v>
      </c>
      <c r="V3" s="8">
        <f>IF(B13&gt;10,B13-40,0)</f>
        <v>0</v>
      </c>
      <c r="W3" s="5">
        <f>IF(B13&gt;10,V3+5,0)</f>
        <v>0</v>
      </c>
      <c r="X3" s="14">
        <v>580</v>
      </c>
      <c r="Y3" s="8">
        <v>605</v>
      </c>
      <c r="Z3" s="6">
        <v>565</v>
      </c>
      <c r="AA3" s="14">
        <v>480</v>
      </c>
      <c r="AB3" s="8">
        <f>SUM(AB2/2+5)</f>
        <v>555</v>
      </c>
      <c r="AC3" s="6">
        <f>SUM(AB2/2-35)</f>
        <v>515</v>
      </c>
      <c r="AD3" s="8">
        <f>SUM(AD2/2+5)</f>
        <v>505</v>
      </c>
      <c r="AE3" s="6">
        <f>SUM(AD2/2-35)</f>
        <v>465</v>
      </c>
      <c r="AH3" s="52"/>
      <c r="AI3" s="53" t="s">
        <v>16</v>
      </c>
      <c r="AJ3" s="53"/>
      <c r="AK3" s="54"/>
      <c r="AL3" s="11"/>
      <c r="AM3" s="11"/>
    </row>
    <row r="4" spans="1:39" x14ac:dyDescent="0.25">
      <c r="A4" s="15" t="s">
        <v>0</v>
      </c>
      <c r="B4" s="12">
        <v>550</v>
      </c>
      <c r="C4" s="10">
        <v>500</v>
      </c>
      <c r="D4" s="34" cm="1">
        <f t="array" ref="D4">_xlfn.IFS(C4=0,0,C4&lt;650,2,C4&gt;650,4)</f>
        <v>2</v>
      </c>
      <c r="E4" s="34" cm="1">
        <f t="array" ref="E4">_xlfn.IFS(C4=0,0,C4&lt;650,2,C4&gt;650,2)</f>
        <v>2</v>
      </c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4">
        <f t="shared" ref="X4:X13" si="0">IF(C4=600,2,0)</f>
        <v>0</v>
      </c>
      <c r="Y4" s="34">
        <f t="shared" ref="Y4:Y13" si="1">IF(C4=1200,2,0)</f>
        <v>0</v>
      </c>
      <c r="Z4" s="34">
        <f t="shared" ref="Z4:Z13" si="2">IF(C4=1200,2,0)</f>
        <v>0</v>
      </c>
      <c r="AA4" s="34">
        <f t="shared" ref="AA4:AA13" si="3">IF(C4=500,2,0)</f>
        <v>2</v>
      </c>
      <c r="AB4" s="34">
        <f t="shared" ref="AB4:AB13" si="4">IF(C4=1100,2,0)</f>
        <v>0</v>
      </c>
      <c r="AC4" s="34">
        <f t="shared" ref="AC4:AC13" si="5">IF(C4=1100,2,0)</f>
        <v>0</v>
      </c>
      <c r="AD4" s="34">
        <f t="shared" ref="AD4:AD13" si="6">IF(C4=1000,2,0)</f>
        <v>0</v>
      </c>
      <c r="AE4" s="34">
        <f t="shared" ref="AE4:AE13" si="7">IF(C4=1000,2,0)</f>
        <v>0</v>
      </c>
      <c r="AF4" s="15" t="s">
        <v>0</v>
      </c>
      <c r="AH4" s="52"/>
      <c r="AI4" s="52"/>
      <c r="AJ4" s="52"/>
      <c r="AK4" s="52"/>
      <c r="AL4" s="1"/>
    </row>
    <row r="5" spans="1:39" x14ac:dyDescent="0.25">
      <c r="A5" s="16" t="s">
        <v>1</v>
      </c>
      <c r="B5" s="13">
        <v>550</v>
      </c>
      <c r="C5" s="10">
        <v>1200</v>
      </c>
      <c r="D5" s="35"/>
      <c r="E5" s="35"/>
      <c r="F5" s="36" cm="1">
        <f t="array" ref="F5">_xlfn.IFS(C5=0,0,C5&lt;650,2,C5&gt;650,4)</f>
        <v>4</v>
      </c>
      <c r="G5" s="36" cm="1">
        <f t="array" ref="G5">_xlfn.IFS(C5=0,0,C5&lt;650,2,C5&gt;650,2)</f>
        <v>2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6">
        <f t="shared" si="0"/>
        <v>0</v>
      </c>
      <c r="Y5" s="36">
        <f t="shared" si="1"/>
        <v>2</v>
      </c>
      <c r="Z5" s="36">
        <f t="shared" si="2"/>
        <v>2</v>
      </c>
      <c r="AA5" s="36">
        <f t="shared" si="3"/>
        <v>0</v>
      </c>
      <c r="AB5" s="36">
        <f t="shared" si="4"/>
        <v>0</v>
      </c>
      <c r="AC5" s="36">
        <f t="shared" si="5"/>
        <v>0</v>
      </c>
      <c r="AD5" s="36">
        <f t="shared" si="6"/>
        <v>0</v>
      </c>
      <c r="AE5" s="36">
        <f t="shared" si="7"/>
        <v>0</v>
      </c>
      <c r="AF5" s="16" t="s">
        <v>1</v>
      </c>
      <c r="AH5" s="52" t="s">
        <v>10</v>
      </c>
      <c r="AI5" s="55" t="s">
        <v>11</v>
      </c>
      <c r="AJ5" s="55" t="s">
        <v>12</v>
      </c>
      <c r="AK5" s="52" t="s">
        <v>13</v>
      </c>
      <c r="AL5" s="1"/>
    </row>
    <row r="6" spans="1:39" x14ac:dyDescent="0.25">
      <c r="A6" s="17" t="s">
        <v>2</v>
      </c>
      <c r="B6" s="13">
        <v>550</v>
      </c>
      <c r="C6" s="10">
        <v>1200</v>
      </c>
      <c r="D6" s="35"/>
      <c r="E6" s="35"/>
      <c r="F6" s="35"/>
      <c r="G6" s="35"/>
      <c r="H6" s="37" cm="1">
        <f t="array" ref="H6">_xlfn.IFS(C6=0,0,C6&lt;650,2,C6&gt;650,4)</f>
        <v>4</v>
      </c>
      <c r="I6" s="37" cm="1">
        <f t="array" ref="I6">_xlfn.IFS(C6=0,0,C6&lt;650,2,C6&gt;650,2)</f>
        <v>2</v>
      </c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7">
        <f t="shared" si="0"/>
        <v>0</v>
      </c>
      <c r="Y6" s="37">
        <f t="shared" si="1"/>
        <v>2</v>
      </c>
      <c r="Z6" s="37">
        <f t="shared" si="2"/>
        <v>2</v>
      </c>
      <c r="AA6" s="37">
        <f t="shared" si="3"/>
        <v>0</v>
      </c>
      <c r="AB6" s="37">
        <f t="shared" si="4"/>
        <v>0</v>
      </c>
      <c r="AC6" s="37">
        <f t="shared" si="5"/>
        <v>0</v>
      </c>
      <c r="AD6" s="37">
        <f t="shared" si="6"/>
        <v>0</v>
      </c>
      <c r="AE6" s="37">
        <f t="shared" si="7"/>
        <v>0</v>
      </c>
      <c r="AF6" s="17" t="s">
        <v>2</v>
      </c>
      <c r="AH6" s="52"/>
      <c r="AI6" s="55"/>
      <c r="AJ6" s="55"/>
      <c r="AK6" s="52"/>
      <c r="AL6" s="1"/>
    </row>
    <row r="7" spans="1:39" x14ac:dyDescent="0.25">
      <c r="A7" s="18" t="s">
        <v>3</v>
      </c>
      <c r="B7" s="13"/>
      <c r="C7" s="10"/>
      <c r="D7" s="35"/>
      <c r="E7" s="35"/>
      <c r="F7" s="35"/>
      <c r="G7" s="35"/>
      <c r="H7" s="35"/>
      <c r="I7" s="35"/>
      <c r="J7" s="38" cm="1">
        <f t="array" ref="J7">_xlfn.IFS(C7=0,0,C7&lt;650,2,C7&gt;650,4)</f>
        <v>0</v>
      </c>
      <c r="K7" s="38" cm="1">
        <f t="array" ref="K7">_xlfn.IFS(C7=0,0,C7&lt;650,2,C7&gt;650,2)</f>
        <v>0</v>
      </c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8">
        <f t="shared" si="0"/>
        <v>0</v>
      </c>
      <c r="Y7" s="38">
        <f t="shared" si="1"/>
        <v>0</v>
      </c>
      <c r="Z7" s="38">
        <f t="shared" si="2"/>
        <v>0</v>
      </c>
      <c r="AA7" s="38">
        <f t="shared" si="3"/>
        <v>0</v>
      </c>
      <c r="AB7" s="38">
        <f t="shared" si="4"/>
        <v>0</v>
      </c>
      <c r="AC7" s="38">
        <f t="shared" si="5"/>
        <v>0</v>
      </c>
      <c r="AD7" s="38">
        <f t="shared" si="6"/>
        <v>0</v>
      </c>
      <c r="AE7" s="38">
        <f t="shared" si="7"/>
        <v>0</v>
      </c>
      <c r="AF7" s="18" t="s">
        <v>3</v>
      </c>
      <c r="AH7" s="56">
        <f>INDEX($B$21:$B$48,MATCH(LARGE($C$21:$C$48,ROW(C1)),$C$21:$C$48,0))</f>
        <v>4.0000210000000003</v>
      </c>
      <c r="AI7" s="52">
        <f>VLOOKUP(AH7,$B$21:$C$48,2,0)</f>
        <v>605</v>
      </c>
      <c r="AJ7" s="52">
        <f t="shared" ref="AJ7:AJ34" si="8">IF(AH7&gt;1,70,0)</f>
        <v>70</v>
      </c>
      <c r="AK7" s="52">
        <f t="shared" ref="AK7:AK34" si="9">IF(AI7&gt;1,50,0)</f>
        <v>50</v>
      </c>
      <c r="AL7" s="1"/>
    </row>
    <row r="8" spans="1:39" x14ac:dyDescent="0.25">
      <c r="A8" s="15" t="s">
        <v>4</v>
      </c>
      <c r="B8" s="13"/>
      <c r="C8" s="10"/>
      <c r="D8" s="35"/>
      <c r="E8" s="35"/>
      <c r="F8" s="35"/>
      <c r="G8" s="35"/>
      <c r="H8" s="35"/>
      <c r="I8" s="35"/>
      <c r="J8" s="35"/>
      <c r="K8" s="35"/>
      <c r="L8" s="34" cm="1">
        <f t="array" ref="L8">_xlfn.IFS(C8=0,0,C8&lt;650,2,C8&gt;650,4)</f>
        <v>0</v>
      </c>
      <c r="M8" s="34" cm="1">
        <f t="array" ref="M8">_xlfn.IFS(C8=0,0,C8&lt;650,2,C8&gt;650,2)</f>
        <v>0</v>
      </c>
      <c r="N8" s="35"/>
      <c r="O8" s="35"/>
      <c r="P8" s="35"/>
      <c r="Q8" s="35"/>
      <c r="R8" s="35"/>
      <c r="S8" s="35"/>
      <c r="T8" s="35"/>
      <c r="U8" s="35"/>
      <c r="V8" s="35"/>
      <c r="W8" s="35"/>
      <c r="X8" s="34">
        <f t="shared" si="0"/>
        <v>0</v>
      </c>
      <c r="Y8" s="34">
        <f t="shared" si="1"/>
        <v>0</v>
      </c>
      <c r="Z8" s="34">
        <f t="shared" si="2"/>
        <v>0</v>
      </c>
      <c r="AA8" s="34">
        <f t="shared" si="3"/>
        <v>0</v>
      </c>
      <c r="AB8" s="34">
        <f t="shared" si="4"/>
        <v>0</v>
      </c>
      <c r="AC8" s="34">
        <f t="shared" si="5"/>
        <v>0</v>
      </c>
      <c r="AD8" s="34">
        <f t="shared" si="6"/>
        <v>0</v>
      </c>
      <c r="AE8" s="34">
        <f t="shared" si="7"/>
        <v>0</v>
      </c>
      <c r="AF8" s="15" t="s">
        <v>4</v>
      </c>
      <c r="AH8" s="56">
        <f t="shared" ref="AH8:AH34" si="10">INDEX($B$21:$B$48,MATCH(LARGE($C$21:$C$48,ROW(C2)),$C$21:$C$48,0))</f>
        <v>4.0000229999999997</v>
      </c>
      <c r="AI8" s="52">
        <f t="shared" ref="AI7:AI34" si="11">VLOOKUP(AH8,$B$21:$C$48,2,0)</f>
        <v>565</v>
      </c>
      <c r="AJ8" s="52">
        <f t="shared" si="8"/>
        <v>70</v>
      </c>
      <c r="AK8" s="52">
        <f t="shared" si="9"/>
        <v>50</v>
      </c>
      <c r="AL8" s="1"/>
    </row>
    <row r="9" spans="1:39" x14ac:dyDescent="0.25">
      <c r="A9" s="16" t="s">
        <v>5</v>
      </c>
      <c r="B9" s="13"/>
      <c r="C9" s="10"/>
      <c r="D9" s="35"/>
      <c r="E9" s="35"/>
      <c r="F9" s="35"/>
      <c r="G9" s="35"/>
      <c r="H9" s="35"/>
      <c r="I9" s="35"/>
      <c r="J9" s="35"/>
      <c r="K9" s="35"/>
      <c r="L9" s="35"/>
      <c r="M9" s="35"/>
      <c r="N9" s="36" cm="1">
        <f t="array" ref="N9">_xlfn.IFS(C9=0,0,C9&lt;650,2,C9&gt;650,4)</f>
        <v>0</v>
      </c>
      <c r="O9" s="36" cm="1">
        <f t="array" ref="O9">_xlfn.IFS(C9=0,0,C9&lt;650,2,C9&gt;650,2)</f>
        <v>0</v>
      </c>
      <c r="P9" s="35"/>
      <c r="Q9" s="35"/>
      <c r="R9" s="35"/>
      <c r="S9" s="35"/>
      <c r="T9" s="35"/>
      <c r="U9" s="35"/>
      <c r="V9" s="35"/>
      <c r="W9" s="35"/>
      <c r="X9" s="36">
        <f t="shared" si="0"/>
        <v>0</v>
      </c>
      <c r="Y9" s="36">
        <f t="shared" si="1"/>
        <v>0</v>
      </c>
      <c r="Z9" s="36">
        <f t="shared" si="2"/>
        <v>0</v>
      </c>
      <c r="AA9" s="36">
        <f t="shared" si="3"/>
        <v>0</v>
      </c>
      <c r="AB9" s="36">
        <f t="shared" si="4"/>
        <v>0</v>
      </c>
      <c r="AC9" s="36">
        <f t="shared" si="5"/>
        <v>0</v>
      </c>
      <c r="AD9" s="36">
        <f t="shared" si="6"/>
        <v>0</v>
      </c>
      <c r="AE9" s="36">
        <f t="shared" si="7"/>
        <v>0</v>
      </c>
      <c r="AF9" s="16" t="s">
        <v>5</v>
      </c>
      <c r="AH9" s="56">
        <f t="shared" si="10"/>
        <v>2.0000290000000001</v>
      </c>
      <c r="AI9" s="52">
        <f t="shared" si="11"/>
        <v>515</v>
      </c>
      <c r="AJ9" s="52">
        <f t="shared" si="8"/>
        <v>70</v>
      </c>
      <c r="AK9" s="52">
        <f t="shared" si="9"/>
        <v>50</v>
      </c>
      <c r="AL9" s="1"/>
    </row>
    <row r="10" spans="1:39" x14ac:dyDescent="0.25">
      <c r="A10" s="23" t="s">
        <v>6</v>
      </c>
      <c r="B10" s="13"/>
      <c r="C10" s="10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9" cm="1">
        <f t="array" ref="P10">_xlfn.IFS(C10=0,0,C10&lt;650,2,C10&gt;650,4)</f>
        <v>0</v>
      </c>
      <c r="Q10" s="39" cm="1">
        <f t="array" ref="Q10">_xlfn.IFS(C10=0,0,C10&lt;650,2,C10&gt;650,2)</f>
        <v>0</v>
      </c>
      <c r="R10" s="35"/>
      <c r="S10" s="35"/>
      <c r="T10" s="35"/>
      <c r="U10" s="35"/>
      <c r="V10" s="35"/>
      <c r="W10" s="35"/>
      <c r="X10" s="39">
        <f t="shared" si="0"/>
        <v>0</v>
      </c>
      <c r="Y10" s="39">
        <f t="shared" si="1"/>
        <v>0</v>
      </c>
      <c r="Z10" s="39">
        <f t="shared" si="2"/>
        <v>0</v>
      </c>
      <c r="AA10" s="39">
        <f t="shared" si="3"/>
        <v>0</v>
      </c>
      <c r="AB10" s="39">
        <f t="shared" si="4"/>
        <v>0</v>
      </c>
      <c r="AC10" s="39">
        <f t="shared" si="5"/>
        <v>0</v>
      </c>
      <c r="AD10" s="39">
        <f t="shared" si="6"/>
        <v>0</v>
      </c>
      <c r="AE10" s="39">
        <f t="shared" si="7"/>
        <v>0</v>
      </c>
      <c r="AF10" s="23" t="s">
        <v>6</v>
      </c>
      <c r="AH10" s="56">
        <f t="shared" si="10"/>
        <v>2.0000290000000001</v>
      </c>
      <c r="AI10" s="52">
        <f t="shared" si="11"/>
        <v>515</v>
      </c>
      <c r="AJ10" s="52">
        <f t="shared" si="8"/>
        <v>70</v>
      </c>
      <c r="AK10" s="52">
        <f t="shared" si="9"/>
        <v>50</v>
      </c>
      <c r="AL10" s="1"/>
    </row>
    <row r="11" spans="1:39" x14ac:dyDescent="0.25">
      <c r="A11" s="25" t="s">
        <v>7</v>
      </c>
      <c r="B11" s="13"/>
      <c r="C11" s="10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40" cm="1">
        <f t="array" ref="R11">_xlfn.IFS(C11=0,0,C11&lt;650,2,C11&gt;650,4)</f>
        <v>0</v>
      </c>
      <c r="S11" s="40" cm="1">
        <f t="array" ref="S11">_xlfn.IFS(C11=0,0,C11&lt;650,2,C11&gt;650,2)</f>
        <v>0</v>
      </c>
      <c r="T11" s="35"/>
      <c r="U11" s="35"/>
      <c r="V11" s="35"/>
      <c r="W11" s="35"/>
      <c r="X11" s="40">
        <f t="shared" si="0"/>
        <v>0</v>
      </c>
      <c r="Y11" s="40">
        <f t="shared" si="1"/>
        <v>0</v>
      </c>
      <c r="Z11" s="40">
        <f t="shared" si="2"/>
        <v>0</v>
      </c>
      <c r="AA11" s="40">
        <f t="shared" si="3"/>
        <v>0</v>
      </c>
      <c r="AB11" s="40">
        <f t="shared" si="4"/>
        <v>0</v>
      </c>
      <c r="AC11" s="40">
        <f t="shared" si="5"/>
        <v>0</v>
      </c>
      <c r="AD11" s="40">
        <f t="shared" si="6"/>
        <v>0</v>
      </c>
      <c r="AE11" s="40">
        <f t="shared" si="7"/>
        <v>0</v>
      </c>
      <c r="AF11" s="25" t="s">
        <v>7</v>
      </c>
      <c r="AH11" s="56">
        <f t="shared" si="10"/>
        <v>2.0000290000000001</v>
      </c>
      <c r="AI11" s="52">
        <f t="shared" si="11"/>
        <v>515</v>
      </c>
      <c r="AJ11" s="52">
        <f t="shared" si="8"/>
        <v>70</v>
      </c>
      <c r="AK11" s="52">
        <f t="shared" si="9"/>
        <v>50</v>
      </c>
      <c r="AL11" s="1"/>
    </row>
    <row r="12" spans="1:39" x14ac:dyDescent="0.25">
      <c r="A12" s="27" t="s">
        <v>8</v>
      </c>
      <c r="B12" s="13"/>
      <c r="C12" s="10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41" cm="1">
        <f t="array" ref="T12">_xlfn.IFS(C12=0,0,C12&lt;650,2,C12&gt;650,4)</f>
        <v>0</v>
      </c>
      <c r="U12" s="41" cm="1">
        <f t="array" ref="U12">_xlfn.IFS(C12=0,0,C12&lt;650,2,C12&gt;650,2)</f>
        <v>0</v>
      </c>
      <c r="V12" s="35"/>
      <c r="W12" s="35"/>
      <c r="X12" s="41">
        <f t="shared" si="0"/>
        <v>0</v>
      </c>
      <c r="Y12" s="41">
        <f t="shared" si="1"/>
        <v>0</v>
      </c>
      <c r="Z12" s="41">
        <f t="shared" si="2"/>
        <v>0</v>
      </c>
      <c r="AA12" s="41">
        <f t="shared" si="3"/>
        <v>0</v>
      </c>
      <c r="AB12" s="41">
        <f t="shared" si="4"/>
        <v>0</v>
      </c>
      <c r="AC12" s="41">
        <f t="shared" si="5"/>
        <v>0</v>
      </c>
      <c r="AD12" s="41">
        <f t="shared" si="6"/>
        <v>0</v>
      </c>
      <c r="AE12" s="41">
        <f t="shared" si="7"/>
        <v>0</v>
      </c>
      <c r="AF12" s="27" t="s">
        <v>8</v>
      </c>
      <c r="AH12" s="56">
        <f t="shared" si="10"/>
        <v>2.0000300000000002</v>
      </c>
      <c r="AI12" s="52">
        <f>VLOOKUP(AH12,$B$21:$C$48,2,0)</f>
        <v>510</v>
      </c>
      <c r="AJ12" s="52">
        <f t="shared" si="8"/>
        <v>70</v>
      </c>
      <c r="AK12" s="52">
        <f t="shared" si="9"/>
        <v>50</v>
      </c>
      <c r="AL12" s="1"/>
    </row>
    <row r="13" spans="1:39" x14ac:dyDescent="0.25">
      <c r="A13" s="29" t="s">
        <v>9</v>
      </c>
      <c r="B13" s="13"/>
      <c r="C13" s="10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42" cm="1">
        <f t="array" ref="V13">_xlfn.IFS(C13=0,0,C13&lt;650,2,C13&gt;650,4)</f>
        <v>0</v>
      </c>
      <c r="W13" s="42" cm="1">
        <f t="array" ref="W13">_xlfn.IFS(C13=0,0,C13&lt;650,2,C13&gt;650,2)</f>
        <v>0</v>
      </c>
      <c r="X13" s="42">
        <f t="shared" si="0"/>
        <v>0</v>
      </c>
      <c r="Y13" s="42">
        <f t="shared" si="1"/>
        <v>0</v>
      </c>
      <c r="Z13" s="42">
        <f t="shared" si="2"/>
        <v>0</v>
      </c>
      <c r="AA13" s="42">
        <f t="shared" si="3"/>
        <v>0</v>
      </c>
      <c r="AB13" s="42">
        <f t="shared" si="4"/>
        <v>0</v>
      </c>
      <c r="AC13" s="42">
        <f t="shared" si="5"/>
        <v>0</v>
      </c>
      <c r="AD13" s="42">
        <f t="shared" si="6"/>
        <v>0</v>
      </c>
      <c r="AE13" s="42">
        <f t="shared" si="7"/>
        <v>0</v>
      </c>
      <c r="AF13" s="29" t="s">
        <v>9</v>
      </c>
      <c r="AH13" s="56">
        <f t="shared" si="10"/>
        <v>2.0000300000000002</v>
      </c>
      <c r="AI13" s="52">
        <f>VLOOKUP(AH13,$B$21:$C$48,2,0)</f>
        <v>510</v>
      </c>
      <c r="AJ13" s="52">
        <f t="shared" si="8"/>
        <v>70</v>
      </c>
      <c r="AK13" s="52">
        <f t="shared" si="9"/>
        <v>50</v>
      </c>
      <c r="AL13" s="1"/>
    </row>
    <row r="14" spans="1:39" ht="15.75" thickBot="1" x14ac:dyDescent="0.3">
      <c r="C14" s="1"/>
      <c r="D14" s="19">
        <f t="shared" ref="D14:AE14" si="12">SUM(D4:D13)</f>
        <v>2</v>
      </c>
      <c r="E14" s="19">
        <f t="shared" si="12"/>
        <v>2</v>
      </c>
      <c r="F14" s="20">
        <f t="shared" si="12"/>
        <v>4</v>
      </c>
      <c r="G14" s="20">
        <f t="shared" si="12"/>
        <v>2</v>
      </c>
      <c r="H14" s="21">
        <f t="shared" si="12"/>
        <v>4</v>
      </c>
      <c r="I14" s="21">
        <f t="shared" si="12"/>
        <v>2</v>
      </c>
      <c r="J14" s="22">
        <f t="shared" si="12"/>
        <v>0</v>
      </c>
      <c r="K14" s="22">
        <f t="shared" si="12"/>
        <v>0</v>
      </c>
      <c r="L14" s="19">
        <f t="shared" si="12"/>
        <v>0</v>
      </c>
      <c r="M14" s="19">
        <f t="shared" si="12"/>
        <v>0</v>
      </c>
      <c r="N14" s="20">
        <f t="shared" si="12"/>
        <v>0</v>
      </c>
      <c r="O14" s="20">
        <f t="shared" si="12"/>
        <v>0</v>
      </c>
      <c r="P14" s="24">
        <f t="shared" si="12"/>
        <v>0</v>
      </c>
      <c r="Q14" s="24">
        <f t="shared" si="12"/>
        <v>0</v>
      </c>
      <c r="R14" s="26">
        <f t="shared" si="12"/>
        <v>0</v>
      </c>
      <c r="S14" s="26">
        <f t="shared" si="12"/>
        <v>0</v>
      </c>
      <c r="T14" s="28">
        <f t="shared" si="12"/>
        <v>0</v>
      </c>
      <c r="U14" s="28">
        <f t="shared" si="12"/>
        <v>0</v>
      </c>
      <c r="V14" s="30">
        <f t="shared" si="12"/>
        <v>0</v>
      </c>
      <c r="W14" s="30">
        <f t="shared" si="12"/>
        <v>0</v>
      </c>
      <c r="X14" s="31">
        <f t="shared" si="12"/>
        <v>0</v>
      </c>
      <c r="Y14" s="32">
        <f t="shared" si="12"/>
        <v>4</v>
      </c>
      <c r="Z14" s="33">
        <f t="shared" si="12"/>
        <v>4</v>
      </c>
      <c r="AA14" s="31">
        <f t="shared" si="12"/>
        <v>2</v>
      </c>
      <c r="AB14" s="7">
        <f t="shared" si="12"/>
        <v>0</v>
      </c>
      <c r="AC14" s="7">
        <f t="shared" si="12"/>
        <v>0</v>
      </c>
      <c r="AD14" s="7">
        <f t="shared" si="12"/>
        <v>0</v>
      </c>
      <c r="AE14" s="7">
        <f t="shared" si="12"/>
        <v>0</v>
      </c>
      <c r="AF14" s="46">
        <f>SUM(D14:AE14)</f>
        <v>26</v>
      </c>
      <c r="AH14" s="56">
        <f t="shared" si="10"/>
        <v>2.0000300000000002</v>
      </c>
      <c r="AI14" s="52">
        <f>VLOOKUP(AH14,$B$21:$C$48,2,0)</f>
        <v>510</v>
      </c>
      <c r="AJ14" s="52">
        <f t="shared" si="8"/>
        <v>70</v>
      </c>
      <c r="AK14" s="52">
        <f t="shared" si="9"/>
        <v>50</v>
      </c>
      <c r="AL14" s="1"/>
    </row>
    <row r="15" spans="1:39" ht="15.75" thickTop="1" x14ac:dyDescent="0.25">
      <c r="AH15" s="56">
        <f t="shared" si="10"/>
        <v>2.0000270000000002</v>
      </c>
      <c r="AI15" s="52">
        <f>VLOOKUP(AH15,$B$21:$C$48,2,0)</f>
        <v>480</v>
      </c>
      <c r="AJ15" s="52">
        <f t="shared" si="8"/>
        <v>70</v>
      </c>
      <c r="AK15" s="52">
        <f t="shared" si="9"/>
        <v>50</v>
      </c>
      <c r="AL15" s="1"/>
    </row>
    <row r="16" spans="1:39" x14ac:dyDescent="0.25">
      <c r="AH16" s="56">
        <f t="shared" si="10"/>
        <v>2.1999999999999999E-5</v>
      </c>
      <c r="AI16" s="52">
        <f t="shared" si="11"/>
        <v>0</v>
      </c>
      <c r="AJ16" s="52">
        <f t="shared" si="8"/>
        <v>0</v>
      </c>
      <c r="AK16" s="52">
        <f t="shared" si="9"/>
        <v>0</v>
      </c>
      <c r="AL16" s="1"/>
    </row>
    <row r="17" spans="1:38" x14ac:dyDescent="0.25">
      <c r="AH17" s="56">
        <f t="shared" si="10"/>
        <v>2.1999999999999999E-5</v>
      </c>
      <c r="AI17" s="52">
        <f t="shared" si="11"/>
        <v>0</v>
      </c>
      <c r="AJ17" s="52">
        <f t="shared" si="8"/>
        <v>0</v>
      </c>
      <c r="AK17" s="52">
        <f t="shared" si="9"/>
        <v>0</v>
      </c>
      <c r="AL17" s="1"/>
    </row>
    <row r="18" spans="1:38" x14ac:dyDescent="0.25">
      <c r="AH18" s="56">
        <f t="shared" si="10"/>
        <v>2.1999999999999999E-5</v>
      </c>
      <c r="AI18" s="52">
        <f t="shared" si="11"/>
        <v>0</v>
      </c>
      <c r="AJ18" s="52">
        <f t="shared" si="8"/>
        <v>0</v>
      </c>
      <c r="AK18" s="52">
        <f t="shared" si="9"/>
        <v>0</v>
      </c>
      <c r="AL18" s="1"/>
    </row>
    <row r="19" spans="1:38" x14ac:dyDescent="0.25">
      <c r="B19" s="47" t="s">
        <v>18</v>
      </c>
      <c r="C19" s="48" t="s">
        <v>19</v>
      </c>
      <c r="D19" s="48" t="s">
        <v>20</v>
      </c>
      <c r="E19" s="47" t="s">
        <v>21</v>
      </c>
      <c r="AH19" s="56">
        <f t="shared" si="10"/>
        <v>2.1999999999999999E-5</v>
      </c>
      <c r="AI19" s="52">
        <f t="shared" si="11"/>
        <v>0</v>
      </c>
      <c r="AJ19" s="52">
        <f t="shared" si="8"/>
        <v>0</v>
      </c>
      <c r="AK19" s="52">
        <f t="shared" si="9"/>
        <v>0</v>
      </c>
      <c r="AL19" s="1"/>
    </row>
    <row r="20" spans="1:38" x14ac:dyDescent="0.25">
      <c r="B20" s="47"/>
      <c r="C20" s="48"/>
      <c r="D20" s="48"/>
      <c r="E20" s="47"/>
      <c r="AH20" s="56">
        <f t="shared" si="10"/>
        <v>2.1999999999999999E-5</v>
      </c>
      <c r="AI20" s="52">
        <f t="shared" si="11"/>
        <v>0</v>
      </c>
      <c r="AJ20" s="52">
        <f t="shared" si="8"/>
        <v>0</v>
      </c>
      <c r="AK20" s="52">
        <f t="shared" si="9"/>
        <v>0</v>
      </c>
      <c r="AL20" s="1"/>
    </row>
    <row r="21" spans="1:38" x14ac:dyDescent="0.25">
      <c r="A21" s="50">
        <f>Y14</f>
        <v>4</v>
      </c>
      <c r="B21" s="49">
        <f t="shared" ref="B21:B48" si="13">A21+ROW()/1000000</f>
        <v>4.0000210000000003</v>
      </c>
      <c r="C21" s="48">
        <f>IF(B21&gt;1,Y3,0)</f>
        <v>605</v>
      </c>
      <c r="D21" s="48">
        <f t="shared" ref="D21:D48" si="14">IF(C21&gt;0,70,0)</f>
        <v>70</v>
      </c>
      <c r="E21" s="47">
        <f t="shared" ref="E21:E48" si="15">IF(C21&gt;0,50,0)</f>
        <v>50</v>
      </c>
      <c r="AH21" s="56">
        <f t="shared" si="10"/>
        <v>2.1999999999999999E-5</v>
      </c>
      <c r="AI21" s="52">
        <f t="shared" si="11"/>
        <v>0</v>
      </c>
      <c r="AJ21" s="52">
        <f t="shared" si="8"/>
        <v>0</v>
      </c>
      <c r="AK21" s="52">
        <f t="shared" si="9"/>
        <v>0</v>
      </c>
      <c r="AL21" s="1"/>
    </row>
    <row r="22" spans="1:38" x14ac:dyDescent="0.25">
      <c r="A22" s="50">
        <f>X14</f>
        <v>0</v>
      </c>
      <c r="B22" s="49">
        <f t="shared" si="13"/>
        <v>2.1999999999999999E-5</v>
      </c>
      <c r="C22" s="48">
        <f>IF(B22&gt;1,X3,0)</f>
        <v>0</v>
      </c>
      <c r="D22" s="48">
        <f t="shared" si="14"/>
        <v>0</v>
      </c>
      <c r="E22" s="47">
        <f t="shared" si="15"/>
        <v>0</v>
      </c>
      <c r="AH22" s="56">
        <f t="shared" si="10"/>
        <v>2.1999999999999999E-5</v>
      </c>
      <c r="AI22" s="52">
        <f t="shared" si="11"/>
        <v>0</v>
      </c>
      <c r="AJ22" s="52">
        <f t="shared" si="8"/>
        <v>0</v>
      </c>
      <c r="AK22" s="52">
        <f t="shared" si="9"/>
        <v>0</v>
      </c>
      <c r="AL22" s="1"/>
    </row>
    <row r="23" spans="1:38" x14ac:dyDescent="0.25">
      <c r="A23" s="50">
        <f>Z14</f>
        <v>4</v>
      </c>
      <c r="B23" s="49">
        <f t="shared" si="13"/>
        <v>4.0000229999999997</v>
      </c>
      <c r="C23" s="48">
        <f>IF(B23&gt;1,Z3,0)</f>
        <v>565</v>
      </c>
      <c r="D23" s="48">
        <f t="shared" si="14"/>
        <v>70</v>
      </c>
      <c r="E23" s="47">
        <f t="shared" si="15"/>
        <v>50</v>
      </c>
      <c r="AH23" s="56">
        <f t="shared" si="10"/>
        <v>2.1999999999999999E-5</v>
      </c>
      <c r="AI23" s="52">
        <f t="shared" si="11"/>
        <v>0</v>
      </c>
      <c r="AJ23" s="52">
        <f t="shared" si="8"/>
        <v>0</v>
      </c>
      <c r="AK23" s="52">
        <f t="shared" si="9"/>
        <v>0</v>
      </c>
      <c r="AL23" s="1"/>
    </row>
    <row r="24" spans="1:38" x14ac:dyDescent="0.25">
      <c r="A24" s="50">
        <f>AB14</f>
        <v>0</v>
      </c>
      <c r="B24" s="49">
        <f t="shared" si="13"/>
        <v>2.4000000000000001E-5</v>
      </c>
      <c r="C24" s="48">
        <f>IF(B24&gt;1,AB3,0)</f>
        <v>0</v>
      </c>
      <c r="D24" s="48">
        <f t="shared" si="14"/>
        <v>0</v>
      </c>
      <c r="E24" s="47">
        <f t="shared" si="15"/>
        <v>0</v>
      </c>
      <c r="AH24" s="56">
        <f t="shared" si="10"/>
        <v>2.1999999999999999E-5</v>
      </c>
      <c r="AI24" s="52">
        <f t="shared" si="11"/>
        <v>0</v>
      </c>
      <c r="AJ24" s="52">
        <f t="shared" si="8"/>
        <v>0</v>
      </c>
      <c r="AK24" s="52">
        <f t="shared" si="9"/>
        <v>0</v>
      </c>
      <c r="AL24" s="1"/>
    </row>
    <row r="25" spans="1:38" x14ac:dyDescent="0.25">
      <c r="A25" s="50">
        <f>AC14</f>
        <v>0</v>
      </c>
      <c r="B25" s="49">
        <f t="shared" si="13"/>
        <v>2.5000000000000001E-5</v>
      </c>
      <c r="C25" s="48">
        <f>IF(B25&gt;1,AC3,0)</f>
        <v>0</v>
      </c>
      <c r="D25" s="48">
        <f t="shared" si="14"/>
        <v>0</v>
      </c>
      <c r="E25" s="47">
        <f t="shared" si="15"/>
        <v>0</v>
      </c>
      <c r="AH25" s="56">
        <f t="shared" si="10"/>
        <v>2.1999999999999999E-5</v>
      </c>
      <c r="AI25" s="52">
        <f t="shared" si="11"/>
        <v>0</v>
      </c>
      <c r="AJ25" s="52">
        <f t="shared" si="8"/>
        <v>0</v>
      </c>
      <c r="AK25" s="52">
        <f t="shared" si="9"/>
        <v>0</v>
      </c>
      <c r="AL25" s="1"/>
    </row>
    <row r="26" spans="1:38" x14ac:dyDescent="0.25">
      <c r="A26" s="50">
        <f>AD14</f>
        <v>0</v>
      </c>
      <c r="B26" s="49">
        <f t="shared" si="13"/>
        <v>2.5999999999999998E-5</v>
      </c>
      <c r="C26" s="48">
        <f>IF(B26&gt;1,AD3,0)</f>
        <v>0</v>
      </c>
      <c r="D26" s="48">
        <f t="shared" si="14"/>
        <v>0</v>
      </c>
      <c r="E26" s="47">
        <f t="shared" si="15"/>
        <v>0</v>
      </c>
      <c r="AH26" s="56">
        <f t="shared" si="10"/>
        <v>2.1999999999999999E-5</v>
      </c>
      <c r="AI26" s="52">
        <f t="shared" si="11"/>
        <v>0</v>
      </c>
      <c r="AJ26" s="52">
        <f t="shared" si="8"/>
        <v>0</v>
      </c>
      <c r="AK26" s="52">
        <f t="shared" si="9"/>
        <v>0</v>
      </c>
      <c r="AL26" s="1"/>
    </row>
    <row r="27" spans="1:38" x14ac:dyDescent="0.25">
      <c r="A27" s="50">
        <f>AA14</f>
        <v>2</v>
      </c>
      <c r="B27" s="49">
        <f t="shared" si="13"/>
        <v>2.0000270000000002</v>
      </c>
      <c r="C27" s="48">
        <f>IF(B27&gt;1,AA3,0)</f>
        <v>480</v>
      </c>
      <c r="D27" s="48">
        <f t="shared" si="14"/>
        <v>70</v>
      </c>
      <c r="E27" s="47">
        <f t="shared" si="15"/>
        <v>50</v>
      </c>
      <c r="AH27" s="56">
        <f t="shared" si="10"/>
        <v>2.1999999999999999E-5</v>
      </c>
      <c r="AI27" s="52">
        <f t="shared" si="11"/>
        <v>0</v>
      </c>
      <c r="AJ27" s="52">
        <f t="shared" si="8"/>
        <v>0</v>
      </c>
      <c r="AK27" s="52">
        <f t="shared" si="9"/>
        <v>0</v>
      </c>
      <c r="AL27" s="1"/>
    </row>
    <row r="28" spans="1:38" x14ac:dyDescent="0.25">
      <c r="A28" s="50">
        <f>AE14</f>
        <v>0</v>
      </c>
      <c r="B28" s="49">
        <f t="shared" si="13"/>
        <v>2.8E-5</v>
      </c>
      <c r="C28" s="48">
        <f>IF(B28&gt;1,AE3,0)</f>
        <v>0</v>
      </c>
      <c r="D28" s="48">
        <f t="shared" si="14"/>
        <v>0</v>
      </c>
      <c r="E28" s="47">
        <f t="shared" si="15"/>
        <v>0</v>
      </c>
      <c r="AH28" s="56">
        <f t="shared" si="10"/>
        <v>2.1999999999999999E-5</v>
      </c>
      <c r="AI28" s="52">
        <f t="shared" si="11"/>
        <v>0</v>
      </c>
      <c r="AJ28" s="52">
        <f t="shared" si="8"/>
        <v>0</v>
      </c>
      <c r="AK28" s="52">
        <f t="shared" si="9"/>
        <v>0</v>
      </c>
      <c r="AL28" s="1"/>
    </row>
    <row r="29" spans="1:38" x14ac:dyDescent="0.25">
      <c r="A29" s="50">
        <f>E14</f>
        <v>2</v>
      </c>
      <c r="B29" s="49">
        <f t="shared" si="13"/>
        <v>2.0000290000000001</v>
      </c>
      <c r="C29" s="48">
        <f>IF(B29&gt;1,E3,0)</f>
        <v>515</v>
      </c>
      <c r="D29" s="48">
        <f t="shared" si="14"/>
        <v>70</v>
      </c>
      <c r="E29" s="47">
        <f t="shared" si="15"/>
        <v>50</v>
      </c>
      <c r="AH29" s="56">
        <f t="shared" si="10"/>
        <v>2.1999999999999999E-5</v>
      </c>
      <c r="AI29" s="52">
        <f t="shared" si="11"/>
        <v>0</v>
      </c>
      <c r="AJ29" s="52">
        <f t="shared" si="8"/>
        <v>0</v>
      </c>
      <c r="AK29" s="52">
        <f t="shared" si="9"/>
        <v>0</v>
      </c>
      <c r="AL29" s="1"/>
    </row>
    <row r="30" spans="1:38" x14ac:dyDescent="0.25">
      <c r="A30" s="50">
        <f>D14</f>
        <v>2</v>
      </c>
      <c r="B30" s="49">
        <f t="shared" si="13"/>
        <v>2.0000300000000002</v>
      </c>
      <c r="C30" s="48">
        <f>IF(B30&gt;1,D3,0)</f>
        <v>510</v>
      </c>
      <c r="D30" s="48">
        <f t="shared" si="14"/>
        <v>70</v>
      </c>
      <c r="E30" s="47">
        <f t="shared" si="15"/>
        <v>50</v>
      </c>
      <c r="AH30" s="56">
        <f t="shared" si="10"/>
        <v>2.1999999999999999E-5</v>
      </c>
      <c r="AI30" s="52">
        <f t="shared" si="11"/>
        <v>0</v>
      </c>
      <c r="AJ30" s="52">
        <f t="shared" si="8"/>
        <v>0</v>
      </c>
      <c r="AK30" s="52">
        <f t="shared" si="9"/>
        <v>0</v>
      </c>
      <c r="AL30" s="1"/>
    </row>
    <row r="31" spans="1:38" x14ac:dyDescent="0.25">
      <c r="A31" s="50">
        <f>G14</f>
        <v>2</v>
      </c>
      <c r="B31" s="49">
        <f t="shared" si="13"/>
        <v>2.0000309999999999</v>
      </c>
      <c r="C31" s="48">
        <f>IF(B31&gt;1,G3,0)</f>
        <v>515</v>
      </c>
      <c r="D31" s="48">
        <f t="shared" si="14"/>
        <v>70</v>
      </c>
      <c r="E31" s="47">
        <f t="shared" si="15"/>
        <v>50</v>
      </c>
      <c r="AH31" s="56">
        <f t="shared" si="10"/>
        <v>2.1999999999999999E-5</v>
      </c>
      <c r="AI31" s="52">
        <f t="shared" si="11"/>
        <v>0</v>
      </c>
      <c r="AJ31" s="52">
        <f t="shared" si="8"/>
        <v>0</v>
      </c>
      <c r="AK31" s="52">
        <f t="shared" si="9"/>
        <v>0</v>
      </c>
      <c r="AL31" s="1"/>
    </row>
    <row r="32" spans="1:38" x14ac:dyDescent="0.25">
      <c r="A32" s="50">
        <f>F14</f>
        <v>4</v>
      </c>
      <c r="B32" s="49">
        <f t="shared" si="13"/>
        <v>4.000032</v>
      </c>
      <c r="C32" s="48">
        <f>IF(B32&gt;1,F3,0)</f>
        <v>510</v>
      </c>
      <c r="D32" s="48">
        <f t="shared" ref="D32:D48" si="16">IF(C32&gt;0,70,0)</f>
        <v>70</v>
      </c>
      <c r="E32" s="47">
        <f t="shared" ref="E32:E48" si="17">IF(C32&gt;0,50,0)</f>
        <v>50</v>
      </c>
      <c r="AH32" s="56">
        <f t="shared" si="10"/>
        <v>2.1999999999999999E-5</v>
      </c>
      <c r="AI32" s="52">
        <f t="shared" si="11"/>
        <v>0</v>
      </c>
      <c r="AJ32" s="52">
        <f t="shared" si="8"/>
        <v>0</v>
      </c>
      <c r="AK32" s="52">
        <f t="shared" si="9"/>
        <v>0</v>
      </c>
      <c r="AL32" s="1"/>
    </row>
    <row r="33" spans="1:38" x14ac:dyDescent="0.25">
      <c r="A33" s="50">
        <f>I14</f>
        <v>2</v>
      </c>
      <c r="B33" s="49">
        <f t="shared" si="13"/>
        <v>2.0000330000000002</v>
      </c>
      <c r="C33" s="48">
        <f>IF(B33&gt;1,I3,0)</f>
        <v>515</v>
      </c>
      <c r="D33" s="48">
        <f t="shared" si="16"/>
        <v>70</v>
      </c>
      <c r="E33" s="47">
        <f t="shared" si="17"/>
        <v>50</v>
      </c>
      <c r="AH33" s="56">
        <f t="shared" si="10"/>
        <v>2.1999999999999999E-5</v>
      </c>
      <c r="AI33" s="52">
        <f t="shared" si="11"/>
        <v>0</v>
      </c>
      <c r="AJ33" s="52">
        <f t="shared" si="8"/>
        <v>0</v>
      </c>
      <c r="AK33" s="52">
        <f t="shared" si="9"/>
        <v>0</v>
      </c>
      <c r="AL33" s="1"/>
    </row>
    <row r="34" spans="1:38" x14ac:dyDescent="0.25">
      <c r="A34" s="50">
        <f>H14</f>
        <v>4</v>
      </c>
      <c r="B34" s="49">
        <f t="shared" si="13"/>
        <v>4.0000340000000003</v>
      </c>
      <c r="C34" s="48">
        <f>IF(B34&gt;1,H3,0)</f>
        <v>510</v>
      </c>
      <c r="D34" s="48">
        <f t="shared" si="16"/>
        <v>70</v>
      </c>
      <c r="E34" s="47">
        <f t="shared" si="17"/>
        <v>50</v>
      </c>
      <c r="AH34" s="56">
        <f t="shared" si="10"/>
        <v>2.1999999999999999E-5</v>
      </c>
      <c r="AI34" s="52">
        <f t="shared" si="11"/>
        <v>0</v>
      </c>
      <c r="AJ34" s="52">
        <f t="shared" si="8"/>
        <v>0</v>
      </c>
      <c r="AK34" s="52">
        <f t="shared" si="9"/>
        <v>0</v>
      </c>
      <c r="AL34" s="1"/>
    </row>
    <row r="35" spans="1:38" x14ac:dyDescent="0.25">
      <c r="A35" s="4">
        <f>K14</f>
        <v>0</v>
      </c>
      <c r="B35" s="49">
        <f t="shared" si="13"/>
        <v>3.4999999999999997E-5</v>
      </c>
      <c r="C35" s="48">
        <f>IF(B35&gt;1,K3,0)</f>
        <v>0</v>
      </c>
      <c r="D35" s="48">
        <f t="shared" si="16"/>
        <v>0</v>
      </c>
      <c r="E35" s="47">
        <f t="shared" si="17"/>
        <v>0</v>
      </c>
    </row>
    <row r="36" spans="1:38" x14ac:dyDescent="0.25">
      <c r="A36" s="4">
        <f>J14</f>
        <v>0</v>
      </c>
      <c r="B36" s="49">
        <f t="shared" si="13"/>
        <v>3.6000000000000001E-5</v>
      </c>
      <c r="C36" s="48">
        <f>IF(B36&gt;1,J3,0)</f>
        <v>0</v>
      </c>
      <c r="D36" s="48">
        <f t="shared" si="16"/>
        <v>0</v>
      </c>
      <c r="E36" s="47">
        <f t="shared" si="17"/>
        <v>0</v>
      </c>
      <c r="AH36" s="45">
        <f>SUM(AH7:AH34)</f>
        <v>22.00066600000002</v>
      </c>
    </row>
    <row r="37" spans="1:38" x14ac:dyDescent="0.25">
      <c r="A37" s="4">
        <f>M14</f>
        <v>0</v>
      </c>
      <c r="B37" s="49">
        <f t="shared" si="13"/>
        <v>3.6999999999999998E-5</v>
      </c>
      <c r="C37" s="48">
        <f>IF(B37&gt;1,M3,0)</f>
        <v>0</v>
      </c>
      <c r="D37" s="48">
        <f t="shared" si="16"/>
        <v>0</v>
      </c>
      <c r="E37" s="47">
        <f t="shared" si="17"/>
        <v>0</v>
      </c>
    </row>
    <row r="38" spans="1:38" x14ac:dyDescent="0.25">
      <c r="A38" s="4">
        <f>L14</f>
        <v>0</v>
      </c>
      <c r="B38" s="49">
        <f t="shared" si="13"/>
        <v>3.8000000000000002E-5</v>
      </c>
      <c r="C38" s="48">
        <f>IF(B38&gt;1,L3,0)</f>
        <v>0</v>
      </c>
      <c r="D38" s="48">
        <f t="shared" si="16"/>
        <v>0</v>
      </c>
      <c r="E38" s="47">
        <f t="shared" si="17"/>
        <v>0</v>
      </c>
    </row>
    <row r="39" spans="1:38" x14ac:dyDescent="0.25">
      <c r="A39" s="4">
        <f>O14</f>
        <v>0</v>
      </c>
      <c r="B39" s="49">
        <f t="shared" si="13"/>
        <v>3.8999999999999999E-5</v>
      </c>
      <c r="C39" s="48">
        <f>IF(B39&gt;1,O3,0)</f>
        <v>0</v>
      </c>
      <c r="D39" s="48">
        <f t="shared" si="16"/>
        <v>0</v>
      </c>
      <c r="E39" s="47">
        <f t="shared" si="17"/>
        <v>0</v>
      </c>
    </row>
    <row r="40" spans="1:38" x14ac:dyDescent="0.25">
      <c r="A40" s="4">
        <f>N14</f>
        <v>0</v>
      </c>
      <c r="B40" s="49">
        <f t="shared" si="13"/>
        <v>4.0000000000000003E-5</v>
      </c>
      <c r="C40" s="48">
        <f>IF(B40&gt;1,N3,0)</f>
        <v>0</v>
      </c>
      <c r="D40" s="48">
        <f t="shared" si="16"/>
        <v>0</v>
      </c>
      <c r="E40" s="47">
        <f t="shared" si="17"/>
        <v>0</v>
      </c>
    </row>
    <row r="41" spans="1:38" x14ac:dyDescent="0.25">
      <c r="A41" s="4">
        <f>Q14</f>
        <v>0</v>
      </c>
      <c r="B41" s="49">
        <f t="shared" si="13"/>
        <v>4.1E-5</v>
      </c>
      <c r="C41" s="48">
        <f>IF(B41&gt;1,Q3,0)</f>
        <v>0</v>
      </c>
      <c r="D41" s="48">
        <f t="shared" si="16"/>
        <v>0</v>
      </c>
      <c r="E41" s="47">
        <f t="shared" si="17"/>
        <v>0</v>
      </c>
    </row>
    <row r="42" spans="1:38" x14ac:dyDescent="0.25">
      <c r="A42" s="4">
        <f>P14</f>
        <v>0</v>
      </c>
      <c r="B42" s="49">
        <f t="shared" si="13"/>
        <v>4.1999999999999998E-5</v>
      </c>
      <c r="C42" s="48">
        <f>IF(B42&gt;1,P3,0)</f>
        <v>0</v>
      </c>
      <c r="D42" s="48">
        <f t="shared" si="16"/>
        <v>0</v>
      </c>
      <c r="E42" s="47">
        <f t="shared" si="17"/>
        <v>0</v>
      </c>
    </row>
    <row r="43" spans="1:38" x14ac:dyDescent="0.25">
      <c r="A43" s="4">
        <f>S14</f>
        <v>0</v>
      </c>
      <c r="B43" s="49">
        <f t="shared" si="13"/>
        <v>4.3000000000000002E-5</v>
      </c>
      <c r="C43" s="48">
        <f>IF(B43&gt;1,S3,0)</f>
        <v>0</v>
      </c>
      <c r="D43" s="48">
        <f t="shared" si="16"/>
        <v>0</v>
      </c>
      <c r="E43" s="47">
        <f t="shared" si="17"/>
        <v>0</v>
      </c>
    </row>
    <row r="44" spans="1:38" x14ac:dyDescent="0.25">
      <c r="A44" s="4">
        <f>R14</f>
        <v>0</v>
      </c>
      <c r="B44" s="49">
        <f t="shared" si="13"/>
        <v>4.3999999999999999E-5</v>
      </c>
      <c r="C44" s="48">
        <f>IF(B44&gt;1,R3,0)</f>
        <v>0</v>
      </c>
      <c r="D44" s="48">
        <f t="shared" si="16"/>
        <v>0</v>
      </c>
      <c r="E44" s="47">
        <f t="shared" si="17"/>
        <v>0</v>
      </c>
    </row>
    <row r="45" spans="1:38" x14ac:dyDescent="0.25">
      <c r="A45" s="4">
        <f>U14</f>
        <v>0</v>
      </c>
      <c r="B45" s="49">
        <f t="shared" si="13"/>
        <v>4.5000000000000003E-5</v>
      </c>
      <c r="C45" s="48">
        <f>IF(B45&gt;1,U3,0)</f>
        <v>0</v>
      </c>
      <c r="D45" s="48">
        <f t="shared" si="16"/>
        <v>0</v>
      </c>
      <c r="E45" s="47">
        <f t="shared" si="17"/>
        <v>0</v>
      </c>
    </row>
    <row r="46" spans="1:38" x14ac:dyDescent="0.25">
      <c r="A46" s="4">
        <f>T14</f>
        <v>0</v>
      </c>
      <c r="B46" s="49">
        <f t="shared" si="13"/>
        <v>4.6E-5</v>
      </c>
      <c r="C46" s="48">
        <f>IF(B46&gt;1,T3,0)</f>
        <v>0</v>
      </c>
      <c r="D46" s="48">
        <f t="shared" si="16"/>
        <v>0</v>
      </c>
      <c r="E46" s="47">
        <f t="shared" si="17"/>
        <v>0</v>
      </c>
    </row>
    <row r="47" spans="1:38" x14ac:dyDescent="0.25">
      <c r="A47" s="4">
        <f>W14</f>
        <v>0</v>
      </c>
      <c r="B47" s="49">
        <f t="shared" si="13"/>
        <v>4.6999999999999997E-5</v>
      </c>
      <c r="C47" s="48">
        <f>IF(B47&gt;1,W3,0)</f>
        <v>0</v>
      </c>
      <c r="D47" s="48">
        <f t="shared" si="16"/>
        <v>0</v>
      </c>
      <c r="E47" s="47">
        <f t="shared" si="17"/>
        <v>0</v>
      </c>
    </row>
    <row r="48" spans="1:38" x14ac:dyDescent="0.25">
      <c r="A48" s="4">
        <f>V14</f>
        <v>0</v>
      </c>
      <c r="B48" s="49">
        <f t="shared" si="13"/>
        <v>4.8000000000000001E-5</v>
      </c>
      <c r="C48" s="48">
        <f>IF(B48&gt;1,V3,0)</f>
        <v>0</v>
      </c>
      <c r="D48" s="48">
        <f t="shared" si="16"/>
        <v>0</v>
      </c>
      <c r="E48" s="47">
        <f t="shared" si="17"/>
        <v>0</v>
      </c>
    </row>
    <row r="49" spans="2:4" x14ac:dyDescent="0.25">
      <c r="C49" s="1"/>
      <c r="D49" s="1"/>
    </row>
    <row r="50" spans="2:4" x14ac:dyDescent="0.25">
      <c r="B50" s="45">
        <f>SUM(B21:B48)</f>
        <v>26.000966000000002</v>
      </c>
      <c r="C50" s="1"/>
      <c r="D50" s="1"/>
    </row>
    <row r="51" spans="2:4" x14ac:dyDescent="0.25">
      <c r="C51" s="1"/>
      <c r="D51" s="1"/>
    </row>
  </sheetData>
  <mergeCells count="14">
    <mergeCell ref="AI3:AJ3"/>
    <mergeCell ref="D2:E2"/>
    <mergeCell ref="Y2:Z2"/>
    <mergeCell ref="AB2:AC2"/>
    <mergeCell ref="AD2:A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honeticPr fontId="1" type="noConversion"/>
  <pageMargins left="0.19685039370078741" right="0.19685039370078741" top="0.39370078740157483" bottom="0.39370078740157483" header="0.31496062992125984" footer="0.31496062992125984"/>
  <pageSetup paperSize="9" scale="95" orientation="landscape" horizontalDpi="300" verticalDpi="300" r:id="rId1"/>
  <ignoredErrors>
    <ignoredError sqref="AC3:AD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Eingabe</vt:lpstr>
      <vt:lpstr>Eingabe!Druckbereich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Wirz</dc:creator>
  <cp:lastModifiedBy>Peter Wirz</cp:lastModifiedBy>
  <cp:lastPrinted>2025-07-13T18:28:16Z</cp:lastPrinted>
  <dcterms:created xsi:type="dcterms:W3CDTF">2024-02-11T04:41:09Z</dcterms:created>
  <dcterms:modified xsi:type="dcterms:W3CDTF">2025-09-11T18:44:47Z</dcterms:modified>
</cp:coreProperties>
</file>