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65D850BC-0265-456D-B8C2-B27A7BB67996}" xr6:coauthVersionLast="47" xr6:coauthVersionMax="47" xr10:uidLastSave="{00000000-0000-0000-0000-000000000000}"/>
  <bookViews>
    <workbookView xWindow="-120" yWindow="-120" windowWidth="19440" windowHeight="14880" xr2:uid="{53E89D3B-C108-4B82-940D-B57926A3D0E4}"/>
  </bookViews>
  <sheets>
    <sheet name="Übersicht" sheetId="2" r:id="rId1"/>
    <sheet name="Lieferantenartikel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4" i="2" l="1" a="1"/>
  <c r="C4" i="2" s="1"/>
  <c r="C5" i="2" a="1"/>
  <c r="C5" i="2" s="1"/>
  <c r="C3" i="2" a="1"/>
  <c r="C3" i="2" s="1"/>
  <c r="I3" i="1" a="1"/>
  <c r="I3" i="1" s="1"/>
  <c r="K11" i="1"/>
  <c r="K4" i="1"/>
  <c r="K5" i="1"/>
  <c r="K6" i="1"/>
  <c r="K7" i="1"/>
  <c r="K8" i="1"/>
  <c r="K9" i="1"/>
  <c r="K10" i="1"/>
  <c r="K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<sst xmlns="http://schemas.openxmlformats.org/spreadsheetml/2006/main" count="60" uniqueCount="46">
  <si>
    <t>Lagerartikel</t>
  </si>
  <si>
    <t>Lieferant</t>
  </si>
  <si>
    <t>Preis</t>
  </si>
  <si>
    <t>Art-Nr.
Lieferant</t>
  </si>
  <si>
    <t>Butter</t>
  </si>
  <si>
    <t>Milch</t>
  </si>
  <si>
    <t>Kakao</t>
  </si>
  <si>
    <t>Art-Nr.</t>
  </si>
  <si>
    <t>Art.-Bez.</t>
  </si>
  <si>
    <t>Art-Bez.
Lieferant</t>
  </si>
  <si>
    <t>Butter kg</t>
  </si>
  <si>
    <t>Milch lt</t>
  </si>
  <si>
    <t>Kakao pkg</t>
  </si>
  <si>
    <t>gültig ab</t>
  </si>
  <si>
    <t>Liefereinheit
LE</t>
  </si>
  <si>
    <t>Inhalt
LE</t>
  </si>
  <si>
    <t>Bemessung
Einheit</t>
  </si>
  <si>
    <t>EK
netto</t>
  </si>
  <si>
    <t>EK
bereinigt</t>
  </si>
  <si>
    <t>Müller</t>
  </si>
  <si>
    <t>Meier</t>
  </si>
  <si>
    <t>Schmidt</t>
  </si>
  <si>
    <t>LMBVG</t>
  </si>
  <si>
    <t>LMFER</t>
  </si>
  <si>
    <t>MRLKL</t>
  </si>
  <si>
    <t>123-lgb</t>
  </si>
  <si>
    <t>197-oph</t>
  </si>
  <si>
    <t>239-tzr</t>
  </si>
  <si>
    <t>BIO Butter 10kg</t>
  </si>
  <si>
    <t>BIO Milch 1,3l</t>
  </si>
  <si>
    <t>BIO Kakao 500g</t>
  </si>
  <si>
    <t>H-Milch 0,75l</t>
  </si>
  <si>
    <t>Kakao USA 620g</t>
  </si>
  <si>
    <t>1 Kt. = 10 kg</t>
  </si>
  <si>
    <t>1 Kt. = 8x1,3 l</t>
  </si>
  <si>
    <t>1 Pkg. = 0,5 kg</t>
  </si>
  <si>
    <t>1 Kt. À 2x5kg</t>
  </si>
  <si>
    <t>1 pkg à 0,75l</t>
  </si>
  <si>
    <t>1 pkg à 620g</t>
  </si>
  <si>
    <t>12x1l</t>
  </si>
  <si>
    <t>1x1kg</t>
  </si>
  <si>
    <t>Butter 5kg</t>
  </si>
  <si>
    <t>Butter 250g</t>
  </si>
  <si>
    <t>Vollmilch 1l</t>
  </si>
  <si>
    <t>4x250g</t>
  </si>
  <si>
    <t>Kakao DE 1,3kg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</si>
</sst>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" x14ac:knownFonts="1">
    <font>
      <sz val="11"/>
      <color theme="1"/>
      <name val="Apto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2" fontId="0" fillId="0" borderId="0" xfId="0" applyNumberFormat="1"/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3E6C9-7144-4FC9-B96A-2B78DA39E2AE}">
  <dimension ref="B2:F5"/>
  <sheetViews>
    <sheetView tabSelected="1" workbookViewId="0">
      <selection activeCell="D3" sqref="D3"/>
    </sheetView>
  </sheetViews>
  <sheetFormatPr baseColWidth="10" defaultRowHeight="15" x14ac:dyDescent="0.25"/>
  <cols>
    <col min="4" max="4" width="11" style="5"/>
    <col min="5" max="5" width="11.875" customWidth="1"/>
    <col min="6" max="6" width="17.375" customWidth="1"/>
  </cols>
  <sheetData>
    <row r="2" spans="2:6" ht="30" x14ac:dyDescent="0.25">
      <c r="B2" t="s">
        <v>0</v>
      </c>
      <c r="C2" t="s">
        <v>1</v>
      </c>
      <c r="D2" s="5" t="s">
        <v>2</v>
      </c>
      <c r="E2" s="1" t="s">
        <v>3</v>
      </c>
      <c r="F2" s="1" t="s">
        <v>9</v>
      </c>
    </row>
    <row r="3" spans="2:6" x14ac:dyDescent="0.25">
      <c r="B3" t="s">
        <v>10</v>
      </c>
      <c r="C3" t="str" cm="1">
        <f t="array" ref="C3:F3">_xlfn.LET(
  _xlpm.xA, LEFT($B3, FIND(" ", $B3) - 1),
  _xlpm.xB, _xlfn._xlws.FILTER(Lieferantenartikel!$B$3:$K$1000, ISNUMBER(FIND(_xlpm.xA, Lieferantenartikel!$D$3:$D$1000))),
  _xlpm.xC, MIN(INDEX(_xlpm.xB, , COLUMNS(_xlpm.xB))),
 _xlpm.xd, _xlfn._xlws.FILTER(_xlpm.xB, INDEX(_xlpm.xB, , COLUMNS(_xlpm.xB)) = _xlpm.xC),
_xlfn.CHOOSECOLS(_xlpm.xd,1,10,2,3)
)</f>
        <v>Müller</v>
      </c>
      <c r="D3" s="5">
        <v>9.5259999999999998</v>
      </c>
      <c r="E3">
        <v>1561456</v>
      </c>
      <c r="F3" t="str">
        <v>BIO Butter 10kg</v>
      </c>
    </row>
    <row r="4" spans="2:6" x14ac:dyDescent="0.25">
      <c r="B4" t="s">
        <v>11</v>
      </c>
      <c r="C4" t="str" cm="1">
        <f t="array" ref="C4:F4">_xlfn.LET(
  _xlpm.xA, LEFT($B4, FIND(" ", $B4) - 1),
  _xlpm.xB, _xlfn._xlws.FILTER(Lieferantenartikel!$B$3:$K$1000, ISNUMBER(FIND(_xlpm.xA, Lieferantenartikel!$D$3:$D$1000))),
  _xlpm.xC, MIN(INDEX(_xlpm.xB, , COLUMNS(_xlpm.xB))),
 _xlpm.xd, _xlfn._xlws.FILTER(_xlpm.xB, INDEX(_xlpm.xB, , COLUMNS(_xlpm.xB)) = _xlpm.xC),
_xlfn.CHOOSECOLS(_xlpm.xd,1,10,2,3)
)</f>
        <v>Müller</v>
      </c>
      <c r="D4" s="5">
        <v>1.2692307692307692</v>
      </c>
      <c r="E4">
        <v>4145616</v>
      </c>
      <c r="F4" t="str">
        <v>BIO Milch 1,3l</v>
      </c>
    </row>
    <row r="5" spans="2:6" x14ac:dyDescent="0.25">
      <c r="B5" t="s">
        <v>12</v>
      </c>
      <c r="C5" t="str" cm="1">
        <f t="array" ref="C5:F5">_xlfn.LET(
  _xlpm.xA, LEFT($B5, FIND(" ", $B5) - 1),
  _xlpm.xB, _xlfn._xlws.FILTER(Lieferantenartikel!$B$3:$K$1000, ISNUMBER(FIND(_xlpm.xA, Lieferantenartikel!$D$3:$D$1000))),
  _xlpm.xC, MIN(INDEX(_xlpm.xB, , COLUMNS(_xlpm.xB))),
 _xlpm.xd, _xlfn._xlws.FILTER(_xlpm.xB, INDEX(_xlpm.xB, , COLUMNS(_xlpm.xB)) = _xlpm.xC),
_xlfn.CHOOSECOLS(_xlpm.xd,1,10,2,3)
)</f>
        <v>Müller</v>
      </c>
      <c r="D5" s="5">
        <v>8.5</v>
      </c>
      <c r="E5">
        <v>788561</v>
      </c>
      <c r="F5" t="str">
        <v>BIO Kakao 500g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C8A91-17D8-486E-BE4B-51A16ABA35A5}">
  <dimension ref="B2:Q11"/>
  <sheetViews>
    <sheetView workbookViewId="0">
      <selection activeCell="I3" sqref="I3"/>
    </sheetView>
  </sheetViews>
  <sheetFormatPr baseColWidth="10" defaultRowHeight="15" x14ac:dyDescent="0.25"/>
  <cols>
    <col min="1" max="1" width="5.625" customWidth="1"/>
    <col min="4" max="4" width="20.625" customWidth="1"/>
    <col min="8" max="8" width="12" bestFit="1" customWidth="1"/>
    <col min="17" max="17" width="16.625" customWidth="1"/>
  </cols>
  <sheetData>
    <row r="2" spans="2:17" ht="30" x14ac:dyDescent="0.25">
      <c r="B2" t="s">
        <v>1</v>
      </c>
      <c r="C2" t="s">
        <v>7</v>
      </c>
      <c r="D2" t="s">
        <v>8</v>
      </c>
      <c r="E2" t="s">
        <v>0</v>
      </c>
      <c r="F2" s="1" t="s">
        <v>17</v>
      </c>
      <c r="G2" t="s">
        <v>13</v>
      </c>
      <c r="H2" s="1" t="s">
        <v>14</v>
      </c>
      <c r="I2" s="1" t="s">
        <v>15</v>
      </c>
      <c r="J2" s="1" t="s">
        <v>16</v>
      </c>
      <c r="K2" s="1" t="s">
        <v>18</v>
      </c>
      <c r="P2" s="1"/>
      <c r="Q2" s="1"/>
    </row>
    <row r="3" spans="2:17" x14ac:dyDescent="0.25">
      <c r="B3" t="s">
        <v>19</v>
      </c>
      <c r="C3" s="4">
        <v>1561456</v>
      </c>
      <c r="D3" t="s">
        <v>28</v>
      </c>
      <c r="E3" t="s">
        <v>4</v>
      </c>
      <c r="F3" s="2">
        <v>95.26</v>
      </c>
      <c r="G3" s="3">
        <v>45962</v>
      </c>
      <c r="H3" t="s">
        <v>33</v>
      </c>
      <c r="I3" s="2" cm="1">
        <f t="array" ref="I3:J11">_xlfn.LET(
  _xlpm.xA, _xlfn._xlws.FILTER(H3:H1000, H3:H1000&lt;&gt;""),
  _xlpm.xArrM, _xlfn.MAP(_xlpm.xA, _xlfn.LAMBDA(_xlpm.xB,
    _xlfn.LET(
      _xlpm.xC, _xlfn.TEXTSPLIT(_xlpm.xB, {" ";"=";"x";".";"à";"À";"Kt";"Pkg";"pkg";"kg";"g";"l";"L"}),
      _xlpm.xD, _xlfn._xlws.FILTER(_xlpm.xC, ISNUMBER(--_xlpm.xC)),
      _xlpm.xE, _xlfn.MAP(_xlpm.xD, _xlfn.LAMBDA(_xlpm.xF,
        _xlfn.LET(
          _xlpm.pos, FIND(_xlpm.xF, _xlpm.xB),
          _xlpm.xG, MID(_xlpm.xB, _xlpm.pos + LEN(_xlpm.xF), 1),
          IF(_xlpm.xG="g", _xlpm.xF/1000, _xlpm.xF)
        )
      )),
      _xlfn.REDUCE(1, _xlpm.xE, _xlfn.LAMBDA(_xlpm.acc,_xlpm.xF, _xlpm.acc * _xlpm.xF))
    )
  )),
  _xlpm.xArrE, _xlfn.MAP(_xlpm.xA, _xlfn.LAMBDA(_xlpm.xB,
    _xlfn.IFS(RIGHT(_xlpm.xB,1)="g","KG", RIGHT(_xlpm.xB,1)="l","LT", TRUE,"")
  )),
  _xlfn.HSTACK(_xlpm.xArrM, _xlpm.xArrE))</f>
        <v>10</v>
      </c>
      <c r="J3" t="str">
        <v>KG</v>
      </c>
      <c r="K3" s="2">
        <f>F3/I3</f>
        <v>9.5259999999999998</v>
      </c>
    </row>
    <row r="4" spans="2:17" x14ac:dyDescent="0.25">
      <c r="B4" t="s">
        <v>19</v>
      </c>
      <c r="C4" s="4">
        <v>4145616</v>
      </c>
      <c r="D4" t="s">
        <v>29</v>
      </c>
      <c r="E4" t="s">
        <v>5</v>
      </c>
      <c r="F4" s="2">
        <v>13.2</v>
      </c>
      <c r="G4" s="3">
        <v>45962</v>
      </c>
      <c r="H4" t="s">
        <v>34</v>
      </c>
      <c r="I4" s="2">
        <v>10.4</v>
      </c>
      <c r="J4" t="str">
        <v>LT</v>
      </c>
      <c r="K4" s="2">
        <f t="shared" ref="K4:K10" si="0">F4/I4</f>
        <v>1.2692307692307692</v>
      </c>
    </row>
    <row r="5" spans="2:17" x14ac:dyDescent="0.25">
      <c r="B5" t="s">
        <v>19</v>
      </c>
      <c r="C5" s="4">
        <v>788561</v>
      </c>
      <c r="D5" t="s">
        <v>30</v>
      </c>
      <c r="E5" t="s">
        <v>6</v>
      </c>
      <c r="F5" s="2">
        <v>4.25</v>
      </c>
      <c r="G5" s="3">
        <v>45930</v>
      </c>
      <c r="H5" t="s">
        <v>35</v>
      </c>
      <c r="I5" s="2">
        <v>0.5</v>
      </c>
      <c r="J5" t="str">
        <v>KG</v>
      </c>
      <c r="K5" s="2">
        <f t="shared" si="0"/>
        <v>8.5</v>
      </c>
    </row>
    <row r="6" spans="2:17" x14ac:dyDescent="0.25">
      <c r="B6" t="s">
        <v>20</v>
      </c>
      <c r="C6" s="4" t="s">
        <v>22</v>
      </c>
      <c r="D6" t="s">
        <v>41</v>
      </c>
      <c r="E6" t="s">
        <v>4</v>
      </c>
      <c r="F6" s="2">
        <v>97.3</v>
      </c>
      <c r="G6" s="3">
        <v>45992</v>
      </c>
      <c r="H6" t="s">
        <v>36</v>
      </c>
      <c r="I6" s="2">
        <v>10</v>
      </c>
      <c r="J6" t="str">
        <v>KG</v>
      </c>
      <c r="K6" s="2">
        <f t="shared" si="0"/>
        <v>9.73</v>
      </c>
    </row>
    <row r="7" spans="2:17" x14ac:dyDescent="0.25">
      <c r="B7" t="s">
        <v>20</v>
      </c>
      <c r="C7" s="4" t="s">
        <v>23</v>
      </c>
      <c r="D7" t="s">
        <v>31</v>
      </c>
      <c r="E7" t="s">
        <v>5</v>
      </c>
      <c r="F7" s="2">
        <v>0.99</v>
      </c>
      <c r="G7" s="3">
        <v>45992</v>
      </c>
      <c r="H7" t="s">
        <v>37</v>
      </c>
      <c r="I7" s="2">
        <v>0.75</v>
      </c>
      <c r="J7" t="str">
        <v>LT</v>
      </c>
      <c r="K7" s="2">
        <f t="shared" si="0"/>
        <v>1.32</v>
      </c>
    </row>
    <row r="8" spans="2:17" x14ac:dyDescent="0.25">
      <c r="B8" t="s">
        <v>20</v>
      </c>
      <c r="C8" s="4" t="s">
        <v>24</v>
      </c>
      <c r="D8" t="s">
        <v>32</v>
      </c>
      <c r="E8" t="s">
        <v>6</v>
      </c>
      <c r="F8" s="2">
        <v>8.75</v>
      </c>
      <c r="G8" s="3">
        <v>45976</v>
      </c>
      <c r="H8" t="s">
        <v>38</v>
      </c>
      <c r="I8" s="2">
        <v>0.62</v>
      </c>
      <c r="J8" t="str">
        <v>KG</v>
      </c>
      <c r="K8" s="2">
        <f t="shared" si="0"/>
        <v>14.112903225806452</v>
      </c>
    </row>
    <row r="9" spans="2:17" x14ac:dyDescent="0.25">
      <c r="B9" t="s">
        <v>21</v>
      </c>
      <c r="C9" s="4" t="s">
        <v>25</v>
      </c>
      <c r="D9" t="s">
        <v>42</v>
      </c>
      <c r="E9" t="s">
        <v>4</v>
      </c>
      <c r="F9" s="2">
        <v>11.79</v>
      </c>
      <c r="G9" s="3">
        <v>45879</v>
      </c>
      <c r="H9" t="s">
        <v>44</v>
      </c>
      <c r="I9" s="2">
        <v>1</v>
      </c>
      <c r="J9" t="str">
        <v>KG</v>
      </c>
      <c r="K9" s="2">
        <f t="shared" si="0"/>
        <v>11.79</v>
      </c>
    </row>
    <row r="10" spans="2:17" x14ac:dyDescent="0.25">
      <c r="B10" t="s">
        <v>21</v>
      </c>
      <c r="C10" s="4" t="s">
        <v>26</v>
      </c>
      <c r="D10" t="s">
        <v>43</v>
      </c>
      <c r="E10" t="s">
        <v>5</v>
      </c>
      <c r="F10" s="2">
        <v>16.440000000000001</v>
      </c>
      <c r="G10" s="3">
        <v>45962</v>
      </c>
      <c r="H10" t="s">
        <v>39</v>
      </c>
      <c r="I10" s="2">
        <v>12</v>
      </c>
      <c r="J10" t="str">
        <v>LT</v>
      </c>
      <c r="K10" s="2">
        <f t="shared" si="0"/>
        <v>1.37</v>
      </c>
    </row>
    <row r="11" spans="2:17" x14ac:dyDescent="0.25">
      <c r="B11" t="s">
        <v>21</v>
      </c>
      <c r="C11" s="4" t="s">
        <v>27</v>
      </c>
      <c r="D11" t="s">
        <v>45</v>
      </c>
      <c r="E11" t="s">
        <v>6</v>
      </c>
      <c r="F11" s="2">
        <v>25.03</v>
      </c>
      <c r="G11" s="3">
        <v>45976</v>
      </c>
      <c r="H11" t="s">
        <v>40</v>
      </c>
      <c r="I11" s="2">
        <v>1</v>
      </c>
      <c r="J11" t="str">
        <v>KG</v>
      </c>
      <c r="K11" s="2">
        <f>F11/I11</f>
        <v>25.03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Übersicht</vt:lpstr>
      <vt:lpstr>Lieferantenartikel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 Seir</dc:creator>
  <cp:lastModifiedBy>Uwe Legler</cp:lastModifiedBy>
  <dcterms:created xsi:type="dcterms:W3CDTF">2025-10-25T13:10:12Z</dcterms:created>
  <dcterms:modified xsi:type="dcterms:W3CDTF">2025-10-25T21:19:52Z</dcterms:modified>
</cp:coreProperties>
</file>