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_bru\Desktop\"/>
    </mc:Choice>
  </mc:AlternateContent>
  <xr:revisionPtr revIDLastSave="0" documentId="13_ncr:1_{91C0B367-4ED3-4F37-87D0-F7E126627812}" xr6:coauthVersionLast="47" xr6:coauthVersionMax="47" xr10:uidLastSave="{00000000-0000-0000-0000-000000000000}"/>
  <bookViews>
    <workbookView xWindow="-103" yWindow="-103" windowWidth="22149" windowHeight="11829" xr2:uid="{6ECBB698-9B0C-419E-933B-AA35E4ABCBD0}"/>
  </bookViews>
  <sheets>
    <sheet name="Kalender" sheetId="1" r:id="rId1"/>
    <sheet name="Ferien" sheetId="3" r:id="rId2"/>
    <sheet name="Feiertage" sheetId="2" r:id="rId3"/>
  </sheets>
  <definedNames>
    <definedName name="_02.02.2026">Ferien!#REF!,Ferien!#REF!</definedName>
    <definedName name="_xlnm.Print_Area" localSheetId="0">Kalender!$A$3:$BB$69</definedName>
    <definedName name="Ferien">Ferien!#REF!</definedName>
    <definedName name="Ferien01">Ferien!#REF!,Ferien!#REF!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2" i="1" l="1"/>
  <c r="H2" i="1"/>
  <c r="G2" i="1"/>
  <c r="A1" i="2"/>
  <c r="A16" i="2" s="1"/>
  <c r="B5" i="1"/>
  <c r="D5" i="1" s="1" a="1"/>
  <c r="D5" i="1" s="1"/>
  <c r="A5" i="2" l="1"/>
  <c r="A10" i="2"/>
  <c r="A11" i="2"/>
  <c r="A9" i="2"/>
  <c r="A6" i="2"/>
  <c r="A7" i="2"/>
  <c r="A13" i="2"/>
  <c r="A3" i="2"/>
  <c r="A14" i="2"/>
  <c r="A8" i="2"/>
  <c r="A12" i="2"/>
  <c r="A15" i="2"/>
  <c r="A4" i="2"/>
  <c r="B3" i="1"/>
  <c r="F3" i="1" s="1"/>
  <c r="B6" i="1"/>
  <c r="C5" i="1"/>
  <c r="G5" i="1" l="1"/>
  <c r="D6" i="1" a="1"/>
  <c r="D6" i="1" s="1"/>
  <c r="G6" i="1"/>
  <c r="B7" i="1"/>
  <c r="C6" i="1"/>
  <c r="D7" i="1" l="1" a="1"/>
  <c r="D7" i="1" s="1"/>
  <c r="G7" i="1"/>
  <c r="B8" i="1"/>
  <c r="C7" i="1"/>
  <c r="D8" i="1" l="1" a="1"/>
  <c r="D8" i="1" s="1"/>
  <c r="G8" i="1"/>
  <c r="B9" i="1"/>
  <c r="C8" i="1"/>
  <c r="D9" i="1" l="1" a="1"/>
  <c r="D9" i="1" s="1"/>
  <c r="G9" i="1"/>
  <c r="B10" i="1"/>
  <c r="G10" i="1" s="1"/>
  <c r="C9" i="1"/>
  <c r="D10" i="1" l="1" a="1"/>
  <c r="D10" i="1" s="1"/>
  <c r="B11" i="1"/>
  <c r="C10" i="1"/>
  <c r="D11" i="1" l="1" a="1"/>
  <c r="D11" i="1" s="1"/>
  <c r="G11" i="1"/>
  <c r="B12" i="1"/>
  <c r="C11" i="1"/>
  <c r="D12" i="1" l="1" a="1"/>
  <c r="D12" i="1" s="1"/>
  <c r="G12" i="1"/>
  <c r="B13" i="1"/>
  <c r="C12" i="1"/>
  <c r="D13" i="1" l="1" a="1"/>
  <c r="D13" i="1" s="1"/>
  <c r="G13" i="1"/>
  <c r="B14" i="1"/>
  <c r="C13" i="1"/>
  <c r="D14" i="1" l="1" a="1"/>
  <c r="D14" i="1" s="1"/>
  <c r="G14" i="1"/>
  <c r="B15" i="1"/>
  <c r="C14" i="1"/>
  <c r="D15" i="1" l="1" a="1"/>
  <c r="D15" i="1" s="1"/>
  <c r="G15" i="1"/>
  <c r="B16" i="1"/>
  <c r="C15" i="1"/>
  <c r="D16" i="1" l="1" a="1"/>
  <c r="D16" i="1" s="1"/>
  <c r="G16" i="1"/>
  <c r="B17" i="1"/>
  <c r="C16" i="1"/>
  <c r="D17" i="1" l="1" a="1"/>
  <c r="D17" i="1" s="1"/>
  <c r="B18" i="1"/>
  <c r="C17" i="1"/>
  <c r="D18" i="1" l="1" a="1"/>
  <c r="D18" i="1" s="1"/>
  <c r="G18" i="1"/>
  <c r="B19" i="1"/>
  <c r="C18" i="1"/>
  <c r="D19" i="1" l="1" a="1"/>
  <c r="D19" i="1" s="1"/>
  <c r="G19" i="1"/>
  <c r="B20" i="1"/>
  <c r="C19" i="1"/>
  <c r="D20" i="1" l="1" a="1"/>
  <c r="D20" i="1" s="1"/>
  <c r="G20" i="1"/>
  <c r="B21" i="1"/>
  <c r="C20" i="1"/>
  <c r="D21" i="1" l="1" a="1"/>
  <c r="D21" i="1" s="1"/>
  <c r="G21" i="1"/>
  <c r="B22" i="1"/>
  <c r="C21" i="1"/>
  <c r="D22" i="1" l="1" a="1"/>
  <c r="D22" i="1" s="1"/>
  <c r="G22" i="1"/>
  <c r="B23" i="1"/>
  <c r="C22" i="1"/>
  <c r="D23" i="1" l="1" a="1"/>
  <c r="D23" i="1" s="1"/>
  <c r="G23" i="1"/>
  <c r="B24" i="1"/>
  <c r="C23" i="1"/>
  <c r="D24" i="1" l="1" a="1"/>
  <c r="D24" i="1" s="1"/>
  <c r="G24" i="1"/>
  <c r="B25" i="1"/>
  <c r="C24" i="1"/>
  <c r="D25" i="1" l="1" a="1"/>
  <c r="D25" i="1" s="1"/>
  <c r="G25" i="1"/>
  <c r="B26" i="1"/>
  <c r="C25" i="1"/>
  <c r="D26" i="1" l="1" a="1"/>
  <c r="D26" i="1" s="1"/>
  <c r="G26" i="1"/>
  <c r="B27" i="1"/>
  <c r="C26" i="1"/>
  <c r="D27" i="1" l="1" a="1"/>
  <c r="D27" i="1" s="1"/>
  <c r="G27" i="1"/>
  <c r="B32" i="1"/>
  <c r="B28" i="1"/>
  <c r="C27" i="1"/>
  <c r="D32" i="1" l="1" a="1"/>
  <c r="D32" i="1" s="1"/>
  <c r="G32" i="1"/>
  <c r="D28" i="1" a="1"/>
  <c r="D28" i="1" s="1"/>
  <c r="G28" i="1"/>
  <c r="B33" i="1"/>
  <c r="B29" i="1"/>
  <c r="C32" i="1"/>
  <c r="C28" i="1"/>
  <c r="D33" i="1" l="1" a="1"/>
  <c r="D33" i="1" s="1"/>
  <c r="G33" i="1"/>
  <c r="D29" i="1" a="1"/>
  <c r="D29" i="1" s="1"/>
  <c r="G29" i="1"/>
  <c r="B34" i="1"/>
  <c r="B30" i="1"/>
  <c r="C29" i="1"/>
  <c r="C33" i="1"/>
  <c r="D30" i="1" l="1" a="1"/>
  <c r="D30" i="1" s="1"/>
  <c r="G30" i="1"/>
  <c r="D34" i="1" a="1"/>
  <c r="D34" i="1" s="1"/>
  <c r="G34" i="1"/>
  <c r="B31" i="1"/>
  <c r="B35" i="1"/>
  <c r="G35" i="1" s="1"/>
  <c r="C34" i="1"/>
  <c r="C30" i="1"/>
  <c r="D31" i="1" l="1" a="1"/>
  <c r="D31" i="1" s="1"/>
  <c r="G31" i="1"/>
  <c r="K5" i="1"/>
  <c r="D35" i="1" a="1"/>
  <c r="D35" i="1" s="1"/>
  <c r="C35" i="1"/>
  <c r="C31" i="1"/>
  <c r="M5" i="1" l="1" a="1"/>
  <c r="M5" i="1" s="1"/>
  <c r="P5" i="1"/>
  <c r="K6" i="1"/>
  <c r="L5" i="1"/>
  <c r="M6" i="1" l="1" a="1"/>
  <c r="M6" i="1" s="1"/>
  <c r="P6" i="1"/>
  <c r="K7" i="1"/>
  <c r="L6" i="1"/>
  <c r="M7" i="1" l="1" a="1"/>
  <c r="M7" i="1" s="1"/>
  <c r="P7" i="1"/>
  <c r="K8" i="1"/>
  <c r="L7" i="1"/>
  <c r="M8" i="1" l="1" a="1"/>
  <c r="M8" i="1" s="1"/>
  <c r="P8" i="1"/>
  <c r="K9" i="1"/>
  <c r="L8" i="1"/>
  <c r="M9" i="1" l="1" a="1"/>
  <c r="M9" i="1" s="1"/>
  <c r="P9" i="1"/>
  <c r="K10" i="1"/>
  <c r="L9" i="1"/>
  <c r="M10" i="1" l="1" a="1"/>
  <c r="M10" i="1" s="1"/>
  <c r="P10" i="1"/>
  <c r="K11" i="1"/>
  <c r="L10" i="1"/>
  <c r="M11" i="1" l="1" a="1"/>
  <c r="M11" i="1" s="1"/>
  <c r="P11" i="1"/>
  <c r="K12" i="1"/>
  <c r="L11" i="1"/>
  <c r="M12" i="1" l="1" a="1"/>
  <c r="M12" i="1" s="1"/>
  <c r="P12" i="1"/>
  <c r="K13" i="1"/>
  <c r="L12" i="1"/>
  <c r="M13" i="1" l="1" a="1"/>
  <c r="M13" i="1" s="1"/>
  <c r="P13" i="1"/>
  <c r="K14" i="1"/>
  <c r="L13" i="1"/>
  <c r="M14" i="1" l="1" a="1"/>
  <c r="M14" i="1" s="1"/>
  <c r="P14" i="1"/>
  <c r="K15" i="1"/>
  <c r="L14" i="1"/>
  <c r="M15" i="1" l="1" a="1"/>
  <c r="M15" i="1" s="1"/>
  <c r="P15" i="1"/>
  <c r="K16" i="1"/>
  <c r="L15" i="1"/>
  <c r="M16" i="1" l="1" a="1"/>
  <c r="M16" i="1" s="1"/>
  <c r="P16" i="1"/>
  <c r="K17" i="1"/>
  <c r="L16" i="1"/>
  <c r="M17" i="1" l="1" a="1"/>
  <c r="M17" i="1" s="1"/>
  <c r="P17" i="1"/>
  <c r="K18" i="1"/>
  <c r="L17" i="1"/>
  <c r="M18" i="1" l="1" a="1"/>
  <c r="M18" i="1" s="1"/>
  <c r="P18" i="1"/>
  <c r="K19" i="1"/>
  <c r="L18" i="1"/>
  <c r="M19" i="1" l="1" a="1"/>
  <c r="M19" i="1" s="1"/>
  <c r="P19" i="1"/>
  <c r="K20" i="1"/>
  <c r="L19" i="1"/>
  <c r="M20" i="1" l="1" a="1"/>
  <c r="M20" i="1" s="1"/>
  <c r="P20" i="1"/>
  <c r="K21" i="1"/>
  <c r="L20" i="1"/>
  <c r="M21" i="1" l="1" a="1"/>
  <c r="M21" i="1" s="1"/>
  <c r="P21" i="1"/>
  <c r="K22" i="1"/>
  <c r="L21" i="1"/>
  <c r="M22" i="1" l="1" a="1"/>
  <c r="M22" i="1" s="1"/>
  <c r="P22" i="1"/>
  <c r="K23" i="1"/>
  <c r="L22" i="1"/>
  <c r="M23" i="1" l="1" a="1"/>
  <c r="M23" i="1" s="1"/>
  <c r="P23" i="1"/>
  <c r="K24" i="1"/>
  <c r="L23" i="1"/>
  <c r="M24" i="1" l="1" a="1"/>
  <c r="M24" i="1" s="1"/>
  <c r="P24" i="1"/>
  <c r="K25" i="1"/>
  <c r="L24" i="1"/>
  <c r="M25" i="1" l="1" a="1"/>
  <c r="M25" i="1" s="1"/>
  <c r="P25" i="1"/>
  <c r="K26" i="1"/>
  <c r="L25" i="1"/>
  <c r="M26" i="1" l="1" a="1"/>
  <c r="M26" i="1" s="1"/>
  <c r="P26" i="1"/>
  <c r="K27" i="1"/>
  <c r="L26" i="1"/>
  <c r="M27" i="1" l="1" a="1"/>
  <c r="M27" i="1" s="1"/>
  <c r="K28" i="1"/>
  <c r="K32" i="1"/>
  <c r="P32" i="1" s="1"/>
  <c r="L27" i="1"/>
  <c r="M28" i="1" l="1" a="1"/>
  <c r="M28" i="1" s="1"/>
  <c r="P28" i="1"/>
  <c r="T5" i="1"/>
  <c r="Y5" i="1" s="1"/>
  <c r="M32" i="1" a="1"/>
  <c r="M32" i="1" s="1"/>
  <c r="L32" i="1"/>
  <c r="K33" i="1"/>
  <c r="K29" i="1"/>
  <c r="L28" i="1"/>
  <c r="M33" i="1" l="1" a="1"/>
  <c r="M33" i="1" s="1"/>
  <c r="P33" i="1"/>
  <c r="M29" i="1" a="1"/>
  <c r="M29" i="1" s="1"/>
  <c r="P29" i="1"/>
  <c r="T6" i="1"/>
  <c r="Y6" i="1" s="1"/>
  <c r="V5" i="1" a="1"/>
  <c r="V5" i="1" s="1"/>
  <c r="U5" i="1"/>
  <c r="L33" i="1"/>
  <c r="K30" i="1"/>
  <c r="K34" i="1"/>
  <c r="L29" i="1"/>
  <c r="M34" i="1" l="1" a="1"/>
  <c r="M34" i="1" s="1"/>
  <c r="P34" i="1"/>
  <c r="M30" i="1" a="1"/>
  <c r="M30" i="1" s="1"/>
  <c r="P30" i="1"/>
  <c r="V6" i="1" a="1"/>
  <c r="V6" i="1" s="1"/>
  <c r="T7" i="1"/>
  <c r="Y7" i="1" s="1"/>
  <c r="U6" i="1"/>
  <c r="L34" i="1"/>
  <c r="K31" i="1"/>
  <c r="K35" i="1"/>
  <c r="L30" i="1"/>
  <c r="M31" i="1" l="1" a="1"/>
  <c r="M31" i="1" s="1"/>
  <c r="P31" i="1"/>
  <c r="M35" i="1" a="1"/>
  <c r="M35" i="1" s="1"/>
  <c r="P35" i="1"/>
  <c r="T8" i="1"/>
  <c r="Y8" i="1" s="1"/>
  <c r="U7" i="1"/>
  <c r="V7" i="1" a="1"/>
  <c r="V7" i="1" s="1"/>
  <c r="L35" i="1"/>
  <c r="L31" i="1"/>
  <c r="V8" i="1" l="1" a="1"/>
  <c r="V8" i="1" s="1"/>
  <c r="T9" i="1"/>
  <c r="U8" i="1"/>
  <c r="T10" i="1" l="1"/>
  <c r="Y10" i="1" s="1"/>
  <c r="U9" i="1"/>
  <c r="V9" i="1" a="1"/>
  <c r="V9" i="1" s="1"/>
  <c r="T11" i="1" l="1"/>
  <c r="Y11" i="1" s="1"/>
  <c r="U10" i="1"/>
  <c r="V10" i="1" a="1"/>
  <c r="V10" i="1" s="1"/>
  <c r="V11" i="1" l="1" a="1"/>
  <c r="V11" i="1" s="1"/>
  <c r="U11" i="1"/>
  <c r="T12" i="1"/>
  <c r="Y12" i="1" s="1"/>
  <c r="T13" i="1" l="1"/>
  <c r="Y13" i="1" s="1"/>
  <c r="U12" i="1"/>
  <c r="V12" i="1" a="1"/>
  <c r="V12" i="1" s="1"/>
  <c r="T14" i="1" l="1"/>
  <c r="Y14" i="1" s="1"/>
  <c r="U13" i="1"/>
  <c r="V13" i="1" a="1"/>
  <c r="V13" i="1" s="1"/>
  <c r="V14" i="1" l="1" a="1"/>
  <c r="V14" i="1" s="1"/>
  <c r="U14" i="1"/>
  <c r="T15" i="1"/>
  <c r="Y15" i="1" s="1"/>
  <c r="U15" i="1" l="1"/>
  <c r="T16" i="1"/>
  <c r="Y16" i="1" s="1"/>
  <c r="V15" i="1" a="1"/>
  <c r="V15" i="1" s="1"/>
  <c r="T17" i="1" l="1"/>
  <c r="Y17" i="1" s="1"/>
  <c r="U16" i="1"/>
  <c r="V16" i="1" a="1"/>
  <c r="V16" i="1" s="1"/>
  <c r="V17" i="1" l="1" a="1"/>
  <c r="V17" i="1" s="1"/>
  <c r="T18" i="1"/>
  <c r="Y18" i="1" s="1"/>
  <c r="U17" i="1"/>
  <c r="U18" i="1" l="1"/>
  <c r="V18" i="1" a="1"/>
  <c r="V18" i="1" s="1"/>
  <c r="T19" i="1"/>
  <c r="Y19" i="1" s="1"/>
  <c r="T20" i="1" l="1"/>
  <c r="Y20" i="1" s="1"/>
  <c r="V19" i="1" a="1"/>
  <c r="V19" i="1" s="1"/>
  <c r="U19" i="1"/>
  <c r="V20" i="1" l="1" a="1"/>
  <c r="V20" i="1" s="1"/>
  <c r="U20" i="1"/>
  <c r="T21" i="1"/>
  <c r="Y21" i="1" s="1"/>
  <c r="U21" i="1" l="1"/>
  <c r="V21" i="1" a="1"/>
  <c r="V21" i="1" s="1"/>
  <c r="T22" i="1"/>
  <c r="Y22" i="1" s="1"/>
  <c r="T23" i="1" l="1"/>
  <c r="Y23" i="1" s="1"/>
  <c r="U22" i="1"/>
  <c r="V22" i="1" a="1"/>
  <c r="V22" i="1" s="1"/>
  <c r="V23" i="1" l="1" a="1"/>
  <c r="V23" i="1" s="1"/>
  <c r="T24" i="1"/>
  <c r="Y24" i="1" s="1"/>
  <c r="U23" i="1"/>
  <c r="V24" i="1" l="1" a="1"/>
  <c r="V24" i="1" s="1"/>
  <c r="T25" i="1"/>
  <c r="Y25" i="1" s="1"/>
  <c r="U24" i="1"/>
  <c r="T26" i="1" l="1"/>
  <c r="Y26" i="1" s="1"/>
  <c r="U25" i="1"/>
  <c r="V25" i="1" a="1"/>
  <c r="V25" i="1" s="1"/>
  <c r="V26" i="1" l="1" a="1"/>
  <c r="V26" i="1" s="1"/>
  <c r="U26" i="1"/>
  <c r="T27" i="1"/>
  <c r="Y27" i="1" s="1"/>
  <c r="T32" i="1" l="1"/>
  <c r="Y32" i="1" s="1"/>
  <c r="V27" i="1" a="1"/>
  <c r="V27" i="1" s="1"/>
  <c r="U27" i="1"/>
  <c r="T28" i="1"/>
  <c r="Y28" i="1" s="1"/>
  <c r="T29" i="1" l="1"/>
  <c r="Y29" i="1" s="1"/>
  <c r="U28" i="1"/>
  <c r="T33" i="1"/>
  <c r="Y33" i="1" s="1"/>
  <c r="V28" i="1" a="1"/>
  <c r="V28" i="1" s="1"/>
  <c r="U32" i="1"/>
  <c r="V32" i="1" a="1"/>
  <c r="V32" i="1" s="1"/>
  <c r="V33" i="1" l="1" a="1"/>
  <c r="V33" i="1" s="1"/>
  <c r="U33" i="1"/>
  <c r="V29" i="1" a="1"/>
  <c r="V29" i="1" s="1"/>
  <c r="T34" i="1"/>
  <c r="Y34" i="1" s="1"/>
  <c r="U29" i="1"/>
  <c r="T30" i="1"/>
  <c r="Y30" i="1" s="1"/>
  <c r="V34" i="1" l="1" a="1"/>
  <c r="V34" i="1" s="1"/>
  <c r="U34" i="1"/>
  <c r="T35" i="1"/>
  <c r="U30" i="1"/>
  <c r="T31" i="1"/>
  <c r="Y31" i="1" s="1"/>
  <c r="V30" i="1" a="1"/>
  <c r="V30" i="1" s="1"/>
  <c r="AC5" i="1" l="1"/>
  <c r="AH5" i="1" s="1"/>
  <c r="Y35" i="1"/>
  <c r="AD5" i="1"/>
  <c r="AC6" i="1"/>
  <c r="AH6" i="1" s="1"/>
  <c r="AE5" i="1" a="1"/>
  <c r="AE5" i="1" s="1"/>
  <c r="V31" i="1" a="1"/>
  <c r="V31" i="1" s="1"/>
  <c r="U31" i="1"/>
  <c r="V35" i="1" a="1"/>
  <c r="V35" i="1" s="1"/>
  <c r="U35" i="1"/>
  <c r="AC7" i="1" l="1"/>
  <c r="AH7" i="1" s="1"/>
  <c r="AD6" i="1"/>
  <c r="AE6" i="1" a="1"/>
  <c r="AE6" i="1" s="1"/>
  <c r="AC8" i="1" l="1"/>
  <c r="AH8" i="1" s="1"/>
  <c r="AD7" i="1"/>
  <c r="AE7" i="1" a="1"/>
  <c r="AE7" i="1" s="1"/>
  <c r="AE8" i="1" l="1" a="1"/>
  <c r="AE8" i="1" s="1"/>
  <c r="AD8" i="1"/>
  <c r="AC9" i="1"/>
  <c r="AH9" i="1" s="1"/>
  <c r="AD9" i="1" l="1"/>
  <c r="AC10" i="1"/>
  <c r="AH10" i="1" s="1"/>
  <c r="AE9" i="1" a="1"/>
  <c r="AE9" i="1" s="1"/>
  <c r="AC11" i="1" l="1"/>
  <c r="AH11" i="1" s="1"/>
  <c r="AE10" i="1" a="1"/>
  <c r="AE10" i="1" s="1"/>
  <c r="AD10" i="1"/>
  <c r="AC12" i="1" l="1"/>
  <c r="AH12" i="1" s="1"/>
  <c r="AD11" i="1"/>
  <c r="AE11" i="1" a="1"/>
  <c r="AE11" i="1" s="1"/>
  <c r="AD12" i="1" l="1"/>
  <c r="AC13" i="1"/>
  <c r="AH13" i="1" s="1"/>
  <c r="AE12" i="1" a="1"/>
  <c r="AE12" i="1" s="1"/>
  <c r="AC14" i="1" l="1"/>
  <c r="AH14" i="1" s="1"/>
  <c r="AE13" i="1" a="1"/>
  <c r="AE13" i="1" s="1"/>
  <c r="AD13" i="1"/>
  <c r="AD14" i="1" l="1"/>
  <c r="AE14" i="1" a="1"/>
  <c r="AE14" i="1" s="1"/>
  <c r="AC15" i="1"/>
  <c r="AH15" i="1" s="1"/>
  <c r="AC16" i="1" l="1"/>
  <c r="AH16" i="1" s="1"/>
  <c r="AE15" i="1" a="1"/>
  <c r="AE15" i="1" s="1"/>
  <c r="AD15" i="1"/>
  <c r="AC17" i="1" l="1"/>
  <c r="AH17" i="1" s="1"/>
  <c r="AD16" i="1"/>
  <c r="AE16" i="1" a="1"/>
  <c r="AE16" i="1" s="1"/>
  <c r="AE17" i="1" l="1" a="1"/>
  <c r="AE17" i="1" s="1"/>
  <c r="AD17" i="1"/>
  <c r="AC18" i="1"/>
  <c r="AH18" i="1" s="1"/>
  <c r="AE18" i="1" l="1" a="1"/>
  <c r="AE18" i="1" s="1"/>
  <c r="AC19" i="1"/>
  <c r="AH19" i="1" s="1"/>
  <c r="AD18" i="1"/>
  <c r="AC20" i="1" l="1"/>
  <c r="AH20" i="1" s="1"/>
  <c r="AE19" i="1" a="1"/>
  <c r="AE19" i="1" s="1"/>
  <c r="AD19" i="1"/>
  <c r="AD20" i="1" l="1"/>
  <c r="AE20" i="1" a="1"/>
  <c r="AE20" i="1" s="1"/>
  <c r="AC21" i="1"/>
  <c r="AH21" i="1" s="1"/>
  <c r="AE21" i="1" l="1" a="1"/>
  <c r="AE21" i="1" s="1"/>
  <c r="AD21" i="1"/>
  <c r="AC22" i="1"/>
  <c r="AH22" i="1" s="1"/>
  <c r="AC23" i="1" l="1"/>
  <c r="AH23" i="1" s="1"/>
  <c r="AE22" i="1" a="1"/>
  <c r="AE22" i="1" s="1"/>
  <c r="AD22" i="1"/>
  <c r="AD23" i="1" l="1"/>
  <c r="AE23" i="1" a="1"/>
  <c r="AE23" i="1" s="1"/>
  <c r="AC24" i="1"/>
  <c r="AH24" i="1" s="1"/>
  <c r="AD24" i="1" l="1"/>
  <c r="AE24" i="1" a="1"/>
  <c r="AE24" i="1" s="1"/>
  <c r="AC25" i="1"/>
  <c r="AH25" i="1" s="1"/>
  <c r="AD25" i="1" l="1"/>
  <c r="AC26" i="1"/>
  <c r="AH26" i="1" s="1"/>
  <c r="AE25" i="1" a="1"/>
  <c r="AE25" i="1" s="1"/>
  <c r="AD26" i="1" l="1"/>
  <c r="AC27" i="1"/>
  <c r="AH27" i="1" s="1"/>
  <c r="AE26" i="1" a="1"/>
  <c r="AE26" i="1" s="1"/>
  <c r="AC32" i="1" l="1"/>
  <c r="AH32" i="1" s="1"/>
  <c r="AE27" i="1" a="1"/>
  <c r="AE27" i="1" s="1"/>
  <c r="AD27" i="1"/>
  <c r="AC28" i="1"/>
  <c r="AH28" i="1" s="1"/>
  <c r="AE28" i="1" l="1" a="1"/>
  <c r="AE28" i="1" s="1"/>
  <c r="AC29" i="1"/>
  <c r="AH29" i="1" s="1"/>
  <c r="AD28" i="1"/>
  <c r="AC33" i="1"/>
  <c r="AH33" i="1" s="1"/>
  <c r="AD32" i="1"/>
  <c r="AE32" i="1" a="1"/>
  <c r="AE32" i="1" s="1"/>
  <c r="AC30" i="1" l="1"/>
  <c r="AH30" i="1" s="1"/>
  <c r="AD29" i="1"/>
  <c r="AC34" i="1"/>
  <c r="AH34" i="1" s="1"/>
  <c r="AE29" i="1" a="1"/>
  <c r="AE29" i="1" s="1"/>
  <c r="AE33" i="1" a="1"/>
  <c r="AE33" i="1" s="1"/>
  <c r="AD33" i="1"/>
  <c r="AL5" i="1" l="1"/>
  <c r="AE34" i="1" a="1"/>
  <c r="AE34" i="1" s="1"/>
  <c r="AD34" i="1"/>
  <c r="AE30" i="1" a="1"/>
  <c r="AE30" i="1" s="1"/>
  <c r="AD30" i="1"/>
  <c r="AC35" i="1"/>
  <c r="AH35" i="1" s="1"/>
  <c r="AC31" i="1"/>
  <c r="AH31" i="1" s="1"/>
  <c r="AL6" i="1" l="1"/>
  <c r="AQ5" i="1"/>
  <c r="AE35" i="1" a="1"/>
  <c r="AE35" i="1" s="1"/>
  <c r="AD35" i="1"/>
  <c r="AD31" i="1"/>
  <c r="AE31" i="1" a="1"/>
  <c r="AE31" i="1" s="1"/>
  <c r="AN5" i="1" a="1"/>
  <c r="AN5" i="1" s="1"/>
  <c r="AM5" i="1"/>
  <c r="AL7" i="1" l="1"/>
  <c r="AQ6" i="1"/>
  <c r="AN6" i="1" a="1"/>
  <c r="AN6" i="1" s="1"/>
  <c r="AM6" i="1"/>
  <c r="AL8" i="1" l="1"/>
  <c r="AQ7" i="1"/>
  <c r="AN7" i="1" a="1"/>
  <c r="AN7" i="1" s="1"/>
  <c r="AM7" i="1"/>
  <c r="AL9" i="1" l="1"/>
  <c r="AQ8" i="1"/>
  <c r="AN8" i="1" a="1"/>
  <c r="AN8" i="1" s="1"/>
  <c r="AM8" i="1"/>
  <c r="AL10" i="1" l="1"/>
  <c r="AQ9" i="1"/>
  <c r="AN9" i="1" a="1"/>
  <c r="AN9" i="1" s="1"/>
  <c r="AM9" i="1"/>
  <c r="AL11" i="1" l="1"/>
  <c r="AQ10" i="1"/>
  <c r="AN10" i="1" a="1"/>
  <c r="AN10" i="1" s="1"/>
  <c r="AM10" i="1"/>
  <c r="AL12" i="1" l="1"/>
  <c r="AQ11" i="1"/>
  <c r="AN11" i="1" a="1"/>
  <c r="AN11" i="1" s="1"/>
  <c r="AM11" i="1"/>
  <c r="AL13" i="1" l="1"/>
  <c r="AQ12" i="1"/>
  <c r="AN12" i="1" a="1"/>
  <c r="AN12" i="1" s="1"/>
  <c r="AM12" i="1"/>
  <c r="AL14" i="1" l="1"/>
  <c r="AQ13" i="1"/>
  <c r="AN13" i="1" a="1"/>
  <c r="AN13" i="1" s="1"/>
  <c r="AM13" i="1"/>
  <c r="AL15" i="1" l="1"/>
  <c r="AQ14" i="1"/>
  <c r="AM14" i="1"/>
  <c r="AN14" i="1" a="1"/>
  <c r="AN14" i="1" s="1"/>
  <c r="AL16" i="1" l="1"/>
  <c r="AQ15" i="1"/>
  <c r="AM15" i="1"/>
  <c r="AN15" i="1" a="1"/>
  <c r="AN15" i="1" s="1"/>
  <c r="AL17" i="1" l="1"/>
  <c r="AQ16" i="1"/>
  <c r="AN16" i="1" a="1"/>
  <c r="AN16" i="1" s="1"/>
  <c r="AM16" i="1"/>
  <c r="AL18" i="1" l="1"/>
  <c r="AQ17" i="1"/>
  <c r="AM17" i="1"/>
  <c r="AN17" i="1" a="1"/>
  <c r="AN17" i="1" s="1"/>
  <c r="AL19" i="1" l="1"/>
  <c r="AQ18" i="1"/>
  <c r="AN18" i="1" a="1"/>
  <c r="AN18" i="1" s="1"/>
  <c r="AM18" i="1"/>
  <c r="AL20" i="1" l="1"/>
  <c r="AQ19" i="1"/>
  <c r="AN19" i="1" a="1"/>
  <c r="AN19" i="1" s="1"/>
  <c r="AM19" i="1"/>
  <c r="AL21" i="1" l="1"/>
  <c r="AQ20" i="1"/>
  <c r="AM20" i="1"/>
  <c r="AN20" i="1" a="1"/>
  <c r="AN20" i="1" s="1"/>
  <c r="AL22" i="1" l="1"/>
  <c r="AQ21" i="1"/>
  <c r="AM21" i="1"/>
  <c r="AN21" i="1" a="1"/>
  <c r="AN21" i="1" s="1"/>
  <c r="AL23" i="1" l="1"/>
  <c r="AQ22" i="1"/>
  <c r="AN22" i="1" a="1"/>
  <c r="AN22" i="1" s="1"/>
  <c r="AM22" i="1"/>
  <c r="AL24" i="1" l="1"/>
  <c r="AQ23" i="1"/>
  <c r="AN23" i="1" a="1"/>
  <c r="AN23" i="1" s="1"/>
  <c r="AM23" i="1"/>
  <c r="AL25" i="1" l="1"/>
  <c r="AQ24" i="1"/>
  <c r="AN24" i="1" a="1"/>
  <c r="AN24" i="1" s="1"/>
  <c r="AM24" i="1"/>
  <c r="AL26" i="1" l="1"/>
  <c r="AQ25" i="1"/>
  <c r="AN25" i="1" a="1"/>
  <c r="AN25" i="1" s="1"/>
  <c r="AM25" i="1"/>
  <c r="AL27" i="1" l="1"/>
  <c r="AQ26" i="1"/>
  <c r="AN26" i="1" a="1"/>
  <c r="AN26" i="1" s="1"/>
  <c r="AM26" i="1"/>
  <c r="AQ27" i="1" l="1"/>
  <c r="AL28" i="1"/>
  <c r="AL32" i="1"/>
  <c r="AQ32" i="1" s="1"/>
  <c r="AM27" i="1"/>
  <c r="AN27" i="1" a="1"/>
  <c r="AN27" i="1" s="1"/>
  <c r="AQ28" i="1" l="1"/>
  <c r="AL33" i="1"/>
  <c r="AQ33" i="1" s="1"/>
  <c r="AL29" i="1"/>
  <c r="AM28" i="1"/>
  <c r="AN28" i="1" a="1"/>
  <c r="AN28" i="1" s="1"/>
  <c r="AM32" i="1"/>
  <c r="AN32" i="1" a="1"/>
  <c r="AN32" i="1" s="1"/>
  <c r="AQ29" i="1" l="1"/>
  <c r="AL30" i="1"/>
  <c r="AL34" i="1"/>
  <c r="AQ34" i="1" s="1"/>
  <c r="AN33" i="1" a="1"/>
  <c r="AN33" i="1" s="1"/>
  <c r="AM33" i="1"/>
  <c r="AN29" i="1" a="1"/>
  <c r="AN29" i="1" s="1"/>
  <c r="AM29" i="1"/>
  <c r="AQ30" i="1" l="1"/>
  <c r="AL35" i="1"/>
  <c r="AL31" i="1"/>
  <c r="AQ31" i="1" s="1"/>
  <c r="AM34" i="1"/>
  <c r="AN34" i="1" a="1"/>
  <c r="AN34" i="1" s="1"/>
  <c r="AM30" i="1"/>
  <c r="AN30" i="1" a="1"/>
  <c r="AN30" i="1" s="1"/>
  <c r="AQ35" i="1" l="1"/>
  <c r="AU5" i="1"/>
  <c r="AN35" i="1" a="1"/>
  <c r="AN35" i="1" s="1"/>
  <c r="AM35" i="1"/>
  <c r="AN31" i="1" a="1"/>
  <c r="AN31" i="1" s="1"/>
  <c r="AM31" i="1"/>
  <c r="AZ5" i="1" l="1"/>
  <c r="AW5" i="1" a="1"/>
  <c r="AW5" i="1" s="1"/>
  <c r="AU6" i="1"/>
  <c r="AV5" i="1"/>
  <c r="AZ6" i="1" l="1"/>
  <c r="AV6" i="1"/>
  <c r="AW6" i="1" a="1"/>
  <c r="AW6" i="1" s="1"/>
  <c r="AU7" i="1"/>
  <c r="AZ7" i="1" l="1"/>
  <c r="AU8" i="1"/>
  <c r="AW7" i="1" a="1"/>
  <c r="AW7" i="1" s="1"/>
  <c r="AV7" i="1"/>
  <c r="AZ8" i="1" l="1"/>
  <c r="AV8" i="1"/>
  <c r="AW8" i="1" a="1"/>
  <c r="AW8" i="1" s="1"/>
  <c r="AU9" i="1"/>
  <c r="AZ9" i="1" l="1"/>
  <c r="AV9" i="1"/>
  <c r="AW9" i="1" a="1"/>
  <c r="AW9" i="1" s="1"/>
  <c r="AU10" i="1"/>
  <c r="AZ10" i="1" l="1"/>
  <c r="AV10" i="1"/>
  <c r="AU11" i="1"/>
  <c r="AW10" i="1" a="1"/>
  <c r="AW10" i="1" s="1"/>
  <c r="AZ11" i="1" l="1"/>
  <c r="AV11" i="1"/>
  <c r="AU12" i="1"/>
  <c r="AW11" i="1" a="1"/>
  <c r="AW11" i="1" s="1"/>
  <c r="AZ12" i="1" l="1"/>
  <c r="AW12" i="1" a="1"/>
  <c r="AW12" i="1" s="1"/>
  <c r="AU13" i="1"/>
  <c r="AV12" i="1"/>
  <c r="AZ13" i="1" l="1"/>
  <c r="AW13" i="1" a="1"/>
  <c r="AW13" i="1" s="1"/>
  <c r="AU14" i="1"/>
  <c r="AV13" i="1"/>
  <c r="AZ14" i="1" l="1"/>
  <c r="AW14" i="1" a="1"/>
  <c r="AW14" i="1" s="1"/>
  <c r="AU15" i="1"/>
  <c r="AV14" i="1"/>
  <c r="AZ15" i="1" l="1"/>
  <c r="AV15" i="1"/>
  <c r="AW15" i="1" a="1"/>
  <c r="AW15" i="1" s="1"/>
  <c r="AU16" i="1"/>
  <c r="AZ16" i="1" l="1"/>
  <c r="AW16" i="1" a="1"/>
  <c r="AW16" i="1" s="1"/>
  <c r="AU17" i="1"/>
  <c r="AV16" i="1"/>
  <c r="AZ17" i="1" l="1"/>
  <c r="AU18" i="1"/>
  <c r="AW17" i="1" a="1"/>
  <c r="AW17" i="1" s="1"/>
  <c r="AV17" i="1"/>
  <c r="AZ18" i="1" l="1"/>
  <c r="AU19" i="1"/>
  <c r="AV18" i="1"/>
  <c r="AW18" i="1" a="1"/>
  <c r="AW18" i="1" s="1"/>
  <c r="AZ19" i="1" l="1"/>
  <c r="AU20" i="1"/>
  <c r="AV19" i="1"/>
  <c r="AW19" i="1" a="1"/>
  <c r="AW19" i="1" s="1"/>
  <c r="AZ20" i="1" l="1"/>
  <c r="AW20" i="1" a="1"/>
  <c r="AW20" i="1" s="1"/>
  <c r="AU21" i="1"/>
  <c r="AV20" i="1"/>
  <c r="AZ21" i="1" l="1"/>
  <c r="AU22" i="1"/>
  <c r="AW21" i="1" a="1"/>
  <c r="AW21" i="1" s="1"/>
  <c r="AV21" i="1"/>
  <c r="AZ22" i="1" l="1"/>
  <c r="AV22" i="1"/>
  <c r="AU23" i="1"/>
  <c r="AW22" i="1" a="1"/>
  <c r="AW22" i="1" s="1"/>
  <c r="AZ23" i="1" l="1"/>
  <c r="AU24" i="1"/>
  <c r="AV23" i="1"/>
  <c r="AW23" i="1" a="1"/>
  <c r="AW23" i="1" s="1"/>
  <c r="AZ24" i="1" l="1"/>
  <c r="AU25" i="1"/>
  <c r="AW24" i="1" a="1"/>
  <c r="AW24" i="1" s="1"/>
  <c r="AV24" i="1"/>
  <c r="AZ25" i="1" l="1"/>
  <c r="AU26" i="1"/>
  <c r="AW25" i="1" a="1"/>
  <c r="AW25" i="1" s="1"/>
  <c r="AV25" i="1"/>
  <c r="AZ26" i="1" l="1"/>
  <c r="AV26" i="1"/>
  <c r="AW26" i="1" a="1"/>
  <c r="AW26" i="1" s="1"/>
  <c r="AU27" i="1"/>
  <c r="AZ27" i="1" l="1"/>
  <c r="AU32" i="1"/>
  <c r="AU28" i="1"/>
  <c r="AV27" i="1"/>
  <c r="AW27" i="1" a="1"/>
  <c r="AW27" i="1" s="1"/>
  <c r="AZ28" i="1" l="1"/>
  <c r="AU33" i="1"/>
  <c r="AV28" i="1"/>
  <c r="AW28" i="1" a="1"/>
  <c r="AW28" i="1" s="1"/>
  <c r="AU29" i="1"/>
  <c r="AZ32" i="1"/>
  <c r="AV32" i="1"/>
  <c r="AW32" i="1" a="1"/>
  <c r="AW32" i="1" s="1"/>
  <c r="AZ29" i="1" l="1"/>
  <c r="AW29" i="1" a="1"/>
  <c r="AW29" i="1" s="1"/>
  <c r="AV29" i="1"/>
  <c r="AU30" i="1"/>
  <c r="AU34" i="1"/>
  <c r="AZ33" i="1"/>
  <c r="AV33" i="1"/>
  <c r="AW33" i="1" a="1"/>
  <c r="AW33" i="1" s="1"/>
  <c r="AZ34" i="1" l="1"/>
  <c r="AV34" i="1"/>
  <c r="B39" i="1"/>
  <c r="AW34" i="1" a="1"/>
  <c r="AW34" i="1" s="1"/>
  <c r="AZ30" i="1"/>
  <c r="AU31" i="1"/>
  <c r="AV30" i="1"/>
  <c r="AW30" i="1" a="1"/>
  <c r="AW30" i="1" s="1"/>
  <c r="B40" i="1" l="1"/>
  <c r="G39" i="1"/>
  <c r="C39" i="1"/>
  <c r="D39" i="1" a="1"/>
  <c r="D39" i="1" s="1"/>
  <c r="AZ31" i="1"/>
  <c r="AV31" i="1"/>
  <c r="AW31" i="1" a="1"/>
  <c r="AW31" i="1" s="1"/>
  <c r="B41" i="1" l="1"/>
  <c r="G40" i="1"/>
  <c r="D40" i="1" a="1"/>
  <c r="D40" i="1" s="1"/>
  <c r="C40" i="1"/>
  <c r="B42" i="1" l="1"/>
  <c r="G41" i="1"/>
  <c r="C41" i="1"/>
  <c r="D41" i="1" a="1"/>
  <c r="D41" i="1" s="1"/>
  <c r="B43" i="1" l="1"/>
  <c r="G42" i="1"/>
  <c r="D42" i="1" a="1"/>
  <c r="D42" i="1" s="1"/>
  <c r="C42" i="1"/>
  <c r="B44" i="1" l="1"/>
  <c r="G43" i="1"/>
  <c r="C43" i="1"/>
  <c r="D43" i="1" a="1"/>
  <c r="D43" i="1" s="1"/>
  <c r="B45" i="1" l="1"/>
  <c r="G44" i="1"/>
  <c r="D44" i="1" a="1"/>
  <c r="D44" i="1" s="1"/>
  <c r="C44" i="1"/>
  <c r="B46" i="1" l="1"/>
  <c r="G45" i="1"/>
  <c r="D45" i="1" a="1"/>
  <c r="D45" i="1" s="1"/>
  <c r="C45" i="1"/>
  <c r="B47" i="1" l="1"/>
  <c r="G46" i="1"/>
  <c r="D46" i="1" a="1"/>
  <c r="D46" i="1" s="1"/>
  <c r="C46" i="1"/>
  <c r="B48" i="1" l="1"/>
  <c r="G47" i="1"/>
  <c r="C47" i="1"/>
  <c r="D47" i="1" a="1"/>
  <c r="D47" i="1" s="1"/>
  <c r="B49" i="1" l="1"/>
  <c r="G48" i="1"/>
  <c r="C48" i="1"/>
  <c r="D48" i="1" a="1"/>
  <c r="D48" i="1" s="1"/>
  <c r="B50" i="1" l="1"/>
  <c r="G49" i="1"/>
  <c r="C49" i="1"/>
  <c r="D49" i="1" a="1"/>
  <c r="D49" i="1" s="1"/>
  <c r="B51" i="1" l="1"/>
  <c r="G50" i="1"/>
  <c r="D50" i="1" a="1"/>
  <c r="D50" i="1" s="1"/>
  <c r="C50" i="1"/>
  <c r="B52" i="1" l="1"/>
  <c r="G51" i="1"/>
  <c r="C51" i="1"/>
  <c r="D51" i="1" a="1"/>
  <c r="D51" i="1" s="1"/>
  <c r="B53" i="1" l="1"/>
  <c r="G52" i="1"/>
  <c r="D52" i="1" a="1"/>
  <c r="D52" i="1" s="1"/>
  <c r="C52" i="1"/>
  <c r="B54" i="1" l="1"/>
  <c r="G53" i="1"/>
  <c r="D53" i="1" a="1"/>
  <c r="D53" i="1" s="1"/>
  <c r="C53" i="1"/>
  <c r="B55" i="1" l="1"/>
  <c r="G54" i="1"/>
  <c r="C54" i="1"/>
  <c r="D54" i="1" a="1"/>
  <c r="D54" i="1" s="1"/>
  <c r="B56" i="1" l="1"/>
  <c r="G55" i="1"/>
  <c r="C55" i="1"/>
  <c r="D55" i="1" a="1"/>
  <c r="D55" i="1" s="1"/>
  <c r="B57" i="1" l="1"/>
  <c r="G56" i="1"/>
  <c r="D56" i="1" a="1"/>
  <c r="D56" i="1" s="1"/>
  <c r="C56" i="1"/>
  <c r="B58" i="1" l="1"/>
  <c r="G57" i="1"/>
  <c r="C57" i="1"/>
  <c r="D57" i="1" a="1"/>
  <c r="D57" i="1" s="1"/>
  <c r="B59" i="1" l="1"/>
  <c r="G58" i="1"/>
  <c r="D58" i="1" a="1"/>
  <c r="D58" i="1" s="1"/>
  <c r="C58" i="1"/>
  <c r="B60" i="1" l="1"/>
  <c r="G59" i="1"/>
  <c r="D59" i="1" a="1"/>
  <c r="D59" i="1" s="1"/>
  <c r="C59" i="1"/>
  <c r="B61" i="1" l="1"/>
  <c r="G60" i="1"/>
  <c r="C60" i="1"/>
  <c r="D60" i="1" a="1"/>
  <c r="D60" i="1" s="1"/>
  <c r="G61" i="1" l="1"/>
  <c r="B66" i="1"/>
  <c r="B62" i="1"/>
  <c r="C61" i="1"/>
  <c r="D61" i="1" a="1"/>
  <c r="D61" i="1" s="1"/>
  <c r="G62" i="1" l="1"/>
  <c r="B67" i="1"/>
  <c r="B63" i="1"/>
  <c r="C62" i="1"/>
  <c r="D62" i="1" a="1"/>
  <c r="D62" i="1" s="1"/>
  <c r="G66" i="1"/>
  <c r="C66" i="1"/>
  <c r="D66" i="1" a="1"/>
  <c r="D66" i="1" s="1"/>
  <c r="G67" i="1" l="1"/>
  <c r="D67" i="1" a="1"/>
  <c r="D67" i="1" s="1"/>
  <c r="C67" i="1"/>
  <c r="G63" i="1"/>
  <c r="B68" i="1"/>
  <c r="B64" i="1"/>
  <c r="C63" i="1"/>
  <c r="D63" i="1" a="1"/>
  <c r="D63" i="1" s="1"/>
  <c r="G68" i="1" l="1"/>
  <c r="C68" i="1"/>
  <c r="D68" i="1" a="1"/>
  <c r="D68" i="1" s="1"/>
  <c r="G64" i="1"/>
  <c r="B65" i="1"/>
  <c r="B69" i="1"/>
  <c r="C64" i="1"/>
  <c r="D64" i="1" a="1"/>
  <c r="D64" i="1" s="1"/>
  <c r="G69" i="1" l="1"/>
  <c r="D69" i="1" a="1"/>
  <c r="D69" i="1" s="1"/>
  <c r="K39" i="1"/>
  <c r="C69" i="1"/>
  <c r="G65" i="1"/>
  <c r="D65" i="1" a="1"/>
  <c r="D65" i="1" s="1"/>
  <c r="C65" i="1"/>
  <c r="L39" i="1" l="1"/>
  <c r="P39" i="1"/>
  <c r="M39" i="1" a="1"/>
  <c r="M39" i="1" s="1"/>
  <c r="K40" i="1"/>
  <c r="P40" i="1" l="1"/>
  <c r="M40" i="1" a="1"/>
  <c r="M40" i="1" s="1"/>
  <c r="K41" i="1"/>
  <c r="L40" i="1"/>
  <c r="P41" i="1" l="1"/>
  <c r="K42" i="1"/>
  <c r="L41" i="1"/>
  <c r="M41" i="1" a="1"/>
  <c r="M41" i="1" s="1"/>
  <c r="P42" i="1" l="1"/>
  <c r="M42" i="1" a="1"/>
  <c r="M42" i="1" s="1"/>
  <c r="K43" i="1"/>
  <c r="L42" i="1"/>
  <c r="P43" i="1" l="1"/>
  <c r="L43" i="1"/>
  <c r="M43" i="1" a="1"/>
  <c r="M43" i="1" s="1"/>
  <c r="K44" i="1"/>
  <c r="P44" i="1" l="1"/>
  <c r="M44" i="1" a="1"/>
  <c r="M44" i="1" s="1"/>
  <c r="K45" i="1"/>
  <c r="L44" i="1"/>
  <c r="P45" i="1" l="1"/>
  <c r="K46" i="1"/>
  <c r="L45" i="1"/>
  <c r="M45" i="1" a="1"/>
  <c r="M45" i="1" s="1"/>
  <c r="P46" i="1" l="1"/>
  <c r="L46" i="1"/>
  <c r="M46" i="1" a="1"/>
  <c r="M46" i="1" s="1"/>
  <c r="K47" i="1"/>
  <c r="P47" i="1" l="1"/>
  <c r="L47" i="1"/>
  <c r="M47" i="1" a="1"/>
  <c r="M47" i="1" s="1"/>
  <c r="K48" i="1"/>
  <c r="P48" i="1" l="1"/>
  <c r="K49" i="1"/>
  <c r="L48" i="1"/>
  <c r="M48" i="1" a="1"/>
  <c r="M48" i="1" s="1"/>
  <c r="P49" i="1" l="1"/>
  <c r="K50" i="1"/>
  <c r="M49" i="1" a="1"/>
  <c r="M49" i="1" s="1"/>
  <c r="L49" i="1"/>
  <c r="P50" i="1" l="1"/>
  <c r="K51" i="1"/>
  <c r="L50" i="1"/>
  <c r="M50" i="1" a="1"/>
  <c r="M50" i="1" s="1"/>
  <c r="P51" i="1" l="1"/>
  <c r="M51" i="1" a="1"/>
  <c r="M51" i="1" s="1"/>
  <c r="K52" i="1"/>
  <c r="L51" i="1"/>
  <c r="P52" i="1" l="1"/>
  <c r="M52" i="1" a="1"/>
  <c r="M52" i="1" s="1"/>
  <c r="L52" i="1"/>
  <c r="K53" i="1"/>
  <c r="P53" i="1" l="1"/>
  <c r="K54" i="1"/>
  <c r="L53" i="1"/>
  <c r="M53" i="1" a="1"/>
  <c r="M53" i="1" s="1"/>
  <c r="P54" i="1" l="1"/>
  <c r="K55" i="1"/>
  <c r="M54" i="1" a="1"/>
  <c r="M54" i="1" s="1"/>
  <c r="L54" i="1"/>
  <c r="P55" i="1" l="1"/>
  <c r="M55" i="1" a="1"/>
  <c r="M55" i="1" s="1"/>
  <c r="K56" i="1"/>
  <c r="L55" i="1"/>
  <c r="P56" i="1" l="1"/>
  <c r="K57" i="1"/>
  <c r="L56" i="1"/>
  <c r="M56" i="1" a="1"/>
  <c r="M56" i="1" s="1"/>
  <c r="P57" i="1" l="1"/>
  <c r="K58" i="1"/>
  <c r="M57" i="1" a="1"/>
  <c r="M57" i="1" s="1"/>
  <c r="L57" i="1"/>
  <c r="P58" i="1" l="1"/>
  <c r="K59" i="1"/>
  <c r="M58" i="1" a="1"/>
  <c r="M58" i="1" s="1"/>
  <c r="L58" i="1"/>
  <c r="P59" i="1" l="1"/>
  <c r="M59" i="1" a="1"/>
  <c r="M59" i="1" s="1"/>
  <c r="L59" i="1"/>
  <c r="K60" i="1"/>
  <c r="P60" i="1" l="1"/>
  <c r="L60" i="1"/>
  <c r="K61" i="1"/>
  <c r="M60" i="1" a="1"/>
  <c r="M60" i="1" s="1"/>
  <c r="P61" i="1" l="1"/>
  <c r="K66" i="1"/>
  <c r="L61" i="1"/>
  <c r="K62" i="1"/>
  <c r="M61" i="1" a="1"/>
  <c r="M61" i="1" s="1"/>
  <c r="P66" i="1" l="1"/>
  <c r="M66" i="1" a="1"/>
  <c r="M66" i="1" s="1"/>
  <c r="L66" i="1"/>
  <c r="P62" i="1"/>
  <c r="K63" i="1"/>
  <c r="M62" i="1" a="1"/>
  <c r="M62" i="1" s="1"/>
  <c r="L62" i="1"/>
  <c r="K67" i="1"/>
  <c r="P63" i="1" l="1"/>
  <c r="L63" i="1"/>
  <c r="K68" i="1"/>
  <c r="M63" i="1" a="1"/>
  <c r="M63" i="1" s="1"/>
  <c r="K64" i="1"/>
  <c r="P67" i="1"/>
  <c r="M67" i="1" a="1"/>
  <c r="M67" i="1" s="1"/>
  <c r="L67" i="1"/>
  <c r="P64" i="1" l="1"/>
  <c r="L64" i="1"/>
  <c r="K65" i="1"/>
  <c r="K69" i="1"/>
  <c r="M64" i="1" a="1"/>
  <c r="M64" i="1" s="1"/>
  <c r="P68" i="1"/>
  <c r="M68" i="1" a="1"/>
  <c r="M68" i="1" s="1"/>
  <c r="L68" i="1"/>
  <c r="P69" i="1" l="1"/>
  <c r="M69" i="1" a="1"/>
  <c r="M69" i="1" s="1"/>
  <c r="T39" i="1"/>
  <c r="L69" i="1"/>
  <c r="P65" i="1"/>
  <c r="L65" i="1"/>
  <c r="M65" i="1" a="1"/>
  <c r="M65" i="1" s="1"/>
  <c r="Y39" i="1" l="1"/>
  <c r="T40" i="1"/>
  <c r="U39" i="1"/>
  <c r="V39" i="1" a="1"/>
  <c r="V39" i="1" s="1"/>
  <c r="Y40" i="1" l="1"/>
  <c r="T41" i="1"/>
  <c r="V40" i="1" a="1"/>
  <c r="V40" i="1" s="1"/>
  <c r="U40" i="1"/>
  <c r="Y41" i="1" l="1"/>
  <c r="T42" i="1"/>
  <c r="U41" i="1"/>
  <c r="V41" i="1" a="1"/>
  <c r="V41" i="1" s="1"/>
  <c r="Y42" i="1" l="1"/>
  <c r="T43" i="1"/>
  <c r="V42" i="1" a="1"/>
  <c r="V42" i="1" s="1"/>
  <c r="U42" i="1"/>
  <c r="Y43" i="1" l="1"/>
  <c r="U43" i="1"/>
  <c r="V43" i="1" a="1"/>
  <c r="V43" i="1" s="1"/>
  <c r="T44" i="1"/>
  <c r="Y44" i="1" l="1"/>
  <c r="U44" i="1"/>
  <c r="T45" i="1"/>
  <c r="V44" i="1" a="1"/>
  <c r="V44" i="1" s="1"/>
  <c r="Y45" i="1" l="1"/>
  <c r="T46" i="1"/>
  <c r="V45" i="1" a="1"/>
  <c r="V45" i="1" s="1"/>
  <c r="U45" i="1"/>
  <c r="Y46" i="1" l="1"/>
  <c r="U46" i="1"/>
  <c r="T47" i="1"/>
  <c r="V46" i="1" a="1"/>
  <c r="V46" i="1" s="1"/>
  <c r="Y47" i="1" l="1"/>
  <c r="T48" i="1"/>
  <c r="U47" i="1"/>
  <c r="V47" i="1" a="1"/>
  <c r="V47" i="1" s="1"/>
  <c r="Y48" i="1" l="1"/>
  <c r="V48" i="1" a="1"/>
  <c r="V48" i="1" s="1"/>
  <c r="U48" i="1"/>
  <c r="T49" i="1"/>
  <c r="Y49" i="1" l="1"/>
  <c r="T50" i="1"/>
  <c r="U49" i="1"/>
  <c r="V49" i="1" a="1"/>
  <c r="V49" i="1" s="1"/>
  <c r="Y50" i="1" l="1"/>
  <c r="U50" i="1"/>
  <c r="V50" i="1" a="1"/>
  <c r="V50" i="1" s="1"/>
  <c r="T51" i="1"/>
  <c r="Y51" i="1" l="1"/>
  <c r="T52" i="1"/>
  <c r="U51" i="1"/>
  <c r="V51" i="1" a="1"/>
  <c r="V51" i="1" s="1"/>
  <c r="Y52" i="1" l="1"/>
  <c r="T53" i="1"/>
  <c r="U52" i="1"/>
  <c r="V52" i="1" a="1"/>
  <c r="V52" i="1" s="1"/>
  <c r="Y53" i="1" l="1"/>
  <c r="V53" i="1" a="1"/>
  <c r="V53" i="1" s="1"/>
  <c r="U53" i="1"/>
  <c r="T54" i="1"/>
  <c r="Y54" i="1" l="1"/>
  <c r="V54" i="1" a="1"/>
  <c r="V54" i="1" s="1"/>
  <c r="T55" i="1"/>
  <c r="U54" i="1"/>
  <c r="Y55" i="1" l="1"/>
  <c r="V55" i="1" a="1"/>
  <c r="V55" i="1" s="1"/>
  <c r="U55" i="1"/>
  <c r="T56" i="1"/>
  <c r="Y56" i="1" l="1"/>
  <c r="U56" i="1"/>
  <c r="V56" i="1" a="1"/>
  <c r="V56" i="1" s="1"/>
  <c r="T57" i="1"/>
  <c r="Y57" i="1" l="1"/>
  <c r="T58" i="1"/>
  <c r="V57" i="1" a="1"/>
  <c r="V57" i="1" s="1"/>
  <c r="U57" i="1"/>
  <c r="Y58" i="1" l="1"/>
  <c r="U58" i="1"/>
  <c r="T59" i="1"/>
  <c r="V58" i="1" a="1"/>
  <c r="V58" i="1" s="1"/>
  <c r="Y59" i="1" l="1"/>
  <c r="U59" i="1"/>
  <c r="V59" i="1" a="1"/>
  <c r="V59" i="1" s="1"/>
  <c r="T60" i="1"/>
  <c r="Y60" i="1" l="1"/>
  <c r="U60" i="1"/>
  <c r="T61" i="1"/>
  <c r="V60" i="1" a="1"/>
  <c r="V60" i="1" s="1"/>
  <c r="Y61" i="1" l="1"/>
  <c r="T62" i="1"/>
  <c r="V61" i="1" a="1"/>
  <c r="V61" i="1" s="1"/>
  <c r="T66" i="1"/>
  <c r="U61" i="1"/>
  <c r="Y62" i="1" l="1"/>
  <c r="V62" i="1" a="1"/>
  <c r="V62" i="1" s="1"/>
  <c r="T63" i="1"/>
  <c r="T67" i="1"/>
  <c r="U62" i="1"/>
  <c r="Y66" i="1"/>
  <c r="U66" i="1"/>
  <c r="V66" i="1" a="1"/>
  <c r="V66" i="1" s="1"/>
  <c r="Y63" i="1" l="1"/>
  <c r="V63" i="1" a="1"/>
  <c r="V63" i="1" s="1"/>
  <c r="T68" i="1"/>
  <c r="T64" i="1"/>
  <c r="U63" i="1"/>
  <c r="Y67" i="1"/>
  <c r="V67" i="1" a="1"/>
  <c r="V67" i="1" s="1"/>
  <c r="U67" i="1"/>
  <c r="Y64" i="1" l="1"/>
  <c r="U64" i="1"/>
  <c r="T69" i="1"/>
  <c r="V64" i="1" a="1"/>
  <c r="V64" i="1" s="1"/>
  <c r="T65" i="1"/>
  <c r="Y68" i="1"/>
  <c r="U68" i="1"/>
  <c r="AC39" i="1"/>
  <c r="V68" i="1" a="1"/>
  <c r="V68" i="1" s="1"/>
  <c r="Y65" i="1" l="1"/>
  <c r="V65" i="1" a="1"/>
  <c r="V65" i="1" s="1"/>
  <c r="U65" i="1"/>
  <c r="AH39" i="1"/>
  <c r="AD39" i="1"/>
  <c r="AC40" i="1"/>
  <c r="AE39" i="1" a="1"/>
  <c r="AE39" i="1" s="1"/>
  <c r="Y69" i="1"/>
  <c r="V69" i="1" a="1"/>
  <c r="V69" i="1" s="1"/>
  <c r="U69" i="1"/>
  <c r="AH40" i="1" l="1"/>
  <c r="AC41" i="1"/>
  <c r="AE40" i="1" a="1"/>
  <c r="AE40" i="1" s="1"/>
  <c r="AD40" i="1"/>
  <c r="AH41" i="1" l="1"/>
  <c r="AC42" i="1"/>
  <c r="AD41" i="1"/>
  <c r="AE41" i="1" a="1"/>
  <c r="AE41" i="1" s="1"/>
  <c r="AH42" i="1" l="1"/>
  <c r="AD42" i="1"/>
  <c r="AC43" i="1"/>
  <c r="AE42" i="1" a="1"/>
  <c r="AE42" i="1" s="1"/>
  <c r="AH43" i="1" l="1"/>
  <c r="AD43" i="1"/>
  <c r="AC44" i="1"/>
  <c r="AE43" i="1" a="1"/>
  <c r="AE43" i="1" s="1"/>
  <c r="AH44" i="1" l="1"/>
  <c r="AC45" i="1"/>
  <c r="AE44" i="1" a="1"/>
  <c r="AE44" i="1" s="1"/>
  <c r="AD44" i="1"/>
  <c r="AH45" i="1" l="1"/>
  <c r="AD45" i="1"/>
  <c r="AE45" i="1" a="1"/>
  <c r="AE45" i="1" s="1"/>
  <c r="AC46" i="1"/>
  <c r="AH46" i="1" l="1"/>
  <c r="AD46" i="1"/>
  <c r="AE46" i="1" a="1"/>
  <c r="AE46" i="1" s="1"/>
  <c r="AC47" i="1"/>
  <c r="AH47" i="1" l="1"/>
  <c r="AC48" i="1"/>
  <c r="AE47" i="1" a="1"/>
  <c r="AE47" i="1" s="1"/>
  <c r="AD47" i="1"/>
  <c r="AH48" i="1" l="1"/>
  <c r="AC49" i="1"/>
  <c r="AE48" i="1" a="1"/>
  <c r="AE48" i="1" s="1"/>
  <c r="AD48" i="1"/>
  <c r="AH49" i="1" l="1"/>
  <c r="AC50" i="1"/>
  <c r="AD49" i="1"/>
  <c r="AE49" i="1" a="1"/>
  <c r="AE49" i="1" s="1"/>
  <c r="AH50" i="1" l="1"/>
  <c r="AC51" i="1"/>
  <c r="AD50" i="1"/>
  <c r="AE50" i="1" a="1"/>
  <c r="AE50" i="1" s="1"/>
  <c r="AH51" i="1" l="1"/>
  <c r="AD51" i="1"/>
  <c r="AC52" i="1"/>
  <c r="AE51" i="1" a="1"/>
  <c r="AE51" i="1" s="1"/>
  <c r="AH52" i="1" l="1"/>
  <c r="AD52" i="1"/>
  <c r="AC53" i="1"/>
  <c r="AE52" i="1" a="1"/>
  <c r="AE52" i="1" s="1"/>
  <c r="AH53" i="1" l="1"/>
  <c r="AC54" i="1"/>
  <c r="AE53" i="1" a="1"/>
  <c r="AE53" i="1" s="1"/>
  <c r="AD53" i="1"/>
  <c r="AH54" i="1" l="1"/>
  <c r="AD54" i="1"/>
  <c r="AE54" i="1" a="1"/>
  <c r="AE54" i="1" s="1"/>
  <c r="AC55" i="1"/>
  <c r="AH55" i="1" l="1"/>
  <c r="AE55" i="1" a="1"/>
  <c r="AE55" i="1" s="1"/>
  <c r="AC56" i="1"/>
  <c r="AD55" i="1"/>
  <c r="AH56" i="1" l="1"/>
  <c r="AE56" i="1" a="1"/>
  <c r="AE56" i="1" s="1"/>
  <c r="AC57" i="1"/>
  <c r="AD56" i="1"/>
  <c r="AH57" i="1" l="1"/>
  <c r="AE57" i="1" a="1"/>
  <c r="AE57" i="1" s="1"/>
  <c r="AC58" i="1"/>
  <c r="AD57" i="1"/>
  <c r="AH58" i="1" l="1"/>
  <c r="AE58" i="1" a="1"/>
  <c r="AE58" i="1" s="1"/>
  <c r="AC59" i="1"/>
  <c r="AD58" i="1"/>
  <c r="AH59" i="1" l="1"/>
  <c r="AE59" i="1" a="1"/>
  <c r="AE59" i="1" s="1"/>
  <c r="AD59" i="1"/>
  <c r="AC60" i="1"/>
  <c r="AH60" i="1" l="1"/>
  <c r="AC61" i="1"/>
  <c r="AD60" i="1"/>
  <c r="AE60" i="1" a="1"/>
  <c r="AE60" i="1" s="1"/>
  <c r="AH61" i="1" l="1"/>
  <c r="AC62" i="1"/>
  <c r="AC66" i="1"/>
  <c r="AE61" i="1" a="1"/>
  <c r="AE61" i="1" s="1"/>
  <c r="AD61" i="1"/>
  <c r="AH66" i="1" l="1"/>
  <c r="AD66" i="1"/>
  <c r="AE66" i="1" a="1"/>
  <c r="AE66" i="1" s="1"/>
  <c r="AH62" i="1"/>
  <c r="AC67" i="1"/>
  <c r="AC63" i="1"/>
  <c r="AE62" i="1" a="1"/>
  <c r="AE62" i="1" s="1"/>
  <c r="AD62" i="1"/>
  <c r="AH67" i="1" l="1"/>
  <c r="AD67" i="1"/>
  <c r="AE67" i="1" a="1"/>
  <c r="AE67" i="1" s="1"/>
  <c r="AH63" i="1"/>
  <c r="AC68" i="1"/>
  <c r="AC64" i="1"/>
  <c r="AD63" i="1"/>
  <c r="AE63" i="1" a="1"/>
  <c r="AE63" i="1" s="1"/>
  <c r="AH68" i="1" l="1"/>
  <c r="AE68" i="1" a="1"/>
  <c r="AE68" i="1" s="1"/>
  <c r="AD68" i="1"/>
  <c r="AH64" i="1"/>
  <c r="AC69" i="1"/>
  <c r="AD64" i="1"/>
  <c r="AC65" i="1"/>
  <c r="AE64" i="1" a="1"/>
  <c r="AE64" i="1" s="1"/>
  <c r="AH65" i="1" l="1"/>
  <c r="AE65" i="1" a="1"/>
  <c r="AE65" i="1" s="1"/>
  <c r="AD65" i="1"/>
  <c r="AH69" i="1"/>
  <c r="AD69" i="1"/>
  <c r="AE69" i="1" a="1"/>
  <c r="AE69" i="1" s="1"/>
  <c r="AL39" i="1"/>
  <c r="AQ39" i="1" l="1"/>
  <c r="AM39" i="1"/>
  <c r="AN39" i="1" a="1"/>
  <c r="AN39" i="1" s="1"/>
  <c r="AL40" i="1"/>
  <c r="AQ40" i="1" l="1"/>
  <c r="AL41" i="1"/>
  <c r="AN40" i="1" a="1"/>
  <c r="AN40" i="1" s="1"/>
  <c r="AM40" i="1"/>
  <c r="AQ41" i="1" l="1"/>
  <c r="AN41" i="1" a="1"/>
  <c r="AN41" i="1" s="1"/>
  <c r="AM41" i="1"/>
  <c r="AL42" i="1"/>
  <c r="AQ42" i="1" l="1"/>
  <c r="AM42" i="1"/>
  <c r="AN42" i="1" a="1"/>
  <c r="AN42" i="1" s="1"/>
  <c r="AL43" i="1"/>
  <c r="AQ43" i="1" l="1"/>
  <c r="AL44" i="1"/>
  <c r="AM43" i="1"/>
  <c r="AN43" i="1" a="1"/>
  <c r="AN43" i="1" s="1"/>
  <c r="AQ44" i="1" l="1"/>
  <c r="AL45" i="1"/>
  <c r="AM44" i="1"/>
  <c r="AN44" i="1" a="1"/>
  <c r="AN44" i="1" s="1"/>
  <c r="AQ45" i="1" l="1"/>
  <c r="AN45" i="1" a="1"/>
  <c r="AN45" i="1" s="1"/>
  <c r="AL46" i="1"/>
  <c r="AM45" i="1"/>
  <c r="AQ46" i="1" l="1"/>
  <c r="AL47" i="1"/>
  <c r="AN46" i="1" a="1"/>
  <c r="AN46" i="1" s="1"/>
  <c r="AM46" i="1"/>
  <c r="AQ47" i="1" l="1"/>
  <c r="AL48" i="1"/>
  <c r="AM47" i="1"/>
  <c r="AN47" i="1" a="1"/>
  <c r="AN47" i="1" s="1"/>
  <c r="AQ48" i="1" l="1"/>
  <c r="AL49" i="1"/>
  <c r="AN48" i="1" a="1"/>
  <c r="AN48" i="1" s="1"/>
  <c r="AM48" i="1"/>
  <c r="AQ49" i="1" l="1"/>
  <c r="AN49" i="1" a="1"/>
  <c r="AN49" i="1" s="1"/>
  <c r="AL50" i="1"/>
  <c r="AM49" i="1"/>
  <c r="AQ50" i="1" l="1"/>
  <c r="AN50" i="1" a="1"/>
  <c r="AN50" i="1" s="1"/>
  <c r="AM50" i="1"/>
  <c r="AL51" i="1"/>
  <c r="AQ51" i="1" l="1"/>
  <c r="AL52" i="1"/>
  <c r="AM51" i="1"/>
  <c r="AN51" i="1" a="1"/>
  <c r="AN51" i="1" s="1"/>
  <c r="AQ52" i="1" l="1"/>
  <c r="AM52" i="1"/>
  <c r="AL53" i="1"/>
  <c r="AN52" i="1" a="1"/>
  <c r="AN52" i="1" s="1"/>
  <c r="AQ53" i="1" l="1"/>
  <c r="AM53" i="1"/>
  <c r="AN53" i="1" a="1"/>
  <c r="AN53" i="1" s="1"/>
  <c r="AL54" i="1"/>
  <c r="AQ54" i="1" l="1"/>
  <c r="AN54" i="1" a="1"/>
  <c r="AN54" i="1" s="1"/>
  <c r="AL55" i="1"/>
  <c r="AM54" i="1"/>
  <c r="AQ55" i="1" l="1"/>
  <c r="AL56" i="1"/>
  <c r="AM55" i="1"/>
  <c r="AN55" i="1" a="1"/>
  <c r="AN55" i="1" s="1"/>
  <c r="AQ56" i="1" l="1"/>
  <c r="AL57" i="1"/>
  <c r="AN56" i="1" a="1"/>
  <c r="AN56" i="1" s="1"/>
  <c r="AM56" i="1"/>
  <c r="AQ57" i="1" l="1"/>
  <c r="AN57" i="1" a="1"/>
  <c r="AN57" i="1" s="1"/>
  <c r="AL58" i="1"/>
  <c r="AM57" i="1"/>
  <c r="AQ58" i="1" l="1"/>
  <c r="AM58" i="1"/>
  <c r="AL59" i="1"/>
  <c r="AN58" i="1" a="1"/>
  <c r="AN58" i="1" s="1"/>
  <c r="AQ59" i="1" l="1"/>
  <c r="AL60" i="1"/>
  <c r="AM59" i="1"/>
  <c r="AN59" i="1" a="1"/>
  <c r="AN59" i="1" s="1"/>
  <c r="AQ60" i="1" l="1"/>
  <c r="AL61" i="1"/>
  <c r="AM60" i="1"/>
  <c r="AN60" i="1" a="1"/>
  <c r="AN60" i="1" s="1"/>
  <c r="AQ61" i="1" l="1"/>
  <c r="AL66" i="1"/>
  <c r="AM61" i="1"/>
  <c r="AN61" i="1" a="1"/>
  <c r="AN61" i="1" s="1"/>
  <c r="AL62" i="1"/>
  <c r="AQ62" i="1" l="1"/>
  <c r="AM62" i="1"/>
  <c r="AN62" i="1" a="1"/>
  <c r="AN62" i="1" s="1"/>
  <c r="AL63" i="1"/>
  <c r="AL67" i="1"/>
  <c r="AQ66" i="1"/>
  <c r="AN66" i="1" a="1"/>
  <c r="AN66" i="1" s="1"/>
  <c r="AM66" i="1"/>
  <c r="AQ67" i="1" l="1"/>
  <c r="AM67" i="1"/>
  <c r="AN67" i="1" a="1"/>
  <c r="AN67" i="1" s="1"/>
  <c r="AQ63" i="1"/>
  <c r="AL64" i="1"/>
  <c r="AL68" i="1"/>
  <c r="AM63" i="1"/>
  <c r="AN63" i="1" a="1"/>
  <c r="AN63" i="1" s="1"/>
  <c r="AQ64" i="1" l="1"/>
  <c r="AL69" i="1"/>
  <c r="AM64" i="1"/>
  <c r="AN64" i="1" a="1"/>
  <c r="AN64" i="1" s="1"/>
  <c r="AL65" i="1"/>
  <c r="AQ68" i="1"/>
  <c r="AU39" i="1"/>
  <c r="AM68" i="1"/>
  <c r="AN68" i="1" a="1"/>
  <c r="AN68" i="1" s="1"/>
  <c r="AQ65" i="1" l="1"/>
  <c r="AN65" i="1" a="1"/>
  <c r="AN65" i="1" s="1"/>
  <c r="AM65" i="1"/>
  <c r="AZ39" i="1"/>
  <c r="AW39" i="1" a="1"/>
  <c r="AW39" i="1" s="1"/>
  <c r="AU40" i="1"/>
  <c r="AV39" i="1"/>
  <c r="AQ69" i="1"/>
  <c r="AN69" i="1" a="1"/>
  <c r="AN69" i="1" s="1"/>
  <c r="AM69" i="1"/>
  <c r="AZ40" i="1" l="1"/>
  <c r="AU41" i="1"/>
  <c r="AV40" i="1"/>
  <c r="AW40" i="1" a="1"/>
  <c r="AW40" i="1" s="1"/>
  <c r="AZ41" i="1" l="1"/>
  <c r="AW41" i="1" a="1"/>
  <c r="AW41" i="1" s="1"/>
  <c r="AU42" i="1"/>
  <c r="AV41" i="1"/>
  <c r="AZ42" i="1" l="1"/>
  <c r="AW42" i="1" a="1"/>
  <c r="AW42" i="1" s="1"/>
  <c r="AV42" i="1"/>
  <c r="AU43" i="1"/>
  <c r="AZ43" i="1" l="1"/>
  <c r="AU44" i="1"/>
  <c r="AV43" i="1"/>
  <c r="AW43" i="1" a="1"/>
  <c r="AW43" i="1" s="1"/>
  <c r="AZ44" i="1" l="1"/>
  <c r="AU45" i="1"/>
  <c r="AW44" i="1" a="1"/>
  <c r="AW44" i="1" s="1"/>
  <c r="AV44" i="1"/>
  <c r="AZ45" i="1" l="1"/>
  <c r="AW45" i="1" a="1"/>
  <c r="AW45" i="1" s="1"/>
  <c r="AV45" i="1"/>
  <c r="AU46" i="1"/>
  <c r="AZ46" i="1" l="1"/>
  <c r="AW46" i="1" a="1"/>
  <c r="AW46" i="1" s="1"/>
  <c r="AV46" i="1"/>
  <c r="AU47" i="1"/>
  <c r="AZ47" i="1" l="1"/>
  <c r="AV47" i="1"/>
  <c r="AU48" i="1"/>
  <c r="AW47" i="1" a="1"/>
  <c r="AW47" i="1" s="1"/>
  <c r="AZ48" i="1" l="1"/>
  <c r="AU49" i="1"/>
  <c r="AV48" i="1"/>
  <c r="AW48" i="1" a="1"/>
  <c r="AW48" i="1" s="1"/>
  <c r="AZ49" i="1" l="1"/>
  <c r="AW49" i="1" a="1"/>
  <c r="AW49" i="1" s="1"/>
  <c r="AV49" i="1"/>
  <c r="AU50" i="1"/>
  <c r="AZ50" i="1" l="1"/>
  <c r="AU51" i="1"/>
  <c r="AW50" i="1" a="1"/>
  <c r="AW50" i="1" s="1"/>
  <c r="AV50" i="1"/>
  <c r="AZ51" i="1" l="1"/>
  <c r="AV51" i="1"/>
  <c r="AW51" i="1" a="1"/>
  <c r="AW51" i="1" s="1"/>
  <c r="AU52" i="1"/>
  <c r="AZ52" i="1" l="1"/>
  <c r="AW52" i="1" a="1"/>
  <c r="AW52" i="1" s="1"/>
  <c r="AV52" i="1"/>
  <c r="AU53" i="1"/>
  <c r="AZ53" i="1" l="1"/>
  <c r="AV53" i="1"/>
  <c r="AU54" i="1"/>
  <c r="AW53" i="1" a="1"/>
  <c r="AW53" i="1" s="1"/>
  <c r="AZ54" i="1" l="1"/>
  <c r="AW54" i="1" a="1"/>
  <c r="AW54" i="1" s="1"/>
  <c r="AV54" i="1"/>
  <c r="AU55" i="1"/>
  <c r="AZ55" i="1" l="1"/>
  <c r="AU56" i="1"/>
  <c r="AW55" i="1" a="1"/>
  <c r="AW55" i="1" s="1"/>
  <c r="AV55" i="1"/>
  <c r="AZ56" i="1" l="1"/>
  <c r="AU57" i="1"/>
  <c r="AW56" i="1" a="1"/>
  <c r="AW56" i="1" s="1"/>
  <c r="AV56" i="1"/>
  <c r="AZ57" i="1" l="1"/>
  <c r="AV57" i="1"/>
  <c r="AU58" i="1"/>
  <c r="AW57" i="1" a="1"/>
  <c r="AW57" i="1" s="1"/>
  <c r="AZ58" i="1" l="1"/>
  <c r="AV58" i="1"/>
  <c r="AU59" i="1"/>
  <c r="AW58" i="1" a="1"/>
  <c r="AW58" i="1" s="1"/>
  <c r="AZ59" i="1" l="1"/>
  <c r="AV59" i="1"/>
  <c r="AU60" i="1"/>
  <c r="AW59" i="1" a="1"/>
  <c r="AW59" i="1" s="1"/>
  <c r="AZ60" i="1" l="1"/>
  <c r="AV60" i="1"/>
  <c r="AU61" i="1"/>
  <c r="AW60" i="1" a="1"/>
  <c r="AW60" i="1" s="1"/>
  <c r="AZ61" i="1" l="1"/>
  <c r="AW61" i="1" a="1"/>
  <c r="AW61" i="1" s="1"/>
  <c r="AV61" i="1"/>
  <c r="AU66" i="1"/>
  <c r="AU62" i="1"/>
  <c r="AZ62" i="1" l="1"/>
  <c r="AU67" i="1"/>
  <c r="AW62" i="1" a="1"/>
  <c r="AW62" i="1" s="1"/>
  <c r="AV62" i="1"/>
  <c r="AU63" i="1"/>
  <c r="AZ66" i="1"/>
  <c r="AV66" i="1"/>
  <c r="AW66" i="1" a="1"/>
  <c r="AW66" i="1" s="1"/>
  <c r="AZ63" i="1" l="1"/>
  <c r="AU68" i="1"/>
  <c r="AW63" i="1" a="1"/>
  <c r="AW63" i="1" s="1"/>
  <c r="AU64" i="1"/>
  <c r="AV63" i="1"/>
  <c r="AZ67" i="1"/>
  <c r="AW67" i="1" a="1"/>
  <c r="AW67" i="1" s="1"/>
  <c r="AV67" i="1"/>
  <c r="AZ68" i="1" l="1"/>
  <c r="AW68" i="1" a="1"/>
  <c r="AW68" i="1" s="1"/>
  <c r="AV68" i="1"/>
  <c r="AZ64" i="1"/>
  <c r="AV64" i="1"/>
  <c r="AW64" i="1" a="1"/>
  <c r="AW64" i="1" s="1"/>
  <c r="AU69" i="1"/>
  <c r="AU65" i="1"/>
  <c r="AZ69" i="1" l="1"/>
  <c r="AW69" i="1" a="1"/>
  <c r="AW69" i="1" s="1"/>
  <c r="AV69" i="1"/>
  <c r="AZ65" i="1"/>
  <c r="AW65" i="1" a="1"/>
  <c r="AW65" i="1" s="1"/>
  <c r="AV6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<sst xmlns="http://schemas.openxmlformats.org/spreadsheetml/2006/main" count="230" uniqueCount="113">
  <si>
    <t>Datum</t>
  </si>
  <si>
    <t>Feiertag</t>
  </si>
  <si>
    <t>Heilige Drei Könige</t>
  </si>
  <si>
    <t>Ostersonntag</t>
  </si>
  <si>
    <t>Ostermontag</t>
  </si>
  <si>
    <t>Tag der Arbeit</t>
  </si>
  <si>
    <t>Christi Himmelfahrt</t>
  </si>
  <si>
    <t>Pfingstsonntag</t>
  </si>
  <si>
    <t>Pfingstmontag</t>
  </si>
  <si>
    <t>Tag der Deutschen Einheit</t>
  </si>
  <si>
    <t>Allerheiligen</t>
  </si>
  <si>
    <t>Buß- und Bettag</t>
  </si>
  <si>
    <t>1. Weihnachtsfeiertag</t>
  </si>
  <si>
    <t>2. Weihnachtsfeiertag</t>
  </si>
  <si>
    <t xml:space="preserve"> 23.03.2026</t>
  </si>
  <si>
    <t>Pfingstferien</t>
  </si>
  <si>
    <t xml:space="preserve"> Sommerferien</t>
  </si>
  <si>
    <t>Herbstferien</t>
  </si>
  <si>
    <t xml:space="preserve">Osterferien </t>
  </si>
  <si>
    <t>Winterferien</t>
  </si>
  <si>
    <t>Termine</t>
  </si>
  <si>
    <t>Bruno</t>
  </si>
  <si>
    <t>Patricia</t>
  </si>
  <si>
    <t>Geburtstage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</si>
  <si>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</si>
  <si>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</si>
  <si>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</si>
  <si>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</si>
  <si>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</si>
  <si>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</si>
  <si>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</si>
  <si>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</si>
  <si>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</si>
  <si>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</si>
  <si>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Februar</t>
  </si>
  <si>
    <t xml:space="preserve">Neujahr </t>
  </si>
  <si>
    <t>Weihnachten</t>
  </si>
  <si>
    <t>Karlfreitag</t>
  </si>
  <si>
    <t xml:space="preserve">=UND( </t>
  </si>
  <si>
    <t xml:space="preserve">ODER( </t>
  </si>
  <si>
    <t xml:space="preserve">UND(B5&gt;=Ferien!$C$3;B5&lt;=Ferien!$D$3); </t>
  </si>
  <si>
    <t xml:space="preserve">UND(B5&gt;=Ferien!$C$4;B5&lt;=Ferien!$D$4); </t>
  </si>
  <si>
    <t xml:space="preserve">UND(B5&gt;=Ferien!$C$5;B5&lt;=Ferien!$D$5); </t>
  </si>
  <si>
    <t xml:space="preserve">UND(B5&gt;=Ferien!$C$6;B5&lt;=Ferien!$D$6); </t>
  </si>
  <si>
    <t xml:space="preserve">UND(B5&gt;=Ferien!$C$7;B5&lt;=Ferien!$D$7); </t>
  </si>
  <si>
    <t xml:space="preserve">UND(B5&gt;=Ferien!$C$8;B5&lt;=Ferien!$D$8); </t>
  </si>
  <si>
    <t xml:space="preserve">UND(B5&gt;=Ferien!$C$9;B5&lt;=Ferien!$D$9);          </t>
  </si>
  <si>
    <t>UND(B5&gt;=Ferien!$C$10;B5&lt;=Ferien!$D$10);</t>
  </si>
  <si>
    <t>UND(B5&gt;=Ferien!$C$11;B5&lt;=Ferien!$D$11);</t>
  </si>
  <si>
    <t>UND(B5&gt;=Ferien!$C$12;B5&lt;=Ferien!$D$12);</t>
  </si>
  <si>
    <t>UND(B5&gt;=Ferien!$C$13;B5&lt;=Ferien!$D$13);</t>
  </si>
  <si>
    <t xml:space="preserve">UND(B5&gt;=Ferien!$C$14;B5&lt;=Ferien!$D$14);           </t>
  </si>
  <si>
    <t>UND(B5&gt;=Ferien!$C$15;B5&lt;=Ferien!$D$15);</t>
  </si>
  <si>
    <t>TF</t>
  </si>
  <si>
    <t>FE</t>
  </si>
  <si>
    <t>A</t>
  </si>
  <si>
    <t>V</t>
  </si>
  <si>
    <t>Böttger Ohren</t>
  </si>
  <si>
    <t>Langheim</t>
  </si>
  <si>
    <t>Dittman</t>
  </si>
  <si>
    <t>TU</t>
  </si>
  <si>
    <t>UND(B5&gt;=Ferien!$C$17;B5&lt;=Ferien!$D$17);</t>
  </si>
  <si>
    <t>UND(B5&gt;=Ferien!$C$16;B5&lt;=Ferien!$D$16);</t>
  </si>
  <si>
    <t>UND(B5&gt;=Ferien!$C$18;B5&lt;=Ferien!$D$18);</t>
  </si>
  <si>
    <t>UND(B5&gt;=Ferien!$C$19;B5&lt;=Ferien!$D$19);</t>
  </si>
  <si>
    <t>UND(B5&gt;=Ferien!$C$20;B5&lt;=Ferien!$D$20);</t>
  </si>
  <si>
    <t>UND(B5&gt;=Ferien!$C$21;B5&lt;=Ferien!$D$21);</t>
  </si>
  <si>
    <t>UND(B5&gt;=Ferien!$C$22;B5&lt;=Ferien!$D$22);</t>
  </si>
  <si>
    <t>UND(B5&gt;=Ferien!$C$23;B5&lt;=Ferien!$D$23));ISTZAHL(B5))</t>
  </si>
  <si>
    <t>Julien</t>
  </si>
  <si>
    <t>Iris</t>
  </si>
  <si>
    <t>Wolle</t>
  </si>
  <si>
    <t>Peter</t>
  </si>
  <si>
    <t>Gitti</t>
  </si>
  <si>
    <t>Rainer.Hin</t>
  </si>
  <si>
    <t>Christiane</t>
  </si>
  <si>
    <t>Edi</t>
  </si>
  <si>
    <t>Martin</t>
  </si>
  <si>
    <t>Steven</t>
  </si>
  <si>
    <t>Mario</t>
  </si>
  <si>
    <t>Marvin.G</t>
  </si>
  <si>
    <t>Günhter</t>
  </si>
  <si>
    <t>Faruck</t>
  </si>
  <si>
    <t>Gavin</t>
  </si>
  <si>
    <t>Olaf</t>
  </si>
  <si>
    <t>Uwe Hochzeit</t>
  </si>
  <si>
    <t>Waltraud</t>
  </si>
  <si>
    <t>Lisa</t>
  </si>
  <si>
    <t>Ellen</t>
  </si>
  <si>
    <t>Moni</t>
  </si>
  <si>
    <t>Syle</t>
  </si>
  <si>
    <t>Sandra Silber</t>
  </si>
  <si>
    <t>Claudia .M</t>
  </si>
  <si>
    <t>Hochzeittag</t>
  </si>
  <si>
    <t>Doris</t>
  </si>
  <si>
    <t>Chantale</t>
  </si>
  <si>
    <t>Julien .M</t>
  </si>
  <si>
    <t>Martina. G</t>
  </si>
  <si>
    <t>Markus. M</t>
  </si>
  <si>
    <t>Uwe. B</t>
  </si>
  <si>
    <t>Martina. K</t>
  </si>
  <si>
    <t>Geli. Hin</t>
  </si>
  <si>
    <t>Micha.K</t>
  </si>
  <si>
    <t xml:space="preserve"> </t>
  </si>
  <si>
    <t>Anna</t>
  </si>
  <si>
    <t>Tamara</t>
  </si>
  <si>
    <t>Stive. G</t>
  </si>
  <si>
    <t>Inka</t>
  </si>
  <si>
    <t>Patti. Sandra. K</t>
  </si>
  <si>
    <t>Ela</t>
  </si>
  <si>
    <t>Mandy. G</t>
  </si>
  <si>
    <t>Olaf Hochzeittag</t>
  </si>
  <si>
    <t>Maurice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</si>
</sst>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"/>
    <numFmt numFmtId="165" formatCode="dd"/>
    <numFmt numFmtId="166" formatCode="ddd"/>
  </numFmts>
  <fonts count="1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8"/>
      <color theme="1"/>
      <name val="Arial"/>
      <family val="2"/>
    </font>
    <font>
      <sz val="24"/>
      <color theme="1"/>
      <name val="Aptos Narrow"/>
      <family val="2"/>
      <scheme val="minor"/>
    </font>
    <font>
      <sz val="26"/>
      <color theme="1"/>
      <name val="Aptos Narrow"/>
      <family val="2"/>
      <scheme val="minor"/>
    </font>
    <font>
      <sz val="16"/>
      <color rgb="FFFF0000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165" fontId="2" fillId="0" borderId="0" xfId="0" applyNumberFormat="1" applyFont="1"/>
    <xf numFmtId="165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0" borderId="1" xfId="0" applyBorder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indent="1"/>
    </xf>
    <xf numFmtId="14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indent="1"/>
    </xf>
    <xf numFmtId="0" fontId="0" fillId="0" borderId="1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left"/>
    </xf>
    <xf numFmtId="0" fontId="0" fillId="0" borderId="0" xfId="0" applyAlignment="1"/>
    <xf numFmtId="164" fontId="0" fillId="0" borderId="0" xfId="0" applyNumberFormat="1" applyAlignment="1"/>
    <xf numFmtId="0" fontId="0" fillId="0" borderId="3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5" fillId="3" borderId="0" xfId="0" applyNumberFormat="1" applyFont="1" applyFill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 indent="1"/>
    </xf>
    <xf numFmtId="0" fontId="0" fillId="5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0" xfId="0" applyFill="1" applyAlignment="1">
      <alignment horizontal="center"/>
    </xf>
    <xf numFmtId="14" fontId="0" fillId="0" borderId="0" xfId="0" applyNumberFormat="1"/>
    <xf numFmtId="0" fontId="0" fillId="0" borderId="4" xfId="0" applyFont="1" applyFill="1" applyBorder="1" applyAlignment="1">
      <alignment horizontal="left" indent="1"/>
    </xf>
    <xf numFmtId="14" fontId="4" fillId="0" borderId="0" xfId="0" applyNumberFormat="1" applyFont="1"/>
    <xf numFmtId="0" fontId="8" fillId="0" borderId="5" xfId="0" applyFont="1" applyBorder="1" applyAlignment="1">
      <alignment horizontal="right"/>
    </xf>
    <xf numFmtId="0" fontId="0" fillId="0" borderId="2" xfId="0" applyBorder="1"/>
    <xf numFmtId="0" fontId="7" fillId="8" borderId="6" xfId="0" applyFont="1" applyFill="1" applyBorder="1" applyAlignment="1">
      <alignment horizontal="center" vertical="center"/>
    </xf>
    <xf numFmtId="0" fontId="9" fillId="8" borderId="7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14" fontId="0" fillId="6" borderId="1" xfId="0" applyNumberFormat="1" applyFill="1" applyBorder="1"/>
    <xf numFmtId="0" fontId="0" fillId="6" borderId="1" xfId="0" applyFill="1" applyBorder="1"/>
    <xf numFmtId="0" fontId="0" fillId="0" borderId="1" xfId="0" applyBorder="1" applyAlignment="1"/>
    <xf numFmtId="0" fontId="7" fillId="5" borderId="6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right"/>
    </xf>
    <xf numFmtId="0" fontId="10" fillId="5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indent="1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164" fontId="5" fillId="3" borderId="0" xfId="0" applyNumberFormat="1" applyFont="1" applyFill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13" fillId="0" borderId="1" xfId="0" applyFont="1" applyBorder="1" applyAlignment="1">
      <alignment horizontal="center"/>
    </xf>
  </cellXfs>
  <cellStyles count="1">
    <cellStyle name="Standard" xfId="0" builtinId="0"/>
  </cellStyles>
  <dxfs count="150">
    <dxf>
      <font>
        <color theme="9" tint="0.39994506668294322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8ECA1-620C-4D6A-ABFC-D7D31F6D4932}">
  <dimension ref="A1:BB69"/>
  <sheetViews>
    <sheetView showZeros="0" tabSelected="1" zoomScale="40" zoomScaleNormal="40" workbookViewId="0">
      <selection activeCell="F1" sqref="F1:F2"/>
    </sheetView>
  </sheetViews>
  <sheetFormatPr baseColWidth="10" defaultRowHeight="14.6" x14ac:dyDescent="0.4"/>
  <cols>
    <col min="1" max="1" width="3.4609375" customWidth="1"/>
    <col min="2" max="5" width="5" customWidth="1"/>
    <col min="6" max="6" width="16.921875" customWidth="1"/>
    <col min="7" max="7" width="17.921875" customWidth="1"/>
    <col min="8" max="8" width="23.69140625" customWidth="1"/>
    <col min="9" max="9" width="15.69140625" customWidth="1"/>
    <col min="10" max="10" width="3.4609375" customWidth="1"/>
    <col min="11" max="14" width="5" customWidth="1"/>
    <col min="15" max="16" width="16.921875" customWidth="1"/>
    <col min="17" max="17" width="23.69140625" customWidth="1"/>
    <col min="18" max="18" width="15.84375" customWidth="1"/>
    <col min="19" max="19" width="3.4609375" customWidth="1"/>
    <col min="20" max="23" width="5" customWidth="1"/>
    <col min="24" max="25" width="16.921875" customWidth="1"/>
    <col min="26" max="26" width="23.61328125" customWidth="1"/>
    <col min="27" max="27" width="15.84375" customWidth="1"/>
    <col min="28" max="28" width="3.4609375" customWidth="1"/>
    <col min="29" max="32" width="5" customWidth="1"/>
    <col min="33" max="34" width="16.921875" customWidth="1"/>
    <col min="35" max="35" width="23.69140625" customWidth="1"/>
    <col min="36" max="36" width="15.765625" customWidth="1"/>
    <col min="37" max="37" width="3.4609375" customWidth="1"/>
    <col min="38" max="41" width="5" customWidth="1"/>
    <col min="42" max="43" width="16.921875" customWidth="1"/>
    <col min="44" max="44" width="23.69140625" customWidth="1"/>
    <col min="45" max="45" width="16.921875" customWidth="1"/>
    <col min="46" max="46" width="3.4609375" customWidth="1"/>
    <col min="47" max="50" width="5" customWidth="1"/>
    <col min="51" max="52" width="16.921875" customWidth="1"/>
    <col min="53" max="53" width="23.69140625" customWidth="1"/>
    <col min="54" max="54" width="16.84375" customWidth="1"/>
    <col min="55" max="55" width="6.69140625" customWidth="1"/>
    <col min="56" max="59" width="5" customWidth="1"/>
    <col min="60" max="64" width="16.921875" customWidth="1"/>
  </cols>
  <sheetData>
    <row r="1" spans="1:54" ht="29.6" customHeight="1" x14ac:dyDescent="0.4">
      <c r="F1" s="48">
        <v>2026</v>
      </c>
      <c r="G1" s="33" t="s">
        <v>21</v>
      </c>
      <c r="H1" s="35" t="s">
        <v>53</v>
      </c>
      <c r="I1" s="52"/>
      <c r="O1" s="42" t="s">
        <v>22</v>
      </c>
    </row>
    <row r="2" spans="1:54" ht="29.15" customHeight="1" x14ac:dyDescent="0.4">
      <c r="F2" s="49"/>
      <c r="G2" s="34">
        <f>COUNTIF(E5:E35,"TU")+COUNTIF(N5:N35,"TU")+COUNTIF(W5:W35,"TU")+COUNTIF(AF5:AF35,"TU")+COUNTIF(AO5:AO35,"TU")+COUNTIF(AX5:AX35,"TU")+COUNTIF(E39:E69,"TU")+COUNTIF(N39:N69,"TU")+COUNTIF(W39:W69,"TU")+COUNTIF(AF39:AF69,"TU")+COUNTIF(AO39:AO69,"TU")+COUNTIF(AX39:AX69,"TU")</f>
        <v>21</v>
      </c>
      <c r="H2" s="36">
        <f>COUNTIF(E5:E35,"TF")+COUNTIF(N5:N35,"TF")+COUNTIF(W5:W35,"TF")+COUNTIF(AF5:AF35,"TF")+COUNTIF(AO5:AO35,"TF")+COUNTIF(AX5:AX35,"TF")+COUNTIF(E39:E69,"TF")+COUNTIF(N39:N69,"TF")+COUNTIF(W39:W69,"TF")+COUNTIF(AF39:AF69,"TF")+COUNTIF(AO39:AO69,"TF")+COUNTIF(AX39:AX69,"TF")</f>
        <v>4</v>
      </c>
      <c r="I2" s="52"/>
      <c r="O2" s="44">
        <f>COUNTIF(H5:H35,"TU")+COUNTIF(Q5:Q35,"TU")+COUNTIF(Z5:Z35,"TU")+COUNTIF(AI5:AI35,"TU")+COUNTIF(AR5:AR35,"TU")+COUNTIF(BA5:BA35,"TU")+COUNTIF(H39:H69,"TU")+COUNTIF(Q39:Q69,"TU")+COUNTIF(Z39:Z69,"TU")+COUNTIF(AI39:AI69,"TU")+COUNTIF(BA39:BA69,"TU")</f>
        <v>22</v>
      </c>
    </row>
    <row r="3" spans="1:54" ht="20.6" customHeight="1" x14ac:dyDescent="0.55000000000000004">
      <c r="A3" s="16"/>
      <c r="B3" s="50">
        <f>B5</f>
        <v>46023</v>
      </c>
      <c r="C3" s="50"/>
      <c r="D3" s="50"/>
      <c r="E3" s="20"/>
      <c r="F3" s="47">
        <f>B3</f>
        <v>46023</v>
      </c>
      <c r="G3" s="47"/>
      <c r="H3" s="47"/>
      <c r="K3" s="2"/>
      <c r="O3" s="46" t="s">
        <v>34</v>
      </c>
      <c r="P3" s="46"/>
      <c r="Q3" s="46"/>
      <c r="X3" s="46" t="s">
        <v>24</v>
      </c>
      <c r="Y3" s="46"/>
      <c r="Z3" s="46"/>
      <c r="AG3" s="46" t="s">
        <v>25</v>
      </c>
      <c r="AH3" s="46"/>
      <c r="AI3" s="46"/>
      <c r="AP3" s="46" t="s">
        <v>26</v>
      </c>
      <c r="AQ3" s="46"/>
      <c r="AR3" s="46"/>
      <c r="AY3" s="46" t="s">
        <v>27</v>
      </c>
      <c r="AZ3" s="46"/>
      <c r="BA3" s="46"/>
    </row>
    <row r="4" spans="1:54" ht="18.899999999999999" customHeight="1" x14ac:dyDescent="0.4">
      <c r="B4" s="51">
        <v>1</v>
      </c>
      <c r="C4" s="51"/>
      <c r="D4" s="51"/>
      <c r="E4" s="19"/>
      <c r="F4" t="s">
        <v>21</v>
      </c>
      <c r="G4" s="14" t="s">
        <v>20</v>
      </c>
      <c r="H4" s="13" t="s">
        <v>22</v>
      </c>
      <c r="I4" s="13" t="s">
        <v>23</v>
      </c>
      <c r="K4" s="2"/>
      <c r="L4" s="1"/>
      <c r="M4" s="12"/>
      <c r="N4" s="12"/>
      <c r="O4" s="15" t="s">
        <v>21</v>
      </c>
      <c r="P4" s="14" t="s">
        <v>20</v>
      </c>
      <c r="Q4" s="13" t="s">
        <v>22</v>
      </c>
      <c r="R4" s="13" t="s">
        <v>23</v>
      </c>
      <c r="X4" t="s">
        <v>21</v>
      </c>
      <c r="Y4" s="14" t="s">
        <v>20</v>
      </c>
      <c r="Z4" s="13" t="s">
        <v>22</v>
      </c>
      <c r="AA4" s="13" t="s">
        <v>23</v>
      </c>
      <c r="AG4" t="s">
        <v>21</v>
      </c>
      <c r="AH4" s="14" t="s">
        <v>20</v>
      </c>
      <c r="AI4" s="18" t="s">
        <v>22</v>
      </c>
      <c r="AJ4" s="18" t="s">
        <v>23</v>
      </c>
      <c r="AP4" t="s">
        <v>21</v>
      </c>
      <c r="AQ4" s="14" t="s">
        <v>20</v>
      </c>
      <c r="AR4" s="13" t="s">
        <v>22</v>
      </c>
      <c r="AS4" s="13" t="s">
        <v>23</v>
      </c>
      <c r="AY4" t="s">
        <v>21</v>
      </c>
      <c r="AZ4" s="14" t="s">
        <v>20</v>
      </c>
      <c r="BA4" s="13" t="s">
        <v>22</v>
      </c>
      <c r="BB4" s="13" t="s">
        <v>23</v>
      </c>
    </row>
    <row r="5" spans="1:54" ht="21.55" customHeight="1" x14ac:dyDescent="0.65">
      <c r="B5" s="4">
        <f>DATE(F1,B4,1)</f>
        <v>46023</v>
      </c>
      <c r="C5" s="5">
        <f t="shared" ref="C5:C35" si="0">B5</f>
        <v>46023</v>
      </c>
      <c r="D5" s="11" t="str" cm="1">
        <f t="array" ref="D5">IFERROR(INDEX({"M";"M";"N";"N";"-";"-";"-";"-";"F";"F"},MOD(B5,10)+1,1),"")</f>
        <v>N</v>
      </c>
      <c r="E5" s="37" t="s">
        <v>54</v>
      </c>
      <c r="F5" s="32"/>
      <c r="G5" s="31" t="str">
        <f>IF(B5&lt;&gt;"",_xlfn.XLOOKUP(B5,Feiertage!$A$3:$A$16,Feiertage!$B$3:$B$16,""),"")</f>
        <v xml:space="preserve">Neujahr </v>
      </c>
      <c r="H5" s="43"/>
      <c r="I5" s="41"/>
      <c r="J5" s="2"/>
      <c r="K5" s="4">
        <f>(B35)+1</f>
        <v>46054</v>
      </c>
      <c r="L5" s="5">
        <f>K5</f>
        <v>46054</v>
      </c>
      <c r="M5" s="11" t="str" cm="1">
        <f t="array" ref="M5">IFERROR(INDEX({"M";"M";"N";"N";"-";"-";"-";"-";"F";"F"},MOD(K5,10)+1,1),"")</f>
        <v>-</v>
      </c>
      <c r="N5" s="21" t="s">
        <v>56</v>
      </c>
      <c r="O5" s="32"/>
      <c r="P5" s="31" t="str">
        <f>IF(K5&lt;&gt;"",_xlfn.XLOOKUP(K5,Feiertage!$A$3:$A$16,Feiertage!$B$3:$B$16,""),"")</f>
        <v/>
      </c>
      <c r="Q5" s="43"/>
      <c r="R5" s="6"/>
      <c r="T5" s="4">
        <f>(K32)+1</f>
        <v>46082</v>
      </c>
      <c r="U5" s="5">
        <f>T5</f>
        <v>46082</v>
      </c>
      <c r="V5" s="11" t="str" cm="1">
        <f t="array" ref="V5">IFERROR(INDEX({"M";"M";"N";"N";"-";"-";"-";"-";"F";"F"},MOD(T5,10)+1,1),"")</f>
        <v>N</v>
      </c>
      <c r="W5" s="21"/>
      <c r="X5" s="32"/>
      <c r="Y5" s="31" t="str">
        <f>IF(T5&lt;&gt;"",_xlfn.XLOOKUP(T5,Feiertage!$A$3:$A$16,Feiertage!$B$3:$B$16,""),"")</f>
        <v/>
      </c>
      <c r="Z5" s="43"/>
      <c r="AA5" s="6"/>
      <c r="AC5" s="4">
        <f>(T35)+1</f>
        <v>46113</v>
      </c>
      <c r="AD5" s="5">
        <f>AC5</f>
        <v>46113</v>
      </c>
      <c r="AE5" s="11" t="str" cm="1">
        <f t="array" ref="AE5">IFERROR(INDEX({"M";"M";"N";"N";"-";"-";"-";"-";"F";"F"},MOD(AC5,10)+1,1),"")</f>
        <v>N</v>
      </c>
      <c r="AF5" s="21"/>
      <c r="AG5" s="32"/>
      <c r="AH5" s="31" t="str">
        <f>IF(AC5&lt;&gt;"",_xlfn.XLOOKUP(AC5,Feiertage!$A$3:$A$16,Feiertage!$B$3:$B$16,""),"")</f>
        <v/>
      </c>
      <c r="AI5" s="43"/>
      <c r="AJ5" s="6"/>
      <c r="AL5" s="4">
        <f>(AC34)+1</f>
        <v>46143</v>
      </c>
      <c r="AM5" s="5">
        <f>AL5</f>
        <v>46143</v>
      </c>
      <c r="AN5" s="11" t="str" cm="1">
        <f t="array" ref="AN5">IFERROR(INDEX({"M";"M";"N";"N";"-";"-";"-";"-";"F";"F"},MOD(AL5,10)+1,1),"")</f>
        <v>N</v>
      </c>
      <c r="AO5" s="22"/>
      <c r="AP5" s="32"/>
      <c r="AQ5" s="31" t="str">
        <f>IF(AL5&lt;&gt;"",_xlfn.XLOOKUP(AL5,Feiertage!$A$3:$A$16,Feiertage!$B$3:$B$16,""),"")</f>
        <v>Tag der Arbeit</v>
      </c>
      <c r="AR5" s="43"/>
      <c r="AS5" s="6"/>
      <c r="AU5" s="4">
        <f>(AL35)+1</f>
        <v>46174</v>
      </c>
      <c r="AV5" s="5">
        <f>AU5</f>
        <v>46174</v>
      </c>
      <c r="AW5" s="11" t="str" cm="1">
        <f t="array" ref="AW5">IFERROR(INDEX({"M";"M";"N";"N";"-";"-";"-";"-";"F";"F"},MOD(AU5,10)+1,1),"")</f>
        <v>-</v>
      </c>
      <c r="AX5" s="22"/>
      <c r="AY5" s="32"/>
      <c r="AZ5" s="31" t="str">
        <f>IF(AU5&lt;&gt;"",_xlfn.XLOOKUP(AU5,Feiertage!$A$3:$A$16,Feiertage!$B$3:$B$16,""),"")</f>
        <v/>
      </c>
      <c r="BA5" s="43"/>
      <c r="BB5" s="6"/>
    </row>
    <row r="6" spans="1:54" ht="21.55" customHeight="1" x14ac:dyDescent="0.65">
      <c r="A6" s="17"/>
      <c r="B6" s="4">
        <f t="shared" ref="B6:B31" si="1">B5+1</f>
        <v>46024</v>
      </c>
      <c r="C6" s="5">
        <f t="shared" si="0"/>
        <v>46024</v>
      </c>
      <c r="D6" s="11" t="str" cm="1">
        <f t="array" ref="D6">IFERROR(INDEX({"M";"M";"N";"N";"-";"-";"-";"-";"F";"F"},MOD(B6,10)+1,1),"")</f>
        <v>-</v>
      </c>
      <c r="E6" s="21"/>
      <c r="F6" s="32"/>
      <c r="G6" s="31" t="str">
        <f>IF(B6&lt;&gt;"",_xlfn.XLOOKUP(B6,Feiertage!$A$3:$A$16,Feiertage!$B$3:$B$16,""),"")</f>
        <v/>
      </c>
      <c r="H6" s="43"/>
      <c r="I6" s="41"/>
      <c r="J6" s="2"/>
      <c r="K6" s="4">
        <f t="shared" ref="K6:K31" si="2">K5+1</f>
        <v>46055</v>
      </c>
      <c r="L6" s="5">
        <f t="shared" ref="L6:L35" si="3">K6</f>
        <v>46055</v>
      </c>
      <c r="M6" s="11" t="str" cm="1">
        <f t="array" ref="M6">IFERROR(INDEX({"M";"M";"N";"N";"-";"-";"-";"-";"F";"F"},MOD(K6,10)+1,1),"")</f>
        <v>-</v>
      </c>
      <c r="N6" s="21"/>
      <c r="O6" s="32"/>
      <c r="P6" s="31" t="str">
        <f>IF(K6&lt;&gt;"",_xlfn.XLOOKUP(K6,Feiertage!$A$3:$A$16,Feiertage!$B$3:$B$16,""),"")</f>
        <v/>
      </c>
      <c r="Q6" s="43"/>
      <c r="R6" s="6"/>
      <c r="T6" s="4">
        <f t="shared" ref="T6:T31" si="4">T5+1</f>
        <v>46083</v>
      </c>
      <c r="U6" s="5">
        <f t="shared" ref="U6:U35" si="5">T6</f>
        <v>46083</v>
      </c>
      <c r="V6" s="11" t="str" cm="1">
        <f t="array" ref="V6">IFERROR(INDEX({"M";"M";"N";"N";"-";"-";"-";"-";"F";"F"},MOD(T6,10)+1,1),"")</f>
        <v>N</v>
      </c>
      <c r="W6" s="21"/>
      <c r="X6" s="32"/>
      <c r="Y6" s="31" t="str">
        <f>IF(T6&lt;&gt;"",_xlfn.XLOOKUP(T6,Feiertage!$A$3:$A$16,Feiertage!$B$3:$B$16,""),"")</f>
        <v/>
      </c>
      <c r="Z6" s="43"/>
      <c r="AA6" s="6"/>
      <c r="AC6" s="4">
        <f t="shared" ref="AC6:AC31" si="6">AC5+1</f>
        <v>46114</v>
      </c>
      <c r="AD6" s="5">
        <f t="shared" ref="AD6:AD35" si="7">AC6</f>
        <v>46114</v>
      </c>
      <c r="AE6" s="11" t="str" cm="1">
        <f t="array" ref="AE6">IFERROR(INDEX({"M";"M";"N";"N";"-";"-";"-";"-";"F";"F"},MOD(AC6,10)+1,1),"")</f>
        <v>-</v>
      </c>
      <c r="AF6" s="21"/>
      <c r="AG6" s="32"/>
      <c r="AH6" s="31" t="str">
        <f>IF(AC6&lt;&gt;"",_xlfn.XLOOKUP(AC6,Feiertage!$A$3:$A$16,Feiertage!$B$3:$B$16,""),"")</f>
        <v/>
      </c>
      <c r="AI6" s="43"/>
      <c r="AJ6" s="6"/>
      <c r="AL6" s="4">
        <f t="shared" ref="AL6:AL31" si="8">AL5+1</f>
        <v>46144</v>
      </c>
      <c r="AM6" s="5">
        <f t="shared" ref="AM6:AM35" si="9">AL6</f>
        <v>46144</v>
      </c>
      <c r="AN6" s="11" t="str" cm="1">
        <f t="array" ref="AN6">IFERROR(INDEX({"M";"M";"N";"N";"-";"-";"-";"-";"F";"F"},MOD(AL6,10)+1,1),"")</f>
        <v>-</v>
      </c>
      <c r="AO6" s="22"/>
      <c r="AP6" s="32"/>
      <c r="AQ6" s="31" t="str">
        <f>IF(AL6&lt;&gt;"",_xlfn.XLOOKUP(AL6,Feiertage!$A$3:$A$16,Feiertage!$B$3:$B$16,""),"")</f>
        <v/>
      </c>
      <c r="AR6" s="43"/>
      <c r="AS6" s="6"/>
      <c r="AU6" s="4">
        <f t="shared" ref="AU6:AU31" si="10">AU5+1</f>
        <v>46175</v>
      </c>
      <c r="AV6" s="5">
        <f t="shared" ref="AV6:AV34" si="11">AU6</f>
        <v>46175</v>
      </c>
      <c r="AW6" s="11" t="str" cm="1">
        <f t="array" ref="AW6">IFERROR(INDEX({"M";"M";"N";"N";"-";"-";"-";"-";"F";"F"},MOD(AU6,10)+1,1),"")</f>
        <v>-</v>
      </c>
      <c r="AX6" s="22"/>
      <c r="AY6" s="32"/>
      <c r="AZ6" s="31" t="str">
        <f>IF(AU6&lt;&gt;"",_xlfn.XLOOKUP(AU6,Feiertage!$A$3:$A$16,Feiertage!$B$3:$B$16,""),"")</f>
        <v/>
      </c>
      <c r="BA6" s="43"/>
      <c r="BB6" s="6"/>
    </row>
    <row r="7" spans="1:54" ht="21.55" customHeight="1" x14ac:dyDescent="0.65">
      <c r="B7" s="4">
        <f t="shared" si="1"/>
        <v>46025</v>
      </c>
      <c r="C7" s="5">
        <f t="shared" si="0"/>
        <v>46025</v>
      </c>
      <c r="D7" s="11" t="str" cm="1">
        <f t="array" ref="D7">IFERROR(INDEX({"M";"M";"N";"N";"-";"-";"-";"-";"F";"F"},MOD(B7,10)+1,1),"")</f>
        <v>-</v>
      </c>
      <c r="E7" s="21"/>
      <c r="F7" s="32"/>
      <c r="G7" s="31" t="str">
        <f>IF(B7&lt;&gt;"",_xlfn.XLOOKUP(B7,Feiertage!$A$3:$A$16,Feiertage!$B$3:$B$16,""),"")</f>
        <v/>
      </c>
      <c r="H7" s="43"/>
      <c r="I7" s="41" t="s">
        <v>69</v>
      </c>
      <c r="J7" s="2"/>
      <c r="K7" s="4">
        <f t="shared" si="2"/>
        <v>46056</v>
      </c>
      <c r="L7" s="5">
        <f t="shared" si="3"/>
        <v>46056</v>
      </c>
      <c r="M7" s="11" t="str" cm="1">
        <f t="array" ref="M7">IFERROR(INDEX({"M";"M";"N";"N";"-";"-";"-";"-";"F";"F"},MOD(K7,10)+1,1),"")</f>
        <v>-</v>
      </c>
      <c r="N7" s="21"/>
      <c r="O7" s="32"/>
      <c r="P7" s="31" t="str">
        <f>IF(K7&lt;&gt;"",_xlfn.XLOOKUP(K7,Feiertage!$A$3:$A$16,Feiertage!$B$3:$B$16,""),"")</f>
        <v/>
      </c>
      <c r="Q7" s="43"/>
      <c r="R7" s="6"/>
      <c r="T7" s="4">
        <f t="shared" si="4"/>
        <v>46084</v>
      </c>
      <c r="U7" s="5">
        <f t="shared" si="5"/>
        <v>46084</v>
      </c>
      <c r="V7" s="11" t="str" cm="1">
        <f t="array" ref="V7">IFERROR(INDEX({"M";"M";"N";"N";"-";"-";"-";"-";"F";"F"},MOD(T7,10)+1,1),"")</f>
        <v>-</v>
      </c>
      <c r="W7" s="21"/>
      <c r="X7" s="32"/>
      <c r="Y7" s="31" t="str">
        <f>IF(T7&lt;&gt;"",_xlfn.XLOOKUP(T7,Feiertage!$A$3:$A$16,Feiertage!$B$3:$B$16,""),"")</f>
        <v/>
      </c>
      <c r="Z7" s="43"/>
      <c r="AA7" s="6"/>
      <c r="AC7" s="4">
        <f t="shared" si="6"/>
        <v>46115</v>
      </c>
      <c r="AD7" s="5">
        <f t="shared" si="7"/>
        <v>46115</v>
      </c>
      <c r="AE7" s="11" t="str" cm="1">
        <f t="array" ref="AE7">IFERROR(INDEX({"M";"M";"N";"N";"-";"-";"-";"-";"F";"F"},MOD(AC7,10)+1,1),"")</f>
        <v>-</v>
      </c>
      <c r="AF7" s="21"/>
      <c r="AG7" s="32"/>
      <c r="AH7" s="31" t="str">
        <f>IF(AC7&lt;&gt;"",_xlfn.XLOOKUP(AC7,Feiertage!$A$3:$A$16,Feiertage!$B$3:$B$16,""),"")</f>
        <v>Karlfreitag</v>
      </c>
      <c r="AI7" s="43"/>
      <c r="AJ7" s="6"/>
      <c r="AL7" s="4">
        <f t="shared" si="8"/>
        <v>46145</v>
      </c>
      <c r="AM7" s="5">
        <f t="shared" si="9"/>
        <v>46145</v>
      </c>
      <c r="AN7" s="11" t="str" cm="1">
        <f t="array" ref="AN7">IFERROR(INDEX({"M";"M";"N";"N";"-";"-";"-";"-";"F";"F"},MOD(AL7,10)+1,1),"")</f>
        <v>-</v>
      </c>
      <c r="AO7" s="22"/>
      <c r="AP7" s="32"/>
      <c r="AQ7" s="31" t="str">
        <f>IF(AL7&lt;&gt;"",_xlfn.XLOOKUP(AL7,Feiertage!$A$3:$A$16,Feiertage!$B$3:$B$16,""),"")</f>
        <v/>
      </c>
      <c r="AR7" s="43"/>
      <c r="AS7" s="6"/>
      <c r="AU7" s="4">
        <f t="shared" si="10"/>
        <v>46176</v>
      </c>
      <c r="AV7" s="5">
        <f t="shared" si="11"/>
        <v>46176</v>
      </c>
      <c r="AW7" s="11" t="str" cm="1">
        <f t="array" ref="AW7">IFERROR(INDEX({"M";"M";"N";"N";"-";"-";"-";"-";"F";"F"},MOD(AU7,10)+1,1),"")</f>
        <v>-</v>
      </c>
      <c r="AX7" s="22"/>
      <c r="AY7" s="32"/>
      <c r="AZ7" s="31" t="str">
        <f>IF(AU7&lt;&gt;"",_xlfn.XLOOKUP(AU7,Feiertage!$A$3:$A$16,Feiertage!$B$3:$B$16,""),"")</f>
        <v/>
      </c>
      <c r="BA7" s="43"/>
      <c r="BB7" s="6" t="s">
        <v>90</v>
      </c>
    </row>
    <row r="8" spans="1:54" ht="21.55" customHeight="1" x14ac:dyDescent="0.65">
      <c r="B8" s="4">
        <f t="shared" si="1"/>
        <v>46026</v>
      </c>
      <c r="C8" s="5">
        <f t="shared" si="0"/>
        <v>46026</v>
      </c>
      <c r="D8" s="11" t="str" cm="1">
        <f t="array" ref="D8">IFERROR(INDEX({"M";"M";"N";"N";"-";"-";"-";"-";"F";"F"},MOD(B8,10)+1,1),"")</f>
        <v>-</v>
      </c>
      <c r="E8" s="21" t="s">
        <v>55</v>
      </c>
      <c r="F8" s="32"/>
      <c r="G8" s="31" t="str">
        <f>IF(B8&lt;&gt;"",_xlfn.XLOOKUP(B8,Feiertage!$A$3:$A$16,Feiertage!$B$3:$B$16,""),"")</f>
        <v/>
      </c>
      <c r="H8" s="43"/>
      <c r="I8" s="41"/>
      <c r="J8" s="2"/>
      <c r="K8" s="4">
        <f t="shared" si="2"/>
        <v>46057</v>
      </c>
      <c r="L8" s="5">
        <f t="shared" si="3"/>
        <v>46057</v>
      </c>
      <c r="M8" s="11" t="str" cm="1">
        <f t="array" ref="M8">IFERROR(INDEX({"M";"M";"N";"N";"-";"-";"-";"-";"F";"F"},MOD(K8,10)+1,1),"")</f>
        <v>-</v>
      </c>
      <c r="N8" s="21"/>
      <c r="O8" s="32"/>
      <c r="P8" s="31" t="str">
        <f>IF(K8&lt;&gt;"",_xlfn.XLOOKUP(K8,Feiertage!$A$3:$A$16,Feiertage!$B$3:$B$16,""),"")</f>
        <v/>
      </c>
      <c r="Q8" s="43"/>
      <c r="R8" s="6"/>
      <c r="T8" s="4">
        <f t="shared" si="4"/>
        <v>46085</v>
      </c>
      <c r="U8" s="5">
        <f t="shared" si="5"/>
        <v>46085</v>
      </c>
      <c r="V8" s="11" t="str" cm="1">
        <f t="array" ref="V8">IFERROR(INDEX({"M";"M";"N";"N";"-";"-";"-";"-";"F";"F"},MOD(T8,10)+1,1),"")</f>
        <v>-</v>
      </c>
      <c r="W8" s="21"/>
      <c r="X8" s="32"/>
      <c r="Y8" s="31" t="str">
        <f>IF(T8&lt;&gt;"",_xlfn.XLOOKUP(T8,Feiertage!$A$3:$A$16,Feiertage!$B$3:$B$16,""),"")</f>
        <v/>
      </c>
      <c r="Z8" s="43"/>
      <c r="AA8" s="6"/>
      <c r="AC8" s="4">
        <f t="shared" si="6"/>
        <v>46116</v>
      </c>
      <c r="AD8" s="5">
        <f t="shared" si="7"/>
        <v>46116</v>
      </c>
      <c r="AE8" s="11" t="str" cm="1">
        <f t="array" ref="AE8">IFERROR(INDEX({"M";"M";"N";"N";"-";"-";"-";"-";"F";"F"},MOD(AC8,10)+1,1),"")</f>
        <v>-</v>
      </c>
      <c r="AF8" s="21"/>
      <c r="AG8" s="32"/>
      <c r="AH8" s="31" t="str">
        <f>IF(AC8&lt;&gt;"",_xlfn.XLOOKUP(AC8,Feiertage!$A$3:$A$16,Feiertage!$B$3:$B$16,""),"")</f>
        <v/>
      </c>
      <c r="AI8" s="43"/>
      <c r="AJ8" s="6"/>
      <c r="AL8" s="4">
        <f t="shared" si="8"/>
        <v>46146</v>
      </c>
      <c r="AM8" s="5">
        <f t="shared" si="9"/>
        <v>46146</v>
      </c>
      <c r="AN8" s="11" t="str" cm="1">
        <f t="array" ref="AN8">IFERROR(INDEX({"M";"M";"N";"N";"-";"-";"-";"-";"F";"F"},MOD(AL8,10)+1,1),"")</f>
        <v>-</v>
      </c>
      <c r="AO8" s="22"/>
      <c r="AP8" s="32"/>
      <c r="AQ8" s="31" t="str">
        <f>IF(AL8&lt;&gt;"",_xlfn.XLOOKUP(AL8,Feiertage!$A$3:$A$16,Feiertage!$B$3:$B$16,""),"")</f>
        <v/>
      </c>
      <c r="AR8" s="43"/>
      <c r="AS8" s="6"/>
      <c r="AU8" s="4">
        <f t="shared" si="10"/>
        <v>46177</v>
      </c>
      <c r="AV8" s="5">
        <f t="shared" si="11"/>
        <v>46177</v>
      </c>
      <c r="AW8" s="11" t="str" cm="1">
        <f t="array" ref="AW8">IFERROR(INDEX({"M";"M";"N";"N";"-";"-";"-";"-";"F";"F"},MOD(AU8,10)+1,1),"")</f>
        <v>-</v>
      </c>
      <c r="AX8" s="22"/>
      <c r="AY8" s="32"/>
      <c r="AZ8" s="31" t="str">
        <f>IF(AU8&lt;&gt;"",_xlfn.XLOOKUP(AU8,Feiertage!$A$3:$A$16,Feiertage!$B$3:$B$16,""),"")</f>
        <v/>
      </c>
      <c r="BA8" s="43"/>
      <c r="BB8" s="6" t="s">
        <v>89</v>
      </c>
    </row>
    <row r="9" spans="1:54" ht="21.55" customHeight="1" x14ac:dyDescent="0.65">
      <c r="B9" s="4">
        <f t="shared" si="1"/>
        <v>46027</v>
      </c>
      <c r="C9" s="5">
        <f t="shared" si="0"/>
        <v>46027</v>
      </c>
      <c r="D9" s="11" t="str" cm="1">
        <f t="array" ref="D9">IFERROR(INDEX({"M";"M";"N";"N";"-";"-";"-";"-";"F";"F"},MOD(B9,10)+1,1),"")</f>
        <v>-</v>
      </c>
      <c r="E9" s="21"/>
      <c r="F9" s="32"/>
      <c r="G9" s="31" t="str">
        <f>IF(B9&lt;&gt;"",_xlfn.XLOOKUP(B9,Feiertage!$A$3:$A$16,Feiertage!$B$3:$B$16,""),"")</f>
        <v/>
      </c>
      <c r="H9" s="43"/>
      <c r="I9" s="41"/>
      <c r="J9" s="2"/>
      <c r="K9" s="4">
        <f t="shared" si="2"/>
        <v>46058</v>
      </c>
      <c r="L9" s="5">
        <f t="shared" si="3"/>
        <v>46058</v>
      </c>
      <c r="M9" s="11" t="str" cm="1">
        <f t="array" ref="M9">IFERROR(INDEX({"M";"M";"N";"N";"-";"-";"-";"-";"F";"F"},MOD(K9,10)+1,1),"")</f>
        <v>F</v>
      </c>
      <c r="N9" s="21"/>
      <c r="O9" s="32"/>
      <c r="P9" s="31" t="str">
        <f>IF(K9&lt;&gt;"",_xlfn.XLOOKUP(K9,Feiertage!$A$3:$A$16,Feiertage!$B$3:$B$16,""),"")</f>
        <v/>
      </c>
      <c r="Q9" s="43"/>
      <c r="R9" s="6"/>
      <c r="T9" s="4">
        <f t="shared" si="4"/>
        <v>46086</v>
      </c>
      <c r="U9" s="5">
        <f t="shared" si="5"/>
        <v>46086</v>
      </c>
      <c r="V9" s="11" t="str" cm="1">
        <f t="array" ref="V9">IFERROR(INDEX({"M";"M";"N";"N";"-";"-";"-";"-";"F";"F"},MOD(T9,10)+1,1),"")</f>
        <v>-</v>
      </c>
      <c r="W9" s="21"/>
      <c r="X9" s="32"/>
      <c r="Y9" s="31" t="s">
        <v>59</v>
      </c>
      <c r="Z9" s="43"/>
      <c r="AA9" s="6"/>
      <c r="AC9" s="4">
        <f t="shared" si="6"/>
        <v>46117</v>
      </c>
      <c r="AD9" s="5">
        <f t="shared" si="7"/>
        <v>46117</v>
      </c>
      <c r="AE9" s="11" t="str" cm="1">
        <f t="array" ref="AE9">IFERROR(INDEX({"M";"M";"N";"N";"-";"-";"-";"-";"F";"F"},MOD(AC9,10)+1,1),"")</f>
        <v>-</v>
      </c>
      <c r="AF9" s="21"/>
      <c r="AG9" s="32"/>
      <c r="AH9" s="31" t="str">
        <f>IF(AC9&lt;&gt;"",_xlfn.XLOOKUP(AC9,Feiertage!$A$3:$A$16,Feiertage!$B$3:$B$16,""),"")</f>
        <v>Ostersonntag</v>
      </c>
      <c r="AI9" s="43"/>
      <c r="AJ9" s="6"/>
      <c r="AL9" s="4">
        <f t="shared" si="8"/>
        <v>46147</v>
      </c>
      <c r="AM9" s="5">
        <f t="shared" si="9"/>
        <v>46147</v>
      </c>
      <c r="AN9" s="11" t="str" cm="1">
        <f t="array" ref="AN9">IFERROR(INDEX({"M";"M";"N";"N";"-";"-";"-";"-";"F";"F"},MOD(AL9,10)+1,1),"")</f>
        <v>-</v>
      </c>
      <c r="AO9" s="22"/>
      <c r="AP9" s="32"/>
      <c r="AQ9" s="31" t="str">
        <f>IF(AL9&lt;&gt;"",_xlfn.XLOOKUP(AL9,Feiertage!$A$3:$A$16,Feiertage!$B$3:$B$16,""),"")</f>
        <v/>
      </c>
      <c r="AR9" s="43"/>
      <c r="AS9" s="6"/>
      <c r="AU9" s="4">
        <f t="shared" si="10"/>
        <v>46178</v>
      </c>
      <c r="AV9" s="5">
        <f t="shared" si="11"/>
        <v>46178</v>
      </c>
      <c r="AW9" s="11" t="str" cm="1">
        <f t="array" ref="AW9">IFERROR(INDEX({"M";"M";"N";"N";"-";"-";"-";"-";"F";"F"},MOD(AU9,10)+1,1),"")</f>
        <v>F</v>
      </c>
      <c r="AX9" s="22"/>
      <c r="AY9" s="32"/>
      <c r="AZ9" s="31" t="str">
        <f>IF(AU9&lt;&gt;"",_xlfn.XLOOKUP(AU9,Feiertage!$A$3:$A$16,Feiertage!$B$3:$B$16,""),"")</f>
        <v/>
      </c>
      <c r="BA9" s="43"/>
      <c r="BB9" s="6"/>
    </row>
    <row r="10" spans="1:54" ht="21.55" customHeight="1" x14ac:dyDescent="0.65">
      <c r="B10" s="4">
        <f t="shared" si="1"/>
        <v>46028</v>
      </c>
      <c r="C10" s="5">
        <f t="shared" si="0"/>
        <v>46028</v>
      </c>
      <c r="D10" s="11" t="str" cm="1">
        <f t="array" ref="D10">IFERROR(INDEX({"M";"M";"N";"N";"-";"-";"-";"-";"F";"F"},MOD(B10,10)+1,1),"")</f>
        <v>F</v>
      </c>
      <c r="E10" s="21"/>
      <c r="F10" s="32"/>
      <c r="G10" s="31" t="str">
        <f>IF(B10&lt;&gt;"",_xlfn.XLOOKUP(B10,Feiertage!$A$3:$A$16,Feiertage!$B$3:$B$16,""),"")</f>
        <v>Heilige Drei Könige</v>
      </c>
      <c r="H10" s="43"/>
      <c r="I10" s="41"/>
      <c r="J10" s="2"/>
      <c r="K10" s="4">
        <f t="shared" si="2"/>
        <v>46059</v>
      </c>
      <c r="L10" s="5">
        <f t="shared" si="3"/>
        <v>46059</v>
      </c>
      <c r="M10" s="11" t="str" cm="1">
        <f t="array" ref="M10">IFERROR(INDEX({"M";"M";"N";"N";"-";"-";"-";"-";"F";"F"},MOD(K10,10)+1,1),"")</f>
        <v>F</v>
      </c>
      <c r="N10" s="21"/>
      <c r="O10" s="32"/>
      <c r="P10" s="31" t="str">
        <f>IF(K10&lt;&gt;"",_xlfn.XLOOKUP(K10,Feiertage!$A$3:$A$16,Feiertage!$B$3:$B$16,""),"")</f>
        <v/>
      </c>
      <c r="Q10" s="43"/>
      <c r="R10" s="6" t="s">
        <v>72</v>
      </c>
      <c r="T10" s="4">
        <f t="shared" si="4"/>
        <v>46087</v>
      </c>
      <c r="U10" s="5">
        <f t="shared" si="5"/>
        <v>46087</v>
      </c>
      <c r="V10" s="11" t="str" cm="1">
        <f t="array" ref="V10">IFERROR(INDEX({"M";"M";"N";"N";"-";"-";"-";"-";"F";"F"},MOD(T10,10)+1,1),"")</f>
        <v>-</v>
      </c>
      <c r="W10" s="21"/>
      <c r="X10" s="32"/>
      <c r="Y10" s="31" t="str">
        <f>IF(T10&lt;&gt;"",_xlfn.XLOOKUP(T10,Feiertage!$A$3:$A$16,Feiertage!$B$3:$B$16,""),"")</f>
        <v/>
      </c>
      <c r="Z10" s="43"/>
      <c r="AA10" s="6"/>
      <c r="AC10" s="4">
        <f t="shared" si="6"/>
        <v>46118</v>
      </c>
      <c r="AD10" s="5">
        <f t="shared" si="7"/>
        <v>46118</v>
      </c>
      <c r="AE10" s="11" t="str" cm="1">
        <f t="array" ref="AE10">IFERROR(INDEX({"M";"M";"N";"N";"-";"-";"-";"-";"F";"F"},MOD(AC10,10)+1,1),"")</f>
        <v>F</v>
      </c>
      <c r="AF10" s="21"/>
      <c r="AG10" s="32"/>
      <c r="AH10" s="31" t="str">
        <f>IF(AC10&lt;&gt;"",_xlfn.XLOOKUP(AC10,Feiertage!$A$3:$A$16,Feiertage!$B$3:$B$16,""),"")</f>
        <v>Ostermontag</v>
      </c>
      <c r="AI10" s="43"/>
      <c r="AJ10" s="6"/>
      <c r="AL10" s="4">
        <f t="shared" si="8"/>
        <v>46148</v>
      </c>
      <c r="AM10" s="5">
        <f t="shared" si="9"/>
        <v>46148</v>
      </c>
      <c r="AN10" s="11" t="str" cm="1">
        <f t="array" ref="AN10">IFERROR(INDEX({"M";"M";"N";"N";"-";"-";"-";"-";"F";"F"},MOD(AL10,10)+1,1),"")</f>
        <v>F</v>
      </c>
      <c r="AO10" s="22"/>
      <c r="AP10" s="32"/>
      <c r="AQ10" s="31" t="str">
        <f>IF(AL10&lt;&gt;"",_xlfn.XLOOKUP(AL10,Feiertage!$A$3:$A$16,Feiertage!$B$3:$B$16,""),"")</f>
        <v/>
      </c>
      <c r="AR10" s="43"/>
      <c r="AS10" s="6"/>
      <c r="AU10" s="4">
        <f t="shared" si="10"/>
        <v>46179</v>
      </c>
      <c r="AV10" s="5">
        <f t="shared" si="11"/>
        <v>46179</v>
      </c>
      <c r="AW10" s="11" t="str" cm="1">
        <f t="array" ref="AW10">IFERROR(INDEX({"M";"M";"N";"N";"-";"-";"-";"-";"F";"F"},MOD(AU10,10)+1,1),"")</f>
        <v>F</v>
      </c>
      <c r="AX10" s="22"/>
      <c r="AY10" s="32"/>
      <c r="AZ10" s="31" t="str">
        <f>IF(AU10&lt;&gt;"",_xlfn.XLOOKUP(AU10,Feiertage!$A$3:$A$16,Feiertage!$B$3:$B$16,""),"")</f>
        <v/>
      </c>
      <c r="BA10" s="43"/>
      <c r="BB10" s="6"/>
    </row>
    <row r="11" spans="1:54" ht="21.55" customHeight="1" x14ac:dyDescent="0.65">
      <c r="B11" s="4">
        <f t="shared" si="1"/>
        <v>46029</v>
      </c>
      <c r="C11" s="5">
        <f t="shared" si="0"/>
        <v>46029</v>
      </c>
      <c r="D11" s="11" t="str" cm="1">
        <f t="array" ref="D11">IFERROR(INDEX({"M";"M";"N";"N";"-";"-";"-";"-";"F";"F"},MOD(B11,10)+1,1),"")</f>
        <v>F</v>
      </c>
      <c r="E11" s="21"/>
      <c r="F11" s="32"/>
      <c r="G11" s="31" t="str">
        <f>IF(B11&lt;&gt;"",_xlfn.XLOOKUP(B11,Feiertage!$A$3:$A$16,Feiertage!$B$3:$B$16,""),"")</f>
        <v/>
      </c>
      <c r="H11" s="43"/>
      <c r="I11" s="41"/>
      <c r="J11" s="2"/>
      <c r="K11" s="4">
        <f t="shared" si="2"/>
        <v>46060</v>
      </c>
      <c r="L11" s="5">
        <f t="shared" si="3"/>
        <v>46060</v>
      </c>
      <c r="M11" s="11" t="str" cm="1">
        <f t="array" ref="M11">IFERROR(INDEX({"M";"M";"N";"N";"-";"-";"-";"-";"F";"F"},MOD(K11,10)+1,1),"")</f>
        <v>M</v>
      </c>
      <c r="N11" s="21"/>
      <c r="O11" s="32"/>
      <c r="P11" s="31" t="str">
        <f>IF(K11&lt;&gt;"",_xlfn.XLOOKUP(K11,Feiertage!$A$3:$A$16,Feiertage!$B$3:$B$16,""),"")</f>
        <v/>
      </c>
      <c r="Q11" s="43"/>
      <c r="R11" s="6"/>
      <c r="T11" s="4">
        <f t="shared" si="4"/>
        <v>46088</v>
      </c>
      <c r="U11" s="5">
        <f t="shared" si="5"/>
        <v>46088</v>
      </c>
      <c r="V11" s="11" t="str" cm="1">
        <f t="array" ref="V11">IFERROR(INDEX({"M";"M";"N";"N";"-";"-";"-";"-";"F";"F"},MOD(T11,10)+1,1),"")</f>
        <v>F</v>
      </c>
      <c r="W11" s="21"/>
      <c r="X11" s="32"/>
      <c r="Y11" s="31" t="str">
        <f>IF(T11&lt;&gt;"",_xlfn.XLOOKUP(T11,Feiertage!$A$3:$A$16,Feiertage!$B$3:$B$16,""),"")</f>
        <v/>
      </c>
      <c r="Z11" s="43"/>
      <c r="AA11" s="6"/>
      <c r="AC11" s="4">
        <f t="shared" si="6"/>
        <v>46119</v>
      </c>
      <c r="AD11" s="5">
        <f t="shared" si="7"/>
        <v>46119</v>
      </c>
      <c r="AE11" s="11" t="str" cm="1">
        <f t="array" ref="AE11">IFERROR(INDEX({"M";"M";"N";"N";"-";"-";"-";"-";"F";"F"},MOD(AC11,10)+1,1),"")</f>
        <v>F</v>
      </c>
      <c r="AF11" s="21"/>
      <c r="AG11" s="32"/>
      <c r="AH11" s="31" t="str">
        <f>IF(AC11&lt;&gt;"",_xlfn.XLOOKUP(AC11,Feiertage!$A$3:$A$16,Feiertage!$B$3:$B$16,""),"")</f>
        <v/>
      </c>
      <c r="AI11" s="43"/>
      <c r="AJ11" s="6"/>
      <c r="AL11" s="4">
        <f t="shared" si="8"/>
        <v>46149</v>
      </c>
      <c r="AM11" s="5">
        <f t="shared" si="9"/>
        <v>46149</v>
      </c>
      <c r="AN11" s="11" t="str" cm="1">
        <f t="array" ref="AN11">IFERROR(INDEX({"M";"M";"N";"N";"-";"-";"-";"-";"F";"F"},MOD(AL11,10)+1,1),"")</f>
        <v>F</v>
      </c>
      <c r="AO11" s="22"/>
      <c r="AP11" s="32"/>
      <c r="AQ11" s="31" t="str">
        <f>IF(AL11&lt;&gt;"",_xlfn.XLOOKUP(AL11,Feiertage!$A$3:$A$16,Feiertage!$B$3:$B$16,""),"")</f>
        <v/>
      </c>
      <c r="AR11" s="43"/>
      <c r="AS11" s="6"/>
      <c r="AU11" s="4">
        <f t="shared" si="10"/>
        <v>46180</v>
      </c>
      <c r="AV11" s="5">
        <f t="shared" si="11"/>
        <v>46180</v>
      </c>
      <c r="AW11" s="11" t="str" cm="1">
        <f t="array" ref="AW11">IFERROR(INDEX({"M";"M";"N";"N";"-";"-";"-";"-";"F";"F"},MOD(AU11,10)+1,1),"")</f>
        <v>M</v>
      </c>
      <c r="AX11" s="22"/>
      <c r="AY11" s="32"/>
      <c r="AZ11" s="31" t="str">
        <f>IF(AU11&lt;&gt;"",_xlfn.XLOOKUP(AU11,Feiertage!$A$3:$A$16,Feiertage!$B$3:$B$16,""),"")</f>
        <v/>
      </c>
      <c r="BA11" s="43"/>
      <c r="BB11" s="6"/>
    </row>
    <row r="12" spans="1:54" ht="21.55" customHeight="1" x14ac:dyDescent="0.65">
      <c r="B12" s="4">
        <f t="shared" si="1"/>
        <v>46030</v>
      </c>
      <c r="C12" s="5">
        <f t="shared" si="0"/>
        <v>46030</v>
      </c>
      <c r="D12" s="11" t="str" cm="1">
        <f t="array" ref="D12">IFERROR(INDEX({"M";"M";"N";"N";"-";"-";"-";"-";"F";"F"},MOD(B12,10)+1,1),"")</f>
        <v>M</v>
      </c>
      <c r="E12" s="21"/>
      <c r="F12" s="32"/>
      <c r="G12" s="31" t="str">
        <f>IF(B12&lt;&gt;"",_xlfn.XLOOKUP(B12,Feiertage!$A$3:$A$16,Feiertage!$B$3:$B$16,""),"")</f>
        <v/>
      </c>
      <c r="H12" s="43"/>
      <c r="I12" s="41"/>
      <c r="J12" s="2"/>
      <c r="K12" s="4">
        <f t="shared" si="2"/>
        <v>46061</v>
      </c>
      <c r="L12" s="5">
        <f t="shared" si="3"/>
        <v>46061</v>
      </c>
      <c r="M12" s="11" t="str" cm="1">
        <f t="array" ref="M12">IFERROR(INDEX({"M";"M";"N";"N";"-";"-";"-";"-";"F";"F"},MOD(K12,10)+1,1),"")</f>
        <v>M</v>
      </c>
      <c r="N12" s="21"/>
      <c r="O12" s="32"/>
      <c r="P12" s="31" t="str">
        <f>IF(K12&lt;&gt;"",_xlfn.XLOOKUP(K12,Feiertage!$A$3:$A$16,Feiertage!$B$3:$B$16,""),"")</f>
        <v/>
      </c>
      <c r="Q12" s="43"/>
      <c r="R12" s="6"/>
      <c r="T12" s="4">
        <f t="shared" si="4"/>
        <v>46089</v>
      </c>
      <c r="U12" s="5">
        <f t="shared" si="5"/>
        <v>46089</v>
      </c>
      <c r="V12" s="11" t="str" cm="1">
        <f t="array" ref="V12">IFERROR(INDEX({"M";"M";"N";"N";"-";"-";"-";"-";"F";"F"},MOD(T12,10)+1,1),"")</f>
        <v>F</v>
      </c>
      <c r="W12" s="21"/>
      <c r="X12" s="32"/>
      <c r="Y12" s="31" t="str">
        <f>IF(T12&lt;&gt;"",_xlfn.XLOOKUP(T12,Feiertage!$A$3:$A$16,Feiertage!$B$3:$B$16,""),"")</f>
        <v/>
      </c>
      <c r="Z12" s="43"/>
      <c r="AA12" s="6"/>
      <c r="AC12" s="4">
        <f t="shared" si="6"/>
        <v>46120</v>
      </c>
      <c r="AD12" s="5">
        <f t="shared" si="7"/>
        <v>46120</v>
      </c>
      <c r="AE12" s="11" t="str" cm="1">
        <f t="array" ref="AE12">IFERROR(INDEX({"M";"M";"N";"N";"-";"-";"-";"-";"F";"F"},MOD(AC12,10)+1,1),"")</f>
        <v>M</v>
      </c>
      <c r="AF12" s="21"/>
      <c r="AG12" s="32"/>
      <c r="AH12" s="31" t="str">
        <f>IF(AC12&lt;&gt;"",_xlfn.XLOOKUP(AC12,Feiertage!$A$3:$A$16,Feiertage!$B$3:$B$16,""),"")</f>
        <v/>
      </c>
      <c r="AI12" s="43"/>
      <c r="AJ12" s="6"/>
      <c r="AL12" s="4">
        <f t="shared" si="8"/>
        <v>46150</v>
      </c>
      <c r="AM12" s="5">
        <f t="shared" si="9"/>
        <v>46150</v>
      </c>
      <c r="AN12" s="11" t="str" cm="1">
        <f t="array" ref="AN12">IFERROR(INDEX({"M";"M";"N";"N";"-";"-";"-";"-";"F";"F"},MOD(AL12,10)+1,1),"")</f>
        <v>M</v>
      </c>
      <c r="AO12" s="22"/>
      <c r="AP12" s="32"/>
      <c r="AQ12" s="31" t="str">
        <f>IF(AL12&lt;&gt;"",_xlfn.XLOOKUP(AL12,Feiertage!$A$3:$A$16,Feiertage!$B$3:$B$16,""),"")</f>
        <v/>
      </c>
      <c r="AR12" s="43"/>
      <c r="AS12" s="6"/>
      <c r="AU12" s="4">
        <f t="shared" si="10"/>
        <v>46181</v>
      </c>
      <c r="AV12" s="5">
        <f t="shared" si="11"/>
        <v>46181</v>
      </c>
      <c r="AW12" s="11" t="str" cm="1">
        <f t="array" ref="AW12">IFERROR(INDEX({"M";"M";"N";"N";"-";"-";"-";"-";"F";"F"},MOD(AU12,10)+1,1),"")</f>
        <v>M</v>
      </c>
      <c r="AX12" s="22"/>
      <c r="AY12" s="32"/>
      <c r="AZ12" s="31" t="str">
        <f>IF(AU12&lt;&gt;"",_xlfn.XLOOKUP(AU12,Feiertage!$A$3:$A$16,Feiertage!$B$3:$B$16,""),"")</f>
        <v/>
      </c>
      <c r="BA12" s="43"/>
      <c r="BB12" s="6"/>
    </row>
    <row r="13" spans="1:54" ht="21.55" customHeight="1" x14ac:dyDescent="0.65">
      <c r="B13" s="4">
        <f t="shared" si="1"/>
        <v>46031</v>
      </c>
      <c r="C13" s="5">
        <f t="shared" si="0"/>
        <v>46031</v>
      </c>
      <c r="D13" s="11" t="str" cm="1">
        <f t="array" ref="D13">IFERROR(INDEX({"M";"M";"N";"N";"-";"-";"-";"-";"F";"F"},MOD(B13,10)+1,1),"")</f>
        <v>M</v>
      </c>
      <c r="E13" s="21"/>
      <c r="F13" s="32"/>
      <c r="G13" s="31" t="str">
        <f>IF(B13&lt;&gt;"",_xlfn.XLOOKUP(B13,Feiertage!$A$3:$A$16,Feiertage!$B$3:$B$16,""),"")</f>
        <v/>
      </c>
      <c r="H13" s="43"/>
      <c r="I13" s="41"/>
      <c r="J13" s="2"/>
      <c r="K13" s="4">
        <f t="shared" si="2"/>
        <v>46062</v>
      </c>
      <c r="L13" s="5">
        <f t="shared" si="3"/>
        <v>46062</v>
      </c>
      <c r="M13" s="11" t="str" cm="1">
        <f t="array" ref="M13">IFERROR(INDEX({"M";"M";"N";"N";"-";"-";"-";"-";"F";"F"},MOD(K13,10)+1,1),"")</f>
        <v>N</v>
      </c>
      <c r="N13" s="21"/>
      <c r="O13" s="32"/>
      <c r="P13" s="31" t="str">
        <f>IF(K13&lt;&gt;"",_xlfn.XLOOKUP(K13,Feiertage!$A$3:$A$16,Feiertage!$B$3:$B$16,""),"")</f>
        <v/>
      </c>
      <c r="Q13" s="43"/>
      <c r="R13" s="6"/>
      <c r="T13" s="4">
        <f t="shared" si="4"/>
        <v>46090</v>
      </c>
      <c r="U13" s="5">
        <f t="shared" si="5"/>
        <v>46090</v>
      </c>
      <c r="V13" s="11" t="str" cm="1">
        <f t="array" ref="V13">IFERROR(INDEX({"M";"M";"N";"N";"-";"-";"-";"-";"F";"F"},MOD(T13,10)+1,1),"")</f>
        <v>M</v>
      </c>
      <c r="W13" s="21"/>
      <c r="X13" s="32"/>
      <c r="Y13" s="31" t="str">
        <f>IF(T13&lt;&gt;"",_xlfn.XLOOKUP(T13,Feiertage!$A$3:$A$16,Feiertage!$B$3:$B$16,""),"")</f>
        <v/>
      </c>
      <c r="Z13" s="43"/>
      <c r="AA13" s="6"/>
      <c r="AC13" s="4">
        <f t="shared" si="6"/>
        <v>46121</v>
      </c>
      <c r="AD13" s="5">
        <f t="shared" si="7"/>
        <v>46121</v>
      </c>
      <c r="AE13" s="11" t="str" cm="1">
        <f t="array" ref="AE13">IFERROR(INDEX({"M";"M";"N";"N";"-";"-";"-";"-";"F";"F"},MOD(AC13,10)+1,1),"")</f>
        <v>M</v>
      </c>
      <c r="AF13" s="21"/>
      <c r="AG13" s="32"/>
      <c r="AH13" s="31" t="str">
        <f>IF(AC13&lt;&gt;"",_xlfn.XLOOKUP(AC13,Feiertage!$A$3:$A$16,Feiertage!$B$3:$B$16,""),"")</f>
        <v/>
      </c>
      <c r="AI13" s="43"/>
      <c r="AJ13" s="6"/>
      <c r="AL13" s="4">
        <f t="shared" si="8"/>
        <v>46151</v>
      </c>
      <c r="AM13" s="5">
        <f t="shared" si="9"/>
        <v>46151</v>
      </c>
      <c r="AN13" s="11" t="str" cm="1">
        <f t="array" ref="AN13">IFERROR(INDEX({"M";"M";"N";"N";"-";"-";"-";"-";"F";"F"},MOD(AL13,10)+1,1),"")</f>
        <v>M</v>
      </c>
      <c r="AO13" s="22"/>
      <c r="AP13" s="32"/>
      <c r="AQ13" s="31" t="str">
        <f>IF(AL13&lt;&gt;"",_xlfn.XLOOKUP(AL13,Feiertage!$A$3:$A$16,Feiertage!$B$3:$B$16,""),"")</f>
        <v/>
      </c>
      <c r="AR13" s="43"/>
      <c r="AS13" s="6"/>
      <c r="AU13" s="4">
        <f t="shared" si="10"/>
        <v>46182</v>
      </c>
      <c r="AV13" s="5">
        <f t="shared" si="11"/>
        <v>46182</v>
      </c>
      <c r="AW13" s="11" t="str" cm="1">
        <f t="array" ref="AW13">IFERROR(INDEX({"M";"M";"N";"N";"-";"-";"-";"-";"F";"F"},MOD(AU13,10)+1,1),"")</f>
        <v>N</v>
      </c>
      <c r="AX13" s="22"/>
      <c r="AY13" s="32"/>
      <c r="AZ13" s="31" t="str">
        <f>IF(AU13&lt;&gt;"",_xlfn.XLOOKUP(AU13,Feiertage!$A$3:$A$16,Feiertage!$B$3:$B$16,""),"")</f>
        <v/>
      </c>
      <c r="BA13" s="43"/>
      <c r="BB13" s="6"/>
    </row>
    <row r="14" spans="1:54" ht="21.55" customHeight="1" x14ac:dyDescent="0.65">
      <c r="B14" s="4">
        <f t="shared" si="1"/>
        <v>46032</v>
      </c>
      <c r="C14" s="5">
        <f t="shared" si="0"/>
        <v>46032</v>
      </c>
      <c r="D14" s="11" t="str" cm="1">
        <f t="array" ref="D14">IFERROR(INDEX({"M";"M";"N";"N";"-";"-";"-";"-";"F";"F"},MOD(B14,10)+1,1),"")</f>
        <v>N</v>
      </c>
      <c r="E14" s="21"/>
      <c r="F14" s="32"/>
      <c r="G14" s="31" t="str">
        <f>IF(B14&lt;&gt;"",_xlfn.XLOOKUP(B14,Feiertage!$A$3:$A$16,Feiertage!$B$3:$B$16,""),"")</f>
        <v/>
      </c>
      <c r="H14" s="43"/>
      <c r="I14" s="41"/>
      <c r="J14" s="2"/>
      <c r="K14" s="4">
        <f t="shared" si="2"/>
        <v>46063</v>
      </c>
      <c r="L14" s="5">
        <f t="shared" si="3"/>
        <v>46063</v>
      </c>
      <c r="M14" s="11" t="str" cm="1">
        <f t="array" ref="M14">IFERROR(INDEX({"M";"M";"N";"N";"-";"-";"-";"-";"F";"F"},MOD(K14,10)+1,1),"")</f>
        <v>N</v>
      </c>
      <c r="N14" s="21"/>
      <c r="O14" s="32"/>
      <c r="P14" s="31" t="str">
        <f>IF(K14&lt;&gt;"",_xlfn.XLOOKUP(K14,Feiertage!$A$3:$A$16,Feiertage!$B$3:$B$16,""),"")</f>
        <v/>
      </c>
      <c r="Q14" s="43"/>
      <c r="R14" s="6"/>
      <c r="T14" s="4">
        <f t="shared" si="4"/>
        <v>46091</v>
      </c>
      <c r="U14" s="5">
        <f t="shared" si="5"/>
        <v>46091</v>
      </c>
      <c r="V14" s="11" t="str" cm="1">
        <f t="array" ref="V14">IFERROR(INDEX({"M";"M";"N";"N";"-";"-";"-";"-";"F";"F"},MOD(T14,10)+1,1),"")</f>
        <v>M</v>
      </c>
      <c r="W14" s="21"/>
      <c r="X14" s="32"/>
      <c r="Y14" s="31" t="str">
        <f>IF(T14&lt;&gt;"",_xlfn.XLOOKUP(T14,Feiertage!$A$3:$A$16,Feiertage!$B$3:$B$16,""),"")</f>
        <v/>
      </c>
      <c r="Z14" s="43"/>
      <c r="AA14" s="6" t="s">
        <v>75</v>
      </c>
      <c r="AC14" s="4">
        <f t="shared" si="6"/>
        <v>46122</v>
      </c>
      <c r="AD14" s="5">
        <f t="shared" si="7"/>
        <v>46122</v>
      </c>
      <c r="AE14" s="11" t="str" cm="1">
        <f t="array" ref="AE14">IFERROR(INDEX({"M";"M";"N";"N";"-";"-";"-";"-";"F";"F"},MOD(AC14,10)+1,1),"")</f>
        <v>N</v>
      </c>
      <c r="AF14" s="21"/>
      <c r="AG14" s="32"/>
      <c r="AH14" s="31" t="str">
        <f>IF(AC14&lt;&gt;"",_xlfn.XLOOKUP(AC14,Feiertage!$A$3:$A$16,Feiertage!$B$3:$B$16,""),"")</f>
        <v/>
      </c>
      <c r="AI14" s="43"/>
      <c r="AJ14" s="6"/>
      <c r="AL14" s="4">
        <f t="shared" si="8"/>
        <v>46152</v>
      </c>
      <c r="AM14" s="5">
        <f t="shared" si="9"/>
        <v>46152</v>
      </c>
      <c r="AN14" s="11" t="str" cm="1">
        <f t="array" ref="AN14">IFERROR(INDEX({"M";"M";"N";"N";"-";"-";"-";"-";"F";"F"},MOD(AL14,10)+1,1),"")</f>
        <v>N</v>
      </c>
      <c r="AO14" s="22"/>
      <c r="AP14" s="32"/>
      <c r="AQ14" s="31" t="str">
        <f>IF(AL14&lt;&gt;"",_xlfn.XLOOKUP(AL14,Feiertage!$A$3:$A$16,Feiertage!$B$3:$B$16,""),"")</f>
        <v/>
      </c>
      <c r="AR14" s="43"/>
      <c r="AS14" s="6"/>
      <c r="AU14" s="4">
        <f t="shared" si="10"/>
        <v>46183</v>
      </c>
      <c r="AV14" s="5">
        <f t="shared" si="11"/>
        <v>46183</v>
      </c>
      <c r="AW14" s="11" t="str" cm="1">
        <f t="array" ref="AW14">IFERROR(INDEX({"M";"M";"N";"N";"-";"-";"-";"-";"F";"F"},MOD(AU14,10)+1,1),"")</f>
        <v>N</v>
      </c>
      <c r="AX14" s="22"/>
      <c r="AY14" s="32"/>
      <c r="AZ14" s="31" t="str">
        <f>IF(AU14&lt;&gt;"",_xlfn.XLOOKUP(AU14,Feiertage!$A$3:$A$16,Feiertage!$B$3:$B$16,""),"")</f>
        <v/>
      </c>
      <c r="BA14" s="43"/>
      <c r="BB14" s="6"/>
    </row>
    <row r="15" spans="1:54" ht="21.55" customHeight="1" x14ac:dyDescent="0.65">
      <c r="B15" s="4">
        <f t="shared" si="1"/>
        <v>46033</v>
      </c>
      <c r="C15" s="5">
        <f t="shared" si="0"/>
        <v>46033</v>
      </c>
      <c r="D15" s="11" t="str" cm="1">
        <f t="array" ref="D15">IFERROR(INDEX({"M";"M";"N";"N";"-";"-";"-";"-";"F";"F"},MOD(B15,10)+1,1),"")</f>
        <v>N</v>
      </c>
      <c r="E15" s="21"/>
      <c r="F15" s="32"/>
      <c r="G15" s="31" t="str">
        <f>IF(B15&lt;&gt;"",_xlfn.XLOOKUP(B15,Feiertage!$A$3:$A$16,Feiertage!$B$3:$B$16,""),"")</f>
        <v/>
      </c>
      <c r="H15" s="43"/>
      <c r="I15" s="41"/>
      <c r="J15" s="2"/>
      <c r="K15" s="4">
        <f t="shared" si="2"/>
        <v>46064</v>
      </c>
      <c r="L15" s="5">
        <f t="shared" si="3"/>
        <v>46064</v>
      </c>
      <c r="M15" s="11" t="str" cm="1">
        <f t="array" ref="M15">IFERROR(INDEX({"M";"M";"N";"N";"-";"-";"-";"-";"F";"F"},MOD(K15,10)+1,1),"")</f>
        <v>-</v>
      </c>
      <c r="N15" s="21"/>
      <c r="O15" s="32"/>
      <c r="P15" s="31" t="str">
        <f>IF(K15&lt;&gt;"",_xlfn.XLOOKUP(K15,Feiertage!$A$3:$A$16,Feiertage!$B$3:$B$16,""),"")</f>
        <v/>
      </c>
      <c r="Q15" s="43"/>
      <c r="R15" s="6"/>
      <c r="T15" s="4">
        <f t="shared" si="4"/>
        <v>46092</v>
      </c>
      <c r="U15" s="5">
        <f t="shared" si="5"/>
        <v>46092</v>
      </c>
      <c r="V15" s="11" t="str" cm="1">
        <f t="array" ref="V15">IFERROR(INDEX({"M";"M";"N";"N";"-";"-";"-";"-";"F";"F"},MOD(T15,10)+1,1),"")</f>
        <v>N</v>
      </c>
      <c r="W15" s="21"/>
      <c r="X15" s="32"/>
      <c r="Y15" s="31" t="str">
        <f>IF(T15&lt;&gt;"",_xlfn.XLOOKUP(T15,Feiertage!$A$3:$A$16,Feiertage!$B$3:$B$16,""),"")</f>
        <v/>
      </c>
      <c r="Z15" s="43"/>
      <c r="AA15" s="6"/>
      <c r="AC15" s="4">
        <f t="shared" si="6"/>
        <v>46123</v>
      </c>
      <c r="AD15" s="5">
        <f t="shared" si="7"/>
        <v>46123</v>
      </c>
      <c r="AE15" s="11" t="str" cm="1">
        <f t="array" ref="AE15">IFERROR(INDEX({"M";"M";"N";"N";"-";"-";"-";"-";"F";"F"},MOD(AC15,10)+1,1),"")</f>
        <v>N</v>
      </c>
      <c r="AF15" s="21"/>
      <c r="AG15" s="32"/>
      <c r="AH15" s="31" t="str">
        <f>IF(AC15&lt;&gt;"",_xlfn.XLOOKUP(AC15,Feiertage!$A$3:$A$16,Feiertage!$B$3:$B$16,""),"")</f>
        <v/>
      </c>
      <c r="AI15" s="43"/>
      <c r="AJ15" s="6" t="s">
        <v>82</v>
      </c>
      <c r="AL15" s="4">
        <f t="shared" si="8"/>
        <v>46153</v>
      </c>
      <c r="AM15" s="5">
        <f t="shared" si="9"/>
        <v>46153</v>
      </c>
      <c r="AN15" s="11" t="str" cm="1">
        <f t="array" ref="AN15">IFERROR(INDEX({"M";"M";"N";"N";"-";"-";"-";"-";"F";"F"},MOD(AL15,10)+1,1),"")</f>
        <v>N</v>
      </c>
      <c r="AO15" s="22"/>
      <c r="AP15" s="32"/>
      <c r="AQ15" s="31" t="str">
        <f>IF(AL15&lt;&gt;"",_xlfn.XLOOKUP(AL15,Feiertage!$A$3:$A$16,Feiertage!$B$3:$B$16,""),"")</f>
        <v/>
      </c>
      <c r="AR15" s="43"/>
      <c r="AS15" s="6"/>
      <c r="AU15" s="4">
        <f t="shared" si="10"/>
        <v>46184</v>
      </c>
      <c r="AV15" s="5">
        <f t="shared" si="11"/>
        <v>46184</v>
      </c>
      <c r="AW15" s="11" t="str" cm="1">
        <f t="array" ref="AW15">IFERROR(INDEX({"M";"M";"N";"N";"-";"-";"-";"-";"F";"F"},MOD(AU15,10)+1,1),"")</f>
        <v>-</v>
      </c>
      <c r="AX15" s="22"/>
      <c r="AY15" s="32"/>
      <c r="AZ15" s="31" t="str">
        <f>IF(AU15&lt;&gt;"",_xlfn.XLOOKUP(AU15,Feiertage!$A$3:$A$16,Feiertage!$B$3:$B$16,""),"")</f>
        <v/>
      </c>
      <c r="BA15" s="43"/>
      <c r="BB15" s="6"/>
    </row>
    <row r="16" spans="1:54" ht="21.55" customHeight="1" x14ac:dyDescent="0.65">
      <c r="B16" s="4">
        <f t="shared" si="1"/>
        <v>46034</v>
      </c>
      <c r="C16" s="5">
        <f t="shared" si="0"/>
        <v>46034</v>
      </c>
      <c r="D16" s="11" t="str" cm="1">
        <f t="array" ref="D16">IFERROR(INDEX({"M";"M";"N";"N";"-";"-";"-";"-";"F";"F"},MOD(B16,10)+1,1),"")</f>
        <v>-</v>
      </c>
      <c r="E16" s="21"/>
      <c r="F16" s="32"/>
      <c r="G16" s="31" t="str">
        <f>IF(B16&lt;&gt;"",_xlfn.XLOOKUP(B16,Feiertage!$A$3:$A$16,Feiertage!$B$3:$B$16,""),"")</f>
        <v/>
      </c>
      <c r="H16" s="43"/>
      <c r="I16" s="41" t="s">
        <v>70</v>
      </c>
      <c r="J16" s="2"/>
      <c r="K16" s="4">
        <f t="shared" si="2"/>
        <v>46065</v>
      </c>
      <c r="L16" s="5">
        <f t="shared" si="3"/>
        <v>46065</v>
      </c>
      <c r="M16" s="11" t="str" cm="1">
        <f t="array" ref="M16">IFERROR(INDEX({"M";"M";"N";"N";"-";"-";"-";"-";"F";"F"},MOD(K16,10)+1,1),"")</f>
        <v>-</v>
      </c>
      <c r="N16" s="21"/>
      <c r="O16" s="32"/>
      <c r="P16" s="31" t="str">
        <f>IF(K16&lt;&gt;"",_xlfn.XLOOKUP(K16,Feiertage!$A$3:$A$16,Feiertage!$B$3:$B$16,""),"")</f>
        <v/>
      </c>
      <c r="Q16" s="43"/>
      <c r="R16" s="6"/>
      <c r="T16" s="4">
        <f t="shared" si="4"/>
        <v>46093</v>
      </c>
      <c r="U16" s="5">
        <f t="shared" si="5"/>
        <v>46093</v>
      </c>
      <c r="V16" s="11" t="str" cm="1">
        <f t="array" ref="V16">IFERROR(INDEX({"M";"M";"N";"N";"-";"-";"-";"-";"F";"F"},MOD(T16,10)+1,1),"")</f>
        <v>N</v>
      </c>
      <c r="W16" s="21"/>
      <c r="X16" s="32"/>
      <c r="Y16" s="31" t="str">
        <f>IF(T16&lt;&gt;"",_xlfn.XLOOKUP(T16,Feiertage!$A$3:$A$16,Feiertage!$B$3:$B$16,""),"")</f>
        <v/>
      </c>
      <c r="Z16" s="43"/>
      <c r="AA16" s="6"/>
      <c r="AC16" s="4">
        <f t="shared" si="6"/>
        <v>46124</v>
      </c>
      <c r="AD16" s="5">
        <f t="shared" si="7"/>
        <v>46124</v>
      </c>
      <c r="AE16" s="11" t="str" cm="1">
        <f t="array" ref="AE16">IFERROR(INDEX({"M";"M";"N";"N";"-";"-";"-";"-";"F";"F"},MOD(AC16,10)+1,1),"")</f>
        <v>-</v>
      </c>
      <c r="AF16" s="21" t="s">
        <v>55</v>
      </c>
      <c r="AG16" s="32"/>
      <c r="AH16" s="31" t="str">
        <f>IF(AC16&lt;&gt;"",_xlfn.XLOOKUP(AC16,Feiertage!$A$3:$A$16,Feiertage!$B$3:$B$16,""),"")</f>
        <v/>
      </c>
      <c r="AI16" s="43"/>
      <c r="AJ16" s="6" t="s">
        <v>81</v>
      </c>
      <c r="AL16" s="4">
        <f t="shared" si="8"/>
        <v>46154</v>
      </c>
      <c r="AM16" s="5">
        <f t="shared" si="9"/>
        <v>46154</v>
      </c>
      <c r="AN16" s="11" t="str" cm="1">
        <f t="array" ref="AN16">IFERROR(INDEX({"M";"M";"N";"N";"-";"-";"-";"-";"F";"F"},MOD(AL16,10)+1,1),"")</f>
        <v>-</v>
      </c>
      <c r="AO16" s="22"/>
      <c r="AP16" s="32"/>
      <c r="AQ16" s="31" t="str">
        <f>IF(AL16&lt;&gt;"",_xlfn.XLOOKUP(AL16,Feiertage!$A$3:$A$16,Feiertage!$B$3:$B$16,""),"")</f>
        <v/>
      </c>
      <c r="AR16" s="43"/>
      <c r="AS16" s="6"/>
      <c r="AU16" s="4">
        <f t="shared" si="10"/>
        <v>46185</v>
      </c>
      <c r="AV16" s="5">
        <f t="shared" si="11"/>
        <v>46185</v>
      </c>
      <c r="AW16" s="11" t="str" cm="1">
        <f t="array" ref="AW16">IFERROR(INDEX({"M";"M";"N";"N";"-";"-";"-";"-";"F";"F"},MOD(AU16,10)+1,1),"")</f>
        <v>-</v>
      </c>
      <c r="AX16" s="22"/>
      <c r="AY16" s="32"/>
      <c r="AZ16" s="31" t="str">
        <f>IF(AU16&lt;&gt;"",_xlfn.XLOOKUP(AU16,Feiertage!$A$3:$A$16,Feiertage!$B$3:$B$16,""),"")</f>
        <v/>
      </c>
      <c r="BA16" s="43"/>
      <c r="BB16" s="6"/>
    </row>
    <row r="17" spans="2:54" ht="21.55" customHeight="1" x14ac:dyDescent="0.65">
      <c r="B17" s="4">
        <f t="shared" si="1"/>
        <v>46035</v>
      </c>
      <c r="C17" s="5">
        <f t="shared" si="0"/>
        <v>46035</v>
      </c>
      <c r="D17" s="11" t="str" cm="1">
        <f t="array" ref="D17">IFERROR(INDEX({"M";"M";"N";"N";"-";"-";"-";"-";"F";"F"},MOD(B17,10)+1,1),"")</f>
        <v>-</v>
      </c>
      <c r="E17" s="21"/>
      <c r="F17" s="32"/>
      <c r="G17" s="31" t="s">
        <v>57</v>
      </c>
      <c r="H17" s="43"/>
      <c r="I17" s="41"/>
      <c r="J17" s="2"/>
      <c r="K17" s="4">
        <f t="shared" si="2"/>
        <v>46066</v>
      </c>
      <c r="L17" s="5">
        <f t="shared" si="3"/>
        <v>46066</v>
      </c>
      <c r="M17" s="11" t="str" cm="1">
        <f t="array" ref="M17">IFERROR(INDEX({"M";"M";"N";"N";"-";"-";"-";"-";"F";"F"},MOD(K17,10)+1,1),"")</f>
        <v>-</v>
      </c>
      <c r="N17" s="21"/>
      <c r="O17" s="32"/>
      <c r="P17" s="31" t="str">
        <f>IF(K17&lt;&gt;"",_xlfn.XLOOKUP(K17,Feiertage!$A$3:$A$16,Feiertage!$B$3:$B$16,""),"")</f>
        <v/>
      </c>
      <c r="Q17" s="43"/>
      <c r="R17" s="6"/>
      <c r="T17" s="4">
        <f t="shared" si="4"/>
        <v>46094</v>
      </c>
      <c r="U17" s="5">
        <f t="shared" si="5"/>
        <v>46094</v>
      </c>
      <c r="V17" s="11" t="str" cm="1">
        <f t="array" ref="V17">IFERROR(INDEX({"M";"M";"N";"N";"-";"-";"-";"-";"F";"F"},MOD(T17,10)+1,1),"")</f>
        <v>-</v>
      </c>
      <c r="W17" s="21" t="s">
        <v>56</v>
      </c>
      <c r="X17" s="32"/>
      <c r="Y17" s="31" t="str">
        <f>IF(T17&lt;&gt;"",_xlfn.XLOOKUP(T17,Feiertage!$A$3:$A$16,Feiertage!$B$3:$B$16,""),"")</f>
        <v/>
      </c>
      <c r="Z17" s="43"/>
      <c r="AA17" s="6"/>
      <c r="AC17" s="4">
        <f t="shared" si="6"/>
        <v>46125</v>
      </c>
      <c r="AD17" s="5">
        <f t="shared" si="7"/>
        <v>46125</v>
      </c>
      <c r="AE17" s="11" t="str" cm="1">
        <f t="array" ref="AE17">IFERROR(INDEX({"M";"M";"N";"N";"-";"-";"-";"-";"F";"F"},MOD(AC17,10)+1,1),"")</f>
        <v>-</v>
      </c>
      <c r="AF17" s="21"/>
      <c r="AG17" s="32"/>
      <c r="AH17" s="31" t="str">
        <f>IF(AC17&lt;&gt;"",_xlfn.XLOOKUP(AC17,Feiertage!$A$3:$A$16,Feiertage!$B$3:$B$16,""),"")</f>
        <v/>
      </c>
      <c r="AI17" s="43"/>
      <c r="AJ17" s="6"/>
      <c r="AL17" s="4">
        <f t="shared" si="8"/>
        <v>46155</v>
      </c>
      <c r="AM17" s="5">
        <f t="shared" si="9"/>
        <v>46155</v>
      </c>
      <c r="AN17" s="11" t="str" cm="1">
        <f t="array" ref="AN17">IFERROR(INDEX({"M";"M";"N";"N";"-";"-";"-";"-";"F";"F"},MOD(AL17,10)+1,1),"")</f>
        <v>-</v>
      </c>
      <c r="AO17" s="22"/>
      <c r="AP17" s="32"/>
      <c r="AQ17" s="31" t="str">
        <f>IF(AL17&lt;&gt;"",_xlfn.XLOOKUP(AL17,Feiertage!$A$3:$A$16,Feiertage!$B$3:$B$16,""),"")</f>
        <v/>
      </c>
      <c r="AR17" s="43"/>
      <c r="AS17" s="6"/>
      <c r="AU17" s="4">
        <f t="shared" si="10"/>
        <v>46186</v>
      </c>
      <c r="AV17" s="5">
        <f t="shared" si="11"/>
        <v>46186</v>
      </c>
      <c r="AW17" s="11" t="str" cm="1">
        <f t="array" ref="AW17">IFERROR(INDEX({"M";"M";"N";"N";"-";"-";"-";"-";"F";"F"},MOD(AU17,10)+1,1),"")</f>
        <v>-</v>
      </c>
      <c r="AX17" s="22"/>
      <c r="AY17" s="32"/>
      <c r="AZ17" s="31" t="str">
        <f>IF(AU17&lt;&gt;"",_xlfn.XLOOKUP(AU17,Feiertage!$A$3:$A$16,Feiertage!$B$3:$B$16,""),"")</f>
        <v/>
      </c>
      <c r="BA17" s="43"/>
      <c r="BB17" s="6"/>
    </row>
    <row r="18" spans="2:54" ht="21.55" customHeight="1" x14ac:dyDescent="0.65">
      <c r="B18" s="4">
        <f t="shared" si="1"/>
        <v>46036</v>
      </c>
      <c r="C18" s="5">
        <f t="shared" si="0"/>
        <v>46036</v>
      </c>
      <c r="D18" s="11" t="str" cm="1">
        <f t="array" ref="D18">IFERROR(INDEX({"M";"M";"N";"N";"-";"-";"-";"-";"F";"F"},MOD(B18,10)+1,1),"")</f>
        <v>-</v>
      </c>
      <c r="E18" s="21"/>
      <c r="F18" s="32"/>
      <c r="G18" s="31" t="str">
        <f>IF(B18&lt;&gt;"",_xlfn.XLOOKUP(B18,Feiertage!$A$3:$A$16,Feiertage!$B$3:$B$16,""),"")</f>
        <v/>
      </c>
      <c r="H18" s="43"/>
      <c r="I18" s="41"/>
      <c r="J18" s="2"/>
      <c r="K18" s="4">
        <f t="shared" si="2"/>
        <v>46067</v>
      </c>
      <c r="L18" s="5">
        <f t="shared" si="3"/>
        <v>46067</v>
      </c>
      <c r="M18" s="11" t="str" cm="1">
        <f t="array" ref="M18">IFERROR(INDEX({"M";"M";"N";"N";"-";"-";"-";"-";"F";"F"},MOD(K18,10)+1,1),"")</f>
        <v>-</v>
      </c>
      <c r="N18" s="21"/>
      <c r="O18" s="32"/>
      <c r="P18" s="31" t="str">
        <f>IF(K18&lt;&gt;"",_xlfn.XLOOKUP(K18,Feiertage!$A$3:$A$16,Feiertage!$B$3:$B$16,""),"")</f>
        <v/>
      </c>
      <c r="Q18" s="43"/>
      <c r="R18" s="6"/>
      <c r="T18" s="4">
        <f t="shared" si="4"/>
        <v>46095</v>
      </c>
      <c r="U18" s="5">
        <f t="shared" si="5"/>
        <v>46095</v>
      </c>
      <c r="V18" s="11" t="str" cm="1">
        <f t="array" ref="V18">IFERROR(INDEX({"M";"M";"N";"N";"-";"-";"-";"-";"F";"F"},MOD(T18,10)+1,1),"")</f>
        <v>-</v>
      </c>
      <c r="W18" s="21"/>
      <c r="X18" s="32"/>
      <c r="Y18" s="31" t="str">
        <f>IF(T18&lt;&gt;"",_xlfn.XLOOKUP(T18,Feiertage!$A$3:$A$16,Feiertage!$B$3:$B$16,""),"")</f>
        <v/>
      </c>
      <c r="Z18" s="43"/>
      <c r="AA18" s="6"/>
      <c r="AC18" s="4">
        <f t="shared" si="6"/>
        <v>46126</v>
      </c>
      <c r="AD18" s="5">
        <f t="shared" si="7"/>
        <v>46126</v>
      </c>
      <c r="AE18" s="11" t="str" cm="1">
        <f t="array" ref="AE18">IFERROR(INDEX({"M";"M";"N";"N";"-";"-";"-";"-";"F";"F"},MOD(AC18,10)+1,1),"")</f>
        <v>-</v>
      </c>
      <c r="AF18" s="21"/>
      <c r="AG18" s="32"/>
      <c r="AH18" s="31" t="str">
        <f>IF(AC18&lt;&gt;"",_xlfn.XLOOKUP(AC18,Feiertage!$A$3:$A$16,Feiertage!$B$3:$B$16,""),"")</f>
        <v/>
      </c>
      <c r="AI18" s="43"/>
      <c r="AJ18" s="6"/>
      <c r="AL18" s="4">
        <f t="shared" si="8"/>
        <v>46156</v>
      </c>
      <c r="AM18" s="5">
        <f t="shared" si="9"/>
        <v>46156</v>
      </c>
      <c r="AN18" s="11" t="str" cm="1">
        <f t="array" ref="AN18">IFERROR(INDEX({"M";"M";"N";"N";"-";"-";"-";"-";"F";"F"},MOD(AL18,10)+1,1),"")</f>
        <v>-</v>
      </c>
      <c r="AO18" s="22"/>
      <c r="AP18" s="32"/>
      <c r="AQ18" s="31" t="str">
        <f>IF(AL18&lt;&gt;"",_xlfn.XLOOKUP(AL18,Feiertage!$A$3:$A$16,Feiertage!$B$3:$B$16,""),"")</f>
        <v>Christi Himmelfahrt</v>
      </c>
      <c r="AR18" s="43"/>
      <c r="AS18" s="6"/>
      <c r="AU18" s="4">
        <f t="shared" si="10"/>
        <v>46187</v>
      </c>
      <c r="AV18" s="5">
        <f t="shared" si="11"/>
        <v>46187</v>
      </c>
      <c r="AW18" s="11" t="str" cm="1">
        <f t="array" ref="AW18">IFERROR(INDEX({"M";"M";"N";"N";"-";"-";"-";"-";"F";"F"},MOD(AU18,10)+1,1),"")</f>
        <v>-</v>
      </c>
      <c r="AX18" s="22"/>
      <c r="AY18" s="32"/>
      <c r="AZ18" s="31" t="str">
        <f>IF(AU18&lt;&gt;"",_xlfn.XLOOKUP(AU18,Feiertage!$A$3:$A$16,Feiertage!$B$3:$B$16,""),"")</f>
        <v/>
      </c>
      <c r="BA18" s="43"/>
      <c r="BB18" s="6"/>
    </row>
    <row r="19" spans="2:54" ht="21.55" customHeight="1" x14ac:dyDescent="0.65">
      <c r="B19" s="4">
        <f t="shared" si="1"/>
        <v>46037</v>
      </c>
      <c r="C19" s="5">
        <f t="shared" si="0"/>
        <v>46037</v>
      </c>
      <c r="D19" s="11" t="str" cm="1">
        <f t="array" ref="D19">IFERROR(INDEX({"M";"M";"N";"N";"-";"-";"-";"-";"F";"F"},MOD(B19,10)+1,1),"")</f>
        <v>-</v>
      </c>
      <c r="E19" s="21"/>
      <c r="F19" s="32"/>
      <c r="G19" s="31" t="str">
        <f>IF(B19&lt;&gt;"",_xlfn.XLOOKUP(B19,Feiertage!$A$3:$A$16,Feiertage!$B$3:$B$16,""),"")</f>
        <v/>
      </c>
      <c r="H19" s="43"/>
      <c r="I19" s="41"/>
      <c r="J19" s="2"/>
      <c r="K19" s="4">
        <f t="shared" si="2"/>
        <v>46068</v>
      </c>
      <c r="L19" s="5">
        <f t="shared" si="3"/>
        <v>46068</v>
      </c>
      <c r="M19" s="11" t="str" cm="1">
        <f t="array" ref="M19">IFERROR(INDEX({"M";"M";"N";"N";"-";"-";"-";"-";"F";"F"},MOD(K19,10)+1,1),"")</f>
        <v>F</v>
      </c>
      <c r="N19" s="21"/>
      <c r="O19" s="32"/>
      <c r="P19" s="31" t="str">
        <f>IF(K19&lt;&gt;"",_xlfn.XLOOKUP(K19,Feiertage!$A$3:$A$16,Feiertage!$B$3:$B$16,""),"")</f>
        <v/>
      </c>
      <c r="Q19" s="43"/>
      <c r="R19" s="6" t="s">
        <v>73</v>
      </c>
      <c r="T19" s="4">
        <f t="shared" si="4"/>
        <v>46096</v>
      </c>
      <c r="U19" s="5">
        <f t="shared" si="5"/>
        <v>46096</v>
      </c>
      <c r="V19" s="11" t="str" cm="1">
        <f t="array" ref="V19">IFERROR(INDEX({"M";"M";"N";"N";"-";"-";"-";"-";"F";"F"},MOD(T19,10)+1,1),"")</f>
        <v>-</v>
      </c>
      <c r="W19" s="21"/>
      <c r="X19" s="32"/>
      <c r="Y19" s="31" t="str">
        <f>IF(T19&lt;&gt;"",_xlfn.XLOOKUP(T19,Feiertage!$A$3:$A$16,Feiertage!$B$3:$B$16,""),"")</f>
        <v/>
      </c>
      <c r="Z19" s="43"/>
      <c r="AA19" s="6"/>
      <c r="AC19" s="4">
        <f t="shared" si="6"/>
        <v>46127</v>
      </c>
      <c r="AD19" s="5">
        <f t="shared" si="7"/>
        <v>46127</v>
      </c>
      <c r="AE19" s="11" t="str" cm="1">
        <f t="array" ref="AE19">IFERROR(INDEX({"M";"M";"N";"N";"-";"-";"-";"-";"F";"F"},MOD(AC19,10)+1,1),"")</f>
        <v>-</v>
      </c>
      <c r="AF19" s="21"/>
      <c r="AG19" s="32"/>
      <c r="AH19" s="31" t="str">
        <f>IF(AC19&lt;&gt;"",_xlfn.XLOOKUP(AC19,Feiertage!$A$3:$A$16,Feiertage!$B$3:$B$16,""),"")</f>
        <v/>
      </c>
      <c r="AI19" s="43"/>
      <c r="AJ19" s="6"/>
      <c r="AL19" s="4">
        <f t="shared" si="8"/>
        <v>46157</v>
      </c>
      <c r="AM19" s="5">
        <f t="shared" si="9"/>
        <v>46157</v>
      </c>
      <c r="AN19" s="11" t="str" cm="1">
        <f t="array" ref="AN19">IFERROR(INDEX({"M";"M";"N";"N";"-";"-";"-";"-";"F";"F"},MOD(AL19,10)+1,1),"")</f>
        <v>-</v>
      </c>
      <c r="AO19" s="22"/>
      <c r="AP19" s="32"/>
      <c r="AQ19" s="31" t="str">
        <f>IF(AL19&lt;&gt;"",_xlfn.XLOOKUP(AL19,Feiertage!$A$3:$A$16,Feiertage!$B$3:$B$16,""),"")</f>
        <v/>
      </c>
      <c r="AR19" s="43"/>
      <c r="AS19" s="6"/>
      <c r="AU19" s="4">
        <f t="shared" si="10"/>
        <v>46188</v>
      </c>
      <c r="AV19" s="5">
        <f t="shared" si="11"/>
        <v>46188</v>
      </c>
      <c r="AW19" s="11" t="str" cm="1">
        <f t="array" ref="AW19">IFERROR(INDEX({"M";"M";"N";"N";"-";"-";"-";"-";"F";"F"},MOD(AU19,10)+1,1),"")</f>
        <v>F</v>
      </c>
      <c r="AX19" s="22"/>
      <c r="AY19" s="32"/>
      <c r="AZ19" s="31" t="str">
        <f>IF(AU19&lt;&gt;"",_xlfn.XLOOKUP(AU19,Feiertage!$A$3:$A$16,Feiertage!$B$3:$B$16,""),"")</f>
        <v/>
      </c>
      <c r="BA19" s="43"/>
      <c r="BB19" s="6"/>
    </row>
    <row r="20" spans="2:54" ht="21.55" customHeight="1" x14ac:dyDescent="0.65">
      <c r="B20" s="4">
        <f t="shared" si="1"/>
        <v>46038</v>
      </c>
      <c r="C20" s="5">
        <f t="shared" si="0"/>
        <v>46038</v>
      </c>
      <c r="D20" s="11" t="str" cm="1">
        <f t="array" ref="D20">IFERROR(INDEX({"M";"M";"N";"N";"-";"-";"-";"-";"F";"F"},MOD(B20,10)+1,1),"")</f>
        <v>F</v>
      </c>
      <c r="E20" s="21"/>
      <c r="F20" s="32"/>
      <c r="G20" s="31" t="str">
        <f>IF(B20&lt;&gt;"",_xlfn.XLOOKUP(B20,Feiertage!$A$3:$A$16,Feiertage!$B$3:$B$16,""),"")</f>
        <v/>
      </c>
      <c r="H20" s="43"/>
      <c r="I20" s="41"/>
      <c r="J20" s="3"/>
      <c r="K20" s="4">
        <f t="shared" si="2"/>
        <v>46069</v>
      </c>
      <c r="L20" s="5">
        <f t="shared" si="3"/>
        <v>46069</v>
      </c>
      <c r="M20" s="11" t="str" cm="1">
        <f t="array" ref="M20">IFERROR(INDEX({"M";"M";"N";"N";"-";"-";"-";"-";"F";"F"},MOD(K20,10)+1,1),"")</f>
        <v>F</v>
      </c>
      <c r="N20" s="21"/>
      <c r="O20" s="32"/>
      <c r="P20" s="31" t="str">
        <f>IF(K20&lt;&gt;"",_xlfn.XLOOKUP(K20,Feiertage!$A$3:$A$16,Feiertage!$B$3:$B$16,""),"")</f>
        <v/>
      </c>
      <c r="Q20" s="43"/>
      <c r="R20" s="6"/>
      <c r="T20" s="4">
        <f t="shared" si="4"/>
        <v>46097</v>
      </c>
      <c r="U20" s="5">
        <f t="shared" si="5"/>
        <v>46097</v>
      </c>
      <c r="V20" s="11" t="str" cm="1">
        <f t="array" ref="V20">IFERROR(INDEX({"M";"M";"N";"N";"-";"-";"-";"-";"F";"F"},MOD(T20,10)+1,1),"")</f>
        <v>-</v>
      </c>
      <c r="W20" s="21"/>
      <c r="X20" s="32"/>
      <c r="Y20" s="31" t="str">
        <f>IF(T20&lt;&gt;"",_xlfn.XLOOKUP(T20,Feiertage!$A$3:$A$16,Feiertage!$B$3:$B$16,""),"")</f>
        <v/>
      </c>
      <c r="Z20" s="43"/>
      <c r="AA20" s="6"/>
      <c r="AC20" s="4">
        <f t="shared" si="6"/>
        <v>46128</v>
      </c>
      <c r="AD20" s="5">
        <f t="shared" si="7"/>
        <v>46128</v>
      </c>
      <c r="AE20" s="11" t="str" cm="1">
        <f t="array" ref="AE20">IFERROR(INDEX({"M";"M";"N";"N";"-";"-";"-";"-";"F";"F"},MOD(AC20,10)+1,1),"")</f>
        <v>F</v>
      </c>
      <c r="AF20" s="21"/>
      <c r="AG20" s="32"/>
      <c r="AH20" s="31" t="str">
        <f>IF(AC20&lt;&gt;"",_xlfn.XLOOKUP(AC20,Feiertage!$A$3:$A$16,Feiertage!$B$3:$B$16,""),"")</f>
        <v/>
      </c>
      <c r="AI20" s="43"/>
      <c r="AJ20" s="6"/>
      <c r="AL20" s="4">
        <f t="shared" si="8"/>
        <v>46158</v>
      </c>
      <c r="AM20" s="5">
        <f t="shared" si="9"/>
        <v>46158</v>
      </c>
      <c r="AN20" s="11" t="str" cm="1">
        <f t="array" ref="AN20">IFERROR(INDEX({"M";"M";"N";"N";"-";"-";"-";"-";"F";"F"},MOD(AL20,10)+1,1),"")</f>
        <v>F</v>
      </c>
      <c r="AO20" s="22" t="s">
        <v>60</v>
      </c>
      <c r="AP20" s="32"/>
      <c r="AQ20" s="31" t="str">
        <f>IF(AL20&lt;&gt;"",_xlfn.XLOOKUP(AL20,Feiertage!$A$3:$A$16,Feiertage!$B$3:$B$16,""),"")</f>
        <v/>
      </c>
      <c r="AR20" s="43"/>
      <c r="AS20" s="6" t="s">
        <v>21</v>
      </c>
      <c r="AU20" s="4">
        <f t="shared" si="10"/>
        <v>46189</v>
      </c>
      <c r="AV20" s="5">
        <f t="shared" si="11"/>
        <v>46189</v>
      </c>
      <c r="AW20" s="11" t="str" cm="1">
        <f t="array" ref="AW20">IFERROR(INDEX({"M";"M";"N";"N";"-";"-";"-";"-";"F";"F"},MOD(AU20,10)+1,1),"")</f>
        <v>F</v>
      </c>
      <c r="AX20" s="22"/>
      <c r="AY20" s="32"/>
      <c r="AZ20" s="31" t="str">
        <f>IF(AU20&lt;&gt;"",_xlfn.XLOOKUP(AU20,Feiertage!$A$3:$A$16,Feiertage!$B$3:$B$16,""),"")</f>
        <v/>
      </c>
      <c r="BA20" s="43"/>
      <c r="BB20" s="6"/>
    </row>
    <row r="21" spans="2:54" ht="21.55" customHeight="1" x14ac:dyDescent="0.65">
      <c r="B21" s="4">
        <f t="shared" si="1"/>
        <v>46039</v>
      </c>
      <c r="C21" s="5">
        <f t="shared" si="0"/>
        <v>46039</v>
      </c>
      <c r="D21" s="11" t="str" cm="1">
        <f t="array" ref="D21">IFERROR(INDEX({"M";"M";"N";"N";"-";"-";"-";"-";"F";"F"},MOD(B21,10)+1,1),"")</f>
        <v>F</v>
      </c>
      <c r="E21" s="21"/>
      <c r="F21" s="32"/>
      <c r="G21" s="31" t="str">
        <f>IF(B21&lt;&gt;"",_xlfn.XLOOKUP(B21,Feiertage!$A$3:$A$16,Feiertage!$B$3:$B$16,""),"")</f>
        <v/>
      </c>
      <c r="H21" s="43"/>
      <c r="I21" s="41"/>
      <c r="J21" s="2"/>
      <c r="K21" s="4">
        <f t="shared" si="2"/>
        <v>46070</v>
      </c>
      <c r="L21" s="5">
        <f t="shared" si="3"/>
        <v>46070</v>
      </c>
      <c r="M21" s="11" t="str" cm="1">
        <f t="array" ref="M21">IFERROR(INDEX({"M";"M";"N";"N";"-";"-";"-";"-";"F";"F"},MOD(K21,10)+1,1),"")</f>
        <v>M</v>
      </c>
      <c r="N21" s="21"/>
      <c r="O21" s="32"/>
      <c r="P21" s="31" t="str">
        <f>IF(K21&lt;&gt;"",_xlfn.XLOOKUP(K21,Feiertage!$A$3:$A$16,Feiertage!$B$3:$B$16,""),"")</f>
        <v/>
      </c>
      <c r="Q21" s="43"/>
      <c r="R21" s="6"/>
      <c r="T21" s="4">
        <f t="shared" si="4"/>
        <v>46098</v>
      </c>
      <c r="U21" s="5">
        <f t="shared" si="5"/>
        <v>46098</v>
      </c>
      <c r="V21" s="11" t="str" cm="1">
        <f t="array" ref="V21">IFERROR(INDEX({"M";"M";"N";"N";"-";"-";"-";"-";"F";"F"},MOD(T21,10)+1,1),"")</f>
        <v>F</v>
      </c>
      <c r="W21" s="21"/>
      <c r="X21" s="32"/>
      <c r="Y21" s="31" t="str">
        <f>IF(T21&lt;&gt;"",_xlfn.XLOOKUP(T21,Feiertage!$A$3:$A$16,Feiertage!$B$3:$B$16,""),"")</f>
        <v/>
      </c>
      <c r="Z21" s="43"/>
      <c r="AA21" s="6"/>
      <c r="AC21" s="4">
        <f t="shared" si="6"/>
        <v>46129</v>
      </c>
      <c r="AD21" s="5">
        <f t="shared" si="7"/>
        <v>46129</v>
      </c>
      <c r="AE21" s="11" t="str" cm="1">
        <f t="array" ref="AE21">IFERROR(INDEX({"M";"M";"N";"N";"-";"-";"-";"-";"F";"F"},MOD(AC21,10)+1,1),"")</f>
        <v>F</v>
      </c>
      <c r="AF21" s="21"/>
      <c r="AG21" s="32"/>
      <c r="AH21" s="31" t="str">
        <f>IF(AC21&lt;&gt;"",_xlfn.XLOOKUP(AC21,Feiertage!$A$3:$A$16,Feiertage!$B$3:$B$16,""),"")</f>
        <v/>
      </c>
      <c r="AI21" s="43"/>
      <c r="AJ21" s="6"/>
      <c r="AL21" s="4">
        <f t="shared" si="8"/>
        <v>46159</v>
      </c>
      <c r="AM21" s="5">
        <f t="shared" si="9"/>
        <v>46159</v>
      </c>
      <c r="AN21" s="11" t="str" cm="1">
        <f t="array" ref="AN21">IFERROR(INDEX({"M";"M";"N";"N";"-";"-";"-";"-";"F";"F"},MOD(AL21,10)+1,1),"")</f>
        <v>F</v>
      </c>
      <c r="AO21" s="22" t="s">
        <v>60</v>
      </c>
      <c r="AP21" s="32"/>
      <c r="AQ21" s="31" t="str">
        <f>IF(AL21&lt;&gt;"",_xlfn.XLOOKUP(AL21,Feiertage!$A$3:$A$16,Feiertage!$B$3:$B$16,""),"")</f>
        <v/>
      </c>
      <c r="AR21" s="43"/>
      <c r="AS21" s="6"/>
      <c r="AU21" s="4">
        <f t="shared" si="10"/>
        <v>46190</v>
      </c>
      <c r="AV21" s="5">
        <f t="shared" si="11"/>
        <v>46190</v>
      </c>
      <c r="AW21" s="11" t="str" cm="1">
        <f t="array" ref="AW21">IFERROR(INDEX({"M";"M";"N";"N";"-";"-";"-";"-";"F";"F"},MOD(AU21,10)+1,1),"")</f>
        <v>M</v>
      </c>
      <c r="AX21" s="22"/>
      <c r="AY21" s="32"/>
      <c r="AZ21" s="31" t="str">
        <f>IF(AU21&lt;&gt;"",_xlfn.XLOOKUP(AU21,Feiertage!$A$3:$A$16,Feiertage!$B$3:$B$16,""),"")</f>
        <v/>
      </c>
      <c r="BA21" s="43"/>
      <c r="BB21" s="6"/>
    </row>
    <row r="22" spans="2:54" ht="21.55" customHeight="1" x14ac:dyDescent="0.65">
      <c r="B22" s="4">
        <f t="shared" si="1"/>
        <v>46040</v>
      </c>
      <c r="C22" s="5">
        <f t="shared" si="0"/>
        <v>46040</v>
      </c>
      <c r="D22" s="11" t="str" cm="1">
        <f t="array" ref="D22">IFERROR(INDEX({"M";"M";"N";"N";"-";"-";"-";"-";"F";"F"},MOD(B22,10)+1,1),"")</f>
        <v>M</v>
      </c>
      <c r="E22" s="21"/>
      <c r="F22" s="32"/>
      <c r="G22" s="31" t="str">
        <f>IF(B22&lt;&gt;"",_xlfn.XLOOKUP(B22,Feiertage!$A$3:$A$16,Feiertage!$B$3:$B$16,""),"")</f>
        <v/>
      </c>
      <c r="H22" s="43"/>
      <c r="I22" s="41"/>
      <c r="J22" s="2"/>
      <c r="K22" s="4">
        <f t="shared" si="2"/>
        <v>46071</v>
      </c>
      <c r="L22" s="5">
        <f t="shared" si="3"/>
        <v>46071</v>
      </c>
      <c r="M22" s="11" t="str" cm="1">
        <f t="array" ref="M22">IFERROR(INDEX({"M";"M";"N";"N";"-";"-";"-";"-";"F";"F"},MOD(K22,10)+1,1),"")</f>
        <v>M</v>
      </c>
      <c r="N22" s="21"/>
      <c r="O22" s="32"/>
      <c r="P22" s="31" t="str">
        <f>IF(K22&lt;&gt;"",_xlfn.XLOOKUP(K22,Feiertage!$A$3:$A$16,Feiertage!$B$3:$B$16,""),"")</f>
        <v/>
      </c>
      <c r="Q22" s="43"/>
      <c r="R22" s="6" t="s">
        <v>74</v>
      </c>
      <c r="T22" s="4">
        <f t="shared" si="4"/>
        <v>46099</v>
      </c>
      <c r="U22" s="5">
        <f t="shared" si="5"/>
        <v>46099</v>
      </c>
      <c r="V22" s="11" t="str" cm="1">
        <f t="array" ref="V22">IFERROR(INDEX({"M";"M";"N";"N";"-";"-";"-";"-";"F";"F"},MOD(T22,10)+1,1),"")</f>
        <v>F</v>
      </c>
      <c r="W22" s="21"/>
      <c r="X22" s="32"/>
      <c r="Y22" s="31" t="str">
        <f>IF(T22&lt;&gt;"",_xlfn.XLOOKUP(T22,Feiertage!$A$3:$A$16,Feiertage!$B$3:$B$16,""),"")</f>
        <v/>
      </c>
      <c r="Z22" s="43"/>
      <c r="AA22" s="6"/>
      <c r="AC22" s="4">
        <f t="shared" si="6"/>
        <v>46130</v>
      </c>
      <c r="AD22" s="5">
        <f t="shared" si="7"/>
        <v>46130</v>
      </c>
      <c r="AE22" s="11" t="str" cm="1">
        <f t="array" ref="AE22">IFERROR(INDEX({"M";"M";"N";"N";"-";"-";"-";"-";"F";"F"},MOD(AC22,10)+1,1),"")</f>
        <v>M</v>
      </c>
      <c r="AF22" s="21"/>
      <c r="AG22" s="32"/>
      <c r="AH22" s="31" t="str">
        <f>IF(AC22&lt;&gt;"",_xlfn.XLOOKUP(AC22,Feiertage!$A$3:$A$16,Feiertage!$B$3:$B$16,""),"")</f>
        <v/>
      </c>
      <c r="AI22" s="43"/>
      <c r="AJ22" s="6"/>
      <c r="AL22" s="4">
        <f t="shared" si="8"/>
        <v>46160</v>
      </c>
      <c r="AM22" s="5">
        <f t="shared" si="9"/>
        <v>46160</v>
      </c>
      <c r="AN22" s="11" t="str" cm="1">
        <f t="array" ref="AN22">IFERROR(INDEX({"M";"M";"N";"N";"-";"-";"-";"-";"F";"F"},MOD(AL22,10)+1,1),"")</f>
        <v>M</v>
      </c>
      <c r="AO22" s="22"/>
      <c r="AP22" s="32"/>
      <c r="AQ22" s="31" t="str">
        <f>IF(AL22&lt;&gt;"",_xlfn.XLOOKUP(AL22,Feiertage!$A$3:$A$16,Feiertage!$B$3:$B$16,""),"")</f>
        <v/>
      </c>
      <c r="AR22" s="43"/>
      <c r="AS22" s="6"/>
      <c r="AU22" s="4">
        <f t="shared" si="10"/>
        <v>46191</v>
      </c>
      <c r="AV22" s="5">
        <f t="shared" si="11"/>
        <v>46191</v>
      </c>
      <c r="AW22" s="11" t="str" cm="1">
        <f t="array" ref="AW22">IFERROR(INDEX({"M";"M";"N";"N";"-";"-";"-";"-";"F";"F"},MOD(AU22,10)+1,1),"")</f>
        <v>M</v>
      </c>
      <c r="AX22" s="22"/>
      <c r="AY22" s="32"/>
      <c r="AZ22" s="31" t="str">
        <f>IF(AU22&lt;&gt;"",_xlfn.XLOOKUP(AU22,Feiertage!$A$3:$A$16,Feiertage!$B$3:$B$16,""),"")</f>
        <v/>
      </c>
      <c r="BA22" s="43"/>
      <c r="BB22" s="6"/>
    </row>
    <row r="23" spans="2:54" ht="21.55" customHeight="1" x14ac:dyDescent="0.65">
      <c r="B23" s="4">
        <f t="shared" si="1"/>
        <v>46041</v>
      </c>
      <c r="C23" s="5">
        <f t="shared" si="0"/>
        <v>46041</v>
      </c>
      <c r="D23" s="11" t="str" cm="1">
        <f t="array" ref="D23">IFERROR(INDEX({"M";"M";"N";"N";"-";"-";"-";"-";"F";"F"},MOD(B23,10)+1,1),"")</f>
        <v>M</v>
      </c>
      <c r="E23" s="21"/>
      <c r="F23" s="32"/>
      <c r="G23" s="31" t="str">
        <f>IF(B23&lt;&gt;"",_xlfn.XLOOKUP(B23,Feiertage!$A$3:$A$16,Feiertage!$B$3:$B$16,""),"")</f>
        <v/>
      </c>
      <c r="H23" s="43"/>
      <c r="I23" s="41"/>
      <c r="J23" s="2"/>
      <c r="K23" s="4">
        <f t="shared" si="2"/>
        <v>46072</v>
      </c>
      <c r="L23" s="5">
        <f t="shared" si="3"/>
        <v>46072</v>
      </c>
      <c r="M23" s="11" t="str" cm="1">
        <f t="array" ref="M23">IFERROR(INDEX({"M";"M";"N";"N";"-";"-";"-";"-";"F";"F"},MOD(K23,10)+1,1),"")</f>
        <v>N</v>
      </c>
      <c r="N23" s="21"/>
      <c r="O23" s="32"/>
      <c r="P23" s="31" t="str">
        <f>IF(K23&lt;&gt;"",_xlfn.XLOOKUP(K23,Feiertage!$A$3:$A$16,Feiertage!$B$3:$B$16,""),"")</f>
        <v/>
      </c>
      <c r="Q23" s="43"/>
      <c r="R23" s="6"/>
      <c r="T23" s="4">
        <f t="shared" si="4"/>
        <v>46100</v>
      </c>
      <c r="U23" s="5">
        <f t="shared" si="5"/>
        <v>46100</v>
      </c>
      <c r="V23" s="11" t="str" cm="1">
        <f t="array" ref="V23">IFERROR(INDEX({"M";"M";"N";"N";"-";"-";"-";"-";"F";"F"},MOD(T23,10)+1,1),"")</f>
        <v>M</v>
      </c>
      <c r="W23" s="21"/>
      <c r="X23" s="32"/>
      <c r="Y23" s="31" t="str">
        <f>IF(T23&lt;&gt;"",_xlfn.XLOOKUP(T23,Feiertage!$A$3:$A$16,Feiertage!$B$3:$B$16,""),"")</f>
        <v/>
      </c>
      <c r="Z23" s="43"/>
      <c r="AA23" s="6"/>
      <c r="AC23" s="4">
        <f t="shared" si="6"/>
        <v>46131</v>
      </c>
      <c r="AD23" s="5">
        <f t="shared" si="7"/>
        <v>46131</v>
      </c>
      <c r="AE23" s="11" t="str" cm="1">
        <f t="array" ref="AE23">IFERROR(INDEX({"M";"M";"N";"N";"-";"-";"-";"-";"F";"F"},MOD(AC23,10)+1,1),"")</f>
        <v>M</v>
      </c>
      <c r="AF23" s="21"/>
      <c r="AG23" s="32"/>
      <c r="AH23" s="31" t="str">
        <f>IF(AC23&lt;&gt;"",_xlfn.XLOOKUP(AC23,Feiertage!$A$3:$A$16,Feiertage!$B$3:$B$16,""),"")</f>
        <v/>
      </c>
      <c r="AI23" s="43"/>
      <c r="AJ23" s="6" t="s">
        <v>80</v>
      </c>
      <c r="AL23" s="4">
        <f t="shared" si="8"/>
        <v>46161</v>
      </c>
      <c r="AM23" s="5">
        <f t="shared" si="9"/>
        <v>46161</v>
      </c>
      <c r="AN23" s="11" t="str" cm="1">
        <f t="array" ref="AN23">IFERROR(INDEX({"M";"M";"N";"N";"-";"-";"-";"-";"F";"F"},MOD(AL23,10)+1,1),"")</f>
        <v>M</v>
      </c>
      <c r="AO23" s="22"/>
      <c r="AP23" s="32"/>
      <c r="AQ23" s="31" t="str">
        <f>IF(AL23&lt;&gt;"",_xlfn.XLOOKUP(AL23,Feiertage!$A$3:$A$16,Feiertage!$B$3:$B$16,""),"")</f>
        <v/>
      </c>
      <c r="AR23" s="43"/>
      <c r="AS23" s="6"/>
      <c r="AU23" s="4">
        <f t="shared" si="10"/>
        <v>46192</v>
      </c>
      <c r="AV23" s="5">
        <f t="shared" si="11"/>
        <v>46192</v>
      </c>
      <c r="AW23" s="11" t="str" cm="1">
        <f t="array" ref="AW23">IFERROR(INDEX({"M";"M";"N";"N";"-";"-";"-";"-";"F";"F"},MOD(AU23,10)+1,1),"")</f>
        <v>N</v>
      </c>
      <c r="AX23" s="22"/>
      <c r="AY23" s="32"/>
      <c r="AZ23" s="31" t="str">
        <f>IF(AU23&lt;&gt;"",_xlfn.XLOOKUP(AU23,Feiertage!$A$3:$A$16,Feiertage!$B$3:$B$16,""),"")</f>
        <v/>
      </c>
      <c r="BA23" s="43"/>
      <c r="BB23" s="6"/>
    </row>
    <row r="24" spans="2:54" ht="21.55" customHeight="1" x14ac:dyDescent="0.65">
      <c r="B24" s="4">
        <f t="shared" si="1"/>
        <v>46042</v>
      </c>
      <c r="C24" s="5">
        <f t="shared" si="0"/>
        <v>46042</v>
      </c>
      <c r="D24" s="11" t="str" cm="1">
        <f t="array" ref="D24">IFERROR(INDEX({"M";"M";"N";"N";"-";"-";"-";"-";"F";"F"},MOD(B24,10)+1,1),"")</f>
        <v>N</v>
      </c>
      <c r="E24" s="21"/>
      <c r="F24" s="32"/>
      <c r="G24" s="31" t="str">
        <f>IF(B24&lt;&gt;"",_xlfn.XLOOKUP(B24,Feiertage!$A$3:$A$16,Feiertage!$B$3:$B$16,""),"")</f>
        <v/>
      </c>
      <c r="H24" s="43"/>
      <c r="I24" s="41"/>
      <c r="J24" s="2"/>
      <c r="K24" s="4">
        <f t="shared" si="2"/>
        <v>46073</v>
      </c>
      <c r="L24" s="5">
        <f t="shared" si="3"/>
        <v>46073</v>
      </c>
      <c r="M24" s="11" t="str" cm="1">
        <f t="array" ref="M24">IFERROR(INDEX({"M";"M";"N";"N";"-";"-";"-";"-";"F";"F"},MOD(K24,10)+1,1),"")</f>
        <v>N</v>
      </c>
      <c r="N24" s="21"/>
      <c r="O24" s="32"/>
      <c r="P24" s="31" t="str">
        <f>IF(K24&lt;&gt;"",_xlfn.XLOOKUP(K24,Feiertage!$A$3:$A$16,Feiertage!$B$3:$B$16,""),"")</f>
        <v/>
      </c>
      <c r="Q24" s="43"/>
      <c r="R24" s="6"/>
      <c r="T24" s="4">
        <f t="shared" si="4"/>
        <v>46101</v>
      </c>
      <c r="U24" s="5">
        <f t="shared" si="5"/>
        <v>46101</v>
      </c>
      <c r="V24" s="11" t="str" cm="1">
        <f t="array" ref="V24">IFERROR(INDEX({"M";"M";"N";"N";"-";"-";"-";"-";"F";"F"},MOD(T24,10)+1,1),"")</f>
        <v>M</v>
      </c>
      <c r="W24" s="21"/>
      <c r="X24" s="32"/>
      <c r="Y24" s="31" t="str">
        <f>IF(T24&lt;&gt;"",_xlfn.XLOOKUP(T24,Feiertage!$A$3:$A$16,Feiertage!$B$3:$B$16,""),"")</f>
        <v/>
      </c>
      <c r="Z24" s="43"/>
      <c r="AA24" s="6"/>
      <c r="AC24" s="4">
        <f t="shared" si="6"/>
        <v>46132</v>
      </c>
      <c r="AD24" s="5">
        <f t="shared" si="7"/>
        <v>46132</v>
      </c>
      <c r="AE24" s="11" t="str" cm="1">
        <f t="array" ref="AE24">IFERROR(INDEX({"M";"M";"N";"N";"-";"-";"-";"-";"F";"F"},MOD(AC24,10)+1,1),"")</f>
        <v>N</v>
      </c>
      <c r="AF24" s="21"/>
      <c r="AG24" s="32"/>
      <c r="AH24" s="31" t="str">
        <f>IF(AC24&lt;&gt;"",_xlfn.XLOOKUP(AC24,Feiertage!$A$3:$A$16,Feiertage!$B$3:$B$16,""),"")</f>
        <v/>
      </c>
      <c r="AI24" s="43"/>
      <c r="AJ24" s="6"/>
      <c r="AL24" s="4">
        <f t="shared" si="8"/>
        <v>46162</v>
      </c>
      <c r="AM24" s="5">
        <f t="shared" si="9"/>
        <v>46162</v>
      </c>
      <c r="AN24" s="11" t="str" cm="1">
        <f t="array" ref="AN24">IFERROR(INDEX({"M";"M";"N";"N";"-";"-";"-";"-";"F";"F"},MOD(AL24,10)+1,1),"")</f>
        <v>N</v>
      </c>
      <c r="AO24" s="22"/>
      <c r="AP24" s="32"/>
      <c r="AQ24" s="31" t="str">
        <f>IF(AL24&lt;&gt;"",_xlfn.XLOOKUP(AL24,Feiertage!$A$3:$A$16,Feiertage!$B$3:$B$16,""),"")</f>
        <v/>
      </c>
      <c r="AR24" s="43"/>
      <c r="AS24" s="6"/>
      <c r="AU24" s="4">
        <f t="shared" si="10"/>
        <v>46193</v>
      </c>
      <c r="AV24" s="5">
        <f t="shared" si="11"/>
        <v>46193</v>
      </c>
      <c r="AW24" s="11" t="str" cm="1">
        <f t="array" ref="AW24">IFERROR(INDEX({"M";"M";"N";"N";"-";"-";"-";"-";"F";"F"},MOD(AU24,10)+1,1),"")</f>
        <v>N</v>
      </c>
      <c r="AX24" s="22"/>
      <c r="AY24" s="32"/>
      <c r="AZ24" s="31" t="str">
        <f>IF(AU24&lt;&gt;"",_xlfn.XLOOKUP(AU24,Feiertage!$A$3:$A$16,Feiertage!$B$3:$B$16,""),"")</f>
        <v/>
      </c>
      <c r="BA24" s="43"/>
      <c r="BB24" s="6"/>
    </row>
    <row r="25" spans="2:54" ht="21.55" customHeight="1" x14ac:dyDescent="0.65">
      <c r="B25" s="4">
        <f t="shared" si="1"/>
        <v>46043</v>
      </c>
      <c r="C25" s="5">
        <f t="shared" si="0"/>
        <v>46043</v>
      </c>
      <c r="D25" s="11" t="str" cm="1">
        <f t="array" ref="D25">IFERROR(INDEX({"M";"M";"N";"N";"-";"-";"-";"-";"F";"F"},MOD(B25,10)+1,1),"")</f>
        <v>N</v>
      </c>
      <c r="E25" s="21"/>
      <c r="F25" s="32"/>
      <c r="G25" s="31" t="str">
        <f>IF(B25&lt;&gt;"",_xlfn.XLOOKUP(B25,Feiertage!$A$3:$A$16,Feiertage!$B$3:$B$16,""),"")</f>
        <v/>
      </c>
      <c r="H25" s="43"/>
      <c r="I25" s="41"/>
      <c r="J25" s="2"/>
      <c r="K25" s="4">
        <f t="shared" si="2"/>
        <v>46074</v>
      </c>
      <c r="L25" s="5">
        <f t="shared" si="3"/>
        <v>46074</v>
      </c>
      <c r="M25" s="11" t="str" cm="1">
        <f t="array" ref="M25">IFERROR(INDEX({"M";"M";"N";"N";"-";"-";"-";"-";"F";"F"},MOD(K25,10)+1,1),"")</f>
        <v>-</v>
      </c>
      <c r="N25" s="21" t="s">
        <v>56</v>
      </c>
      <c r="O25" s="32"/>
      <c r="P25" s="31" t="str">
        <f>IF(K25&lt;&gt;"",_xlfn.XLOOKUP(K25,Feiertage!$A$3:$A$16,Feiertage!$B$3:$B$16,""),"")</f>
        <v/>
      </c>
      <c r="Q25" s="43"/>
      <c r="R25" s="6"/>
      <c r="T25" s="4">
        <f t="shared" si="4"/>
        <v>46102</v>
      </c>
      <c r="U25" s="5">
        <f t="shared" si="5"/>
        <v>46102</v>
      </c>
      <c r="V25" s="11" t="str" cm="1">
        <f t="array" ref="V25">IFERROR(INDEX({"M";"M";"N";"N";"-";"-";"-";"-";"F";"F"},MOD(T25,10)+1,1),"")</f>
        <v>N</v>
      </c>
      <c r="W25" s="21"/>
      <c r="X25" s="32"/>
      <c r="Y25" s="31" t="str">
        <f>IF(T25&lt;&gt;"",_xlfn.XLOOKUP(T25,Feiertage!$A$3:$A$16,Feiertage!$B$3:$B$16,""),"")</f>
        <v/>
      </c>
      <c r="Z25" s="43"/>
      <c r="AA25" s="6"/>
      <c r="AC25" s="4">
        <f t="shared" si="6"/>
        <v>46133</v>
      </c>
      <c r="AD25" s="5">
        <f t="shared" si="7"/>
        <v>46133</v>
      </c>
      <c r="AE25" s="11" t="str" cm="1">
        <f t="array" ref="AE25">IFERROR(INDEX({"M";"M";"N";"N";"-";"-";"-";"-";"F";"F"},MOD(AC25,10)+1,1),"")</f>
        <v>N</v>
      </c>
      <c r="AF25" s="21"/>
      <c r="AG25" s="32"/>
      <c r="AH25" s="31" t="str">
        <f>IF(AC25&lt;&gt;"",_xlfn.XLOOKUP(AC25,Feiertage!$A$3:$A$16,Feiertage!$B$3:$B$16,""),"")</f>
        <v/>
      </c>
      <c r="AI25" s="43"/>
      <c r="AJ25" s="6"/>
      <c r="AL25" s="4">
        <f t="shared" si="8"/>
        <v>46163</v>
      </c>
      <c r="AM25" s="5">
        <f t="shared" si="9"/>
        <v>46163</v>
      </c>
      <c r="AN25" s="11" t="str" cm="1">
        <f t="array" ref="AN25">IFERROR(INDEX({"M";"M";"N";"N";"-";"-";"-";"-";"F";"F"},MOD(AL25,10)+1,1),"")</f>
        <v>N</v>
      </c>
      <c r="AO25" s="22"/>
      <c r="AP25" s="32"/>
      <c r="AQ25" s="31" t="str">
        <f>IF(AL25&lt;&gt;"",_xlfn.XLOOKUP(AL25,Feiertage!$A$3:$A$16,Feiertage!$B$3:$B$16,""),"")</f>
        <v/>
      </c>
      <c r="AR25" s="43"/>
      <c r="AS25" s="6" t="s">
        <v>83</v>
      </c>
      <c r="AU25" s="4">
        <f t="shared" si="10"/>
        <v>46194</v>
      </c>
      <c r="AV25" s="5">
        <f t="shared" si="11"/>
        <v>46194</v>
      </c>
      <c r="AW25" s="11" t="str" cm="1">
        <f t="array" ref="AW25">IFERROR(INDEX({"M";"M";"N";"N";"-";"-";"-";"-";"F";"F"},MOD(AU25,10)+1,1),"")</f>
        <v>-</v>
      </c>
      <c r="AX25" s="22"/>
      <c r="AY25" s="32"/>
      <c r="AZ25" s="31" t="str">
        <f>IF(AU25&lt;&gt;"",_xlfn.XLOOKUP(AU25,Feiertage!$A$3:$A$16,Feiertage!$B$3:$B$16,""),"")</f>
        <v/>
      </c>
      <c r="BA25" s="43"/>
      <c r="BB25" s="6"/>
    </row>
    <row r="26" spans="2:54" ht="21.55" customHeight="1" x14ac:dyDescent="0.65">
      <c r="B26" s="4">
        <f t="shared" si="1"/>
        <v>46044</v>
      </c>
      <c r="C26" s="5">
        <f t="shared" si="0"/>
        <v>46044</v>
      </c>
      <c r="D26" s="11" t="str" cm="1">
        <f t="array" ref="D26">IFERROR(INDEX({"M";"M";"N";"N";"-";"-";"-";"-";"F";"F"},MOD(B26,10)+1,1),"")</f>
        <v>-</v>
      </c>
      <c r="E26" s="21" t="s">
        <v>56</v>
      </c>
      <c r="F26" s="32"/>
      <c r="G26" s="31" t="str">
        <f>IF(B26&lt;&gt;"",_xlfn.XLOOKUP(B26,Feiertage!$A$3:$A$16,Feiertage!$B$3:$B$16,""),"")</f>
        <v/>
      </c>
      <c r="H26" s="43"/>
      <c r="I26" s="41"/>
      <c r="J26" s="2"/>
      <c r="K26" s="4">
        <f t="shared" si="2"/>
        <v>46075</v>
      </c>
      <c r="L26" s="5">
        <f t="shared" si="3"/>
        <v>46075</v>
      </c>
      <c r="M26" s="11" t="str" cm="1">
        <f t="array" ref="M26">IFERROR(INDEX({"M";"M";"N";"N";"-";"-";"-";"-";"F";"F"},MOD(K26,10)+1,1),"")</f>
        <v>-</v>
      </c>
      <c r="N26" s="21"/>
      <c r="O26" s="32"/>
      <c r="P26" s="31" t="str">
        <f>IF(K26&lt;&gt;"",_xlfn.XLOOKUP(K26,Feiertage!$A$3:$A$16,Feiertage!$B$3:$B$16,""),"")</f>
        <v/>
      </c>
      <c r="Q26" s="43"/>
      <c r="R26" s="6"/>
      <c r="T26" s="4">
        <f t="shared" si="4"/>
        <v>46103</v>
      </c>
      <c r="U26" s="5">
        <f t="shared" si="5"/>
        <v>46103</v>
      </c>
      <c r="V26" s="11" t="str" cm="1">
        <f t="array" ref="V26">IFERROR(INDEX({"M";"M";"N";"N";"-";"-";"-";"-";"F";"F"},MOD(T26,10)+1,1),"")</f>
        <v>N</v>
      </c>
      <c r="W26" s="21"/>
      <c r="X26" s="32"/>
      <c r="Y26" s="31" t="str">
        <f>IF(T26&lt;&gt;"",_xlfn.XLOOKUP(T26,Feiertage!$A$3:$A$16,Feiertage!$B$3:$B$16,""),"")</f>
        <v/>
      </c>
      <c r="Z26" s="43"/>
      <c r="AA26" s="6"/>
      <c r="AC26" s="4">
        <f t="shared" si="6"/>
        <v>46134</v>
      </c>
      <c r="AD26" s="5">
        <f t="shared" si="7"/>
        <v>46134</v>
      </c>
      <c r="AE26" s="11" t="str" cm="1">
        <f t="array" ref="AE26">IFERROR(INDEX({"M";"M";"N";"N";"-";"-";"-";"-";"F";"F"},MOD(AC26,10)+1,1),"")</f>
        <v>-</v>
      </c>
      <c r="AF26" s="21"/>
      <c r="AG26" s="32"/>
      <c r="AH26" s="31" t="str">
        <f>IF(AC26&lt;&gt;"",_xlfn.XLOOKUP(AC26,Feiertage!$A$3:$A$16,Feiertage!$B$3:$B$16,""),"")</f>
        <v/>
      </c>
      <c r="AI26" s="43"/>
      <c r="AJ26" s="6" t="s">
        <v>79</v>
      </c>
      <c r="AL26" s="4">
        <f t="shared" si="8"/>
        <v>46164</v>
      </c>
      <c r="AM26" s="5">
        <f t="shared" si="9"/>
        <v>46164</v>
      </c>
      <c r="AN26" s="11" t="str" cm="1">
        <f t="array" ref="AN26">IFERROR(INDEX({"M";"M";"N";"N";"-";"-";"-";"-";"F";"F"},MOD(AL26,10)+1,1),"")</f>
        <v>-</v>
      </c>
      <c r="AO26" s="22"/>
      <c r="AP26" s="32"/>
      <c r="AQ26" s="31" t="str">
        <f>IF(AL26&lt;&gt;"",_xlfn.XLOOKUP(AL26,Feiertage!$A$3:$A$16,Feiertage!$B$3:$B$16,""),"")</f>
        <v/>
      </c>
      <c r="AR26" s="43"/>
      <c r="AS26" s="6"/>
      <c r="AU26" s="4">
        <f t="shared" si="10"/>
        <v>46195</v>
      </c>
      <c r="AV26" s="5">
        <f t="shared" si="11"/>
        <v>46195</v>
      </c>
      <c r="AW26" s="11" t="str" cm="1">
        <f t="array" ref="AW26">IFERROR(INDEX({"M";"M";"N";"N";"-";"-";"-";"-";"F";"F"},MOD(AU26,10)+1,1),"")</f>
        <v>-</v>
      </c>
      <c r="AX26" s="22"/>
      <c r="AY26" s="32"/>
      <c r="AZ26" s="31" t="str">
        <f>IF(AU26&lt;&gt;"",_xlfn.XLOOKUP(AU26,Feiertage!$A$3:$A$16,Feiertage!$B$3:$B$16,""),"")</f>
        <v/>
      </c>
      <c r="BA26" s="43"/>
      <c r="BB26" s="6" t="s">
        <v>88</v>
      </c>
    </row>
    <row r="27" spans="2:54" ht="21.55" customHeight="1" x14ac:dyDescent="0.65">
      <c r="B27" s="4">
        <f t="shared" si="1"/>
        <v>46045</v>
      </c>
      <c r="C27" s="5">
        <f t="shared" si="0"/>
        <v>46045</v>
      </c>
      <c r="D27" s="11" t="str" cm="1">
        <f t="array" ref="D27">IFERROR(INDEX({"M";"M";"N";"N";"-";"-";"-";"-";"F";"F"},MOD(B27,10)+1,1),"")</f>
        <v>-</v>
      </c>
      <c r="E27" s="21"/>
      <c r="F27" s="32"/>
      <c r="G27" s="31" t="str">
        <f>IF(B27&lt;&gt;"",_xlfn.XLOOKUP(B27,Feiertage!$A$3:$A$16,Feiertage!$B$3:$B$16,""),"")</f>
        <v/>
      </c>
      <c r="H27" s="43"/>
      <c r="I27" s="41"/>
      <c r="J27" s="2"/>
      <c r="K27" s="4">
        <f t="shared" si="2"/>
        <v>46076</v>
      </c>
      <c r="L27" s="5">
        <f t="shared" si="3"/>
        <v>46076</v>
      </c>
      <c r="M27" s="11" t="str" cm="1">
        <f t="array" ref="M27">IFERROR(INDEX({"M";"M";"N";"N";"-";"-";"-";"-";"F";"F"},MOD(K27,10)+1,1),"")</f>
        <v>-</v>
      </c>
      <c r="N27" s="21"/>
      <c r="O27" s="32"/>
      <c r="P27" s="31" t="s">
        <v>58</v>
      </c>
      <c r="Q27" s="43"/>
      <c r="R27" s="6"/>
      <c r="T27" s="4">
        <f t="shared" si="4"/>
        <v>46104</v>
      </c>
      <c r="U27" s="5">
        <f t="shared" si="5"/>
        <v>46104</v>
      </c>
      <c r="V27" s="11" t="str" cm="1">
        <f t="array" ref="V27">IFERROR(INDEX({"M";"M";"N";"N";"-";"-";"-";"-";"F";"F"},MOD(T27,10)+1,1),"")</f>
        <v>-</v>
      </c>
      <c r="W27" s="21"/>
      <c r="X27" s="32"/>
      <c r="Y27" s="31" t="str">
        <f>IF(T27&lt;&gt;"",_xlfn.XLOOKUP(T27,Feiertage!$A$3:$A$16,Feiertage!$B$3:$B$16,""),"")</f>
        <v/>
      </c>
      <c r="Z27" s="43"/>
      <c r="AA27" s="6"/>
      <c r="AC27" s="4">
        <f t="shared" si="6"/>
        <v>46135</v>
      </c>
      <c r="AD27" s="5">
        <f t="shared" si="7"/>
        <v>46135</v>
      </c>
      <c r="AE27" s="11" t="str" cm="1">
        <f t="array" ref="AE27">IFERROR(INDEX({"M";"M";"N";"N";"-";"-";"-";"-";"F";"F"},MOD(AC27,10)+1,1),"")</f>
        <v>-</v>
      </c>
      <c r="AF27" s="21"/>
      <c r="AG27" s="32"/>
      <c r="AH27" s="31" t="str">
        <f>IF(AC27&lt;&gt;"",_xlfn.XLOOKUP(AC27,Feiertage!$A$3:$A$16,Feiertage!$B$3:$B$16,""),"")</f>
        <v/>
      </c>
      <c r="AI27" s="43"/>
      <c r="AJ27" s="6"/>
      <c r="AL27" s="4">
        <f t="shared" si="8"/>
        <v>46165</v>
      </c>
      <c r="AM27" s="5">
        <f t="shared" si="9"/>
        <v>46165</v>
      </c>
      <c r="AN27" s="11" t="str" cm="1">
        <f t="array" ref="AN27">IFERROR(INDEX({"M";"M";"N";"N";"-";"-";"-";"-";"F";"F"},MOD(AL27,10)+1,1),"")</f>
        <v>-</v>
      </c>
      <c r="AO27" s="22"/>
      <c r="AP27" s="32"/>
      <c r="AQ27" s="31" t="str">
        <f>IF(AL27&lt;&gt;"",_xlfn.XLOOKUP(AL27,Feiertage!$A$3:$A$16,Feiertage!$B$3:$B$16,""),"")</f>
        <v/>
      </c>
      <c r="AR27" s="43"/>
      <c r="AS27" s="6"/>
      <c r="AU27" s="4">
        <f t="shared" si="10"/>
        <v>46196</v>
      </c>
      <c r="AV27" s="5">
        <f t="shared" si="11"/>
        <v>46196</v>
      </c>
      <c r="AW27" s="11" t="str" cm="1">
        <f t="array" ref="AW27">IFERROR(INDEX({"M";"M";"N";"N";"-";"-";"-";"-";"F";"F"},MOD(AU27,10)+1,1),"")</f>
        <v>-</v>
      </c>
      <c r="AX27" s="22"/>
      <c r="AY27" s="32"/>
      <c r="AZ27" s="31" t="str">
        <f>IF(AU27&lt;&gt;"",_xlfn.XLOOKUP(AU27,Feiertage!$A$3:$A$16,Feiertage!$B$3:$B$16,""),"")</f>
        <v/>
      </c>
      <c r="BA27" s="43"/>
      <c r="BB27" s="6" t="s">
        <v>87</v>
      </c>
    </row>
    <row r="28" spans="2:54" ht="21.55" customHeight="1" x14ac:dyDescent="0.65">
      <c r="B28" s="4">
        <f t="shared" si="1"/>
        <v>46046</v>
      </c>
      <c r="C28" s="5">
        <f t="shared" si="0"/>
        <v>46046</v>
      </c>
      <c r="D28" s="11" t="str" cm="1">
        <f t="array" ref="D28">IFERROR(INDEX({"M";"M";"N";"N";"-";"-";"-";"-";"F";"F"},MOD(B28,10)+1,1),"")</f>
        <v>-</v>
      </c>
      <c r="E28" s="21"/>
      <c r="F28" s="32"/>
      <c r="G28" s="31" t="str">
        <f>IF(B28&lt;&gt;"",_xlfn.XLOOKUP(B28,Feiertage!$A$3:$A$16,Feiertage!$B$3:$B$16,""),"")</f>
        <v/>
      </c>
      <c r="H28" s="43"/>
      <c r="I28" s="41"/>
      <c r="J28" s="2"/>
      <c r="K28" s="4">
        <f t="shared" si="2"/>
        <v>46077</v>
      </c>
      <c r="L28" s="5">
        <f t="shared" si="3"/>
        <v>46077</v>
      </c>
      <c r="M28" s="11" t="str" cm="1">
        <f t="array" ref="M28">IFERROR(INDEX({"M";"M";"N";"N";"-";"-";"-";"-";"F";"F"},MOD(K28,10)+1,1),"")</f>
        <v>-</v>
      </c>
      <c r="N28" s="21"/>
      <c r="O28" s="32"/>
      <c r="P28" s="31" t="str">
        <f>IF(K28&lt;&gt;"",_xlfn.XLOOKUP(K28,Feiertage!$A$3:$A$16,Feiertage!$B$3:$B$16,""),"")</f>
        <v/>
      </c>
      <c r="Q28" s="43"/>
      <c r="R28" s="6"/>
      <c r="T28" s="4">
        <f t="shared" si="4"/>
        <v>46105</v>
      </c>
      <c r="U28" s="5">
        <f t="shared" si="5"/>
        <v>46105</v>
      </c>
      <c r="V28" s="11" t="str" cm="1">
        <f t="array" ref="V28">IFERROR(INDEX({"M";"M";"N";"N";"-";"-";"-";"-";"F";"F"},MOD(T28,10)+1,1),"")</f>
        <v>-</v>
      </c>
      <c r="W28" s="21"/>
      <c r="X28" s="32"/>
      <c r="Y28" s="31" t="str">
        <f>IF(T28&lt;&gt;"",_xlfn.XLOOKUP(T28,Feiertage!$A$3:$A$16,Feiertage!$B$3:$B$16,""),"")</f>
        <v/>
      </c>
      <c r="Z28" s="43"/>
      <c r="AA28" s="6"/>
      <c r="AC28" s="4">
        <f t="shared" si="6"/>
        <v>46136</v>
      </c>
      <c r="AD28" s="5">
        <f t="shared" si="7"/>
        <v>46136</v>
      </c>
      <c r="AE28" s="11" t="str" cm="1">
        <f t="array" ref="AE28">IFERROR(INDEX({"M";"M";"N";"N";"-";"-";"-";"-";"F";"F"},MOD(AC28,10)+1,1),"")</f>
        <v>-</v>
      </c>
      <c r="AF28" s="21"/>
      <c r="AG28" s="32"/>
      <c r="AH28" s="31" t="str">
        <f>IF(AC28&lt;&gt;"",_xlfn.XLOOKUP(AC28,Feiertage!$A$3:$A$16,Feiertage!$B$3:$B$16,""),"")</f>
        <v/>
      </c>
      <c r="AI28" s="43"/>
      <c r="AJ28" s="6" t="s">
        <v>78</v>
      </c>
      <c r="AL28" s="4">
        <f t="shared" si="8"/>
        <v>46166</v>
      </c>
      <c r="AM28" s="5">
        <f t="shared" si="9"/>
        <v>46166</v>
      </c>
      <c r="AN28" s="11" t="str" cm="1">
        <f t="array" ref="AN28">IFERROR(INDEX({"M";"M";"N";"N";"-";"-";"-";"-";"F";"F"},MOD(AL28,10)+1,1),"")</f>
        <v>-</v>
      </c>
      <c r="AO28" s="22"/>
      <c r="AP28" s="32"/>
      <c r="AQ28" s="31" t="str">
        <f>IF(AL28&lt;&gt;"",_xlfn.XLOOKUP(AL28,Feiertage!$A$3:$A$16,Feiertage!$B$3:$B$16,""),"")</f>
        <v>Pfingstsonntag</v>
      </c>
      <c r="AR28" s="43"/>
      <c r="AS28" s="6" t="s">
        <v>84</v>
      </c>
      <c r="AU28" s="4">
        <f t="shared" si="10"/>
        <v>46197</v>
      </c>
      <c r="AV28" s="5">
        <f t="shared" si="11"/>
        <v>46197</v>
      </c>
      <c r="AW28" s="11" t="str" cm="1">
        <f t="array" ref="AW28">IFERROR(INDEX({"M";"M";"N";"N";"-";"-";"-";"-";"F";"F"},MOD(AU28,10)+1,1),"")</f>
        <v>-</v>
      </c>
      <c r="AX28" s="22"/>
      <c r="AY28" s="32"/>
      <c r="AZ28" s="31" t="str">
        <f>IF(AU28&lt;&gt;"",_xlfn.XLOOKUP(AU28,Feiertage!$A$3:$A$16,Feiertage!$B$3:$B$16,""),"")</f>
        <v/>
      </c>
      <c r="BA28" s="43"/>
      <c r="BB28" s="6"/>
    </row>
    <row r="29" spans="2:54" ht="21.55" customHeight="1" x14ac:dyDescent="0.65">
      <c r="B29" s="4">
        <f t="shared" si="1"/>
        <v>46047</v>
      </c>
      <c r="C29" s="5">
        <f t="shared" si="0"/>
        <v>46047</v>
      </c>
      <c r="D29" s="11" t="str" cm="1">
        <f t="array" ref="D29">IFERROR(INDEX({"M";"M";"N";"N";"-";"-";"-";"-";"F";"F"},MOD(B29,10)+1,1),"")</f>
        <v>-</v>
      </c>
      <c r="E29" s="21"/>
      <c r="F29" s="32"/>
      <c r="G29" s="31" t="str">
        <f>IF(B29&lt;&gt;"",_xlfn.XLOOKUP(B29,Feiertage!$A$3:$A$16,Feiertage!$B$3:$B$16,""),"")</f>
        <v/>
      </c>
      <c r="H29" s="43"/>
      <c r="I29" s="41"/>
      <c r="J29" s="2"/>
      <c r="K29" s="4">
        <f t="shared" si="2"/>
        <v>46078</v>
      </c>
      <c r="L29" s="5">
        <f t="shared" si="3"/>
        <v>46078</v>
      </c>
      <c r="M29" s="11" t="str" cm="1">
        <f t="array" ref="M29">IFERROR(INDEX({"M";"M";"N";"N";"-";"-";"-";"-";"F";"F"},MOD(K29,10)+1,1),"")</f>
        <v>F</v>
      </c>
      <c r="N29" s="21"/>
      <c r="O29" s="32"/>
      <c r="P29" s="31" t="str">
        <f>IF(K29&lt;&gt;"",_xlfn.XLOOKUP(K29,Feiertage!$A$3:$A$16,Feiertage!$B$3:$B$16,""),"")</f>
        <v/>
      </c>
      <c r="Q29" s="43"/>
      <c r="R29" s="6"/>
      <c r="T29" s="4">
        <f t="shared" si="4"/>
        <v>46106</v>
      </c>
      <c r="U29" s="5">
        <f t="shared" si="5"/>
        <v>46106</v>
      </c>
      <c r="V29" s="11" t="str" cm="1">
        <f t="array" ref="V29">IFERROR(INDEX({"M";"M";"N";"N";"-";"-";"-";"-";"F";"F"},MOD(T29,10)+1,1),"")</f>
        <v>-</v>
      </c>
      <c r="W29" s="21"/>
      <c r="X29" s="32"/>
      <c r="Y29" s="31" t="str">
        <f>IF(T29&lt;&gt;"",_xlfn.XLOOKUP(T29,Feiertage!$A$3:$A$16,Feiertage!$B$3:$B$16,""),"")</f>
        <v/>
      </c>
      <c r="Z29" s="43"/>
      <c r="AA29" s="6"/>
      <c r="AC29" s="4">
        <f t="shared" si="6"/>
        <v>46137</v>
      </c>
      <c r="AD29" s="5">
        <f t="shared" si="7"/>
        <v>46137</v>
      </c>
      <c r="AE29" s="11" t="str" cm="1">
        <f t="array" ref="AE29">IFERROR(INDEX({"M";"M";"N";"N";"-";"-";"-";"-";"F";"F"},MOD(AC29,10)+1,1),"")</f>
        <v>-</v>
      </c>
      <c r="AF29" s="21"/>
      <c r="AG29" s="32"/>
      <c r="AH29" s="31" t="str">
        <f>IF(AC29&lt;&gt;"",_xlfn.XLOOKUP(AC29,Feiertage!$A$3:$A$16,Feiertage!$B$3:$B$16,""),"")</f>
        <v/>
      </c>
      <c r="AI29" s="43"/>
      <c r="AJ29" s="6"/>
      <c r="AL29" s="4">
        <f t="shared" si="8"/>
        <v>46167</v>
      </c>
      <c r="AM29" s="5">
        <f t="shared" si="9"/>
        <v>46167</v>
      </c>
      <c r="AN29" s="11" t="str" cm="1">
        <f t="array" ref="AN29">IFERROR(INDEX({"M";"M";"N";"N";"-";"-";"-";"-";"F";"F"},MOD(AL29,10)+1,1),"")</f>
        <v>-</v>
      </c>
      <c r="AO29" s="22"/>
      <c r="AP29" s="32"/>
      <c r="AQ29" s="31" t="str">
        <f>IF(AL29&lt;&gt;"",_xlfn.XLOOKUP(AL29,Feiertage!$A$3:$A$16,Feiertage!$B$3:$B$16,""),"")</f>
        <v>Pfingstmontag</v>
      </c>
      <c r="AR29" s="43"/>
      <c r="AS29" s="6"/>
      <c r="AU29" s="4">
        <f t="shared" si="10"/>
        <v>46198</v>
      </c>
      <c r="AV29" s="5">
        <f t="shared" si="11"/>
        <v>46198</v>
      </c>
      <c r="AW29" s="11" t="str" cm="1">
        <f t="array" ref="AW29">IFERROR(INDEX({"M";"M";"N";"N";"-";"-";"-";"-";"F";"F"},MOD(AU29,10)+1,1),"")</f>
        <v>F</v>
      </c>
      <c r="AX29" s="22" t="s">
        <v>60</v>
      </c>
      <c r="AY29" s="32"/>
      <c r="AZ29" s="31" t="str">
        <f>IF(AU29&lt;&gt;"",_xlfn.XLOOKUP(AU29,Feiertage!$A$3:$A$16,Feiertage!$B$3:$B$16,""),"")</f>
        <v/>
      </c>
      <c r="BA29" s="43"/>
      <c r="BB29" s="6"/>
    </row>
    <row r="30" spans="2:54" ht="21.55" customHeight="1" x14ac:dyDescent="0.65">
      <c r="B30" s="4">
        <f t="shared" si="1"/>
        <v>46048</v>
      </c>
      <c r="C30" s="5">
        <f t="shared" si="0"/>
        <v>46048</v>
      </c>
      <c r="D30" s="11" t="str" cm="1">
        <f t="array" ref="D30">IFERROR(INDEX({"M";"M";"N";"N";"-";"-";"-";"-";"F";"F"},MOD(B30,10)+1,1),"")</f>
        <v>F</v>
      </c>
      <c r="E30" s="21"/>
      <c r="F30" s="32"/>
      <c r="G30" s="31" t="str">
        <f>IF(B30&lt;&gt;"",_xlfn.XLOOKUP(B30,Feiertage!$A$3:$A$16,Feiertage!$B$3:$B$16,""),"")</f>
        <v/>
      </c>
      <c r="H30" s="43"/>
      <c r="I30" s="41" t="s">
        <v>71</v>
      </c>
      <c r="J30" s="2"/>
      <c r="K30" s="4">
        <f t="shared" si="2"/>
        <v>46079</v>
      </c>
      <c r="L30" s="5">
        <f t="shared" si="3"/>
        <v>46079</v>
      </c>
      <c r="M30" s="11" t="str" cm="1">
        <f t="array" ref="M30">IFERROR(INDEX({"M";"M";"N";"N";"-";"-";"-";"-";"F";"F"},MOD(K30,10)+1,1),"")</f>
        <v>F</v>
      </c>
      <c r="N30" s="21"/>
      <c r="O30" s="32"/>
      <c r="P30" s="31" t="str">
        <f>IF(K30&lt;&gt;"",_xlfn.XLOOKUP(K30,Feiertage!$A$3:$A$16,Feiertage!$B$3:$B$16,""),"")</f>
        <v/>
      </c>
      <c r="Q30" s="43"/>
      <c r="R30" s="6"/>
      <c r="T30" s="4">
        <f t="shared" si="4"/>
        <v>46107</v>
      </c>
      <c r="U30" s="5">
        <f t="shared" si="5"/>
        <v>46107</v>
      </c>
      <c r="V30" s="11" t="str" cm="1">
        <f t="array" ref="V30">IFERROR(INDEX({"M";"M";"N";"N";"-";"-";"-";"-";"F";"F"},MOD(T30,10)+1,1),"")</f>
        <v>-</v>
      </c>
      <c r="W30" s="21"/>
      <c r="X30" s="32"/>
      <c r="Y30" s="31" t="str">
        <f>IF(T30&lt;&gt;"",_xlfn.XLOOKUP(T30,Feiertage!$A$3:$A$16,Feiertage!$B$3:$B$16,""),"")</f>
        <v/>
      </c>
      <c r="Z30" s="43"/>
      <c r="AA30" s="6"/>
      <c r="AC30" s="4">
        <f t="shared" si="6"/>
        <v>46138</v>
      </c>
      <c r="AD30" s="5">
        <f t="shared" si="7"/>
        <v>46138</v>
      </c>
      <c r="AE30" s="11" t="str" cm="1">
        <f t="array" ref="AE30">IFERROR(INDEX({"M";"M";"N";"N";"-";"-";"-";"-";"F";"F"},MOD(AC30,10)+1,1),"")</f>
        <v>F</v>
      </c>
      <c r="AF30" s="21"/>
      <c r="AG30" s="32"/>
      <c r="AH30" s="31" t="str">
        <f>IF(AC30&lt;&gt;"",_xlfn.XLOOKUP(AC30,Feiertage!$A$3:$A$16,Feiertage!$B$3:$B$16,""),"")</f>
        <v/>
      </c>
      <c r="AI30" s="43"/>
      <c r="AJ30" s="6"/>
      <c r="AL30" s="4">
        <f t="shared" si="8"/>
        <v>46168</v>
      </c>
      <c r="AM30" s="5">
        <f t="shared" si="9"/>
        <v>46168</v>
      </c>
      <c r="AN30" s="11" t="str" cm="1">
        <f t="array" ref="AN30">IFERROR(INDEX({"M";"M";"N";"N";"-";"-";"-";"-";"F";"F"},MOD(AL30,10)+1,1),"")</f>
        <v>F</v>
      </c>
      <c r="AO30" s="22"/>
      <c r="AP30" s="32"/>
      <c r="AQ30" s="31" t="str">
        <f>IF(AL30&lt;&gt;"",_xlfn.XLOOKUP(AL30,Feiertage!$A$3:$A$16,Feiertage!$B$3:$B$16,""),"")</f>
        <v/>
      </c>
      <c r="AR30" s="43"/>
      <c r="AS30" s="6"/>
      <c r="AU30" s="4">
        <f t="shared" si="10"/>
        <v>46199</v>
      </c>
      <c r="AV30" s="5">
        <f t="shared" si="11"/>
        <v>46199</v>
      </c>
      <c r="AW30" s="11" t="str" cm="1">
        <f t="array" ref="AW30">IFERROR(INDEX({"M";"M";"N";"N";"-";"-";"-";"-";"F";"F"},MOD(AU30,10)+1,1),"")</f>
        <v>F</v>
      </c>
      <c r="AX30" s="22" t="s">
        <v>60</v>
      </c>
      <c r="AY30" s="32"/>
      <c r="AZ30" s="31" t="str">
        <f>IF(AU30&lt;&gt;"",_xlfn.XLOOKUP(AU30,Feiertage!$A$3:$A$16,Feiertage!$B$3:$B$16,""),"")</f>
        <v/>
      </c>
      <c r="BA30" s="43"/>
      <c r="BB30" s="6"/>
    </row>
    <row r="31" spans="2:54" ht="21.55" customHeight="1" x14ac:dyDescent="0.65">
      <c r="B31" s="4">
        <f t="shared" si="1"/>
        <v>46049</v>
      </c>
      <c r="C31" s="5">
        <f t="shared" si="0"/>
        <v>46049</v>
      </c>
      <c r="D31" s="11" t="str" cm="1">
        <f t="array" ref="D31">IFERROR(INDEX({"M";"M";"N";"N";"-";"-";"-";"-";"F";"F"},MOD(B31,10)+1,1),"")</f>
        <v>F</v>
      </c>
      <c r="E31" s="21"/>
      <c r="F31" s="32"/>
      <c r="G31" s="31" t="str">
        <f>IF(B31&lt;&gt;"",_xlfn.XLOOKUP(B31,Feiertage!$A$3:$A$16,Feiertage!$B$3:$B$16,""),"")</f>
        <v/>
      </c>
      <c r="H31" s="43"/>
      <c r="I31" s="41"/>
      <c r="J31" s="2"/>
      <c r="K31" s="4">
        <f t="shared" si="2"/>
        <v>46080</v>
      </c>
      <c r="L31" s="5">
        <f t="shared" si="3"/>
        <v>46080</v>
      </c>
      <c r="M31" s="11" t="str" cm="1">
        <f t="array" ref="M31">IFERROR(INDEX({"M";"M";"N";"N";"-";"-";"-";"-";"F";"F"},MOD(K31,10)+1,1),"")</f>
        <v>M</v>
      </c>
      <c r="N31" s="21"/>
      <c r="O31" s="32"/>
      <c r="P31" s="31" t="str">
        <f>IF(K31&lt;&gt;"",_xlfn.XLOOKUP(K31,Feiertage!$A$3:$A$16,Feiertage!$B$3:$B$16,""),"")</f>
        <v/>
      </c>
      <c r="Q31" s="43"/>
      <c r="R31" s="6"/>
      <c r="T31" s="4">
        <f t="shared" si="4"/>
        <v>46108</v>
      </c>
      <c r="U31" s="5">
        <f t="shared" si="5"/>
        <v>46108</v>
      </c>
      <c r="V31" s="11" t="str" cm="1">
        <f t="array" ref="V31">IFERROR(INDEX({"M";"M";"N";"N";"-";"-";"-";"-";"F";"F"},MOD(T31,10)+1,1),"")</f>
        <v>F</v>
      </c>
      <c r="W31" s="21"/>
      <c r="X31" s="32"/>
      <c r="Y31" s="31" t="str">
        <f>IF(T31&lt;&gt;"",_xlfn.XLOOKUP(T31,Feiertage!$A$3:$A$16,Feiertage!$B$3:$B$16,""),"")</f>
        <v/>
      </c>
      <c r="Z31" s="43"/>
      <c r="AA31" s="6"/>
      <c r="AC31" s="4">
        <f t="shared" si="6"/>
        <v>46139</v>
      </c>
      <c r="AD31" s="5">
        <f t="shared" si="7"/>
        <v>46139</v>
      </c>
      <c r="AE31" s="11" t="str" cm="1">
        <f t="array" ref="AE31">IFERROR(INDEX({"M";"M";"N";"N";"-";"-";"-";"-";"F";"F"},MOD(AC31,10)+1,1),"")</f>
        <v>F</v>
      </c>
      <c r="AF31" s="21"/>
      <c r="AG31" s="32"/>
      <c r="AH31" s="31" t="str">
        <f>IF(AC31&lt;&gt;"",_xlfn.XLOOKUP(AC31,Feiertage!$A$3:$A$16,Feiertage!$B$3:$B$16,""),"")</f>
        <v/>
      </c>
      <c r="AI31" s="43"/>
      <c r="AJ31" s="6"/>
      <c r="AL31" s="4">
        <f t="shared" si="8"/>
        <v>46169</v>
      </c>
      <c r="AM31" s="5">
        <f t="shared" si="9"/>
        <v>46169</v>
      </c>
      <c r="AN31" s="11" t="str" cm="1">
        <f t="array" ref="AN31">IFERROR(INDEX({"M";"M";"N";"N";"-";"-";"-";"-";"F";"F"},MOD(AL31,10)+1,1),"")</f>
        <v>F</v>
      </c>
      <c r="AO31" s="22"/>
      <c r="AP31" s="32"/>
      <c r="AQ31" s="31" t="str">
        <f>IF(AL31&lt;&gt;"",_xlfn.XLOOKUP(AL31,Feiertage!$A$3:$A$16,Feiertage!$B$3:$B$16,""),"")</f>
        <v/>
      </c>
      <c r="AR31" s="43"/>
      <c r="AS31" s="6" t="s">
        <v>85</v>
      </c>
      <c r="AU31" s="4">
        <f t="shared" si="10"/>
        <v>46200</v>
      </c>
      <c r="AV31" s="5">
        <f t="shared" si="11"/>
        <v>46200</v>
      </c>
      <c r="AW31" s="11" t="str" cm="1">
        <f t="array" ref="AW31">IFERROR(INDEX({"M";"M";"N";"N";"-";"-";"-";"-";"F";"F"},MOD(AU31,10)+1,1),"")</f>
        <v>M</v>
      </c>
      <c r="AX31" s="22" t="s">
        <v>60</v>
      </c>
      <c r="AY31" s="32"/>
      <c r="AZ31" s="31" t="str">
        <f>IF(AU31&lt;&gt;"",_xlfn.XLOOKUP(AU31,Feiertage!$A$3:$A$16,Feiertage!$B$3:$B$16,""),"")</f>
        <v/>
      </c>
      <c r="BA31" s="43"/>
      <c r="BB31" s="6" t="s">
        <v>86</v>
      </c>
    </row>
    <row r="32" spans="2:54" ht="21.55" customHeight="1" x14ac:dyDescent="0.65">
      <c r="B32" s="4">
        <f>IF(MONTH(B27+5)=MONTH(B27),B27+5,"")</f>
        <v>46050</v>
      </c>
      <c r="C32" s="5">
        <f t="shared" si="0"/>
        <v>46050</v>
      </c>
      <c r="D32" s="11" t="str" cm="1">
        <f t="array" ref="D32">IFERROR(INDEX({"M";"M";"N";"N";"-";"-";"-";"-";"F";"F"},MOD(B32,10)+1,1),"")</f>
        <v>M</v>
      </c>
      <c r="E32" s="21"/>
      <c r="F32" s="32"/>
      <c r="G32" s="31" t="str">
        <f>IF(B32&lt;&gt;"",_xlfn.XLOOKUP(B32,Feiertage!$A$3:$A$16,Feiertage!$B$3:$B$16,""),"")</f>
        <v/>
      </c>
      <c r="H32" s="43"/>
      <c r="I32" s="41"/>
      <c r="J32" s="2"/>
      <c r="K32" s="4">
        <f>IF(MONTH(K27+5)=MONTH(K27),K27+5,"")</f>
        <v>46081</v>
      </c>
      <c r="L32" s="5">
        <f t="shared" si="3"/>
        <v>46081</v>
      </c>
      <c r="M32" s="11" t="str" cm="1">
        <f t="array" ref="M32">IFERROR(INDEX({"M";"M";"N";"N";"-";"-";"-";"-";"F";"F"},MOD(K32,10)+1,1),"")</f>
        <v>M</v>
      </c>
      <c r="N32" s="21"/>
      <c r="O32" s="32"/>
      <c r="P32" s="31" t="str">
        <f>IF(K32&lt;&gt;"",_xlfn.XLOOKUP(K32,Feiertage!$A$3:$A$16,Feiertage!$B$3:$B$16,""),"")</f>
        <v/>
      </c>
      <c r="Q32" s="43"/>
      <c r="R32" s="6"/>
      <c r="T32" s="4">
        <f>IF(MONTH(T27+5)=MONTH(T27),T27+5,"")</f>
        <v>46109</v>
      </c>
      <c r="U32" s="5">
        <f t="shared" si="5"/>
        <v>46109</v>
      </c>
      <c r="V32" s="11" t="str" cm="1">
        <f t="array" ref="V32">IFERROR(INDEX({"M";"M";"N";"N";"-";"-";"-";"-";"F";"F"},MOD(T32,10)+1,1),"")</f>
        <v>F</v>
      </c>
      <c r="W32" s="21"/>
      <c r="X32" s="32"/>
      <c r="Y32" s="31" t="str">
        <f>IF(T32&lt;&gt;"",_xlfn.XLOOKUP(T32,Feiertage!$A$3:$A$16,Feiertage!$B$3:$B$16,""),"")</f>
        <v/>
      </c>
      <c r="Z32" s="43"/>
      <c r="AA32" s="6" t="s">
        <v>76</v>
      </c>
      <c r="AC32" s="4">
        <f>IF(MONTH(AC27+5)=MONTH(AC27),AC27+5,"")</f>
        <v>46140</v>
      </c>
      <c r="AD32" s="5">
        <f t="shared" si="7"/>
        <v>46140</v>
      </c>
      <c r="AE32" s="11" t="str" cm="1">
        <f t="array" ref="AE32">IFERROR(INDEX({"M";"M";"N";"N";"-";"-";"-";"-";"F";"F"},MOD(AC32,10)+1,1),"")</f>
        <v>M</v>
      </c>
      <c r="AF32" s="21"/>
      <c r="AG32" s="32"/>
      <c r="AH32" s="31" t="str">
        <f>IF(AC32&lt;&gt;"",_xlfn.XLOOKUP(AC32,Feiertage!$A$3:$A$16,Feiertage!$B$3:$B$16,""),"")</f>
        <v/>
      </c>
      <c r="AI32" s="43"/>
      <c r="AJ32" s="6"/>
      <c r="AL32" s="4">
        <f>IF(MONTH(AL27+5)=MONTH(AL27),AL27+5,"")</f>
        <v>46170</v>
      </c>
      <c r="AM32" s="5">
        <f t="shared" si="9"/>
        <v>46170</v>
      </c>
      <c r="AN32" s="11" t="str" cm="1">
        <f t="array" ref="AN32">IFERROR(INDEX({"M";"M";"N";"N";"-";"-";"-";"-";"F";"F"},MOD(AL32,10)+1,1),"")</f>
        <v>M</v>
      </c>
      <c r="AO32" s="22"/>
      <c r="AP32" s="32"/>
      <c r="AQ32" s="31" t="str">
        <f>IF(AL32&lt;&gt;"",_xlfn.XLOOKUP(AL32,Feiertage!$A$3:$A$16,Feiertage!$B$3:$B$16,""),"")</f>
        <v/>
      </c>
      <c r="AR32" s="43"/>
      <c r="AS32" s="6"/>
      <c r="AU32" s="4">
        <f>IF(MONTH(AU27+5)=MONTH(AU27),AU27+5,"")</f>
        <v>46201</v>
      </c>
      <c r="AV32" s="5">
        <f t="shared" si="11"/>
        <v>46201</v>
      </c>
      <c r="AW32" s="11" t="str" cm="1">
        <f t="array" ref="AW32">IFERROR(INDEX({"M";"M";"N";"N";"-";"-";"-";"-";"F";"F"},MOD(AU32,10)+1,1),"")</f>
        <v>M</v>
      </c>
      <c r="AX32" s="22" t="s">
        <v>60</v>
      </c>
      <c r="AY32" s="32"/>
      <c r="AZ32" s="31" t="str">
        <f>IF(AU32&lt;&gt;"",_xlfn.XLOOKUP(AU32,Feiertage!$A$3:$A$16,Feiertage!$B$3:$B$16,""),"")</f>
        <v/>
      </c>
      <c r="BA32" s="43"/>
      <c r="BB32" s="6"/>
    </row>
    <row r="33" spans="2:54" ht="21.55" customHeight="1" x14ac:dyDescent="0.65">
      <c r="B33" s="4">
        <f>IF(MONTH(B28+5)=MONTH(B28),B28+5,"")</f>
        <v>46051</v>
      </c>
      <c r="C33" s="5">
        <f t="shared" si="0"/>
        <v>46051</v>
      </c>
      <c r="D33" s="11" t="str" cm="1">
        <f t="array" ref="D33">IFERROR(INDEX({"M";"M";"N";"N";"-";"-";"-";"-";"F";"F"},MOD(B33,10)+1,1),"")</f>
        <v>M</v>
      </c>
      <c r="E33" s="21"/>
      <c r="F33" s="32"/>
      <c r="G33" s="31" t="str">
        <f>IF(B33&lt;&gt;"",_xlfn.XLOOKUP(B33,Feiertage!$A$3:$A$16,Feiertage!$B$3:$B$16,""),"")</f>
        <v/>
      </c>
      <c r="H33" s="43"/>
      <c r="I33" s="41"/>
      <c r="K33" s="4" t="str">
        <f t="shared" ref="K33:K35" si="12">IF(MONTH(K28+5)=MONTH(K28),K28+5,"")</f>
        <v/>
      </c>
      <c r="L33" s="5" t="str">
        <f t="shared" si="3"/>
        <v/>
      </c>
      <c r="M33" s="11" t="str" cm="1">
        <f t="array" ref="M33">IFERROR(INDEX({"M";"M";"N";"N";"-";"-";"-";"-";"F";"F"},MOD(K33,10)+1,1),"")</f>
        <v/>
      </c>
      <c r="N33" s="21"/>
      <c r="O33" s="32"/>
      <c r="P33" s="31" t="str">
        <f>IF(K33&lt;&gt;"",_xlfn.XLOOKUP(K33,Feiertage!$A$3:$A$16,Feiertage!$B$3:$B$16,""),"")</f>
        <v/>
      </c>
      <c r="Q33" s="43"/>
      <c r="R33" s="6"/>
      <c r="T33" s="4">
        <f t="shared" ref="T33:T35" si="13">IF(MONTH(T28+5)=MONTH(T28),T28+5,"")</f>
        <v>46110</v>
      </c>
      <c r="U33" s="5">
        <f t="shared" si="5"/>
        <v>46110</v>
      </c>
      <c r="V33" s="11" t="str" cm="1">
        <f t="array" ref="V33">IFERROR(INDEX({"M";"M";"N";"N";"-";"-";"-";"-";"F";"F"},MOD(T33,10)+1,1),"")</f>
        <v>M</v>
      </c>
      <c r="W33" s="21"/>
      <c r="X33" s="32"/>
      <c r="Y33" s="31" t="str">
        <f>IF(T33&lt;&gt;"",_xlfn.XLOOKUP(T33,Feiertage!$A$3:$A$16,Feiertage!$B$3:$B$16,""),"")</f>
        <v/>
      </c>
      <c r="Z33" s="43"/>
      <c r="AA33" s="6"/>
      <c r="AC33" s="4">
        <f t="shared" ref="AC33:AC35" si="14">IF(MONTH(AC28+5)=MONTH(AC28),AC28+5,"")</f>
        <v>46141</v>
      </c>
      <c r="AD33" s="5">
        <f t="shared" si="7"/>
        <v>46141</v>
      </c>
      <c r="AE33" s="11" t="str" cm="1">
        <f t="array" ref="AE33">IFERROR(INDEX({"M";"M";"N";"N";"-";"-";"-";"-";"F";"F"},MOD(AC33,10)+1,1),"")</f>
        <v>M</v>
      </c>
      <c r="AF33" s="21"/>
      <c r="AG33" s="32"/>
      <c r="AH33" s="31" t="str">
        <f>IF(AC33&lt;&gt;"",_xlfn.XLOOKUP(AC33,Feiertage!$A$3:$A$16,Feiertage!$B$3:$B$16,""),"")</f>
        <v/>
      </c>
      <c r="AI33" s="43"/>
      <c r="AJ33" s="6" t="s">
        <v>77</v>
      </c>
      <c r="AL33" s="4">
        <f t="shared" ref="AL33:AL35" si="15">IF(MONTH(AL28+5)=MONTH(AL28),AL28+5,"")</f>
        <v>46171</v>
      </c>
      <c r="AM33" s="5">
        <f t="shared" si="9"/>
        <v>46171</v>
      </c>
      <c r="AN33" s="11" t="str" cm="1">
        <f t="array" ref="AN33">IFERROR(INDEX({"M";"M";"N";"N";"-";"-";"-";"-";"F";"F"},MOD(AL33,10)+1,1),"")</f>
        <v>M</v>
      </c>
      <c r="AO33" s="22"/>
      <c r="AP33" s="32"/>
      <c r="AQ33" s="31" t="str">
        <f>IF(AL33&lt;&gt;"",_xlfn.XLOOKUP(AL33,Feiertage!$A$3:$A$16,Feiertage!$B$3:$B$16,""),"")</f>
        <v/>
      </c>
      <c r="AR33" s="43"/>
      <c r="AS33" s="6"/>
      <c r="AU33" s="4">
        <f t="shared" ref="AU33:AU34" si="16">IF(MONTH(AU28+5)=MONTH(AU28),AU28+5,"")</f>
        <v>46202</v>
      </c>
      <c r="AV33" s="5">
        <f t="shared" si="11"/>
        <v>46202</v>
      </c>
      <c r="AW33" s="11" t="str" cm="1">
        <f t="array" ref="AW33">IFERROR(INDEX({"M";"M";"N";"N";"-";"-";"-";"-";"F";"F"},MOD(AU33,10)+1,1),"")</f>
        <v>N</v>
      </c>
      <c r="AX33" s="22" t="s">
        <v>60</v>
      </c>
      <c r="AY33" s="32"/>
      <c r="AZ33" s="31" t="str">
        <f>IF(AU33&lt;&gt;"",_xlfn.XLOOKUP(AU33,Feiertage!$A$3:$A$16,Feiertage!$B$3:$B$16,""),"")</f>
        <v/>
      </c>
      <c r="BA33" s="43"/>
      <c r="BB33" s="6"/>
    </row>
    <row r="34" spans="2:54" ht="21.45" customHeight="1" x14ac:dyDescent="0.65">
      <c r="B34" s="4">
        <f>IF(MONTH(B29+5)=MONTH(B29),B29+5,"")</f>
        <v>46052</v>
      </c>
      <c r="C34" s="5">
        <f t="shared" si="0"/>
        <v>46052</v>
      </c>
      <c r="D34" s="11" t="str" cm="1">
        <f t="array" ref="D34">IFERROR(INDEX({"M";"M";"N";"N";"-";"-";"-";"-";"F";"F"},MOD(B34,10)+1,1),"")</f>
        <v>N</v>
      </c>
      <c r="E34" s="21"/>
      <c r="F34" s="32"/>
      <c r="G34" s="31" t="str">
        <f>IF(B34&lt;&gt;"",_xlfn.XLOOKUP(B34,Feiertage!$A$3:$A$16,Feiertage!$B$3:$B$16,""),"")</f>
        <v/>
      </c>
      <c r="H34" s="43"/>
      <c r="I34" s="41"/>
      <c r="K34" s="4" t="str">
        <f t="shared" si="12"/>
        <v/>
      </c>
      <c r="L34" s="5" t="str">
        <f t="shared" si="3"/>
        <v/>
      </c>
      <c r="M34" s="11" t="str" cm="1">
        <f t="array" ref="M34">IFERROR(INDEX({"M";"M";"N";"N";"-";"-";"-";"-";"F";"F"},MOD(K34,10)+1,1),"")</f>
        <v/>
      </c>
      <c r="N34" s="21"/>
      <c r="O34" s="32"/>
      <c r="P34" s="31" t="str">
        <f>IF(K34&lt;&gt;"",_xlfn.XLOOKUP(K34,Feiertage!$A$3:$A$16,Feiertage!$B$3:$B$16,""),"")</f>
        <v/>
      </c>
      <c r="Q34" s="43"/>
      <c r="R34" s="6"/>
      <c r="T34" s="4">
        <f t="shared" si="13"/>
        <v>46111</v>
      </c>
      <c r="U34" s="5">
        <f t="shared" si="5"/>
        <v>46111</v>
      </c>
      <c r="V34" s="11" t="str" cm="1">
        <f t="array" ref="V34">IFERROR(INDEX({"M";"M";"N";"N";"-";"-";"-";"-";"F";"F"},MOD(T34,10)+1,1),"")</f>
        <v>M</v>
      </c>
      <c r="W34" s="21"/>
      <c r="X34" s="32"/>
      <c r="Y34" s="31" t="str">
        <f>IF(T34&lt;&gt;"",_xlfn.XLOOKUP(T34,Feiertage!$A$3:$A$16,Feiertage!$B$3:$B$16,""),"")</f>
        <v/>
      </c>
      <c r="Z34" s="43"/>
      <c r="AA34" s="6"/>
      <c r="AC34" s="4">
        <f t="shared" si="14"/>
        <v>46142</v>
      </c>
      <c r="AD34" s="5">
        <f t="shared" si="7"/>
        <v>46142</v>
      </c>
      <c r="AE34" s="11" t="str" cm="1">
        <f t="array" ref="AE34">IFERROR(INDEX({"M";"M";"N";"N";"-";"-";"-";"-";"F";"F"},MOD(AC34,10)+1,1),"")</f>
        <v>N</v>
      </c>
      <c r="AF34" s="21"/>
      <c r="AG34" s="32"/>
      <c r="AH34" s="31" t="str">
        <f>IF(AC34&lt;&gt;"",_xlfn.XLOOKUP(AC34,Feiertage!$A$3:$A$16,Feiertage!$B$3:$B$16,""),"")</f>
        <v/>
      </c>
      <c r="AI34" s="43"/>
      <c r="AJ34" s="6"/>
      <c r="AL34" s="4">
        <f t="shared" si="15"/>
        <v>46172</v>
      </c>
      <c r="AM34" s="5">
        <f t="shared" si="9"/>
        <v>46172</v>
      </c>
      <c r="AN34" s="11" t="str" cm="1">
        <f t="array" ref="AN34">IFERROR(INDEX({"M";"M";"N";"N";"-";"-";"-";"-";"F";"F"},MOD(AL34,10)+1,1),"")</f>
        <v>N</v>
      </c>
      <c r="AO34" s="22"/>
      <c r="AP34" s="32"/>
      <c r="AQ34" s="31" t="str">
        <f>IF(AL34&lt;&gt;"",_xlfn.XLOOKUP(AL34,Feiertage!$A$3:$A$16,Feiertage!$B$3:$B$16,""),"")</f>
        <v/>
      </c>
      <c r="AR34" s="43"/>
      <c r="AS34" s="6"/>
      <c r="AU34" s="4">
        <f t="shared" si="16"/>
        <v>46203</v>
      </c>
      <c r="AV34" s="5">
        <f t="shared" si="11"/>
        <v>46203</v>
      </c>
      <c r="AW34" s="11" t="str" cm="1">
        <f t="array" ref="AW34">IFERROR(INDEX({"M";"M";"N";"N";"-";"-";"-";"-";"F";"F"},MOD(AU34,10)+1,1),"")</f>
        <v>N</v>
      </c>
      <c r="AX34" s="22" t="s">
        <v>60</v>
      </c>
      <c r="AY34" s="32"/>
      <c r="AZ34" s="31" t="str">
        <f>IF(AU34&lt;&gt;"",_xlfn.XLOOKUP(AU34,Feiertage!$A$3:$A$16,Feiertage!$B$3:$B$16,""),"")</f>
        <v/>
      </c>
      <c r="BA34" s="43"/>
      <c r="BB34" s="6"/>
    </row>
    <row r="35" spans="2:54" ht="21.55" customHeight="1" x14ac:dyDescent="0.65">
      <c r="B35" s="4">
        <f>IF(MONTH(B30+5)=MONTH(B30),B30+5,"")</f>
        <v>46053</v>
      </c>
      <c r="C35" s="5">
        <f t="shared" si="0"/>
        <v>46053</v>
      </c>
      <c r="D35" s="11" t="str" cm="1">
        <f t="array" ref="D35">IFERROR(INDEX({"M";"M";"N";"N";"-";"-";"-";"-";"F";"F"},MOD(B35,10)+1,1),"")</f>
        <v>N</v>
      </c>
      <c r="E35" s="21"/>
      <c r="F35" s="32"/>
      <c r="G35" s="31" t="str">
        <f>IF(B35&lt;&gt;"",_xlfn.XLOOKUP(B35,Feiertage!$A$3:$A$16,Feiertage!$B$3:$B$16,""),"")</f>
        <v/>
      </c>
      <c r="H35" s="43"/>
      <c r="I35" s="41"/>
      <c r="K35" s="4" t="str">
        <f t="shared" si="12"/>
        <v/>
      </c>
      <c r="L35" s="5" t="str">
        <f t="shared" si="3"/>
        <v/>
      </c>
      <c r="M35" s="11" t="str" cm="1">
        <f t="array" ref="M35">IFERROR(INDEX({"M";"M";"N";"N";"-";"-";"-";"-";"F";"F"},MOD(K35,10)+1,1),"")</f>
        <v/>
      </c>
      <c r="N35" s="21"/>
      <c r="O35" s="32"/>
      <c r="P35" s="31" t="str">
        <f>IF(K35&lt;&gt;"",_xlfn.XLOOKUP(K35,Feiertage!$A$3:$A$16,Feiertage!$B$3:$B$16,""),"")</f>
        <v/>
      </c>
      <c r="Q35" s="43"/>
      <c r="R35" s="6"/>
      <c r="T35" s="4">
        <f t="shared" si="13"/>
        <v>46112</v>
      </c>
      <c r="U35" s="5">
        <f t="shared" si="5"/>
        <v>46112</v>
      </c>
      <c r="V35" s="11" t="str" cm="1">
        <f t="array" ref="V35">IFERROR(INDEX({"M";"M";"N";"N";"-";"-";"-";"-";"F";"F"},MOD(T35,10)+1,1),"")</f>
        <v>N</v>
      </c>
      <c r="W35" s="21"/>
      <c r="X35" s="32"/>
      <c r="Y35" s="31" t="str">
        <f>IF(T35&lt;&gt;"",_xlfn.XLOOKUP(T35,Feiertage!$A$3:$A$16,Feiertage!$B$3:$B$16,""),"")</f>
        <v/>
      </c>
      <c r="Z35" s="43"/>
      <c r="AA35" s="6"/>
      <c r="AC35" s="4" t="str">
        <f t="shared" si="14"/>
        <v/>
      </c>
      <c r="AD35" s="5" t="str">
        <f t="shared" si="7"/>
        <v/>
      </c>
      <c r="AE35" s="11" t="str" cm="1">
        <f t="array" ref="AE35">IFERROR(INDEX({"M";"M";"N";"N";"-";"-";"-";"-";"F";"F"},MOD(AC35,10)+1,1),"")</f>
        <v/>
      </c>
      <c r="AF35" s="21"/>
      <c r="AG35" s="32"/>
      <c r="AH35" s="31" t="str">
        <f>IF(AC35&lt;&gt;"",_xlfn.XLOOKUP(AC35,Feiertage!$A$3:$A$16,Feiertage!$B$3:$B$16,""),"")</f>
        <v/>
      </c>
      <c r="AI35" s="43"/>
      <c r="AJ35" s="6"/>
      <c r="AL35" s="4">
        <f t="shared" si="15"/>
        <v>46173</v>
      </c>
      <c r="AM35" s="5">
        <f t="shared" si="9"/>
        <v>46173</v>
      </c>
      <c r="AN35" s="11" t="str" cm="1">
        <f t="array" ref="AN35">IFERROR(INDEX({"M";"M";"N";"N";"-";"-";"-";"-";"F";"F"},MOD(AL35,10)+1,1),"")</f>
        <v>N</v>
      </c>
      <c r="AO35" s="22"/>
      <c r="AP35" s="32"/>
      <c r="AQ35" s="31" t="str">
        <f>IF(AL35&lt;&gt;"",_xlfn.XLOOKUP(AL35,Feiertage!$A$3:$A$16,Feiertage!$B$3:$B$16,""),"")</f>
        <v/>
      </c>
      <c r="AR35" s="43"/>
      <c r="AS35" s="6"/>
    </row>
    <row r="37" spans="2:54" ht="20.6" x14ac:dyDescent="0.55000000000000004">
      <c r="F37" s="46" t="s">
        <v>28</v>
      </c>
      <c r="G37" s="46"/>
      <c r="H37" s="46"/>
      <c r="N37" s="46" t="s">
        <v>29</v>
      </c>
      <c r="O37" s="46"/>
      <c r="P37" s="46"/>
      <c r="Q37" s="46"/>
      <c r="X37" s="46" t="s">
        <v>30</v>
      </c>
      <c r="Y37" s="46"/>
      <c r="Z37" s="46"/>
      <c r="AG37" s="46" t="s">
        <v>31</v>
      </c>
      <c r="AH37" s="46"/>
      <c r="AI37" s="46"/>
      <c r="AP37" s="46" t="s">
        <v>32</v>
      </c>
      <c r="AQ37" s="46"/>
      <c r="AR37" s="46"/>
      <c r="AY37" s="46" t="s">
        <v>33</v>
      </c>
      <c r="AZ37" s="46"/>
      <c r="BA37" s="46"/>
    </row>
    <row r="38" spans="2:54" ht="21.9" customHeight="1" x14ac:dyDescent="0.4">
      <c r="F38" t="s">
        <v>21</v>
      </c>
      <c r="G38" s="14" t="s">
        <v>20</v>
      </c>
      <c r="H38" s="13" t="s">
        <v>22</v>
      </c>
      <c r="I38" s="13" t="s">
        <v>23</v>
      </c>
      <c r="O38" t="s">
        <v>21</v>
      </c>
      <c r="P38" s="14" t="s">
        <v>20</v>
      </c>
      <c r="Q38" s="13" t="s">
        <v>22</v>
      </c>
      <c r="R38" s="13" t="s">
        <v>23</v>
      </c>
      <c r="X38" t="s">
        <v>21</v>
      </c>
      <c r="Y38" s="14" t="s">
        <v>20</v>
      </c>
      <c r="Z38" s="13" t="s">
        <v>22</v>
      </c>
      <c r="AA38" s="13" t="s">
        <v>23</v>
      </c>
      <c r="AG38" t="s">
        <v>21</v>
      </c>
      <c r="AH38" s="14" t="s">
        <v>20</v>
      </c>
      <c r="AI38" s="13" t="s">
        <v>22</v>
      </c>
      <c r="AJ38" s="13" t="s">
        <v>23</v>
      </c>
      <c r="AP38" t="s">
        <v>21</v>
      </c>
      <c r="AQ38" s="14" t="s">
        <v>20</v>
      </c>
      <c r="AR38" s="13" t="s">
        <v>22</v>
      </c>
      <c r="AS38" s="13" t="s">
        <v>23</v>
      </c>
      <c r="AY38" t="s">
        <v>21</v>
      </c>
      <c r="AZ38" s="14" t="s">
        <v>20</v>
      </c>
      <c r="BA38" s="13" t="s">
        <v>22</v>
      </c>
      <c r="BB38" s="13" t="s">
        <v>23</v>
      </c>
    </row>
    <row r="39" spans="2:54" ht="21.9" customHeight="1" x14ac:dyDescent="0.65">
      <c r="B39" s="4">
        <f>(AU34)+1</f>
        <v>46204</v>
      </c>
      <c r="C39" s="5">
        <f>B39</f>
        <v>46204</v>
      </c>
      <c r="D39" s="11" t="str" cm="1">
        <f t="array" ref="D39">IFERROR(INDEX({"M";"M";"N";"N";"-";"-";"-";"-";"F";"F"},MOD(B39,10)+1,1),"")</f>
        <v>-</v>
      </c>
      <c r="E39" s="22"/>
      <c r="F39" s="32"/>
      <c r="G39" s="31" t="str">
        <f>IF(B39&lt;&gt;"",_xlfn.XLOOKUP(B39,Feiertage!$A$3:$A$16,Feiertage!$B$3:$B$16,""),"")</f>
        <v/>
      </c>
      <c r="H39" s="43"/>
      <c r="I39" s="6"/>
      <c r="K39" s="4">
        <f>(B69)+1</f>
        <v>46235</v>
      </c>
      <c r="L39" s="5">
        <f>K39</f>
        <v>46235</v>
      </c>
      <c r="M39" s="11" t="str" cm="1">
        <f t="array" ref="M39">IFERROR(INDEX({"M";"M";"N";"N";"-";"-";"-";"-";"F";"F"},MOD(K39,10)+1,1),"")</f>
        <v>-</v>
      </c>
      <c r="N39" s="22"/>
      <c r="O39" s="32"/>
      <c r="P39" s="31" t="str">
        <f>IF(K39&lt;&gt;"",_xlfn.XLOOKUP(K39,Feiertage!$A$3:$A$16,Feiertage!$B$3:$B$16,""),"")</f>
        <v/>
      </c>
      <c r="Q39" s="43"/>
      <c r="R39" s="6"/>
      <c r="T39" s="4">
        <f>(K69)+1</f>
        <v>46266</v>
      </c>
      <c r="U39" s="5">
        <f>T39</f>
        <v>46266</v>
      </c>
      <c r="V39" s="11" t="str" cm="1">
        <f t="array" ref="V39">IFERROR(INDEX({"M";"M";"N";"N";"-";"-";"-";"-";"F";"F"},MOD(T39,10)+1,1),"")</f>
        <v>-</v>
      </c>
      <c r="W39" s="22"/>
      <c r="X39" s="32"/>
      <c r="Y39" s="31" t="str">
        <f>IF(T39&lt;&gt;"",_xlfn.XLOOKUP(T39,Feiertage!$A$3:$A$16,Feiertage!$B$3:$B$16,""),"")</f>
        <v/>
      </c>
      <c r="Z39" s="43"/>
      <c r="AA39" s="6"/>
      <c r="AC39" s="4">
        <f>(T68)+1</f>
        <v>46296</v>
      </c>
      <c r="AD39" s="5">
        <f>AC39</f>
        <v>46296</v>
      </c>
      <c r="AE39" s="11" t="str" cm="1">
        <f t="array" ref="AE39">IFERROR(INDEX({"M";"M";"N";"N";"-";"-";"-";"-";"F";"F"},MOD(AC39,10)+1,1),"")</f>
        <v>-</v>
      </c>
      <c r="AF39" s="22"/>
      <c r="AG39" s="32"/>
      <c r="AH39" s="31" t="str">
        <f>IF(AC39&lt;&gt;"",_xlfn.XLOOKUP(AC39,Feiertage!$A$3:$A$16,Feiertage!$B$3:$B$16,""),"")</f>
        <v/>
      </c>
      <c r="AI39" s="43"/>
      <c r="AJ39" s="6"/>
      <c r="AL39" s="4">
        <f>(AC69)+1</f>
        <v>46327</v>
      </c>
      <c r="AM39" s="5">
        <f>AL39</f>
        <v>46327</v>
      </c>
      <c r="AN39" s="11" t="str" cm="1">
        <f t="array" ref="AN39">IFERROR(INDEX({"M";"M";"N";"N";"-";"-";"-";"-";"F";"F"},MOD(AL39,10)+1,1),"")</f>
        <v>-</v>
      </c>
      <c r="AO39" s="22"/>
      <c r="AP39" s="32"/>
      <c r="AQ39" s="31" t="str">
        <f>IF(AL39&lt;&gt;"",_xlfn.XLOOKUP(AL39,Feiertage!$A$3:$A$16,Feiertage!$B$3:$B$16,""),"")</f>
        <v>Allerheiligen</v>
      </c>
      <c r="AR39" s="43"/>
      <c r="AS39" s="6"/>
      <c r="AU39" s="4">
        <f>(AL68)+1</f>
        <v>46357</v>
      </c>
      <c r="AV39" s="5">
        <f>AU39</f>
        <v>46357</v>
      </c>
      <c r="AW39" s="11" t="str" cm="1">
        <f t="array" ref="AW39">IFERROR(INDEX({"M";"M";"N";"N";"-";"-";"-";"-";"F";"F"},MOD(AU39,10)+1,1),"")</f>
        <v>-</v>
      </c>
      <c r="AX39" s="22"/>
      <c r="AY39" s="32"/>
      <c r="AZ39" s="31" t="str">
        <f>IF(AU39&lt;&gt;"",_xlfn.XLOOKUP(AU39,Feiertage!$A$3:$A$16,Feiertage!$B$3:$B$16,""),"")</f>
        <v/>
      </c>
      <c r="BA39" s="43"/>
      <c r="BB39" s="6"/>
    </row>
    <row r="40" spans="2:54" ht="21.9" customHeight="1" x14ac:dyDescent="0.65">
      <c r="B40" s="4">
        <f t="shared" ref="B40:B65" si="17">B39+1</f>
        <v>46205</v>
      </c>
      <c r="C40" s="5">
        <f t="shared" ref="C40:C69" si="18">B40</f>
        <v>46205</v>
      </c>
      <c r="D40" s="11" t="str" cm="1">
        <f t="array" ref="D40">IFERROR(INDEX({"M";"M";"N";"N";"-";"-";"-";"-";"F";"F"},MOD(B40,10)+1,1),"")</f>
        <v>-</v>
      </c>
      <c r="E40" s="22"/>
      <c r="F40" s="32"/>
      <c r="G40" s="31" t="str">
        <f>IF(B40&lt;&gt;"",_xlfn.XLOOKUP(B40,Feiertage!$A$3:$A$16,Feiertage!$B$3:$B$16,""),"")</f>
        <v/>
      </c>
      <c r="H40" s="43"/>
      <c r="I40" s="6"/>
      <c r="K40" s="4">
        <f t="shared" ref="K40:K65" si="19">K39+1</f>
        <v>46236</v>
      </c>
      <c r="L40" s="5">
        <f t="shared" ref="L40:L69" si="20">K40</f>
        <v>46236</v>
      </c>
      <c r="M40" s="11" t="str" cm="1">
        <f t="array" ref="M40">IFERROR(INDEX({"M";"M";"N";"N";"-";"-";"-";"-";"F";"F"},MOD(K40,10)+1,1),"")</f>
        <v>-</v>
      </c>
      <c r="N40" s="22"/>
      <c r="O40" s="32"/>
      <c r="P40" s="31" t="str">
        <f>IF(K40&lt;&gt;"",_xlfn.XLOOKUP(K40,Feiertage!$A$3:$A$16,Feiertage!$B$3:$B$16,""),"")</f>
        <v/>
      </c>
      <c r="Q40" s="43"/>
      <c r="R40" s="6"/>
      <c r="T40" s="4">
        <f t="shared" ref="T40:T65" si="21">T39+1</f>
        <v>46267</v>
      </c>
      <c r="U40" s="5">
        <f t="shared" ref="U40:U69" si="22">T40</f>
        <v>46267</v>
      </c>
      <c r="V40" s="11" t="str" cm="1">
        <f t="array" ref="V40">IFERROR(INDEX({"M";"M";"N";"N";"-";"-";"-";"-";"F";"F"},MOD(T40,10)+1,1),"")</f>
        <v>-</v>
      </c>
      <c r="W40" s="22"/>
      <c r="X40" s="32"/>
      <c r="Y40" s="31" t="str">
        <f>IF(T40&lt;&gt;"",_xlfn.XLOOKUP(T40,Feiertage!$A$3:$A$16,Feiertage!$B$3:$B$16,""),"")</f>
        <v/>
      </c>
      <c r="Z40" s="43"/>
      <c r="AA40" s="6"/>
      <c r="AC40" s="4">
        <f t="shared" ref="AC40:AC65" si="23">AC39+1</f>
        <v>46297</v>
      </c>
      <c r="AD40" s="5">
        <f t="shared" ref="AD40:AD69" si="24">AC40</f>
        <v>46297</v>
      </c>
      <c r="AE40" s="11" t="str" cm="1">
        <f t="array" ref="AE40">IFERROR(INDEX({"M";"M";"N";"N";"-";"-";"-";"-";"F";"F"},MOD(AC40,10)+1,1),"")</f>
        <v>-</v>
      </c>
      <c r="AF40" s="22"/>
      <c r="AG40" s="32"/>
      <c r="AH40" s="31" t="str">
        <f>IF(AC40&lt;&gt;"",_xlfn.XLOOKUP(AC40,Feiertage!$A$3:$A$16,Feiertage!$B$3:$B$16,""),"")</f>
        <v/>
      </c>
      <c r="AI40" s="43"/>
      <c r="AJ40" s="6"/>
      <c r="AL40" s="4">
        <f t="shared" ref="AL40:AL65" si="25">AL39+1</f>
        <v>46328</v>
      </c>
      <c r="AM40" s="5">
        <f t="shared" ref="AM40:AM69" si="26">AL40</f>
        <v>46328</v>
      </c>
      <c r="AN40" s="11" t="str" cm="1">
        <f t="array" ref="AN40">IFERROR(INDEX({"M";"M";"N";"N";"-";"-";"-";"-";"F";"F"},MOD(AL40,10)+1,1),"")</f>
        <v>F</v>
      </c>
      <c r="AO40" s="22"/>
      <c r="AP40" s="32"/>
      <c r="AQ40" s="31" t="str">
        <f>IF(AL40&lt;&gt;"",_xlfn.XLOOKUP(AL40,Feiertage!$A$3:$A$16,Feiertage!$B$3:$B$16,""),"")</f>
        <v/>
      </c>
      <c r="AR40" s="43"/>
      <c r="AS40" s="6"/>
      <c r="AU40" s="4">
        <f t="shared" ref="AU40:AU65" si="27">AU39+1</f>
        <v>46358</v>
      </c>
      <c r="AV40" s="5">
        <f t="shared" ref="AV40:AV69" si="28">AU40</f>
        <v>46358</v>
      </c>
      <c r="AW40" s="11" t="str" cm="1">
        <f t="array" ref="AW40">IFERROR(INDEX({"M";"M";"N";"N";"-";"-";"-";"-";"F";"F"},MOD(AU40,10)+1,1),"")</f>
        <v>F</v>
      </c>
      <c r="AX40" s="22"/>
      <c r="AY40" s="32"/>
      <c r="AZ40" s="31" t="str">
        <f>IF(AU40&lt;&gt;"",_xlfn.XLOOKUP(AU40,Feiertage!$A$3:$A$16,Feiertage!$B$3:$B$16,""),"")</f>
        <v/>
      </c>
      <c r="BA40" s="43"/>
      <c r="BB40" s="6"/>
    </row>
    <row r="41" spans="2:54" ht="21.9" customHeight="1" x14ac:dyDescent="0.65">
      <c r="B41" s="4">
        <f t="shared" si="17"/>
        <v>46206</v>
      </c>
      <c r="C41" s="5">
        <f t="shared" si="18"/>
        <v>46206</v>
      </c>
      <c r="D41" s="11" t="str" cm="1">
        <f t="array" ref="D41">IFERROR(INDEX({"M";"M";"N";"N";"-";"-";"-";"-";"F";"F"},MOD(B41,10)+1,1),"")</f>
        <v>-</v>
      </c>
      <c r="E41" s="22"/>
      <c r="F41" s="32"/>
      <c r="G41" s="31" t="str">
        <f>IF(B41&lt;&gt;"",_xlfn.XLOOKUP(B41,Feiertage!$A$3:$A$16,Feiertage!$B$3:$B$16,""),"")</f>
        <v/>
      </c>
      <c r="H41" s="43"/>
      <c r="I41" s="6"/>
      <c r="K41" s="4">
        <f t="shared" si="19"/>
        <v>46237</v>
      </c>
      <c r="L41" s="5">
        <f t="shared" si="20"/>
        <v>46237</v>
      </c>
      <c r="M41" s="11" t="str" cm="1">
        <f t="array" ref="M41">IFERROR(INDEX({"M";"M";"N";"N";"-";"-";"-";"-";"F";"F"},MOD(K41,10)+1,1),"")</f>
        <v>-</v>
      </c>
      <c r="N41" s="22"/>
      <c r="O41" s="32"/>
      <c r="P41" s="31" t="str">
        <f>IF(K41&lt;&gt;"",_xlfn.XLOOKUP(K41,Feiertage!$A$3:$A$16,Feiertage!$B$3:$B$16,""),"")</f>
        <v/>
      </c>
      <c r="Q41" s="43" t="s">
        <v>60</v>
      </c>
      <c r="R41" s="6"/>
      <c r="T41" s="4">
        <f t="shared" si="21"/>
        <v>46268</v>
      </c>
      <c r="U41" s="5">
        <f t="shared" si="22"/>
        <v>46268</v>
      </c>
      <c r="V41" s="11" t="str" cm="1">
        <f t="array" ref="V41">IFERROR(INDEX({"M";"M";"N";"N";"-";"-";"-";"-";"F";"F"},MOD(T41,10)+1,1),"")</f>
        <v>F</v>
      </c>
      <c r="W41" s="22"/>
      <c r="X41" s="32"/>
      <c r="Y41" s="31" t="str">
        <f>IF(T41&lt;&gt;"",_xlfn.XLOOKUP(T41,Feiertage!$A$3:$A$16,Feiertage!$B$3:$B$16,""),"")</f>
        <v/>
      </c>
      <c r="Z41" s="43"/>
      <c r="AA41" s="6"/>
      <c r="AC41" s="4">
        <f t="shared" si="23"/>
        <v>46298</v>
      </c>
      <c r="AD41" s="5">
        <f t="shared" si="24"/>
        <v>46298</v>
      </c>
      <c r="AE41" s="11" t="str" cm="1">
        <f t="array" ref="AE41">IFERROR(INDEX({"M";"M";"N";"N";"-";"-";"-";"-";"F";"F"},MOD(AC41,10)+1,1),"")</f>
        <v>F</v>
      </c>
      <c r="AF41" s="22"/>
      <c r="AG41" s="32"/>
      <c r="AH41" s="31" t="str">
        <f>IF(AC41&lt;&gt;"",_xlfn.XLOOKUP(AC41,Feiertage!$A$3:$A$16,Feiertage!$B$3:$B$16,""),"")</f>
        <v>Tag der Deutschen Einheit</v>
      </c>
      <c r="AI41" s="43"/>
      <c r="AJ41" s="6"/>
      <c r="AL41" s="4">
        <f t="shared" si="25"/>
        <v>46329</v>
      </c>
      <c r="AM41" s="5">
        <f t="shared" si="26"/>
        <v>46329</v>
      </c>
      <c r="AN41" s="11" t="str" cm="1">
        <f t="array" ref="AN41">IFERROR(INDEX({"M";"M";"N";"N";"-";"-";"-";"-";"F";"F"},MOD(AL41,10)+1,1),"")</f>
        <v>F</v>
      </c>
      <c r="AO41" s="22"/>
      <c r="AP41" s="32"/>
      <c r="AQ41" s="31" t="str">
        <f>IF(AL41&lt;&gt;"",_xlfn.XLOOKUP(AL41,Feiertage!$A$3:$A$16,Feiertage!$B$3:$B$16,""),"")</f>
        <v/>
      </c>
      <c r="AR41" s="43"/>
      <c r="AS41" s="6"/>
      <c r="AU41" s="4">
        <f t="shared" si="27"/>
        <v>46359</v>
      </c>
      <c r="AV41" s="5">
        <f t="shared" si="28"/>
        <v>46359</v>
      </c>
      <c r="AW41" s="11" t="str" cm="1">
        <f t="array" ref="AW41">IFERROR(INDEX({"M";"M";"N";"N";"-";"-";"-";"-";"F";"F"},MOD(AU41,10)+1,1),"")</f>
        <v>F</v>
      </c>
      <c r="AX41" s="22"/>
      <c r="AY41" s="32"/>
      <c r="AZ41" s="31" t="str">
        <f>IF(AU41&lt;&gt;"",_xlfn.XLOOKUP(AU41,Feiertage!$A$3:$A$16,Feiertage!$B$3:$B$16,""),"")</f>
        <v/>
      </c>
      <c r="BA41" s="43"/>
      <c r="BB41" s="6"/>
    </row>
    <row r="42" spans="2:54" ht="21.9" customHeight="1" x14ac:dyDescent="0.65">
      <c r="B42" s="4">
        <f t="shared" si="17"/>
        <v>46207</v>
      </c>
      <c r="C42" s="5">
        <f t="shared" si="18"/>
        <v>46207</v>
      </c>
      <c r="D42" s="11" t="str" cm="1">
        <f t="array" ref="D42">IFERROR(INDEX({"M";"M";"N";"N";"-";"-";"-";"-";"F";"F"},MOD(B42,10)+1,1),"")</f>
        <v>-</v>
      </c>
      <c r="E42" s="22"/>
      <c r="F42" s="32"/>
      <c r="G42" s="31" t="str">
        <f>IF(B42&lt;&gt;"",_xlfn.XLOOKUP(B42,Feiertage!$A$3:$A$16,Feiertage!$B$3:$B$16,""),"")</f>
        <v/>
      </c>
      <c r="H42" s="43"/>
      <c r="I42" s="6"/>
      <c r="K42" s="4">
        <f t="shared" si="19"/>
        <v>46238</v>
      </c>
      <c r="L42" s="5">
        <f t="shared" si="20"/>
        <v>46238</v>
      </c>
      <c r="M42" s="11" t="str" cm="1">
        <f t="array" ref="M42">IFERROR(INDEX({"M";"M";"N";"N";"-";"-";"-";"-";"F";"F"},MOD(K42,10)+1,1),"")</f>
        <v>F</v>
      </c>
      <c r="N42" s="22" t="s">
        <v>60</v>
      </c>
      <c r="O42" s="32"/>
      <c r="P42" s="31" t="str">
        <f>IF(K42&lt;&gt;"",_xlfn.XLOOKUP(K42,Feiertage!$A$3:$A$16,Feiertage!$B$3:$B$16,""),"")</f>
        <v/>
      </c>
      <c r="Q42" s="43" t="s">
        <v>60</v>
      </c>
      <c r="R42" s="6"/>
      <c r="T42" s="4">
        <f t="shared" si="21"/>
        <v>46269</v>
      </c>
      <c r="U42" s="5">
        <f t="shared" si="22"/>
        <v>46269</v>
      </c>
      <c r="V42" s="11" t="str" cm="1">
        <f t="array" ref="V42">IFERROR(INDEX({"M";"M";"N";"N";"-";"-";"-";"-";"F";"F"},MOD(T42,10)+1,1),"")</f>
        <v>F</v>
      </c>
      <c r="W42" s="22"/>
      <c r="X42" s="32"/>
      <c r="Y42" s="31" t="str">
        <f>IF(T42&lt;&gt;"",_xlfn.XLOOKUP(T42,Feiertage!$A$3:$A$16,Feiertage!$B$3:$B$16,""),"")</f>
        <v/>
      </c>
      <c r="Z42" s="43"/>
      <c r="AA42" s="6"/>
      <c r="AC42" s="4">
        <f t="shared" si="23"/>
        <v>46299</v>
      </c>
      <c r="AD42" s="5">
        <f t="shared" si="24"/>
        <v>46299</v>
      </c>
      <c r="AE42" s="11" t="str" cm="1">
        <f t="array" ref="AE42">IFERROR(INDEX({"M";"M";"N";"N";"-";"-";"-";"-";"F";"F"},MOD(AC42,10)+1,1),"")</f>
        <v>F</v>
      </c>
      <c r="AF42" s="22"/>
      <c r="AG42" s="32"/>
      <c r="AH42" s="31" t="str">
        <f>IF(AC42&lt;&gt;"",_xlfn.XLOOKUP(AC42,Feiertage!$A$3:$A$16,Feiertage!$B$3:$B$16,""),"")</f>
        <v/>
      </c>
      <c r="AI42" s="43"/>
      <c r="AJ42" s="6"/>
      <c r="AL42" s="4">
        <f t="shared" si="25"/>
        <v>46330</v>
      </c>
      <c r="AM42" s="5">
        <f t="shared" si="26"/>
        <v>46330</v>
      </c>
      <c r="AN42" s="11" t="str" cm="1">
        <f t="array" ref="AN42">IFERROR(INDEX({"M";"M";"N";"N";"-";"-";"-";"-";"F";"F"},MOD(AL42,10)+1,1),"")</f>
        <v>M</v>
      </c>
      <c r="AO42" s="22"/>
      <c r="AP42" s="32"/>
      <c r="AQ42" s="31" t="str">
        <f>IF(AL42&lt;&gt;"",_xlfn.XLOOKUP(AL42,Feiertage!$A$3:$A$16,Feiertage!$B$3:$B$16,""),"")</f>
        <v/>
      </c>
      <c r="AR42" s="43"/>
      <c r="AS42" s="6"/>
      <c r="AU42" s="4">
        <f t="shared" si="27"/>
        <v>46360</v>
      </c>
      <c r="AV42" s="5">
        <f t="shared" si="28"/>
        <v>46360</v>
      </c>
      <c r="AW42" s="11" t="str" cm="1">
        <f t="array" ref="AW42">IFERROR(INDEX({"M";"M";"N";"N";"-";"-";"-";"-";"F";"F"},MOD(AU42,10)+1,1),"")</f>
        <v>M</v>
      </c>
      <c r="AX42" s="22"/>
      <c r="AY42" s="32"/>
      <c r="AZ42" s="31" t="str">
        <f>IF(AU42&lt;&gt;"",_xlfn.XLOOKUP(AU42,Feiertage!$A$3:$A$16,Feiertage!$B$3:$B$16,""),"")</f>
        <v/>
      </c>
      <c r="BA42" s="43"/>
      <c r="BB42" s="6"/>
    </row>
    <row r="43" spans="2:54" ht="21.9" customHeight="1" x14ac:dyDescent="0.65">
      <c r="B43" s="4">
        <f t="shared" si="17"/>
        <v>46208</v>
      </c>
      <c r="C43" s="5">
        <f t="shared" si="18"/>
        <v>46208</v>
      </c>
      <c r="D43" s="11" t="str" cm="1">
        <f t="array" ref="D43">IFERROR(INDEX({"M";"M";"N";"N";"-";"-";"-";"-";"F";"F"},MOD(B43,10)+1,1),"")</f>
        <v>F</v>
      </c>
      <c r="E43" s="22"/>
      <c r="F43" s="32"/>
      <c r="G43" s="31" t="str">
        <f>IF(B43&lt;&gt;"",_xlfn.XLOOKUP(B43,Feiertage!$A$3:$A$16,Feiertage!$B$3:$B$16,""),"")</f>
        <v/>
      </c>
      <c r="H43" s="43"/>
      <c r="I43" s="6"/>
      <c r="K43" s="4">
        <f t="shared" si="19"/>
        <v>46239</v>
      </c>
      <c r="L43" s="5">
        <f t="shared" si="20"/>
        <v>46239</v>
      </c>
      <c r="M43" s="11" t="str" cm="1">
        <f t="array" ref="M43">IFERROR(INDEX({"M";"M";"N";"N";"-";"-";"-";"-";"F";"F"},MOD(K43,10)+1,1),"")</f>
        <v>F</v>
      </c>
      <c r="N43" s="22" t="s">
        <v>60</v>
      </c>
      <c r="O43" s="32"/>
      <c r="P43" s="31" t="str">
        <f>IF(K43&lt;&gt;"",_xlfn.XLOOKUP(K43,Feiertage!$A$3:$A$16,Feiertage!$B$3:$B$16,""),"")</f>
        <v/>
      </c>
      <c r="Q43" s="43" t="s">
        <v>60</v>
      </c>
      <c r="R43" s="6"/>
      <c r="T43" s="4">
        <f t="shared" si="21"/>
        <v>46270</v>
      </c>
      <c r="U43" s="5">
        <f t="shared" si="22"/>
        <v>46270</v>
      </c>
      <c r="V43" s="11" t="str" cm="1">
        <f t="array" ref="V43">IFERROR(INDEX({"M";"M";"N";"N";"-";"-";"-";"-";"F";"F"},MOD(T43,10)+1,1),"")</f>
        <v>M</v>
      </c>
      <c r="W43" s="22"/>
      <c r="X43" s="32"/>
      <c r="Y43" s="31" t="str">
        <f>IF(T43&lt;&gt;"",_xlfn.XLOOKUP(T43,Feiertage!$A$3:$A$16,Feiertage!$B$3:$B$16,""),"")</f>
        <v/>
      </c>
      <c r="Z43" s="43"/>
      <c r="AA43" s="6"/>
      <c r="AC43" s="4">
        <f t="shared" si="23"/>
        <v>46300</v>
      </c>
      <c r="AD43" s="5">
        <f t="shared" si="24"/>
        <v>46300</v>
      </c>
      <c r="AE43" s="11" t="str" cm="1">
        <f t="array" ref="AE43">IFERROR(INDEX({"M";"M";"N";"N";"-";"-";"-";"-";"F";"F"},MOD(AC43,10)+1,1),"")</f>
        <v>M</v>
      </c>
      <c r="AF43" s="22"/>
      <c r="AG43" s="32"/>
      <c r="AH43" s="31" t="str">
        <f>IF(AC43&lt;&gt;"",_xlfn.XLOOKUP(AC43,Feiertage!$A$3:$A$16,Feiertage!$B$3:$B$16,""),"")</f>
        <v/>
      </c>
      <c r="AI43" s="43"/>
      <c r="AJ43" s="6"/>
      <c r="AL43" s="4">
        <f t="shared" si="25"/>
        <v>46331</v>
      </c>
      <c r="AM43" s="5">
        <f t="shared" si="26"/>
        <v>46331</v>
      </c>
      <c r="AN43" s="11" t="str" cm="1">
        <f t="array" ref="AN43">IFERROR(INDEX({"M";"M";"N";"N";"-";"-";"-";"-";"F";"F"},MOD(AL43,10)+1,1),"")</f>
        <v>M</v>
      </c>
      <c r="AO43" s="22"/>
      <c r="AP43" s="32"/>
      <c r="AQ43" s="31" t="str">
        <f>IF(AL43&lt;&gt;"",_xlfn.XLOOKUP(AL43,Feiertage!$A$3:$A$16,Feiertage!$B$3:$B$16,""),"")</f>
        <v/>
      </c>
      <c r="AR43" s="43"/>
      <c r="AS43" s="6"/>
      <c r="AU43" s="4">
        <f t="shared" si="27"/>
        <v>46361</v>
      </c>
      <c r="AV43" s="5">
        <f t="shared" si="28"/>
        <v>46361</v>
      </c>
      <c r="AW43" s="11" t="str" cm="1">
        <f t="array" ref="AW43">IFERROR(INDEX({"M";"M";"N";"N";"-";"-";"-";"-";"F";"F"},MOD(AU43,10)+1,1),"")</f>
        <v>M</v>
      </c>
      <c r="AX43" s="22"/>
      <c r="AY43" s="32"/>
      <c r="AZ43" s="31" t="str">
        <f>IF(AU43&lt;&gt;"",_xlfn.XLOOKUP(AU43,Feiertage!$A$3:$A$16,Feiertage!$B$3:$B$16,""),"")</f>
        <v/>
      </c>
      <c r="BA43" s="43"/>
      <c r="BB43" s="6"/>
    </row>
    <row r="44" spans="2:54" ht="21.9" customHeight="1" x14ac:dyDescent="0.65">
      <c r="B44" s="4">
        <f t="shared" si="17"/>
        <v>46209</v>
      </c>
      <c r="C44" s="5">
        <f t="shared" si="18"/>
        <v>46209</v>
      </c>
      <c r="D44" s="11" t="str" cm="1">
        <f t="array" ref="D44">IFERROR(INDEX({"M";"M";"N";"N";"-";"-";"-";"-";"F";"F"},MOD(B44,10)+1,1),"")</f>
        <v>F</v>
      </c>
      <c r="E44" s="22"/>
      <c r="F44" s="32"/>
      <c r="G44" s="31" t="str">
        <f>IF(B44&lt;&gt;"",_xlfn.XLOOKUP(B44,Feiertage!$A$3:$A$16,Feiertage!$B$3:$B$16,""),"")</f>
        <v/>
      </c>
      <c r="H44" s="43"/>
      <c r="I44" s="6"/>
      <c r="K44" s="4">
        <f t="shared" si="19"/>
        <v>46240</v>
      </c>
      <c r="L44" s="5">
        <f t="shared" si="20"/>
        <v>46240</v>
      </c>
      <c r="M44" s="11" t="str" cm="1">
        <f t="array" ref="M44">IFERROR(INDEX({"M";"M";"N";"N";"-";"-";"-";"-";"F";"F"},MOD(K44,10)+1,1),"")</f>
        <v>M</v>
      </c>
      <c r="N44" s="22" t="s">
        <v>60</v>
      </c>
      <c r="O44" s="32"/>
      <c r="P44" s="31" t="str">
        <f>IF(K44&lt;&gt;"",_xlfn.XLOOKUP(K44,Feiertage!$A$3:$A$16,Feiertage!$B$3:$B$16,""),"")</f>
        <v/>
      </c>
      <c r="Q44" s="43" t="s">
        <v>60</v>
      </c>
      <c r="R44" s="6" t="s">
        <v>93</v>
      </c>
      <c r="T44" s="4">
        <f t="shared" si="21"/>
        <v>46271</v>
      </c>
      <c r="U44" s="5">
        <f t="shared" si="22"/>
        <v>46271</v>
      </c>
      <c r="V44" s="11" t="str" cm="1">
        <f t="array" ref="V44">IFERROR(INDEX({"M";"M";"N";"N";"-";"-";"-";"-";"F";"F"},MOD(T44,10)+1,1),"")</f>
        <v>M</v>
      </c>
      <c r="W44" s="22"/>
      <c r="X44" s="32"/>
      <c r="Y44" s="31" t="str">
        <f>IF(T44&lt;&gt;"",_xlfn.XLOOKUP(T44,Feiertage!$A$3:$A$16,Feiertage!$B$3:$B$16,""),"")</f>
        <v/>
      </c>
      <c r="Z44" s="43"/>
      <c r="AA44" s="6"/>
      <c r="AC44" s="4">
        <f t="shared" si="23"/>
        <v>46301</v>
      </c>
      <c r="AD44" s="5">
        <f t="shared" si="24"/>
        <v>46301</v>
      </c>
      <c r="AE44" s="11" t="str" cm="1">
        <f t="array" ref="AE44">IFERROR(INDEX({"M";"M";"N";"N";"-";"-";"-";"-";"F";"F"},MOD(AC44,10)+1,1),"")</f>
        <v>M</v>
      </c>
      <c r="AF44" s="22"/>
      <c r="AG44" s="32"/>
      <c r="AH44" s="31" t="str">
        <f>IF(AC44&lt;&gt;"",_xlfn.XLOOKUP(AC44,Feiertage!$A$3:$A$16,Feiertage!$B$3:$B$16,""),"")</f>
        <v/>
      </c>
      <c r="AI44" s="43"/>
      <c r="AJ44" s="6"/>
      <c r="AL44" s="4">
        <f t="shared" si="25"/>
        <v>46332</v>
      </c>
      <c r="AM44" s="5">
        <f t="shared" si="26"/>
        <v>46332</v>
      </c>
      <c r="AN44" s="11" t="str" cm="1">
        <f t="array" ref="AN44">IFERROR(INDEX({"M";"M";"N";"N";"-";"-";"-";"-";"F";"F"},MOD(AL44,10)+1,1),"")</f>
        <v>N</v>
      </c>
      <c r="AO44" s="22"/>
      <c r="AP44" s="32"/>
      <c r="AQ44" s="31" t="str">
        <f>IF(AL44&lt;&gt;"",_xlfn.XLOOKUP(AL44,Feiertage!$A$3:$A$16,Feiertage!$B$3:$B$16,""),"")</f>
        <v/>
      </c>
      <c r="AR44" s="43"/>
      <c r="AS44" s="6"/>
      <c r="AU44" s="4">
        <f t="shared" si="27"/>
        <v>46362</v>
      </c>
      <c r="AV44" s="5">
        <f t="shared" si="28"/>
        <v>46362</v>
      </c>
      <c r="AW44" s="11" t="str" cm="1">
        <f t="array" ref="AW44">IFERROR(INDEX({"M";"M";"N";"N";"-";"-";"-";"-";"F";"F"},MOD(AU44,10)+1,1),"")</f>
        <v>N</v>
      </c>
      <c r="AX44" s="22"/>
      <c r="AY44" s="32"/>
      <c r="AZ44" s="31" t="str">
        <f>IF(AU44&lt;&gt;"",_xlfn.XLOOKUP(AU44,Feiertage!$A$3:$A$16,Feiertage!$B$3:$B$16,""),"")</f>
        <v/>
      </c>
      <c r="BA44" s="43"/>
      <c r="BB44" s="6"/>
    </row>
    <row r="45" spans="2:54" ht="21.9" customHeight="1" x14ac:dyDescent="0.65">
      <c r="B45" s="4">
        <f t="shared" si="17"/>
        <v>46210</v>
      </c>
      <c r="C45" s="5">
        <f t="shared" si="18"/>
        <v>46210</v>
      </c>
      <c r="D45" s="11" t="str" cm="1">
        <f t="array" ref="D45">IFERROR(INDEX({"M";"M";"N";"N";"-";"-";"-";"-";"F";"F"},MOD(B45,10)+1,1),"")</f>
        <v>M</v>
      </c>
      <c r="E45" s="22"/>
      <c r="F45" s="32"/>
      <c r="G45" s="31" t="str">
        <f>IF(B45&lt;&gt;"",_xlfn.XLOOKUP(B45,Feiertage!$A$3:$A$16,Feiertage!$B$3:$B$16,""),"")</f>
        <v/>
      </c>
      <c r="H45" s="43"/>
      <c r="I45" s="6"/>
      <c r="K45" s="4">
        <f t="shared" si="19"/>
        <v>46241</v>
      </c>
      <c r="L45" s="5">
        <f t="shared" si="20"/>
        <v>46241</v>
      </c>
      <c r="M45" s="11" t="str" cm="1">
        <f t="array" ref="M45">IFERROR(INDEX({"M";"M";"N";"N";"-";"-";"-";"-";"F";"F"},MOD(K45,10)+1,1),"")</f>
        <v>M</v>
      </c>
      <c r="N45" s="22" t="s">
        <v>60</v>
      </c>
      <c r="O45" s="32"/>
      <c r="P45" s="31" t="str">
        <f>IF(K45&lt;&gt;"",_xlfn.XLOOKUP(K45,Feiertage!$A$3:$A$16,Feiertage!$B$3:$B$16,""),"")</f>
        <v/>
      </c>
      <c r="Q45" s="43" t="s">
        <v>60</v>
      </c>
      <c r="R45" s="6" t="s">
        <v>94</v>
      </c>
      <c r="T45" s="4">
        <f t="shared" si="21"/>
        <v>46272</v>
      </c>
      <c r="U45" s="5">
        <f t="shared" si="22"/>
        <v>46272</v>
      </c>
      <c r="V45" s="11" t="str" cm="1">
        <f t="array" ref="V45">IFERROR(INDEX({"M";"M";"N";"N";"-";"-";"-";"-";"F";"F"},MOD(T45,10)+1,1),"")</f>
        <v>N</v>
      </c>
      <c r="W45" s="22"/>
      <c r="X45" s="32"/>
      <c r="Y45" s="31" t="str">
        <f>IF(T45&lt;&gt;"",_xlfn.XLOOKUP(T45,Feiertage!$A$3:$A$16,Feiertage!$B$3:$B$16,""),"")</f>
        <v/>
      </c>
      <c r="Z45" s="43"/>
      <c r="AA45" s="6"/>
      <c r="AC45" s="4">
        <f t="shared" si="23"/>
        <v>46302</v>
      </c>
      <c r="AD45" s="5">
        <f t="shared" si="24"/>
        <v>46302</v>
      </c>
      <c r="AE45" s="11" t="str" cm="1">
        <f t="array" ref="AE45">IFERROR(INDEX({"M";"M";"N";"N";"-";"-";"-";"-";"F";"F"},MOD(AC45,10)+1,1),"")</f>
        <v>N</v>
      </c>
      <c r="AF45" s="22"/>
      <c r="AG45" s="32"/>
      <c r="AH45" s="31" t="str">
        <f>IF(AC45&lt;&gt;"",_xlfn.XLOOKUP(AC45,Feiertage!$A$3:$A$16,Feiertage!$B$3:$B$16,""),"")</f>
        <v/>
      </c>
      <c r="AI45" s="43"/>
      <c r="AJ45" s="6"/>
      <c r="AL45" s="4">
        <f t="shared" si="25"/>
        <v>46333</v>
      </c>
      <c r="AM45" s="5">
        <f t="shared" si="26"/>
        <v>46333</v>
      </c>
      <c r="AN45" s="11" t="str" cm="1">
        <f t="array" ref="AN45">IFERROR(INDEX({"M";"M";"N";"N";"-";"-";"-";"-";"F";"F"},MOD(AL45,10)+1,1),"")</f>
        <v>N</v>
      </c>
      <c r="AO45" s="22"/>
      <c r="AP45" s="32"/>
      <c r="AQ45" s="31" t="str">
        <f>IF(AL45&lt;&gt;"",_xlfn.XLOOKUP(AL45,Feiertage!$A$3:$A$16,Feiertage!$B$3:$B$16,""),"")</f>
        <v/>
      </c>
      <c r="AR45" s="43"/>
      <c r="AS45" s="6"/>
      <c r="AU45" s="4">
        <f t="shared" si="27"/>
        <v>46363</v>
      </c>
      <c r="AV45" s="5">
        <f t="shared" si="28"/>
        <v>46363</v>
      </c>
      <c r="AW45" s="11" t="str" cm="1">
        <f t="array" ref="AW45">IFERROR(INDEX({"M";"M";"N";"N";"-";"-";"-";"-";"F";"F"},MOD(AU45,10)+1,1),"")</f>
        <v>N</v>
      </c>
      <c r="AX45" s="22"/>
      <c r="AY45" s="32"/>
      <c r="AZ45" s="31" t="str">
        <f>IF(AU45&lt;&gt;"",_xlfn.XLOOKUP(AU45,Feiertage!$A$3:$A$16,Feiertage!$B$3:$B$16,""),"")</f>
        <v/>
      </c>
      <c r="BA45" s="43"/>
      <c r="BB45" s="6"/>
    </row>
    <row r="46" spans="2:54" ht="21.9" customHeight="1" x14ac:dyDescent="0.65">
      <c r="B46" s="4">
        <f t="shared" si="17"/>
        <v>46211</v>
      </c>
      <c r="C46" s="5">
        <f t="shared" si="18"/>
        <v>46211</v>
      </c>
      <c r="D46" s="11" t="str" cm="1">
        <f t="array" ref="D46">IFERROR(INDEX({"M";"M";"N";"N";"-";"-";"-";"-";"F";"F"},MOD(B46,10)+1,1),"")</f>
        <v>M</v>
      </c>
      <c r="E46" s="22"/>
      <c r="F46" s="32"/>
      <c r="G46" s="31" t="str">
        <f>IF(B46&lt;&gt;"",_xlfn.XLOOKUP(B46,Feiertage!$A$3:$A$16,Feiertage!$B$3:$B$16,""),"")</f>
        <v/>
      </c>
      <c r="H46" s="43"/>
      <c r="I46" s="6"/>
      <c r="K46" s="4">
        <f t="shared" si="19"/>
        <v>46242</v>
      </c>
      <c r="L46" s="5">
        <f t="shared" si="20"/>
        <v>46242</v>
      </c>
      <c r="M46" s="11" t="str" cm="1">
        <f t="array" ref="M46">IFERROR(INDEX({"M";"M";"N";"N";"-";"-";"-";"-";"F";"F"},MOD(K46,10)+1,1),"")</f>
        <v>N</v>
      </c>
      <c r="N46" s="22" t="s">
        <v>60</v>
      </c>
      <c r="O46" s="32"/>
      <c r="P46" s="31" t="str">
        <f>IF(K46&lt;&gt;"",_xlfn.XLOOKUP(K46,Feiertage!$A$3:$A$16,Feiertage!$B$3:$B$16,""),"")</f>
        <v/>
      </c>
      <c r="Q46" s="43"/>
      <c r="R46" s="6"/>
      <c r="T46" s="4">
        <f t="shared" si="21"/>
        <v>46273</v>
      </c>
      <c r="U46" s="5">
        <f t="shared" si="22"/>
        <v>46273</v>
      </c>
      <c r="V46" s="11" t="str" cm="1">
        <f t="array" ref="V46">IFERROR(INDEX({"M";"M";"N";"N";"-";"-";"-";"-";"F";"F"},MOD(T46,10)+1,1),"")</f>
        <v>N</v>
      </c>
      <c r="W46" s="22"/>
      <c r="X46" s="32"/>
      <c r="Y46" s="31" t="str">
        <f>IF(T46&lt;&gt;"",_xlfn.XLOOKUP(T46,Feiertage!$A$3:$A$16,Feiertage!$B$3:$B$16,""),"")</f>
        <v/>
      </c>
      <c r="Z46" s="43"/>
      <c r="AA46" s="6"/>
      <c r="AC46" s="4">
        <f t="shared" si="23"/>
        <v>46303</v>
      </c>
      <c r="AD46" s="5">
        <f t="shared" si="24"/>
        <v>46303</v>
      </c>
      <c r="AE46" s="11" t="str" cm="1">
        <f t="array" ref="AE46">IFERROR(INDEX({"M";"M";"N";"N";"-";"-";"-";"-";"F";"F"},MOD(AC46,10)+1,1),"")</f>
        <v>N</v>
      </c>
      <c r="AF46" s="22"/>
      <c r="AG46" s="32"/>
      <c r="AH46" s="31" t="str">
        <f>IF(AC46&lt;&gt;"",_xlfn.XLOOKUP(AC46,Feiertage!$A$3:$A$16,Feiertage!$B$3:$B$16,""),"")</f>
        <v/>
      </c>
      <c r="AI46" s="43"/>
      <c r="AJ46" s="6"/>
      <c r="AL46" s="4">
        <f t="shared" si="25"/>
        <v>46334</v>
      </c>
      <c r="AM46" s="5">
        <f t="shared" si="26"/>
        <v>46334</v>
      </c>
      <c r="AN46" s="11" t="str" cm="1">
        <f t="array" ref="AN46">IFERROR(INDEX({"M";"M";"N";"N";"-";"-";"-";"-";"F";"F"},MOD(AL46,10)+1,1),"")</f>
        <v>-</v>
      </c>
      <c r="AO46" s="22"/>
      <c r="AP46" s="32"/>
      <c r="AQ46" s="31" t="str">
        <f>IF(AL46&lt;&gt;"",_xlfn.XLOOKUP(AL46,Feiertage!$A$3:$A$16,Feiertage!$B$3:$B$16,""),"")</f>
        <v/>
      </c>
      <c r="AR46" s="43"/>
      <c r="AS46" s="6"/>
      <c r="AU46" s="4">
        <f t="shared" si="27"/>
        <v>46364</v>
      </c>
      <c r="AV46" s="5">
        <f t="shared" si="28"/>
        <v>46364</v>
      </c>
      <c r="AW46" s="11" t="str" cm="1">
        <f t="array" ref="AW46">IFERROR(INDEX({"M";"M";"N";"N";"-";"-";"-";"-";"F";"F"},MOD(AU46,10)+1,1),"")</f>
        <v>-</v>
      </c>
      <c r="AX46" s="22"/>
      <c r="AY46" s="32"/>
      <c r="AZ46" s="31" t="str">
        <f>IF(AU46&lt;&gt;"",_xlfn.XLOOKUP(AU46,Feiertage!$A$3:$A$16,Feiertage!$B$3:$B$16,""),"")</f>
        <v/>
      </c>
      <c r="BA46" s="43"/>
      <c r="BB46" s="6"/>
    </row>
    <row r="47" spans="2:54" ht="21.9" customHeight="1" x14ac:dyDescent="0.65">
      <c r="B47" s="4">
        <f t="shared" si="17"/>
        <v>46212</v>
      </c>
      <c r="C47" s="5">
        <f t="shared" si="18"/>
        <v>46212</v>
      </c>
      <c r="D47" s="11" t="str" cm="1">
        <f t="array" ref="D47">IFERROR(INDEX({"M";"M";"N";"N";"-";"-";"-";"-";"F";"F"},MOD(B47,10)+1,1),"")</f>
        <v>N</v>
      </c>
      <c r="E47" s="22"/>
      <c r="F47" s="32"/>
      <c r="G47" s="31" t="str">
        <f>IF(B47&lt;&gt;"",_xlfn.XLOOKUP(B47,Feiertage!$A$3:$A$16,Feiertage!$B$3:$B$16,""),"")</f>
        <v/>
      </c>
      <c r="H47" s="43"/>
      <c r="I47" s="6"/>
      <c r="K47" s="4">
        <f t="shared" si="19"/>
        <v>46243</v>
      </c>
      <c r="L47" s="5">
        <f t="shared" si="20"/>
        <v>46243</v>
      </c>
      <c r="M47" s="11" t="str" cm="1">
        <f t="array" ref="M47">IFERROR(INDEX({"M";"M";"N";"N";"-";"-";"-";"-";"F";"F"},MOD(K47,10)+1,1),"")</f>
        <v>N</v>
      </c>
      <c r="N47" s="22" t="s">
        <v>60</v>
      </c>
      <c r="O47" s="32"/>
      <c r="P47" s="31" t="str">
        <f>IF(K47&lt;&gt;"",_xlfn.XLOOKUP(K47,Feiertage!$A$3:$A$16,Feiertage!$B$3:$B$16,""),"")</f>
        <v/>
      </c>
      <c r="Q47" s="43"/>
      <c r="R47" s="6"/>
      <c r="T47" s="4">
        <f t="shared" si="21"/>
        <v>46274</v>
      </c>
      <c r="U47" s="5">
        <f t="shared" si="22"/>
        <v>46274</v>
      </c>
      <c r="V47" s="11" t="str" cm="1">
        <f t="array" ref="V47">IFERROR(INDEX({"M";"M";"N";"N";"-";"-";"-";"-";"F";"F"},MOD(T47,10)+1,1),"")</f>
        <v>-</v>
      </c>
      <c r="W47" s="22"/>
      <c r="X47" s="32"/>
      <c r="Y47" s="31" t="str">
        <f>IF(T47&lt;&gt;"",_xlfn.XLOOKUP(T47,Feiertage!$A$3:$A$16,Feiertage!$B$3:$B$16,""),"")</f>
        <v/>
      </c>
      <c r="Z47" s="43"/>
      <c r="AA47" s="6"/>
      <c r="AC47" s="4">
        <f t="shared" si="23"/>
        <v>46304</v>
      </c>
      <c r="AD47" s="5">
        <f t="shared" si="24"/>
        <v>46304</v>
      </c>
      <c r="AE47" s="11" t="str" cm="1">
        <f t="array" ref="AE47">IFERROR(INDEX({"M";"M";"N";"N";"-";"-";"-";"-";"F";"F"},MOD(AC47,10)+1,1),"")</f>
        <v>-</v>
      </c>
      <c r="AF47" s="22"/>
      <c r="AG47" s="32"/>
      <c r="AH47" s="31" t="str">
        <f>IF(AC47&lt;&gt;"",_xlfn.XLOOKUP(AC47,Feiertage!$A$3:$A$16,Feiertage!$B$3:$B$16,""),"")</f>
        <v/>
      </c>
      <c r="AI47" s="43"/>
      <c r="AJ47" s="6"/>
      <c r="AL47" s="4">
        <f t="shared" si="25"/>
        <v>46335</v>
      </c>
      <c r="AM47" s="5">
        <f t="shared" si="26"/>
        <v>46335</v>
      </c>
      <c r="AN47" s="11" t="str" cm="1">
        <f t="array" ref="AN47">IFERROR(INDEX({"M";"M";"N";"N";"-";"-";"-";"-";"F";"F"},MOD(AL47,10)+1,1),"")</f>
        <v>-</v>
      </c>
      <c r="AO47" s="22"/>
      <c r="AP47" s="32"/>
      <c r="AQ47" s="31" t="str">
        <f>IF(AL47&lt;&gt;"",_xlfn.XLOOKUP(AL47,Feiertage!$A$3:$A$16,Feiertage!$B$3:$B$16,""),"")</f>
        <v/>
      </c>
      <c r="AR47" s="43"/>
      <c r="AS47" s="6"/>
      <c r="AU47" s="4">
        <f t="shared" si="27"/>
        <v>46365</v>
      </c>
      <c r="AV47" s="5">
        <f t="shared" si="28"/>
        <v>46365</v>
      </c>
      <c r="AW47" s="11" t="str" cm="1">
        <f t="array" ref="AW47">IFERROR(INDEX({"M";"M";"N";"N";"-";"-";"-";"-";"F";"F"},MOD(AU47,10)+1,1),"")</f>
        <v>-</v>
      </c>
      <c r="AX47" s="22"/>
      <c r="AY47" s="32"/>
      <c r="AZ47" s="31" t="str">
        <f>IF(AU47&lt;&gt;"",_xlfn.XLOOKUP(AU47,Feiertage!$A$3:$A$16,Feiertage!$B$3:$B$16,""),"")</f>
        <v/>
      </c>
      <c r="BA47" s="43"/>
      <c r="BB47" s="6"/>
    </row>
    <row r="48" spans="2:54" ht="21.9" customHeight="1" x14ac:dyDescent="0.65">
      <c r="B48" s="4">
        <f t="shared" si="17"/>
        <v>46213</v>
      </c>
      <c r="C48" s="5">
        <f t="shared" si="18"/>
        <v>46213</v>
      </c>
      <c r="D48" s="11" t="str" cm="1">
        <f t="array" ref="D48">IFERROR(INDEX({"M";"M";"N";"N";"-";"-";"-";"-";"F";"F"},MOD(B48,10)+1,1),"")</f>
        <v>N</v>
      </c>
      <c r="E48" s="22"/>
      <c r="F48" s="32"/>
      <c r="G48" s="31" t="str">
        <f>IF(B48&lt;&gt;"",_xlfn.XLOOKUP(B48,Feiertage!$A$3:$A$16,Feiertage!$B$3:$B$16,""),"")</f>
        <v/>
      </c>
      <c r="H48" s="43"/>
      <c r="I48" s="6"/>
      <c r="K48" s="4">
        <f t="shared" si="19"/>
        <v>46244</v>
      </c>
      <c r="L48" s="5">
        <f t="shared" si="20"/>
        <v>46244</v>
      </c>
      <c r="M48" s="11" t="str" cm="1">
        <f t="array" ref="M48">IFERROR(INDEX({"M";"M";"N";"N";"-";"-";"-";"-";"F";"F"},MOD(K48,10)+1,1),"")</f>
        <v>-</v>
      </c>
      <c r="N48" s="22"/>
      <c r="O48" s="32"/>
      <c r="P48" s="31" t="str">
        <f>IF(K48&lt;&gt;"",_xlfn.XLOOKUP(K48,Feiertage!$A$3:$A$16,Feiertage!$B$3:$B$16,""),"")</f>
        <v/>
      </c>
      <c r="Q48" s="43" t="s">
        <v>60</v>
      </c>
      <c r="R48" s="6"/>
      <c r="T48" s="4">
        <f t="shared" si="21"/>
        <v>46275</v>
      </c>
      <c r="U48" s="5">
        <f t="shared" si="22"/>
        <v>46275</v>
      </c>
      <c r="V48" s="11" t="str" cm="1">
        <f t="array" ref="V48">IFERROR(INDEX({"M";"M";"N";"N";"-";"-";"-";"-";"F";"F"},MOD(T48,10)+1,1),"")</f>
        <v>-</v>
      </c>
      <c r="W48" s="22"/>
      <c r="X48" s="32"/>
      <c r="Y48" s="31" t="str">
        <f>IF(T48&lt;&gt;"",_xlfn.XLOOKUP(T48,Feiertage!$A$3:$A$16,Feiertage!$B$3:$B$16,""),"")</f>
        <v/>
      </c>
      <c r="Z48" s="43"/>
      <c r="AA48" s="6"/>
      <c r="AC48" s="4">
        <f t="shared" si="23"/>
        <v>46305</v>
      </c>
      <c r="AD48" s="5">
        <f t="shared" si="24"/>
        <v>46305</v>
      </c>
      <c r="AE48" s="11" t="str" cm="1">
        <f t="array" ref="AE48">IFERROR(INDEX({"M";"M";"N";"N";"-";"-";"-";"-";"F";"F"},MOD(AC48,10)+1,1),"")</f>
        <v>-</v>
      </c>
      <c r="AF48" s="22"/>
      <c r="AG48" s="32"/>
      <c r="AH48" s="31" t="str">
        <f>IF(AC48&lt;&gt;"",_xlfn.XLOOKUP(AC48,Feiertage!$A$3:$A$16,Feiertage!$B$3:$B$16,""),"")</f>
        <v/>
      </c>
      <c r="AI48" s="43"/>
      <c r="AJ48" s="6"/>
      <c r="AL48" s="4">
        <f t="shared" si="25"/>
        <v>46336</v>
      </c>
      <c r="AM48" s="5">
        <f t="shared" si="26"/>
        <v>46336</v>
      </c>
      <c r="AN48" s="11" t="str" cm="1">
        <f t="array" ref="AN48">IFERROR(INDEX({"M";"M";"N";"N";"-";"-";"-";"-";"F";"F"},MOD(AL48,10)+1,1),"")</f>
        <v>-</v>
      </c>
      <c r="AO48" s="22"/>
      <c r="AP48" s="32"/>
      <c r="AQ48" s="31" t="str">
        <f>IF(AL48&lt;&gt;"",_xlfn.XLOOKUP(AL48,Feiertage!$A$3:$A$16,Feiertage!$B$3:$B$16,""),"")</f>
        <v/>
      </c>
      <c r="AR48" s="43"/>
      <c r="AS48" s="6"/>
      <c r="AU48" s="4">
        <f t="shared" si="27"/>
        <v>46366</v>
      </c>
      <c r="AV48" s="5">
        <f t="shared" si="28"/>
        <v>46366</v>
      </c>
      <c r="AW48" s="11" t="str" cm="1">
        <f t="array" ref="AW48">IFERROR(INDEX({"M";"M";"N";"N";"-";"-";"-";"-";"F";"F"},MOD(AU48,10)+1,1),"")</f>
        <v>-</v>
      </c>
      <c r="AX48" s="22"/>
      <c r="AY48" s="32"/>
      <c r="AZ48" s="31" t="str">
        <f>IF(AU48&lt;&gt;"",_xlfn.XLOOKUP(AU48,Feiertage!$A$3:$A$16,Feiertage!$B$3:$B$16,""),"")</f>
        <v/>
      </c>
      <c r="BA48" s="43"/>
      <c r="BB48" s="6"/>
    </row>
    <row r="49" spans="2:54" ht="21.9" customHeight="1" x14ac:dyDescent="0.65">
      <c r="B49" s="4">
        <f t="shared" si="17"/>
        <v>46214</v>
      </c>
      <c r="C49" s="5">
        <f t="shared" si="18"/>
        <v>46214</v>
      </c>
      <c r="D49" s="11" t="str" cm="1">
        <f t="array" ref="D49">IFERROR(INDEX({"M";"M";"N";"N";"-";"-";"-";"-";"F";"F"},MOD(B49,10)+1,1),"")</f>
        <v>-</v>
      </c>
      <c r="E49" s="22"/>
      <c r="F49" s="32"/>
      <c r="G49" s="31" t="str">
        <f>IF(B49&lt;&gt;"",_xlfn.XLOOKUP(B49,Feiertage!$A$3:$A$16,Feiertage!$B$3:$B$16,""),"")</f>
        <v/>
      </c>
      <c r="H49" s="43"/>
      <c r="I49" s="6"/>
      <c r="K49" s="4">
        <f t="shared" si="19"/>
        <v>46245</v>
      </c>
      <c r="L49" s="5">
        <f t="shared" si="20"/>
        <v>46245</v>
      </c>
      <c r="M49" s="11" t="str" cm="1">
        <f t="array" ref="M49">IFERROR(INDEX({"M";"M";"N";"N";"-";"-";"-";"-";"F";"F"},MOD(K49,10)+1,1),"")</f>
        <v>-</v>
      </c>
      <c r="N49" s="22"/>
      <c r="O49" s="32"/>
      <c r="P49" s="31" t="str">
        <f>IF(K49&lt;&gt;"",_xlfn.XLOOKUP(K49,Feiertage!$A$3:$A$16,Feiertage!$B$3:$B$16,""),"")</f>
        <v/>
      </c>
      <c r="Q49" s="43" t="s">
        <v>60</v>
      </c>
      <c r="R49" s="6"/>
      <c r="T49" s="4">
        <f t="shared" si="21"/>
        <v>46276</v>
      </c>
      <c r="U49" s="5">
        <f t="shared" si="22"/>
        <v>46276</v>
      </c>
      <c r="V49" s="11" t="str" cm="1">
        <f t="array" ref="V49">IFERROR(INDEX({"M";"M";"N";"N";"-";"-";"-";"-";"F";"F"},MOD(T49,10)+1,1),"")</f>
        <v>-</v>
      </c>
      <c r="W49" s="22"/>
      <c r="X49" s="32"/>
      <c r="Y49" s="31" t="str">
        <f>IF(T49&lt;&gt;"",_xlfn.XLOOKUP(T49,Feiertage!$A$3:$A$16,Feiertage!$B$3:$B$16,""),"")</f>
        <v/>
      </c>
      <c r="Z49" s="43"/>
      <c r="AA49" s="6"/>
      <c r="AC49" s="4">
        <f t="shared" si="23"/>
        <v>46306</v>
      </c>
      <c r="AD49" s="5">
        <f t="shared" si="24"/>
        <v>46306</v>
      </c>
      <c r="AE49" s="11" t="str" cm="1">
        <f t="array" ref="AE49">IFERROR(INDEX({"M";"M";"N";"N";"-";"-";"-";"-";"F";"F"},MOD(AC49,10)+1,1),"")</f>
        <v>-</v>
      </c>
      <c r="AF49" s="22" t="s">
        <v>55</v>
      </c>
      <c r="AG49" s="32"/>
      <c r="AH49" s="31" t="str">
        <f>IF(AC49&lt;&gt;"",_xlfn.XLOOKUP(AC49,Feiertage!$A$3:$A$16,Feiertage!$B$3:$B$16,""),"")</f>
        <v/>
      </c>
      <c r="AI49" s="43"/>
      <c r="AJ49" s="6"/>
      <c r="AL49" s="4">
        <f t="shared" si="25"/>
        <v>46337</v>
      </c>
      <c r="AM49" s="5">
        <f t="shared" si="26"/>
        <v>46337</v>
      </c>
      <c r="AN49" s="11" t="str" cm="1">
        <f t="array" ref="AN49">IFERROR(INDEX({"M";"M";"N";"N";"-";"-";"-";"-";"F";"F"},MOD(AL49,10)+1,1),"")</f>
        <v>-</v>
      </c>
      <c r="AO49" s="22"/>
      <c r="AP49" s="32"/>
      <c r="AQ49" s="31" t="str">
        <f>IF(AL49&lt;&gt;"",_xlfn.XLOOKUP(AL49,Feiertage!$A$3:$A$16,Feiertage!$B$3:$B$16,""),"")</f>
        <v/>
      </c>
      <c r="AR49" s="43"/>
      <c r="AS49" s="6"/>
      <c r="AU49" s="4">
        <f t="shared" si="27"/>
        <v>46367</v>
      </c>
      <c r="AV49" s="5">
        <f t="shared" si="28"/>
        <v>46367</v>
      </c>
      <c r="AW49" s="11" t="str" cm="1">
        <f t="array" ref="AW49">IFERROR(INDEX({"M";"M";"N";"N";"-";"-";"-";"-";"F";"F"},MOD(AU49,10)+1,1),"")</f>
        <v>-</v>
      </c>
      <c r="AX49" s="22"/>
      <c r="AY49" s="32"/>
      <c r="AZ49" s="31" t="str">
        <f>IF(AU49&lt;&gt;"",_xlfn.XLOOKUP(AU49,Feiertage!$A$3:$A$16,Feiertage!$B$3:$B$16,""),"")</f>
        <v/>
      </c>
      <c r="BA49" s="43"/>
      <c r="BB49" s="6"/>
    </row>
    <row r="50" spans="2:54" ht="21.9" customHeight="1" x14ac:dyDescent="0.65">
      <c r="B50" s="4">
        <f t="shared" si="17"/>
        <v>46215</v>
      </c>
      <c r="C50" s="5">
        <f t="shared" si="18"/>
        <v>46215</v>
      </c>
      <c r="D50" s="11" t="str" cm="1">
        <f t="array" ref="D50">IFERROR(INDEX({"M";"M";"N";"N";"-";"-";"-";"-";"F";"F"},MOD(B50,10)+1,1),"")</f>
        <v>-</v>
      </c>
      <c r="E50" s="22" t="s">
        <v>55</v>
      </c>
      <c r="F50" s="32"/>
      <c r="G50" s="31" t="str">
        <f>IF(B50&lt;&gt;"",_xlfn.XLOOKUP(B50,Feiertage!$A$3:$A$16,Feiertage!$B$3:$B$16,""),"")</f>
        <v/>
      </c>
      <c r="H50" s="43"/>
      <c r="I50" s="6" t="s">
        <v>91</v>
      </c>
      <c r="K50" s="4">
        <f t="shared" si="19"/>
        <v>46246</v>
      </c>
      <c r="L50" s="5">
        <f t="shared" si="20"/>
        <v>46246</v>
      </c>
      <c r="M50" s="11" t="str" cm="1">
        <f t="array" ref="M50">IFERROR(INDEX({"M";"M";"N";"N";"-";"-";"-";"-";"F";"F"},MOD(K50,10)+1,1),"")</f>
        <v>-</v>
      </c>
      <c r="N50" s="22"/>
      <c r="O50" s="32"/>
      <c r="P50" s="31" t="str">
        <f>IF(K50&lt;&gt;"",_xlfn.XLOOKUP(K50,Feiertage!$A$3:$A$16,Feiertage!$B$3:$B$16,""),"")</f>
        <v/>
      </c>
      <c r="Q50" s="43" t="s">
        <v>60</v>
      </c>
      <c r="R50" s="6"/>
      <c r="T50" s="4">
        <f t="shared" si="21"/>
        <v>46277</v>
      </c>
      <c r="U50" s="5">
        <f t="shared" si="22"/>
        <v>46277</v>
      </c>
      <c r="V50" s="11" t="str" cm="1">
        <f t="array" ref="V50">IFERROR(INDEX({"M";"M";"N";"N";"-";"-";"-";"-";"F";"F"},MOD(T50,10)+1,1),"")</f>
        <v>-</v>
      </c>
      <c r="W50" s="22"/>
      <c r="X50" s="32"/>
      <c r="Y50" s="31" t="str">
        <f>IF(T50&lt;&gt;"",_xlfn.XLOOKUP(T50,Feiertage!$A$3:$A$16,Feiertage!$B$3:$B$16,""),"")</f>
        <v/>
      </c>
      <c r="Z50" s="43"/>
      <c r="AA50" s="6"/>
      <c r="AC50" s="4">
        <f t="shared" si="23"/>
        <v>46307</v>
      </c>
      <c r="AD50" s="5">
        <f t="shared" si="24"/>
        <v>46307</v>
      </c>
      <c r="AE50" s="11" t="str" cm="1">
        <f t="array" ref="AE50">IFERROR(INDEX({"M";"M";"N";"N";"-";"-";"-";"-";"F";"F"},MOD(AC50,10)+1,1),"")</f>
        <v>-</v>
      </c>
      <c r="AF50" s="22"/>
      <c r="AG50" s="32"/>
      <c r="AH50" s="31" t="str">
        <f>IF(AC50&lt;&gt;"",_xlfn.XLOOKUP(AC50,Feiertage!$A$3:$A$16,Feiertage!$B$3:$B$16,""),"")</f>
        <v/>
      </c>
      <c r="AI50" s="43"/>
      <c r="AJ50" s="6"/>
      <c r="AL50" s="4">
        <f t="shared" si="25"/>
        <v>46338</v>
      </c>
      <c r="AM50" s="5">
        <f t="shared" si="26"/>
        <v>46338</v>
      </c>
      <c r="AN50" s="11" t="str" cm="1">
        <f t="array" ref="AN50">IFERROR(INDEX({"M";"M";"N";"N";"-";"-";"-";"-";"F";"F"},MOD(AL50,10)+1,1),"")</f>
        <v>F</v>
      </c>
      <c r="AO50" s="22"/>
      <c r="AP50" s="32"/>
      <c r="AQ50" s="31" t="str">
        <f>IF(AL50&lt;&gt;"",_xlfn.XLOOKUP(AL50,Feiertage!$A$3:$A$16,Feiertage!$B$3:$B$16,""),"")</f>
        <v/>
      </c>
      <c r="AR50" s="43" t="s">
        <v>103</v>
      </c>
      <c r="AS50" s="6" t="s">
        <v>102</v>
      </c>
      <c r="AU50" s="4">
        <f t="shared" si="27"/>
        <v>46368</v>
      </c>
      <c r="AV50" s="5">
        <f t="shared" si="28"/>
        <v>46368</v>
      </c>
      <c r="AW50" s="11" t="str" cm="1">
        <f t="array" ref="AW50">IFERROR(INDEX({"M";"M";"N";"N";"-";"-";"-";"-";"F";"F"},MOD(AU50,10)+1,1),"")</f>
        <v>F</v>
      </c>
      <c r="AX50" s="22"/>
      <c r="AY50" s="32"/>
      <c r="AZ50" s="31" t="str">
        <f>IF(AU50&lt;&gt;"",_xlfn.XLOOKUP(AU50,Feiertage!$A$3:$A$16,Feiertage!$B$3:$B$16,""),"")</f>
        <v/>
      </c>
      <c r="BA50" s="43"/>
      <c r="BB50" s="6"/>
    </row>
    <row r="51" spans="2:54" ht="21.9" customHeight="1" x14ac:dyDescent="0.65">
      <c r="B51" s="4">
        <f t="shared" si="17"/>
        <v>46216</v>
      </c>
      <c r="C51" s="5">
        <f t="shared" si="18"/>
        <v>46216</v>
      </c>
      <c r="D51" s="11" t="str" cm="1">
        <f t="array" ref="D51">IFERROR(INDEX({"M";"M";"N";"N";"-";"-";"-";"-";"F";"F"},MOD(B51,10)+1,1),"")</f>
        <v>-</v>
      </c>
      <c r="E51" s="22"/>
      <c r="F51" s="32"/>
      <c r="G51" s="31" t="str">
        <f>IF(B51&lt;&gt;"",_xlfn.XLOOKUP(B51,Feiertage!$A$3:$A$16,Feiertage!$B$3:$B$16,""),"")</f>
        <v/>
      </c>
      <c r="H51" s="43"/>
      <c r="I51" s="6"/>
      <c r="K51" s="4">
        <f t="shared" si="19"/>
        <v>46247</v>
      </c>
      <c r="L51" s="5">
        <f t="shared" si="20"/>
        <v>46247</v>
      </c>
      <c r="M51" s="11" t="str" cm="1">
        <f t="array" ref="M51">IFERROR(INDEX({"M";"M";"N";"N";"-";"-";"-";"-";"F";"F"},MOD(K51,10)+1,1),"")</f>
        <v>-</v>
      </c>
      <c r="N51" s="22"/>
      <c r="O51" s="32"/>
      <c r="P51" s="31" t="str">
        <f>IF(K51&lt;&gt;"",_xlfn.XLOOKUP(K51,Feiertage!$A$3:$A$16,Feiertage!$B$3:$B$16,""),"")</f>
        <v/>
      </c>
      <c r="Q51" s="43"/>
      <c r="R51" s="6" t="s">
        <v>95</v>
      </c>
      <c r="T51" s="4">
        <f t="shared" si="21"/>
        <v>46278</v>
      </c>
      <c r="U51" s="5">
        <f t="shared" si="22"/>
        <v>46278</v>
      </c>
      <c r="V51" s="11" t="str" cm="1">
        <f t="array" ref="V51">IFERROR(INDEX({"M";"M";"N";"N";"-";"-";"-";"-";"F";"F"},MOD(T51,10)+1,1),"")</f>
        <v>F</v>
      </c>
      <c r="W51" s="22"/>
      <c r="X51" s="32"/>
      <c r="Y51" s="31" t="str">
        <f>IF(T51&lt;&gt;"",_xlfn.XLOOKUP(T51,Feiertage!$A$3:$A$16,Feiertage!$B$3:$B$16,""),"")</f>
        <v/>
      </c>
      <c r="Z51" s="43"/>
      <c r="AA51" s="6"/>
      <c r="AC51" s="4">
        <f t="shared" si="23"/>
        <v>46308</v>
      </c>
      <c r="AD51" s="5">
        <f t="shared" si="24"/>
        <v>46308</v>
      </c>
      <c r="AE51" s="11" t="str" cm="1">
        <f t="array" ref="AE51">IFERROR(INDEX({"M";"M";"N";"N";"-";"-";"-";"-";"F";"F"},MOD(AC51,10)+1,1),"")</f>
        <v>F</v>
      </c>
      <c r="AF51" s="22"/>
      <c r="AG51" s="32"/>
      <c r="AH51" s="31" t="str">
        <f>IF(AC51&lt;&gt;"",_xlfn.XLOOKUP(AC51,Feiertage!$A$3:$A$16,Feiertage!$B$3:$B$16,""),"")</f>
        <v/>
      </c>
      <c r="AI51" s="43"/>
      <c r="AJ51" s="6"/>
      <c r="AL51" s="4">
        <f t="shared" si="25"/>
        <v>46339</v>
      </c>
      <c r="AM51" s="5">
        <f t="shared" si="26"/>
        <v>46339</v>
      </c>
      <c r="AN51" s="11" t="str" cm="1">
        <f t="array" ref="AN51">IFERROR(INDEX({"M";"M";"N";"N";"-";"-";"-";"-";"F";"F"},MOD(AL51,10)+1,1),"")</f>
        <v>F</v>
      </c>
      <c r="AO51" s="22"/>
      <c r="AP51" s="32"/>
      <c r="AQ51" s="31" t="str">
        <f>IF(AL51&lt;&gt;"",_xlfn.XLOOKUP(AL51,Feiertage!$A$3:$A$16,Feiertage!$B$3:$B$16,""),"")</f>
        <v/>
      </c>
      <c r="AR51" s="43"/>
      <c r="AS51" s="6"/>
      <c r="AU51" s="4">
        <f t="shared" si="27"/>
        <v>46369</v>
      </c>
      <c r="AV51" s="5">
        <f t="shared" si="28"/>
        <v>46369</v>
      </c>
      <c r="AW51" s="11" t="str" cm="1">
        <f t="array" ref="AW51">IFERROR(INDEX({"M";"M";"N";"N";"-";"-";"-";"-";"F";"F"},MOD(AU51,10)+1,1),"")</f>
        <v>F</v>
      </c>
      <c r="AX51" s="22"/>
      <c r="AY51" s="32"/>
      <c r="AZ51" s="31" t="str">
        <f>IF(AU51&lt;&gt;"",_xlfn.XLOOKUP(AU51,Feiertage!$A$3:$A$16,Feiertage!$B$3:$B$16,""),"")</f>
        <v/>
      </c>
      <c r="BA51" s="43"/>
      <c r="BB51" s="6"/>
    </row>
    <row r="52" spans="2:54" ht="21.9" customHeight="1" x14ac:dyDescent="0.65">
      <c r="B52" s="4">
        <f t="shared" si="17"/>
        <v>46217</v>
      </c>
      <c r="C52" s="5">
        <f t="shared" si="18"/>
        <v>46217</v>
      </c>
      <c r="D52" s="11" t="str" cm="1">
        <f t="array" ref="D52">IFERROR(INDEX({"M";"M";"N";"N";"-";"-";"-";"-";"F";"F"},MOD(B52,10)+1,1),"")</f>
        <v>-</v>
      </c>
      <c r="E52" s="22"/>
      <c r="F52" s="32"/>
      <c r="G52" s="31" t="str">
        <f>IF(B52&lt;&gt;"",_xlfn.XLOOKUP(B52,Feiertage!$A$3:$A$16,Feiertage!$B$3:$B$16,""),"")</f>
        <v/>
      </c>
      <c r="H52" s="43"/>
      <c r="I52" s="6"/>
      <c r="K52" s="4">
        <f t="shared" si="19"/>
        <v>46248</v>
      </c>
      <c r="L52" s="5">
        <f t="shared" si="20"/>
        <v>46248</v>
      </c>
      <c r="M52" s="11" t="str" cm="1">
        <f t="array" ref="M52">IFERROR(INDEX({"M";"M";"N";"N";"-";"-";"-";"-";"F";"F"},MOD(K52,10)+1,1),"")</f>
        <v>F</v>
      </c>
      <c r="N52" s="22"/>
      <c r="O52" s="32"/>
      <c r="P52" s="31" t="str">
        <f>IF(K52&lt;&gt;"",_xlfn.XLOOKUP(K52,Feiertage!$A$3:$A$16,Feiertage!$B$3:$B$16,""),"")</f>
        <v/>
      </c>
      <c r="Q52" s="43"/>
      <c r="R52" s="6"/>
      <c r="T52" s="4">
        <f t="shared" si="21"/>
        <v>46279</v>
      </c>
      <c r="U52" s="5">
        <f t="shared" si="22"/>
        <v>46279</v>
      </c>
      <c r="V52" s="11" t="str" cm="1">
        <f t="array" ref="V52">IFERROR(INDEX({"M";"M";"N";"N";"-";"-";"-";"-";"F";"F"},MOD(T52,10)+1,1),"")</f>
        <v>F</v>
      </c>
      <c r="W52" s="22"/>
      <c r="X52" s="32"/>
      <c r="Y52" s="31" t="str">
        <f>IF(T52&lt;&gt;"",_xlfn.XLOOKUP(T52,Feiertage!$A$3:$A$16,Feiertage!$B$3:$B$16,""),"")</f>
        <v/>
      </c>
      <c r="Z52" s="43"/>
      <c r="AA52" s="6"/>
      <c r="AC52" s="4">
        <f t="shared" si="23"/>
        <v>46309</v>
      </c>
      <c r="AD52" s="5">
        <f t="shared" si="24"/>
        <v>46309</v>
      </c>
      <c r="AE52" s="11" t="str" cm="1">
        <f t="array" ref="AE52">IFERROR(INDEX({"M";"M";"N";"N";"-";"-";"-";"-";"F";"F"},MOD(AC52,10)+1,1),"")</f>
        <v>F</v>
      </c>
      <c r="AF52" s="22"/>
      <c r="AG52" s="32"/>
      <c r="AH52" s="31" t="str">
        <f>IF(AC52&lt;&gt;"",_xlfn.XLOOKUP(AC52,Feiertage!$A$3:$A$16,Feiertage!$B$3:$B$16,""),"")</f>
        <v/>
      </c>
      <c r="AI52" s="43"/>
      <c r="AJ52" s="6"/>
      <c r="AL52" s="4">
        <f t="shared" si="25"/>
        <v>46340</v>
      </c>
      <c r="AM52" s="5">
        <f t="shared" si="26"/>
        <v>46340</v>
      </c>
      <c r="AN52" s="11" t="str" cm="1">
        <f t="array" ref="AN52">IFERROR(INDEX({"M";"M";"N";"N";"-";"-";"-";"-";"F";"F"},MOD(AL52,10)+1,1),"")</f>
        <v>M</v>
      </c>
      <c r="AO52" s="22"/>
      <c r="AP52" s="32"/>
      <c r="AQ52" s="31" t="str">
        <f>IF(AL52&lt;&gt;"",_xlfn.XLOOKUP(AL52,Feiertage!$A$3:$A$16,Feiertage!$B$3:$B$16,""),"")</f>
        <v/>
      </c>
      <c r="AR52" s="43"/>
      <c r="AS52" s="6" t="s">
        <v>104</v>
      </c>
      <c r="AU52" s="4">
        <f t="shared" si="27"/>
        <v>46370</v>
      </c>
      <c r="AV52" s="5">
        <f t="shared" si="28"/>
        <v>46370</v>
      </c>
      <c r="AW52" s="11" t="str" cm="1">
        <f t="array" ref="AW52">IFERROR(INDEX({"M";"M";"N";"N";"-";"-";"-";"-";"F";"F"},MOD(AU52,10)+1,1),"")</f>
        <v>M</v>
      </c>
      <c r="AX52" s="22"/>
      <c r="AY52" s="32"/>
      <c r="AZ52" s="31" t="str">
        <f>IF(AU52&lt;&gt;"",_xlfn.XLOOKUP(AU52,Feiertage!$A$3:$A$16,Feiertage!$B$3:$B$16,""),"")</f>
        <v/>
      </c>
      <c r="BA52" s="43"/>
      <c r="BB52" s="6"/>
    </row>
    <row r="53" spans="2:54" ht="21.9" customHeight="1" x14ac:dyDescent="0.65">
      <c r="B53" s="4">
        <f t="shared" si="17"/>
        <v>46218</v>
      </c>
      <c r="C53" s="5">
        <f t="shared" si="18"/>
        <v>46218</v>
      </c>
      <c r="D53" s="11" t="str" cm="1">
        <f t="array" ref="D53">IFERROR(INDEX({"M";"M";"N";"N";"-";"-";"-";"-";"F";"F"},MOD(B53,10)+1,1),"")</f>
        <v>F</v>
      </c>
      <c r="E53" s="22"/>
      <c r="F53" s="32"/>
      <c r="G53" s="31" t="str">
        <f>IF(B53&lt;&gt;"",_xlfn.XLOOKUP(B53,Feiertage!$A$3:$A$16,Feiertage!$B$3:$B$16,""),"")</f>
        <v/>
      </c>
      <c r="H53" s="43"/>
      <c r="I53" s="6"/>
      <c r="K53" s="4">
        <f t="shared" si="19"/>
        <v>46249</v>
      </c>
      <c r="L53" s="5">
        <f t="shared" si="20"/>
        <v>46249</v>
      </c>
      <c r="M53" s="11" t="str" cm="1">
        <f t="array" ref="M53">IFERROR(INDEX({"M";"M";"N";"N";"-";"-";"-";"-";"F";"F"},MOD(K53,10)+1,1),"")</f>
        <v>F</v>
      </c>
      <c r="N53" s="22"/>
      <c r="O53" s="32"/>
      <c r="P53" s="31" t="str">
        <f>IF(K53&lt;&gt;"",_xlfn.XLOOKUP(K53,Feiertage!$A$3:$A$16,Feiertage!$B$3:$B$16,""),"")</f>
        <v/>
      </c>
      <c r="Q53" s="43"/>
      <c r="R53" s="6"/>
      <c r="T53" s="4">
        <f t="shared" si="21"/>
        <v>46280</v>
      </c>
      <c r="U53" s="5">
        <f t="shared" si="22"/>
        <v>46280</v>
      </c>
      <c r="V53" s="11" t="str" cm="1">
        <f t="array" ref="V53">IFERROR(INDEX({"M";"M";"N";"N";"-";"-";"-";"-";"F";"F"},MOD(T53,10)+1,1),"")</f>
        <v>M</v>
      </c>
      <c r="W53" s="22"/>
      <c r="X53" s="32"/>
      <c r="Y53" s="31" t="str">
        <f>IF(T53&lt;&gt;"",_xlfn.XLOOKUP(T53,Feiertage!$A$3:$A$16,Feiertage!$B$3:$B$16,""),"")</f>
        <v/>
      </c>
      <c r="Z53" s="43"/>
      <c r="AA53" s="6"/>
      <c r="AC53" s="4">
        <f t="shared" si="23"/>
        <v>46310</v>
      </c>
      <c r="AD53" s="5">
        <f t="shared" si="24"/>
        <v>46310</v>
      </c>
      <c r="AE53" s="11" t="str" cm="1">
        <f t="array" ref="AE53">IFERROR(INDEX({"M";"M";"N";"N";"-";"-";"-";"-";"F";"F"},MOD(AC53,10)+1,1),"")</f>
        <v>M</v>
      </c>
      <c r="AF53" s="22"/>
      <c r="AG53" s="32"/>
      <c r="AH53" s="31" t="str">
        <f>IF(AC53&lt;&gt;"",_xlfn.XLOOKUP(AC53,Feiertage!$A$3:$A$16,Feiertage!$B$3:$B$16,""),"")</f>
        <v/>
      </c>
      <c r="AI53" s="43"/>
      <c r="AJ53" s="6"/>
      <c r="AL53" s="4">
        <f t="shared" si="25"/>
        <v>46341</v>
      </c>
      <c r="AM53" s="5">
        <f t="shared" si="26"/>
        <v>46341</v>
      </c>
      <c r="AN53" s="11" t="str" cm="1">
        <f t="array" ref="AN53">IFERROR(INDEX({"M";"M";"N";"N";"-";"-";"-";"-";"F";"F"},MOD(AL53,10)+1,1),"")</f>
        <v>M</v>
      </c>
      <c r="AO53" s="22"/>
      <c r="AP53" s="32"/>
      <c r="AQ53" s="31" t="str">
        <f>IF(AL53&lt;&gt;"",_xlfn.XLOOKUP(AL53,Feiertage!$A$3:$A$16,Feiertage!$B$3:$B$16,""),"")</f>
        <v/>
      </c>
      <c r="AR53" s="43"/>
      <c r="AS53" s="6"/>
      <c r="AU53" s="4">
        <f t="shared" si="27"/>
        <v>46371</v>
      </c>
      <c r="AV53" s="5">
        <f t="shared" si="28"/>
        <v>46371</v>
      </c>
      <c r="AW53" s="11" t="str" cm="1">
        <f t="array" ref="AW53">IFERROR(INDEX({"M";"M";"N";"N";"-";"-";"-";"-";"F";"F"},MOD(AU53,10)+1,1),"")</f>
        <v>M</v>
      </c>
      <c r="AX53" s="22"/>
      <c r="AY53" s="32"/>
      <c r="AZ53" s="31" t="str">
        <f>IF(AU53&lt;&gt;"",_xlfn.XLOOKUP(AU53,Feiertage!$A$3:$A$16,Feiertage!$B$3:$B$16,""),"")</f>
        <v/>
      </c>
      <c r="BA53" s="43"/>
      <c r="BB53" s="6"/>
    </row>
    <row r="54" spans="2:54" ht="21.9" customHeight="1" x14ac:dyDescent="0.65">
      <c r="B54" s="4">
        <f t="shared" si="17"/>
        <v>46219</v>
      </c>
      <c r="C54" s="5">
        <f t="shared" si="18"/>
        <v>46219</v>
      </c>
      <c r="D54" s="11" t="str" cm="1">
        <f t="array" ref="D54">IFERROR(INDEX({"M";"M";"N";"N";"-";"-";"-";"-";"F";"F"},MOD(B54,10)+1,1),"")</f>
        <v>F</v>
      </c>
      <c r="E54" s="22"/>
      <c r="F54" s="32"/>
      <c r="G54" s="31" t="str">
        <f>IF(B54&lt;&gt;"",_xlfn.XLOOKUP(B54,Feiertage!$A$3:$A$16,Feiertage!$B$3:$B$16,""),"")</f>
        <v/>
      </c>
      <c r="H54" s="43"/>
      <c r="I54" s="6"/>
      <c r="K54" s="4">
        <f t="shared" si="19"/>
        <v>46250</v>
      </c>
      <c r="L54" s="5">
        <f t="shared" si="20"/>
        <v>46250</v>
      </c>
      <c r="M54" s="11" t="str" cm="1">
        <f t="array" ref="M54">IFERROR(INDEX({"M";"M";"N";"N";"-";"-";"-";"-";"F";"F"},MOD(K54,10)+1,1),"")</f>
        <v>M</v>
      </c>
      <c r="N54" s="22"/>
      <c r="O54" s="32"/>
      <c r="P54" s="31" t="str">
        <f>IF(K54&lt;&gt;"",_xlfn.XLOOKUP(K54,Feiertage!$A$3:$A$16,Feiertage!$B$3:$B$16,""),"")</f>
        <v/>
      </c>
      <c r="Q54" s="43"/>
      <c r="R54" s="6"/>
      <c r="T54" s="4">
        <f t="shared" si="21"/>
        <v>46281</v>
      </c>
      <c r="U54" s="5">
        <f t="shared" si="22"/>
        <v>46281</v>
      </c>
      <c r="V54" s="11" t="str" cm="1">
        <f t="array" ref="V54">IFERROR(INDEX({"M";"M";"N";"N";"-";"-";"-";"-";"F";"F"},MOD(T54,10)+1,1),"")</f>
        <v>M</v>
      </c>
      <c r="W54" s="22"/>
      <c r="X54" s="32"/>
      <c r="Y54" s="31" t="str">
        <f>IF(T54&lt;&gt;"",_xlfn.XLOOKUP(T54,Feiertage!$A$3:$A$16,Feiertage!$B$3:$B$16,""),"")</f>
        <v/>
      </c>
      <c r="Z54" s="43"/>
      <c r="AA54" s="6"/>
      <c r="AC54" s="4">
        <f t="shared" si="23"/>
        <v>46311</v>
      </c>
      <c r="AD54" s="5">
        <f t="shared" si="24"/>
        <v>46311</v>
      </c>
      <c r="AE54" s="11" t="str" cm="1">
        <f t="array" ref="AE54">IFERROR(INDEX({"M";"M";"N";"N";"-";"-";"-";"-";"F";"F"},MOD(AC54,10)+1,1),"")</f>
        <v>M</v>
      </c>
      <c r="AF54" s="22"/>
      <c r="AG54" s="32"/>
      <c r="AH54" s="31" t="str">
        <f>IF(AC54&lt;&gt;"",_xlfn.XLOOKUP(AC54,Feiertage!$A$3:$A$16,Feiertage!$B$3:$B$16,""),"")</f>
        <v/>
      </c>
      <c r="AI54" s="43"/>
      <c r="AJ54" s="6"/>
      <c r="AL54" s="4">
        <f t="shared" si="25"/>
        <v>46342</v>
      </c>
      <c r="AM54" s="5">
        <f t="shared" si="26"/>
        <v>46342</v>
      </c>
      <c r="AN54" s="11" t="str" cm="1">
        <f t="array" ref="AN54">IFERROR(INDEX({"M";"M";"N";"N";"-";"-";"-";"-";"F";"F"},MOD(AL54,10)+1,1),"")</f>
        <v>N</v>
      </c>
      <c r="AO54" s="22"/>
      <c r="AP54" s="32"/>
      <c r="AQ54" s="31" t="str">
        <f>IF(AL54&lt;&gt;"",_xlfn.XLOOKUP(AL54,Feiertage!$A$3:$A$16,Feiertage!$B$3:$B$16,""),"")</f>
        <v/>
      </c>
      <c r="AR54" s="43"/>
      <c r="AS54" s="6"/>
      <c r="AU54" s="4">
        <f t="shared" si="27"/>
        <v>46372</v>
      </c>
      <c r="AV54" s="5">
        <f t="shared" si="28"/>
        <v>46372</v>
      </c>
      <c r="AW54" s="11" t="str" cm="1">
        <f t="array" ref="AW54">IFERROR(INDEX({"M";"M";"N";"N";"-";"-";"-";"-";"F";"F"},MOD(AU54,10)+1,1),"")</f>
        <v>N</v>
      </c>
      <c r="AX54" s="22"/>
      <c r="AY54" s="32"/>
      <c r="AZ54" s="31" t="str">
        <f>IF(AU54&lt;&gt;"",_xlfn.XLOOKUP(AU54,Feiertage!$A$3:$A$16,Feiertage!$B$3:$B$16,""),"")</f>
        <v/>
      </c>
      <c r="BA54" s="43"/>
      <c r="BB54" s="6"/>
    </row>
    <row r="55" spans="2:54" ht="21.9" customHeight="1" x14ac:dyDescent="0.65">
      <c r="B55" s="4">
        <f t="shared" si="17"/>
        <v>46220</v>
      </c>
      <c r="C55" s="5">
        <f t="shared" si="18"/>
        <v>46220</v>
      </c>
      <c r="D55" s="11" t="str" cm="1">
        <f t="array" ref="D55">IFERROR(INDEX({"M";"M";"N";"N";"-";"-";"-";"-";"F";"F"},MOD(B55,10)+1,1),"")</f>
        <v>M</v>
      </c>
      <c r="E55" s="22"/>
      <c r="F55" s="32"/>
      <c r="G55" s="31" t="str">
        <f>IF(B55&lt;&gt;"",_xlfn.XLOOKUP(B55,Feiertage!$A$3:$A$16,Feiertage!$B$3:$B$16,""),"")</f>
        <v/>
      </c>
      <c r="H55" s="43"/>
      <c r="I55" s="6"/>
      <c r="K55" s="4">
        <f t="shared" si="19"/>
        <v>46251</v>
      </c>
      <c r="L55" s="5">
        <f t="shared" si="20"/>
        <v>46251</v>
      </c>
      <c r="M55" s="11" t="str" cm="1">
        <f t="array" ref="M55">IFERROR(INDEX({"M";"M";"N";"N";"-";"-";"-";"-";"F";"F"},MOD(K55,10)+1,1),"")</f>
        <v>M</v>
      </c>
      <c r="N55" s="22"/>
      <c r="O55" s="32"/>
      <c r="P55" s="31" t="str">
        <f>IF(K55&lt;&gt;"",_xlfn.XLOOKUP(K55,Feiertage!$A$3:$A$16,Feiertage!$B$3:$B$16,""),"")</f>
        <v/>
      </c>
      <c r="Q55" s="43"/>
      <c r="R55" s="6" t="s">
        <v>96</v>
      </c>
      <c r="T55" s="4">
        <f t="shared" si="21"/>
        <v>46282</v>
      </c>
      <c r="U55" s="5">
        <f t="shared" si="22"/>
        <v>46282</v>
      </c>
      <c r="V55" s="11" t="str" cm="1">
        <f t="array" ref="V55">IFERROR(INDEX({"M";"M";"N";"N";"-";"-";"-";"-";"F";"F"},MOD(T55,10)+1,1),"")</f>
        <v>N</v>
      </c>
      <c r="W55" s="22"/>
      <c r="X55" s="32"/>
      <c r="Y55" s="31" t="str">
        <f>IF(T55&lt;&gt;"",_xlfn.XLOOKUP(T55,Feiertage!$A$3:$A$16,Feiertage!$B$3:$B$16,""),"")</f>
        <v/>
      </c>
      <c r="Z55" s="43"/>
      <c r="AA55" s="6"/>
      <c r="AC55" s="4">
        <f t="shared" si="23"/>
        <v>46312</v>
      </c>
      <c r="AD55" s="5">
        <f t="shared" si="24"/>
        <v>46312</v>
      </c>
      <c r="AE55" s="11" t="str" cm="1">
        <f t="array" ref="AE55">IFERROR(INDEX({"M";"M";"N";"N";"-";"-";"-";"-";"F";"F"},MOD(AC55,10)+1,1),"")</f>
        <v>N</v>
      </c>
      <c r="AF55" s="22"/>
      <c r="AG55" s="32"/>
      <c r="AH55" s="31" t="str">
        <f>IF(AC55&lt;&gt;"",_xlfn.XLOOKUP(AC55,Feiertage!$A$3:$A$16,Feiertage!$B$3:$B$16,""),"")</f>
        <v/>
      </c>
      <c r="AI55" s="43"/>
      <c r="AJ55" s="6" t="s">
        <v>100</v>
      </c>
      <c r="AL55" s="4">
        <f t="shared" si="25"/>
        <v>46343</v>
      </c>
      <c r="AM55" s="5">
        <f t="shared" si="26"/>
        <v>46343</v>
      </c>
      <c r="AN55" s="11" t="str" cm="1">
        <f t="array" ref="AN55">IFERROR(INDEX({"M";"M";"N";"N";"-";"-";"-";"-";"F";"F"},MOD(AL55,10)+1,1),"")</f>
        <v>N</v>
      </c>
      <c r="AO55" s="22"/>
      <c r="AP55" s="32"/>
      <c r="AQ55" s="31" t="str">
        <f>IF(AL55&lt;&gt;"",_xlfn.XLOOKUP(AL55,Feiertage!$A$3:$A$16,Feiertage!$B$3:$B$16,""),"")</f>
        <v/>
      </c>
      <c r="AR55" s="43"/>
      <c r="AS55" s="6" t="s">
        <v>105</v>
      </c>
      <c r="AU55" s="4">
        <f t="shared" si="27"/>
        <v>46373</v>
      </c>
      <c r="AV55" s="5">
        <f t="shared" si="28"/>
        <v>46373</v>
      </c>
      <c r="AW55" s="11" t="str" cm="1">
        <f t="array" ref="AW55">IFERROR(INDEX({"M";"M";"N";"N";"-";"-";"-";"-";"F";"F"},MOD(AU55,10)+1,1),"")</f>
        <v>N</v>
      </c>
      <c r="AX55" s="22"/>
      <c r="AY55" s="32"/>
      <c r="AZ55" s="31" t="str">
        <f>IF(AU55&lt;&gt;"",_xlfn.XLOOKUP(AU55,Feiertage!$A$3:$A$16,Feiertage!$B$3:$B$16,""),"")</f>
        <v/>
      </c>
      <c r="BA55" s="43"/>
      <c r="BB55" s="6"/>
    </row>
    <row r="56" spans="2:54" ht="21.9" customHeight="1" x14ac:dyDescent="0.65">
      <c r="B56" s="4">
        <f t="shared" si="17"/>
        <v>46221</v>
      </c>
      <c r="C56" s="5">
        <f t="shared" si="18"/>
        <v>46221</v>
      </c>
      <c r="D56" s="11" t="str" cm="1">
        <f t="array" ref="D56">IFERROR(INDEX({"M";"M";"N";"N";"-";"-";"-";"-";"F";"F"},MOD(B56,10)+1,1),"")</f>
        <v>M</v>
      </c>
      <c r="E56" s="22"/>
      <c r="F56" s="32"/>
      <c r="G56" s="31" t="str">
        <f>IF(B56&lt;&gt;"",_xlfn.XLOOKUP(B56,Feiertage!$A$3:$A$16,Feiertage!$B$3:$B$16,""),"")</f>
        <v/>
      </c>
      <c r="H56" s="43"/>
      <c r="I56" s="6" t="s">
        <v>92</v>
      </c>
      <c r="K56" s="4">
        <f t="shared" si="19"/>
        <v>46252</v>
      </c>
      <c r="L56" s="5">
        <f t="shared" si="20"/>
        <v>46252</v>
      </c>
      <c r="M56" s="11" t="str" cm="1">
        <f t="array" ref="M56">IFERROR(INDEX({"M";"M";"N";"N";"-";"-";"-";"-";"F";"F"},MOD(K56,10)+1,1),"")</f>
        <v>N</v>
      </c>
      <c r="N56" s="22"/>
      <c r="O56" s="32"/>
      <c r="P56" s="31" t="str">
        <f>IF(K56&lt;&gt;"",_xlfn.XLOOKUP(K56,Feiertage!$A$3:$A$16,Feiertage!$B$3:$B$16,""),"")</f>
        <v/>
      </c>
      <c r="Q56" s="43"/>
      <c r="R56" s="6"/>
      <c r="T56" s="4">
        <f t="shared" si="21"/>
        <v>46283</v>
      </c>
      <c r="U56" s="5">
        <f t="shared" si="22"/>
        <v>46283</v>
      </c>
      <c r="V56" s="11" t="str" cm="1">
        <f t="array" ref="V56">IFERROR(INDEX({"M";"M";"N";"N";"-";"-";"-";"-";"F";"F"},MOD(T56,10)+1,1),"")</f>
        <v>N</v>
      </c>
      <c r="W56" s="22"/>
      <c r="X56" s="32"/>
      <c r="Y56" s="31" t="str">
        <f>IF(T56&lt;&gt;"",_xlfn.XLOOKUP(T56,Feiertage!$A$3:$A$16,Feiertage!$B$3:$B$16,""),"")</f>
        <v/>
      </c>
      <c r="Z56" s="43"/>
      <c r="AA56" s="6"/>
      <c r="AC56" s="4">
        <f t="shared" si="23"/>
        <v>46313</v>
      </c>
      <c r="AD56" s="5">
        <f t="shared" si="24"/>
        <v>46313</v>
      </c>
      <c r="AE56" s="11" t="str" cm="1">
        <f t="array" ref="AE56">IFERROR(INDEX({"M";"M";"N";"N";"-";"-";"-";"-";"F";"F"},MOD(AC56,10)+1,1),"")</f>
        <v>N</v>
      </c>
      <c r="AF56" s="22"/>
      <c r="AG56" s="32"/>
      <c r="AH56" s="31" t="str">
        <f>IF(AC56&lt;&gt;"",_xlfn.XLOOKUP(AC56,Feiertage!$A$3:$A$16,Feiertage!$B$3:$B$16,""),"")</f>
        <v/>
      </c>
      <c r="AI56" s="43"/>
      <c r="AJ56" s="6"/>
      <c r="AL56" s="4">
        <f t="shared" si="25"/>
        <v>46344</v>
      </c>
      <c r="AM56" s="5">
        <f t="shared" si="26"/>
        <v>46344</v>
      </c>
      <c r="AN56" s="11" t="str" cm="1">
        <f t="array" ref="AN56">IFERROR(INDEX({"M";"M";"N";"N";"-";"-";"-";"-";"F";"F"},MOD(AL56,10)+1,1),"")</f>
        <v>-</v>
      </c>
      <c r="AO56" s="22"/>
      <c r="AP56" s="32"/>
      <c r="AQ56" s="31" t="str">
        <f>IF(AL56&lt;&gt;"",_xlfn.XLOOKUP(AL56,Feiertage!$A$3:$A$16,Feiertage!$B$3:$B$16,""),"")</f>
        <v>Buß- und Bettag</v>
      </c>
      <c r="AR56" s="43"/>
      <c r="AS56" s="6" t="s">
        <v>106</v>
      </c>
      <c r="AU56" s="4">
        <f t="shared" si="27"/>
        <v>46374</v>
      </c>
      <c r="AV56" s="5">
        <f t="shared" si="28"/>
        <v>46374</v>
      </c>
      <c r="AW56" s="11" t="str" cm="1">
        <f t="array" ref="AW56">IFERROR(INDEX({"M";"M";"N";"N";"-";"-";"-";"-";"F";"F"},MOD(AU56,10)+1,1),"")</f>
        <v>-</v>
      </c>
      <c r="AX56" s="22"/>
      <c r="AY56" s="32"/>
      <c r="AZ56" s="31" t="str">
        <f>IF(AU56&lt;&gt;"",_xlfn.XLOOKUP(AU56,Feiertage!$A$3:$A$16,Feiertage!$B$3:$B$16,""),"")</f>
        <v/>
      </c>
      <c r="BA56" s="43"/>
      <c r="BB56" s="6"/>
    </row>
    <row r="57" spans="2:54" ht="21.9" customHeight="1" x14ac:dyDescent="0.65">
      <c r="B57" s="4">
        <f t="shared" si="17"/>
        <v>46222</v>
      </c>
      <c r="C57" s="5">
        <f t="shared" si="18"/>
        <v>46222</v>
      </c>
      <c r="D57" s="11" t="str" cm="1">
        <f t="array" ref="D57">IFERROR(INDEX({"M";"M";"N";"N";"-";"-";"-";"-";"F";"F"},MOD(B57,10)+1,1),"")</f>
        <v>N</v>
      </c>
      <c r="E57" s="22"/>
      <c r="F57" s="32"/>
      <c r="G57" s="31" t="str">
        <f>IF(B57&lt;&gt;"",_xlfn.XLOOKUP(B57,Feiertage!$A$3:$A$16,Feiertage!$B$3:$B$16,""),"")</f>
        <v/>
      </c>
      <c r="H57" s="43"/>
      <c r="I57" s="6"/>
      <c r="K57" s="4">
        <f t="shared" si="19"/>
        <v>46253</v>
      </c>
      <c r="L57" s="5">
        <f t="shared" si="20"/>
        <v>46253</v>
      </c>
      <c r="M57" s="11" t="str" cm="1">
        <f t="array" ref="M57">IFERROR(INDEX({"M";"M";"N";"N";"-";"-";"-";"-";"F";"F"},MOD(K57,10)+1,1),"")</f>
        <v>N</v>
      </c>
      <c r="N57" s="22"/>
      <c r="O57" s="32"/>
      <c r="P57" s="31" t="str">
        <f>IF(K57&lt;&gt;"",_xlfn.XLOOKUP(K57,Feiertage!$A$3:$A$16,Feiertage!$B$3:$B$16,""),"")</f>
        <v/>
      </c>
      <c r="Q57" s="43"/>
      <c r="R57" s="6"/>
      <c r="T57" s="4">
        <f t="shared" si="21"/>
        <v>46284</v>
      </c>
      <c r="U57" s="5">
        <f t="shared" si="22"/>
        <v>46284</v>
      </c>
      <c r="V57" s="11" t="str" cm="1">
        <f t="array" ref="V57">IFERROR(INDEX({"M";"M";"N";"N";"-";"-";"-";"-";"F";"F"},MOD(T57,10)+1,1),"")</f>
        <v>-</v>
      </c>
      <c r="W57" s="22"/>
      <c r="X57" s="32"/>
      <c r="Y57" s="31" t="str">
        <f>IF(T57&lt;&gt;"",_xlfn.XLOOKUP(T57,Feiertage!$A$3:$A$16,Feiertage!$B$3:$B$16,""),"")</f>
        <v/>
      </c>
      <c r="Z57" s="43"/>
      <c r="AA57" s="6"/>
      <c r="AC57" s="4">
        <f t="shared" si="23"/>
        <v>46314</v>
      </c>
      <c r="AD57" s="5">
        <f t="shared" si="24"/>
        <v>46314</v>
      </c>
      <c r="AE57" s="11" t="str" cm="1">
        <f t="array" ref="AE57">IFERROR(INDEX({"M";"M";"N";"N";"-";"-";"-";"-";"F";"F"},MOD(AC57,10)+1,1),"")</f>
        <v>-</v>
      </c>
      <c r="AF57" s="22"/>
      <c r="AG57" s="32"/>
      <c r="AH57" s="31" t="str">
        <f>IF(AC57&lt;&gt;"",_xlfn.XLOOKUP(AC57,Feiertage!$A$3:$A$16,Feiertage!$B$3:$B$16,""),"")</f>
        <v/>
      </c>
      <c r="AI57" s="43"/>
      <c r="AJ57" s="6" t="s">
        <v>101</v>
      </c>
      <c r="AL57" s="4">
        <f t="shared" si="25"/>
        <v>46345</v>
      </c>
      <c r="AM57" s="5">
        <f t="shared" si="26"/>
        <v>46345</v>
      </c>
      <c r="AN57" s="11" t="str" cm="1">
        <f t="array" ref="AN57">IFERROR(INDEX({"M";"M";"N";"N";"-";"-";"-";"-";"F";"F"},MOD(AL57,10)+1,1),"")</f>
        <v>-</v>
      </c>
      <c r="AO57" s="22"/>
      <c r="AP57" s="32"/>
      <c r="AQ57" s="31" t="str">
        <f>IF(AL57&lt;&gt;"",_xlfn.XLOOKUP(AL57,Feiertage!$A$3:$A$16,Feiertage!$B$3:$B$16,""),"")</f>
        <v/>
      </c>
      <c r="AR57" s="43"/>
      <c r="AS57" s="6"/>
      <c r="AU57" s="4">
        <f t="shared" si="27"/>
        <v>46375</v>
      </c>
      <c r="AV57" s="5">
        <f t="shared" si="28"/>
        <v>46375</v>
      </c>
      <c r="AW57" s="11" t="str" cm="1">
        <f t="array" ref="AW57">IFERROR(INDEX({"M";"M";"N";"N";"-";"-";"-";"-";"F";"F"},MOD(AU57,10)+1,1),"")</f>
        <v>-</v>
      </c>
      <c r="AX57" s="22"/>
      <c r="AY57" s="32"/>
      <c r="AZ57" s="31" t="str">
        <f>IF(AU57&lt;&gt;"",_xlfn.XLOOKUP(AU57,Feiertage!$A$3:$A$16,Feiertage!$B$3:$B$16,""),"")</f>
        <v/>
      </c>
      <c r="BA57" s="43"/>
      <c r="BB57" s="6"/>
    </row>
    <row r="58" spans="2:54" ht="21.9" customHeight="1" x14ac:dyDescent="0.65">
      <c r="B58" s="4">
        <f t="shared" si="17"/>
        <v>46223</v>
      </c>
      <c r="C58" s="5">
        <f t="shared" si="18"/>
        <v>46223</v>
      </c>
      <c r="D58" s="11" t="str" cm="1">
        <f t="array" ref="D58">IFERROR(INDEX({"M";"M";"N";"N";"-";"-";"-";"-";"F";"F"},MOD(B58,10)+1,1),"")</f>
        <v>N</v>
      </c>
      <c r="E58" s="22"/>
      <c r="F58" s="32"/>
      <c r="G58" s="31" t="str">
        <f>IF(B58&lt;&gt;"",_xlfn.XLOOKUP(B58,Feiertage!$A$3:$A$16,Feiertage!$B$3:$B$16,""),"")</f>
        <v/>
      </c>
      <c r="H58" s="43"/>
      <c r="I58" s="6"/>
      <c r="K58" s="4">
        <f t="shared" si="19"/>
        <v>46254</v>
      </c>
      <c r="L58" s="5">
        <f t="shared" si="20"/>
        <v>46254</v>
      </c>
      <c r="M58" s="11" t="str" cm="1">
        <f t="array" ref="M58">IFERROR(INDEX({"M";"M";"N";"N";"-";"-";"-";"-";"F";"F"},MOD(K58,10)+1,1),"")</f>
        <v>-</v>
      </c>
      <c r="N58" s="22"/>
      <c r="O58" s="32"/>
      <c r="P58" s="31" t="str">
        <f>IF(K58&lt;&gt;"",_xlfn.XLOOKUP(K58,Feiertage!$A$3:$A$16,Feiertage!$B$3:$B$16,""),"")</f>
        <v/>
      </c>
      <c r="Q58" s="43"/>
      <c r="R58" s="6" t="s">
        <v>97</v>
      </c>
      <c r="T58" s="4">
        <f t="shared" si="21"/>
        <v>46285</v>
      </c>
      <c r="U58" s="5">
        <f t="shared" si="22"/>
        <v>46285</v>
      </c>
      <c r="V58" s="11" t="str" cm="1">
        <f t="array" ref="V58">IFERROR(INDEX({"M";"M";"N";"N";"-";"-";"-";"-";"F";"F"},MOD(T58,10)+1,1),"")</f>
        <v>-</v>
      </c>
      <c r="W58" s="22"/>
      <c r="X58" s="32"/>
      <c r="Y58" s="31" t="str">
        <f>IF(T58&lt;&gt;"",_xlfn.XLOOKUP(T58,Feiertage!$A$3:$A$16,Feiertage!$B$3:$B$16,""),"")</f>
        <v/>
      </c>
      <c r="Z58" s="43"/>
      <c r="AA58" s="6"/>
      <c r="AC58" s="4">
        <f t="shared" si="23"/>
        <v>46315</v>
      </c>
      <c r="AD58" s="5">
        <f t="shared" si="24"/>
        <v>46315</v>
      </c>
      <c r="AE58" s="11" t="str" cm="1">
        <f t="array" ref="AE58">IFERROR(INDEX({"M";"M";"N";"N";"-";"-";"-";"-";"F";"F"},MOD(AC58,10)+1,1),"")</f>
        <v>-</v>
      </c>
      <c r="AF58" s="22"/>
      <c r="AG58" s="32"/>
      <c r="AH58" s="31" t="str">
        <f>IF(AC58&lt;&gt;"",_xlfn.XLOOKUP(AC58,Feiertage!$A$3:$A$16,Feiertage!$B$3:$B$16,""),"")</f>
        <v/>
      </c>
      <c r="AI58" s="43"/>
      <c r="AJ58" s="6"/>
      <c r="AL58" s="4">
        <f t="shared" si="25"/>
        <v>46346</v>
      </c>
      <c r="AM58" s="5">
        <f t="shared" si="26"/>
        <v>46346</v>
      </c>
      <c r="AN58" s="11" t="str" cm="1">
        <f t="array" ref="AN58">IFERROR(INDEX({"M";"M";"N";"N";"-";"-";"-";"-";"F";"F"},MOD(AL58,10)+1,1),"")</f>
        <v>-</v>
      </c>
      <c r="AO58" s="22"/>
      <c r="AP58" s="32"/>
      <c r="AQ58" s="31" t="str">
        <f>IF(AL58&lt;&gt;"",_xlfn.XLOOKUP(AL58,Feiertage!$A$3:$A$16,Feiertage!$B$3:$B$16,""),"")</f>
        <v/>
      </c>
      <c r="AR58" s="43"/>
      <c r="AS58" s="6"/>
      <c r="AU58" s="4">
        <f t="shared" si="27"/>
        <v>46376</v>
      </c>
      <c r="AV58" s="5">
        <f t="shared" si="28"/>
        <v>46376</v>
      </c>
      <c r="AW58" s="11" t="str" cm="1">
        <f t="array" ref="AW58">IFERROR(INDEX({"M";"M";"N";"N";"-";"-";"-";"-";"F";"F"},MOD(AU58,10)+1,1),"")</f>
        <v>-</v>
      </c>
      <c r="AX58" s="22"/>
      <c r="AY58" s="32"/>
      <c r="AZ58" s="31" t="str">
        <f>IF(AU58&lt;&gt;"",_xlfn.XLOOKUP(AU58,Feiertage!$A$3:$A$16,Feiertage!$B$3:$B$16,""),"")</f>
        <v/>
      </c>
      <c r="BA58" s="43"/>
      <c r="BB58" s="6"/>
    </row>
    <row r="59" spans="2:54" ht="21.9" customHeight="1" x14ac:dyDescent="0.65">
      <c r="B59" s="4">
        <f t="shared" si="17"/>
        <v>46224</v>
      </c>
      <c r="C59" s="5">
        <f t="shared" si="18"/>
        <v>46224</v>
      </c>
      <c r="D59" s="11" t="str" cm="1">
        <f t="array" ref="D59">IFERROR(INDEX({"M";"M";"N";"N";"-";"-";"-";"-";"F";"F"},MOD(B59,10)+1,1),"")</f>
        <v>-</v>
      </c>
      <c r="E59" s="22"/>
      <c r="F59" s="32"/>
      <c r="G59" s="31" t="str">
        <f>IF(B59&lt;&gt;"",_xlfn.XLOOKUP(B59,Feiertage!$A$3:$A$16,Feiertage!$B$3:$B$16,""),"")</f>
        <v/>
      </c>
      <c r="H59" s="43"/>
      <c r="I59" s="6"/>
      <c r="K59" s="4">
        <f t="shared" si="19"/>
        <v>46255</v>
      </c>
      <c r="L59" s="5">
        <f t="shared" si="20"/>
        <v>46255</v>
      </c>
      <c r="M59" s="11" t="str" cm="1">
        <f t="array" ref="M59">IFERROR(INDEX({"M";"M";"N";"N";"-";"-";"-";"-";"F";"F"},MOD(K59,10)+1,1),"")</f>
        <v>-</v>
      </c>
      <c r="N59" s="22"/>
      <c r="O59" s="32"/>
      <c r="P59" s="31" t="str">
        <f>IF(K59&lt;&gt;"",_xlfn.XLOOKUP(K59,Feiertage!$A$3:$A$16,Feiertage!$B$3:$B$16,""),"")</f>
        <v/>
      </c>
      <c r="Q59" s="43"/>
      <c r="R59" s="6"/>
      <c r="T59" s="4">
        <f t="shared" si="21"/>
        <v>46286</v>
      </c>
      <c r="U59" s="5">
        <f t="shared" si="22"/>
        <v>46286</v>
      </c>
      <c r="V59" s="11" t="str" cm="1">
        <f t="array" ref="V59">IFERROR(INDEX({"M";"M";"N";"N";"-";"-";"-";"-";"F";"F"},MOD(T59,10)+1,1),"")</f>
        <v>-</v>
      </c>
      <c r="W59" s="22"/>
      <c r="X59" s="32"/>
      <c r="Y59" s="31" t="str">
        <f>IF(T59&lt;&gt;"",_xlfn.XLOOKUP(T59,Feiertage!$A$3:$A$16,Feiertage!$B$3:$B$16,""),"")</f>
        <v/>
      </c>
      <c r="Z59" s="43"/>
      <c r="AA59" s="6"/>
      <c r="AC59" s="4">
        <f t="shared" si="23"/>
        <v>46316</v>
      </c>
      <c r="AD59" s="5">
        <f t="shared" si="24"/>
        <v>46316</v>
      </c>
      <c r="AE59" s="11" t="str" cm="1">
        <f t="array" ref="AE59">IFERROR(INDEX({"M";"M";"N";"N";"-";"-";"-";"-";"F";"F"},MOD(AC59,10)+1,1),"")</f>
        <v>-</v>
      </c>
      <c r="AF59" s="22"/>
      <c r="AG59" s="32"/>
      <c r="AH59" s="31" t="str">
        <f>IF(AC59&lt;&gt;"",_xlfn.XLOOKUP(AC59,Feiertage!$A$3:$A$16,Feiertage!$B$3:$B$16,""),"")</f>
        <v/>
      </c>
      <c r="AI59" s="43"/>
      <c r="AJ59" s="6"/>
      <c r="AL59" s="4">
        <f t="shared" si="25"/>
        <v>46347</v>
      </c>
      <c r="AM59" s="5">
        <f t="shared" si="26"/>
        <v>46347</v>
      </c>
      <c r="AN59" s="11" t="str" cm="1">
        <f t="array" ref="AN59">IFERROR(INDEX({"M";"M";"N";"N";"-";"-";"-";"-";"F";"F"},MOD(AL59,10)+1,1),"")</f>
        <v>-</v>
      </c>
      <c r="AO59" s="22"/>
      <c r="AP59" s="32"/>
      <c r="AQ59" s="31" t="str">
        <f>IF(AL59&lt;&gt;"",_xlfn.XLOOKUP(AL59,Feiertage!$A$3:$A$16,Feiertage!$B$3:$B$16,""),"")</f>
        <v/>
      </c>
      <c r="AR59" s="43"/>
      <c r="AS59" s="6" t="s">
        <v>107</v>
      </c>
      <c r="AU59" s="4">
        <f t="shared" si="27"/>
        <v>46377</v>
      </c>
      <c r="AV59" s="5">
        <f t="shared" si="28"/>
        <v>46377</v>
      </c>
      <c r="AW59" s="11" t="str" cm="1">
        <f t="array" ref="AW59">IFERROR(INDEX({"M";"M";"N";"N";"-";"-";"-";"-";"F";"F"},MOD(AU59,10)+1,1),"")</f>
        <v>-</v>
      </c>
      <c r="AX59" s="22"/>
      <c r="AY59" s="32"/>
      <c r="AZ59" s="31" t="str">
        <f>IF(AU59&lt;&gt;"",_xlfn.XLOOKUP(AU59,Feiertage!$A$3:$A$16,Feiertage!$B$3:$B$16,""),"")</f>
        <v/>
      </c>
      <c r="BA59" s="43"/>
      <c r="BB59" s="6"/>
    </row>
    <row r="60" spans="2:54" ht="21.9" customHeight="1" x14ac:dyDescent="0.65">
      <c r="B60" s="4">
        <f t="shared" si="17"/>
        <v>46225</v>
      </c>
      <c r="C60" s="5">
        <f t="shared" si="18"/>
        <v>46225</v>
      </c>
      <c r="D60" s="11" t="str" cm="1">
        <f t="array" ref="D60">IFERROR(INDEX({"M";"M";"N";"N";"-";"-";"-";"-";"F";"F"},MOD(B60,10)+1,1),"")</f>
        <v>-</v>
      </c>
      <c r="E60" s="22"/>
      <c r="F60" s="32"/>
      <c r="G60" s="31" t="str">
        <f>IF(B60&lt;&gt;"",_xlfn.XLOOKUP(B60,Feiertage!$A$3:$A$16,Feiertage!$B$3:$B$16,""),"")</f>
        <v/>
      </c>
      <c r="H60" s="43"/>
      <c r="I60" s="6"/>
      <c r="K60" s="4">
        <f t="shared" si="19"/>
        <v>46256</v>
      </c>
      <c r="L60" s="5">
        <f t="shared" si="20"/>
        <v>46256</v>
      </c>
      <c r="M60" s="11" t="str" cm="1">
        <f t="array" ref="M60">IFERROR(INDEX({"M";"M";"N";"N";"-";"-";"-";"-";"F";"F"},MOD(K60,10)+1,1),"")</f>
        <v>-</v>
      </c>
      <c r="N60" s="22"/>
      <c r="O60" s="32"/>
      <c r="P60" s="31" t="str">
        <f>IF(K60&lt;&gt;"",_xlfn.XLOOKUP(K60,Feiertage!$A$3:$A$16,Feiertage!$B$3:$B$16,""),"")</f>
        <v/>
      </c>
      <c r="Q60" s="43"/>
      <c r="R60" s="6"/>
      <c r="T60" s="4">
        <f t="shared" si="21"/>
        <v>46287</v>
      </c>
      <c r="U60" s="5">
        <f t="shared" si="22"/>
        <v>46287</v>
      </c>
      <c r="V60" s="11" t="str" cm="1">
        <f t="array" ref="V60">IFERROR(INDEX({"M";"M";"N";"N";"-";"-";"-";"-";"F";"F"},MOD(T60,10)+1,1),"")</f>
        <v>-</v>
      </c>
      <c r="W60" s="22"/>
      <c r="X60" s="32"/>
      <c r="Y60" s="31" t="str">
        <f>IF(T60&lt;&gt;"",_xlfn.XLOOKUP(T60,Feiertage!$A$3:$A$16,Feiertage!$B$3:$B$16,""),"")</f>
        <v/>
      </c>
      <c r="Z60" s="43"/>
      <c r="AA60" s="6"/>
      <c r="AC60" s="4">
        <f t="shared" si="23"/>
        <v>46317</v>
      </c>
      <c r="AD60" s="5">
        <f t="shared" si="24"/>
        <v>46317</v>
      </c>
      <c r="AE60" s="11" t="str" cm="1">
        <f t="array" ref="AE60">IFERROR(INDEX({"M";"M";"N";"N";"-";"-";"-";"-";"F";"F"},MOD(AC60,10)+1,1),"")</f>
        <v>-</v>
      </c>
      <c r="AF60" s="22"/>
      <c r="AG60" s="32"/>
      <c r="AH60" s="31" t="str">
        <f>IF(AC60&lt;&gt;"",_xlfn.XLOOKUP(AC60,Feiertage!$A$3:$A$16,Feiertage!$B$3:$B$16,""),"")</f>
        <v/>
      </c>
      <c r="AI60" s="43"/>
      <c r="AJ60" s="6"/>
      <c r="AL60" s="4">
        <f t="shared" si="25"/>
        <v>46348</v>
      </c>
      <c r="AM60" s="5">
        <f t="shared" si="26"/>
        <v>46348</v>
      </c>
      <c r="AN60" s="11" t="str" cm="1">
        <f t="array" ref="AN60">IFERROR(INDEX({"M";"M";"N";"N";"-";"-";"-";"-";"F";"F"},MOD(AL60,10)+1,1),"")</f>
        <v>F</v>
      </c>
      <c r="AO60" s="22"/>
      <c r="AP60" s="32"/>
      <c r="AQ60" s="31" t="str">
        <f>IF(AL60&lt;&gt;"",_xlfn.XLOOKUP(AL60,Feiertage!$A$3:$A$16,Feiertage!$B$3:$B$16,""),"")</f>
        <v/>
      </c>
      <c r="AR60" s="43"/>
      <c r="AS60" s="6"/>
      <c r="AU60" s="4">
        <f t="shared" si="27"/>
        <v>46378</v>
      </c>
      <c r="AV60" s="5">
        <f t="shared" si="28"/>
        <v>46378</v>
      </c>
      <c r="AW60" s="11" t="str" cm="1">
        <f t="array" ref="AW60">IFERROR(INDEX({"M";"M";"N";"N";"-";"-";"-";"-";"F";"F"},MOD(AU60,10)+1,1),"")</f>
        <v>F</v>
      </c>
      <c r="AX60" s="22" t="s">
        <v>60</v>
      </c>
      <c r="AY60" s="32"/>
      <c r="AZ60" s="31" t="str">
        <f>IF(AU60&lt;&gt;"",_xlfn.XLOOKUP(AU60,Feiertage!$A$3:$A$16,Feiertage!$B$3:$B$16,""),"")</f>
        <v/>
      </c>
      <c r="BA60" s="43" t="s">
        <v>60</v>
      </c>
      <c r="BB60" s="6"/>
    </row>
    <row r="61" spans="2:54" ht="21.9" customHeight="1" x14ac:dyDescent="0.65">
      <c r="B61" s="4">
        <f t="shared" si="17"/>
        <v>46226</v>
      </c>
      <c r="C61" s="5">
        <f t="shared" si="18"/>
        <v>46226</v>
      </c>
      <c r="D61" s="11" t="str" cm="1">
        <f t="array" ref="D61">IFERROR(INDEX({"M";"M";"N";"N";"-";"-";"-";"-";"F";"F"},MOD(B61,10)+1,1),"")</f>
        <v>-</v>
      </c>
      <c r="E61" s="22"/>
      <c r="F61" s="32"/>
      <c r="G61" s="31" t="str">
        <f>IF(B61&lt;&gt;"",_xlfn.XLOOKUP(B61,Feiertage!$A$3:$A$16,Feiertage!$B$3:$B$16,""),"")</f>
        <v/>
      </c>
      <c r="H61" s="43" t="s">
        <v>60</v>
      </c>
      <c r="I61" s="6"/>
      <c r="K61" s="4">
        <f t="shared" si="19"/>
        <v>46257</v>
      </c>
      <c r="L61" s="5">
        <f t="shared" si="20"/>
        <v>46257</v>
      </c>
      <c r="M61" s="11" t="str" cm="1">
        <f t="array" ref="M61">IFERROR(INDEX({"M";"M";"N";"N";"-";"-";"-";"-";"F";"F"},MOD(K61,10)+1,1),"")</f>
        <v>-</v>
      </c>
      <c r="N61" s="22"/>
      <c r="O61" s="32"/>
      <c r="P61" s="31" t="str">
        <f>IF(K61&lt;&gt;"",_xlfn.XLOOKUP(K61,Feiertage!$A$3:$A$16,Feiertage!$B$3:$B$16,""),"")</f>
        <v/>
      </c>
      <c r="Q61" s="43"/>
      <c r="R61" s="6"/>
      <c r="T61" s="4">
        <f t="shared" si="21"/>
        <v>46288</v>
      </c>
      <c r="U61" s="5">
        <f t="shared" si="22"/>
        <v>46288</v>
      </c>
      <c r="V61" s="11" t="str" cm="1">
        <f t="array" ref="V61">IFERROR(INDEX({"M";"M";"N";"N";"-";"-";"-";"-";"F";"F"},MOD(T61,10)+1,1),"")</f>
        <v>F</v>
      </c>
      <c r="W61" s="22"/>
      <c r="X61" s="32"/>
      <c r="Y61" s="31" t="str">
        <f>IF(T61&lt;&gt;"",_xlfn.XLOOKUP(T61,Feiertage!$A$3:$A$16,Feiertage!$B$3:$B$16,""),"")</f>
        <v/>
      </c>
      <c r="Z61" s="43"/>
      <c r="AA61" s="6"/>
      <c r="AC61" s="4">
        <f t="shared" si="23"/>
        <v>46318</v>
      </c>
      <c r="AD61" s="5">
        <f t="shared" si="24"/>
        <v>46318</v>
      </c>
      <c r="AE61" s="11" t="str" cm="1">
        <f t="array" ref="AE61">IFERROR(INDEX({"M";"M";"N";"N";"-";"-";"-";"-";"F";"F"},MOD(AC61,10)+1,1),"")</f>
        <v>F</v>
      </c>
      <c r="AF61" s="22"/>
      <c r="AG61" s="32"/>
      <c r="AH61" s="31" t="str">
        <f>IF(AC61&lt;&gt;"",_xlfn.XLOOKUP(AC61,Feiertage!$A$3:$A$16,Feiertage!$B$3:$B$16,""),"")</f>
        <v/>
      </c>
      <c r="AI61" s="43"/>
      <c r="AJ61" s="6"/>
      <c r="AL61" s="4">
        <f t="shared" si="25"/>
        <v>46349</v>
      </c>
      <c r="AM61" s="5">
        <f t="shared" si="26"/>
        <v>46349</v>
      </c>
      <c r="AN61" s="11" t="str" cm="1">
        <f t="array" ref="AN61">IFERROR(INDEX({"M";"M";"N";"N";"-";"-";"-";"-";"F";"F"},MOD(AL61,10)+1,1),"")</f>
        <v>F</v>
      </c>
      <c r="AO61" s="22"/>
      <c r="AP61" s="32"/>
      <c r="AQ61" s="31" t="str">
        <f>IF(AL61&lt;&gt;"",_xlfn.XLOOKUP(AL61,Feiertage!$A$3:$A$16,Feiertage!$B$3:$B$16,""),"")</f>
        <v/>
      </c>
      <c r="AR61" s="43"/>
      <c r="AS61" s="6"/>
      <c r="AU61" s="4">
        <f t="shared" si="27"/>
        <v>46379</v>
      </c>
      <c r="AV61" s="5">
        <f t="shared" si="28"/>
        <v>46379</v>
      </c>
      <c r="AW61" s="11" t="str" cm="1">
        <f t="array" ref="AW61">IFERROR(INDEX({"M";"M";"N";"N";"-";"-";"-";"-";"F";"F"},MOD(AU61,10)+1,1),"")</f>
        <v>F</v>
      </c>
      <c r="AX61" s="22" t="s">
        <v>60</v>
      </c>
      <c r="AY61" s="32"/>
      <c r="AZ61" s="31" t="str">
        <f>IF(AU61&lt;&gt;"",_xlfn.XLOOKUP(AU61,Feiertage!$A$3:$A$16,Feiertage!$B$3:$B$16,""),"")</f>
        <v/>
      </c>
      <c r="BA61" s="43" t="s">
        <v>60</v>
      </c>
      <c r="BB61" s="6"/>
    </row>
    <row r="62" spans="2:54" ht="21.9" customHeight="1" x14ac:dyDescent="0.65">
      <c r="B62" s="4">
        <f t="shared" si="17"/>
        <v>46227</v>
      </c>
      <c r="C62" s="5">
        <f t="shared" si="18"/>
        <v>46227</v>
      </c>
      <c r="D62" s="11" t="str" cm="1">
        <f t="array" ref="D62">IFERROR(INDEX({"M";"M";"N";"N";"-";"-";"-";"-";"F";"F"},MOD(B62,10)+1,1),"")</f>
        <v>-</v>
      </c>
      <c r="E62" s="22"/>
      <c r="F62" s="32"/>
      <c r="G62" s="31" t="str">
        <f>IF(B62&lt;&gt;"",_xlfn.XLOOKUP(B62,Feiertage!$A$3:$A$16,Feiertage!$B$3:$B$16,""),"")</f>
        <v/>
      </c>
      <c r="H62" s="43" t="s">
        <v>60</v>
      </c>
      <c r="I62" s="6"/>
      <c r="K62" s="4">
        <f t="shared" si="19"/>
        <v>46258</v>
      </c>
      <c r="L62" s="5">
        <f t="shared" si="20"/>
        <v>46258</v>
      </c>
      <c r="M62" s="11" t="str" cm="1">
        <f t="array" ref="M62">IFERROR(INDEX({"M";"M";"N";"N";"-";"-";"-";"-";"F";"F"},MOD(K62,10)+1,1),"")</f>
        <v>F</v>
      </c>
      <c r="N62" s="22"/>
      <c r="O62" s="32"/>
      <c r="P62" s="31" t="str">
        <f>IF(K62&lt;&gt;"",_xlfn.XLOOKUP(K62,Feiertage!$A$3:$A$16,Feiertage!$B$3:$B$16,""),"")</f>
        <v/>
      </c>
      <c r="Q62" s="43"/>
      <c r="R62" s="6"/>
      <c r="T62" s="4">
        <f t="shared" si="21"/>
        <v>46289</v>
      </c>
      <c r="U62" s="5">
        <f t="shared" si="22"/>
        <v>46289</v>
      </c>
      <c r="V62" s="11" t="str" cm="1">
        <f t="array" ref="V62">IFERROR(INDEX({"M";"M";"N";"N";"-";"-";"-";"-";"F";"F"},MOD(T62,10)+1,1),"")</f>
        <v>F</v>
      </c>
      <c r="W62" s="22"/>
      <c r="X62" s="32"/>
      <c r="Y62" s="31" t="str">
        <f>IF(T62&lt;&gt;"",_xlfn.XLOOKUP(T62,Feiertage!$A$3:$A$16,Feiertage!$B$3:$B$16,""),"")</f>
        <v/>
      </c>
      <c r="Z62" s="43"/>
      <c r="AA62" s="6"/>
      <c r="AC62" s="4">
        <f t="shared" si="23"/>
        <v>46319</v>
      </c>
      <c r="AD62" s="5">
        <f t="shared" si="24"/>
        <v>46319</v>
      </c>
      <c r="AE62" s="11" t="str" cm="1">
        <f t="array" ref="AE62">IFERROR(INDEX({"M";"M";"N";"N";"-";"-";"-";"-";"F";"F"},MOD(AC62,10)+1,1),"")</f>
        <v>F</v>
      </c>
      <c r="AF62" s="22"/>
      <c r="AG62" s="32"/>
      <c r="AH62" s="31" t="str">
        <f>IF(AC62&lt;&gt;"",_xlfn.XLOOKUP(AC62,Feiertage!$A$3:$A$16,Feiertage!$B$3:$B$16,""),"")</f>
        <v/>
      </c>
      <c r="AI62" s="43"/>
      <c r="AJ62" s="6"/>
      <c r="AL62" s="4">
        <f t="shared" si="25"/>
        <v>46350</v>
      </c>
      <c r="AM62" s="5">
        <f t="shared" si="26"/>
        <v>46350</v>
      </c>
      <c r="AN62" s="11" t="str" cm="1">
        <f t="array" ref="AN62">IFERROR(INDEX({"M";"M";"N";"N";"-";"-";"-";"-";"F";"F"},MOD(AL62,10)+1,1),"")</f>
        <v>M</v>
      </c>
      <c r="AO62" s="22"/>
      <c r="AP62" s="32"/>
      <c r="AQ62" s="31" t="str">
        <f>IF(AL62&lt;&gt;"",_xlfn.XLOOKUP(AL62,Feiertage!$A$3:$A$16,Feiertage!$B$3:$B$16,""),"")</f>
        <v/>
      </c>
      <c r="AR62" s="43"/>
      <c r="AS62" s="6"/>
      <c r="AU62" s="4">
        <f t="shared" si="27"/>
        <v>46380</v>
      </c>
      <c r="AV62" s="5">
        <f t="shared" si="28"/>
        <v>46380</v>
      </c>
      <c r="AW62" s="11" t="str" cm="1">
        <f t="array" ref="AW62">IFERROR(INDEX({"M";"M";"N";"N";"-";"-";"-";"-";"F";"F"},MOD(AU62,10)+1,1),"")</f>
        <v>M</v>
      </c>
      <c r="AX62" s="38" t="s">
        <v>54</v>
      </c>
      <c r="AY62" s="32"/>
      <c r="AZ62" s="31" t="str">
        <f>IF(AU62&lt;&gt;"",_xlfn.XLOOKUP(AU62,Feiertage!$A$3:$A$16,Feiertage!$B$3:$B$16,""),"")</f>
        <v/>
      </c>
      <c r="BA62" s="43" t="s">
        <v>60</v>
      </c>
      <c r="BB62" s="6"/>
    </row>
    <row r="63" spans="2:54" ht="21.9" customHeight="1" x14ac:dyDescent="0.65">
      <c r="B63" s="4">
        <f t="shared" si="17"/>
        <v>46228</v>
      </c>
      <c r="C63" s="5">
        <f t="shared" si="18"/>
        <v>46228</v>
      </c>
      <c r="D63" s="11" t="str" cm="1">
        <f t="array" ref="D63">IFERROR(INDEX({"M";"M";"N";"N";"-";"-";"-";"-";"F";"F"},MOD(B63,10)+1,1),"")</f>
        <v>F</v>
      </c>
      <c r="E63" s="22" t="s">
        <v>60</v>
      </c>
      <c r="F63" s="32"/>
      <c r="G63" s="31" t="str">
        <f>IF(B63&lt;&gt;"",_xlfn.XLOOKUP(B63,Feiertage!$A$3:$A$16,Feiertage!$B$3:$B$16,""),"")</f>
        <v/>
      </c>
      <c r="H63" s="43"/>
      <c r="I63" s="6"/>
      <c r="K63" s="4">
        <f t="shared" si="19"/>
        <v>46259</v>
      </c>
      <c r="L63" s="5">
        <f t="shared" si="20"/>
        <v>46259</v>
      </c>
      <c r="M63" s="11" t="str" cm="1">
        <f t="array" ref="M63">IFERROR(INDEX({"M";"M";"N";"N";"-";"-";"-";"-";"F";"F"},MOD(K63,10)+1,1),"")</f>
        <v>F</v>
      </c>
      <c r="N63" s="22"/>
      <c r="O63" s="32"/>
      <c r="P63" s="31" t="str">
        <f>IF(K63&lt;&gt;"",_xlfn.XLOOKUP(K63,Feiertage!$A$3:$A$16,Feiertage!$B$3:$B$16,""),"")</f>
        <v/>
      </c>
      <c r="Q63" s="43"/>
      <c r="R63" s="6"/>
      <c r="T63" s="4">
        <f t="shared" si="21"/>
        <v>46290</v>
      </c>
      <c r="U63" s="5">
        <f t="shared" si="22"/>
        <v>46290</v>
      </c>
      <c r="V63" s="11" t="str" cm="1">
        <f t="array" ref="V63">IFERROR(INDEX({"M";"M";"N";"N";"-";"-";"-";"-";"F";"F"},MOD(T63,10)+1,1),"")</f>
        <v>M</v>
      </c>
      <c r="W63" s="22"/>
      <c r="X63" s="32"/>
      <c r="Y63" s="31" t="str">
        <f>IF(T63&lt;&gt;"",_xlfn.XLOOKUP(T63,Feiertage!$A$3:$A$16,Feiertage!$B$3:$B$16,""),"")</f>
        <v/>
      </c>
      <c r="Z63" s="43"/>
      <c r="AA63" s="6"/>
      <c r="AC63" s="4">
        <f t="shared" si="23"/>
        <v>46320</v>
      </c>
      <c r="AD63" s="5">
        <f t="shared" si="24"/>
        <v>46320</v>
      </c>
      <c r="AE63" s="11" t="str" cm="1">
        <f t="array" ref="AE63">IFERROR(INDEX({"M";"M";"N";"N";"-";"-";"-";"-";"F";"F"},MOD(AC63,10)+1,1),"")</f>
        <v>M</v>
      </c>
      <c r="AF63" s="22"/>
      <c r="AG63" s="32"/>
      <c r="AH63" s="31" t="str">
        <f>IF(AC63&lt;&gt;"",_xlfn.XLOOKUP(AC63,Feiertage!$A$3:$A$16,Feiertage!$B$3:$B$16,""),"")</f>
        <v/>
      </c>
      <c r="AI63" s="43"/>
      <c r="AJ63" s="6"/>
      <c r="AL63" s="4">
        <f t="shared" si="25"/>
        <v>46351</v>
      </c>
      <c r="AM63" s="5">
        <f t="shared" si="26"/>
        <v>46351</v>
      </c>
      <c r="AN63" s="11" t="str" cm="1">
        <f t="array" ref="AN63">IFERROR(INDEX({"M";"M";"N";"N";"-";"-";"-";"-";"F";"F"},MOD(AL63,10)+1,1),"")</f>
        <v>M</v>
      </c>
      <c r="AO63" s="22"/>
      <c r="AP63" s="32"/>
      <c r="AQ63" s="31" t="str">
        <f>IF(AL63&lt;&gt;"",_xlfn.XLOOKUP(AL63,Feiertage!$A$3:$A$16,Feiertage!$B$3:$B$16,""),"")</f>
        <v/>
      </c>
      <c r="AR63" s="43"/>
      <c r="AS63" s="6"/>
      <c r="AU63" s="4">
        <f t="shared" si="27"/>
        <v>46381</v>
      </c>
      <c r="AV63" s="5">
        <f t="shared" si="28"/>
        <v>46381</v>
      </c>
      <c r="AW63" s="11" t="str" cm="1">
        <f t="array" ref="AW63">IFERROR(INDEX({"M";"M";"N";"N";"-";"-";"-";"-";"F";"F"},MOD(AU63,10)+1,1),"")</f>
        <v>M</v>
      </c>
      <c r="AX63" s="38" t="s">
        <v>54</v>
      </c>
      <c r="AY63" s="32"/>
      <c r="AZ63" s="31" t="str">
        <f>IF(AU63&lt;&gt;"",_xlfn.XLOOKUP(AU63,Feiertage!$A$3:$A$16,Feiertage!$B$3:$B$16,""),"")</f>
        <v>1. Weihnachtsfeiertag</v>
      </c>
      <c r="BA63" s="43" t="s">
        <v>60</v>
      </c>
      <c r="BB63" s="6"/>
    </row>
    <row r="64" spans="2:54" ht="21.9" customHeight="1" x14ac:dyDescent="0.65">
      <c r="B64" s="4">
        <f t="shared" si="17"/>
        <v>46229</v>
      </c>
      <c r="C64" s="5">
        <f t="shared" si="18"/>
        <v>46229</v>
      </c>
      <c r="D64" s="11" t="str" cm="1">
        <f t="array" ref="D64">IFERROR(INDEX({"M";"M";"N";"N";"-";"-";"-";"-";"F";"F"},MOD(B64,10)+1,1),"")</f>
        <v>F</v>
      </c>
      <c r="E64" s="22" t="s">
        <v>60</v>
      </c>
      <c r="F64" s="32"/>
      <c r="G64" s="31" t="str">
        <f>IF(B64&lt;&gt;"",_xlfn.XLOOKUP(B64,Feiertage!$A$3:$A$16,Feiertage!$B$3:$B$16,""),"")</f>
        <v/>
      </c>
      <c r="H64" s="43"/>
      <c r="I64" s="6"/>
      <c r="K64" s="4">
        <f t="shared" si="19"/>
        <v>46260</v>
      </c>
      <c r="L64" s="5">
        <f t="shared" si="20"/>
        <v>46260</v>
      </c>
      <c r="M64" s="11" t="str" cm="1">
        <f t="array" ref="M64">IFERROR(INDEX({"M";"M";"N";"N";"-";"-";"-";"-";"F";"F"},MOD(K64,10)+1,1),"")</f>
        <v>M</v>
      </c>
      <c r="N64" s="22"/>
      <c r="O64" s="32"/>
      <c r="P64" s="31" t="str">
        <f>IF(K64&lt;&gt;"",_xlfn.XLOOKUP(K64,Feiertage!$A$3:$A$16,Feiertage!$B$3:$B$16,""),"")</f>
        <v/>
      </c>
      <c r="Q64" s="43"/>
      <c r="R64" s="6"/>
      <c r="T64" s="4">
        <f t="shared" si="21"/>
        <v>46291</v>
      </c>
      <c r="U64" s="5">
        <f t="shared" si="22"/>
        <v>46291</v>
      </c>
      <c r="V64" s="11" t="str" cm="1">
        <f t="array" ref="V64">IFERROR(INDEX({"M";"M";"N";"N";"-";"-";"-";"-";"F";"F"},MOD(T64,10)+1,1),"")</f>
        <v>M</v>
      </c>
      <c r="W64" s="22"/>
      <c r="X64" s="32"/>
      <c r="Y64" s="31" t="str">
        <f>IF(T64&lt;&gt;"",_xlfn.XLOOKUP(T64,Feiertage!$A$3:$A$16,Feiertage!$B$3:$B$16,""),"")</f>
        <v/>
      </c>
      <c r="Z64" s="43"/>
      <c r="AA64" s="6"/>
      <c r="AC64" s="4">
        <f t="shared" si="23"/>
        <v>46321</v>
      </c>
      <c r="AD64" s="5">
        <f t="shared" si="24"/>
        <v>46321</v>
      </c>
      <c r="AE64" s="11" t="str" cm="1">
        <f t="array" ref="AE64">IFERROR(INDEX({"M";"M";"N";"N";"-";"-";"-";"-";"F";"F"},MOD(AC64,10)+1,1),"")</f>
        <v>M</v>
      </c>
      <c r="AF64" s="22"/>
      <c r="AG64" s="32"/>
      <c r="AH64" s="31" t="str">
        <f>IF(AC64&lt;&gt;"",_xlfn.XLOOKUP(AC64,Feiertage!$A$3:$A$16,Feiertage!$B$3:$B$16,""),"")</f>
        <v/>
      </c>
      <c r="AI64" s="43"/>
      <c r="AJ64" s="6"/>
      <c r="AL64" s="4">
        <f t="shared" si="25"/>
        <v>46352</v>
      </c>
      <c r="AM64" s="5">
        <f t="shared" si="26"/>
        <v>46352</v>
      </c>
      <c r="AN64" s="11" t="str" cm="1">
        <f t="array" ref="AN64">IFERROR(INDEX({"M";"M";"N";"N";"-";"-";"-";"-";"F";"F"},MOD(AL64,10)+1,1),"")</f>
        <v>N</v>
      </c>
      <c r="AO64" s="22" t="s">
        <v>60</v>
      </c>
      <c r="AP64" s="32"/>
      <c r="AQ64" s="31" t="str">
        <f>IF(AL64&lt;&gt;"",_xlfn.XLOOKUP(AL64,Feiertage!$A$3:$A$16,Feiertage!$B$3:$B$16,""),"")</f>
        <v/>
      </c>
      <c r="AR64" s="43"/>
      <c r="AS64" s="6"/>
      <c r="AU64" s="4">
        <f t="shared" si="27"/>
        <v>46382</v>
      </c>
      <c r="AV64" s="5">
        <f t="shared" si="28"/>
        <v>46382</v>
      </c>
      <c r="AW64" s="11" t="str" cm="1">
        <f t="array" ref="AW64">IFERROR(INDEX({"M";"M";"N";"N";"-";"-";"-";"-";"F";"F"},MOD(AU64,10)+1,1),"")</f>
        <v>N</v>
      </c>
      <c r="AX64" s="38" t="s">
        <v>54</v>
      </c>
      <c r="AY64" s="32"/>
      <c r="AZ64" s="31" t="str">
        <f>IF(AU64&lt;&gt;"",_xlfn.XLOOKUP(AU64,Feiertage!$A$3:$A$16,Feiertage!$B$3:$B$16,""),"")</f>
        <v>2. Weihnachtsfeiertag</v>
      </c>
      <c r="BA64" s="43"/>
      <c r="BB64" s="6"/>
    </row>
    <row r="65" spans="2:54" ht="21.9" customHeight="1" x14ac:dyDescent="0.65">
      <c r="B65" s="4">
        <f t="shared" si="17"/>
        <v>46230</v>
      </c>
      <c r="C65" s="5">
        <f t="shared" si="18"/>
        <v>46230</v>
      </c>
      <c r="D65" s="11" t="str" cm="1">
        <f t="array" ref="D65">IFERROR(INDEX({"M";"M";"N";"N";"-";"-";"-";"-";"F";"F"},MOD(B65,10)+1,1),"")</f>
        <v>M</v>
      </c>
      <c r="E65" s="53" t="s">
        <v>53</v>
      </c>
      <c r="F65" s="32"/>
      <c r="G65" s="31" t="str">
        <f>IF(B65&lt;&gt;"",_xlfn.XLOOKUP(B65,Feiertage!$A$3:$A$16,Feiertage!$B$3:$B$16,""),"")</f>
        <v/>
      </c>
      <c r="H65" s="43" t="s">
        <v>60</v>
      </c>
      <c r="I65" s="6"/>
      <c r="K65" s="4">
        <f t="shared" si="19"/>
        <v>46261</v>
      </c>
      <c r="L65" s="5">
        <f t="shared" si="20"/>
        <v>46261</v>
      </c>
      <c r="M65" s="11" t="str" cm="1">
        <f t="array" ref="M65">IFERROR(INDEX({"M";"M";"N";"N";"-";"-";"-";"-";"F";"F"},MOD(K65,10)+1,1),"")</f>
        <v>M</v>
      </c>
      <c r="N65" s="22"/>
      <c r="O65" s="32"/>
      <c r="P65" s="31" t="str">
        <f>IF(K65&lt;&gt;"",_xlfn.XLOOKUP(K65,Feiertage!$A$3:$A$16,Feiertage!$B$3:$B$16,""),"")</f>
        <v/>
      </c>
      <c r="Q65" s="43"/>
      <c r="R65" s="6"/>
      <c r="T65" s="4">
        <f t="shared" si="21"/>
        <v>46292</v>
      </c>
      <c r="U65" s="5">
        <f t="shared" si="22"/>
        <v>46292</v>
      </c>
      <c r="V65" s="11" t="str" cm="1">
        <f t="array" ref="V65">IFERROR(INDEX({"M";"M";"N";"N";"-";"-";"-";"-";"F";"F"},MOD(T65,10)+1,1),"")</f>
        <v>N</v>
      </c>
      <c r="W65" s="22"/>
      <c r="X65" s="32"/>
      <c r="Y65" s="31" t="str">
        <f>IF(T65&lt;&gt;"",_xlfn.XLOOKUP(T65,Feiertage!$A$3:$A$16,Feiertage!$B$3:$B$16,""),"")</f>
        <v/>
      </c>
      <c r="Z65" s="43"/>
      <c r="AA65" s="6" t="s">
        <v>99</v>
      </c>
      <c r="AC65" s="4">
        <f t="shared" si="23"/>
        <v>46322</v>
      </c>
      <c r="AD65" s="5">
        <f t="shared" si="24"/>
        <v>46322</v>
      </c>
      <c r="AE65" s="11" t="str" cm="1">
        <f t="array" ref="AE65">IFERROR(INDEX({"M";"M";"N";"N";"-";"-";"-";"-";"F";"F"},MOD(AC65,10)+1,1),"")</f>
        <v>N</v>
      </c>
      <c r="AF65" s="22"/>
      <c r="AG65" s="32"/>
      <c r="AH65" s="31" t="str">
        <f>IF(AC65&lt;&gt;"",_xlfn.XLOOKUP(AC65,Feiertage!$A$3:$A$16,Feiertage!$B$3:$B$16,""),"")</f>
        <v/>
      </c>
      <c r="AI65" s="43"/>
      <c r="AJ65" s="6"/>
      <c r="AL65" s="4">
        <f t="shared" si="25"/>
        <v>46353</v>
      </c>
      <c r="AM65" s="5">
        <f t="shared" si="26"/>
        <v>46353</v>
      </c>
      <c r="AN65" s="11" t="str" cm="1">
        <f t="array" ref="AN65">IFERROR(INDEX({"M";"M";"N";"N";"-";"-";"-";"-";"F";"F"},MOD(AL65,10)+1,1),"")</f>
        <v>N</v>
      </c>
      <c r="AO65" s="22" t="s">
        <v>60</v>
      </c>
      <c r="AP65" s="32"/>
      <c r="AQ65" s="31" t="str">
        <f>IF(AL65&lt;&gt;"",_xlfn.XLOOKUP(AL65,Feiertage!$A$3:$A$16,Feiertage!$B$3:$B$16,""),"")</f>
        <v/>
      </c>
      <c r="AR65" s="43"/>
      <c r="AS65" s="6" t="s">
        <v>108</v>
      </c>
      <c r="AU65" s="4">
        <f t="shared" si="27"/>
        <v>46383</v>
      </c>
      <c r="AV65" s="5">
        <f t="shared" si="28"/>
        <v>46383</v>
      </c>
      <c r="AW65" s="11" t="str" cm="1">
        <f t="array" ref="AW65">IFERROR(INDEX({"M";"M";"N";"N";"-";"-";"-";"-";"F";"F"},MOD(AU65,10)+1,1),"")</f>
        <v>N</v>
      </c>
      <c r="AX65" s="22" t="s">
        <v>60</v>
      </c>
      <c r="AY65" s="32"/>
      <c r="AZ65" s="31" t="str">
        <f>IF(AU65&lt;&gt;"",_xlfn.XLOOKUP(AU65,Feiertage!$A$3:$A$16,Feiertage!$B$3:$B$16,""),"")</f>
        <v/>
      </c>
      <c r="BA65" s="43"/>
      <c r="BB65" s="6" t="s">
        <v>112</v>
      </c>
    </row>
    <row r="66" spans="2:54" ht="21.9" customHeight="1" x14ac:dyDescent="0.65">
      <c r="B66" s="4">
        <f>IF(MONTH(B61+5)=MONTH(B61),B61+5,"")</f>
        <v>46231</v>
      </c>
      <c r="C66" s="5">
        <f t="shared" si="18"/>
        <v>46231</v>
      </c>
      <c r="D66" s="11" t="str" cm="1">
        <f t="array" ref="D66">IFERROR(INDEX({"M";"M";"N";"N";"-";"-";"-";"-";"F";"F"},MOD(B66,10)+1,1),"")</f>
        <v>M</v>
      </c>
      <c r="E66" s="53" t="s">
        <v>53</v>
      </c>
      <c r="F66" s="32"/>
      <c r="G66" s="31" t="str">
        <f>IF(B66&lt;&gt;"",_xlfn.XLOOKUP(B66,Feiertage!$A$3:$A$16,Feiertage!$B$3:$B$16,""),"")</f>
        <v/>
      </c>
      <c r="H66" s="43" t="s">
        <v>60</v>
      </c>
      <c r="I66" s="6"/>
      <c r="K66" s="4">
        <f>IF(MONTH(K61+5)=MONTH(K61),K61+5,"")</f>
        <v>46262</v>
      </c>
      <c r="L66" s="5">
        <f t="shared" si="20"/>
        <v>46262</v>
      </c>
      <c r="M66" s="11" t="str" cm="1">
        <f t="array" ref="M66">IFERROR(INDEX({"M";"M";"N";"N";"-";"-";"-";"-";"F";"F"},MOD(K66,10)+1,1),"")</f>
        <v>N</v>
      </c>
      <c r="N66" s="22"/>
      <c r="O66" s="32"/>
      <c r="P66" s="31" t="str">
        <f>IF(K66&lt;&gt;"",_xlfn.XLOOKUP(K66,Feiertage!$A$3:$A$16,Feiertage!$B$3:$B$16,""),"")</f>
        <v/>
      </c>
      <c r="Q66" s="43"/>
      <c r="R66" s="6"/>
      <c r="T66" s="4">
        <f>IF(MONTH(T61+5)=MONTH(T61),T61+5,"")</f>
        <v>46293</v>
      </c>
      <c r="U66" s="5">
        <f t="shared" si="22"/>
        <v>46293</v>
      </c>
      <c r="V66" s="11" t="str" cm="1">
        <f t="array" ref="V66">IFERROR(INDEX({"M";"M";"N";"N";"-";"-";"-";"-";"F";"F"},MOD(T66,10)+1,1),"")</f>
        <v>N</v>
      </c>
      <c r="W66" s="22"/>
      <c r="X66" s="32"/>
      <c r="Y66" s="31" t="str">
        <f>IF(T66&lt;&gt;"",_xlfn.XLOOKUP(T66,Feiertage!$A$3:$A$16,Feiertage!$B$3:$B$16,""),"")</f>
        <v/>
      </c>
      <c r="Z66" s="43"/>
      <c r="AA66" s="6"/>
      <c r="AC66" s="4">
        <f>IF(MONTH(AC61+5)=MONTH(AC61),AC61+5,"")</f>
        <v>46323</v>
      </c>
      <c r="AD66" s="5">
        <f t="shared" si="24"/>
        <v>46323</v>
      </c>
      <c r="AE66" s="11" t="str" cm="1">
        <f t="array" ref="AE66">IFERROR(INDEX({"M";"M";"N";"N";"-";"-";"-";"-";"F";"F"},MOD(AC66,10)+1,1),"")</f>
        <v>N</v>
      </c>
      <c r="AF66" s="22"/>
      <c r="AG66" s="32"/>
      <c r="AH66" s="31" t="str">
        <f>IF(AC66&lt;&gt;"",_xlfn.XLOOKUP(AC66,Feiertage!$A$3:$A$16,Feiertage!$B$3:$B$16,""),"")</f>
        <v/>
      </c>
      <c r="AI66" s="43"/>
      <c r="AJ66" s="6"/>
      <c r="AL66" s="4">
        <f>IF(MONTH(AL61+5)=MONTH(AL61),AL61+5,"")</f>
        <v>46354</v>
      </c>
      <c r="AM66" s="5">
        <f t="shared" si="26"/>
        <v>46354</v>
      </c>
      <c r="AN66" s="11" t="str" cm="1">
        <f t="array" ref="AN66">IFERROR(INDEX({"M";"M";"N";"N";"-";"-";"-";"-";"F";"F"},MOD(AL66,10)+1,1),"")</f>
        <v>-</v>
      </c>
      <c r="AO66" s="22"/>
      <c r="AP66" s="32"/>
      <c r="AQ66" s="31" t="str">
        <f>IF(AL66&lt;&gt;"",_xlfn.XLOOKUP(AL66,Feiertage!$A$3:$A$16,Feiertage!$B$3:$B$16,""),"")</f>
        <v/>
      </c>
      <c r="AR66" s="43"/>
      <c r="AS66" s="6"/>
      <c r="AU66" s="4">
        <f>IF(MONTH(AU61+5)=MONTH(AU61),AU61+5,"")</f>
        <v>46384</v>
      </c>
      <c r="AV66" s="5">
        <f t="shared" si="28"/>
        <v>46384</v>
      </c>
      <c r="AW66" s="11" t="str" cm="1">
        <f t="array" ref="AW66">IFERROR(INDEX({"M";"M";"N";"N";"-";"-";"-";"-";"F";"F"},MOD(AU66,10)+1,1),"")</f>
        <v>-</v>
      </c>
      <c r="AX66" s="22"/>
      <c r="AY66" s="32"/>
      <c r="AZ66" s="31" t="str">
        <f>IF(AU66&lt;&gt;"",_xlfn.XLOOKUP(AU66,Feiertage!$A$3:$A$16,Feiertage!$B$3:$B$16,""),"")</f>
        <v/>
      </c>
      <c r="BA66" s="43" t="s">
        <v>60</v>
      </c>
      <c r="BB66" s="6" t="s">
        <v>111</v>
      </c>
    </row>
    <row r="67" spans="2:54" ht="21.9" customHeight="1" x14ac:dyDescent="0.65">
      <c r="B67" s="4">
        <f t="shared" ref="B67:B69" si="29">IF(MONTH(B62+5)=MONTH(B62),B62+5,"")</f>
        <v>46232</v>
      </c>
      <c r="C67" s="5">
        <f t="shared" si="18"/>
        <v>46232</v>
      </c>
      <c r="D67" s="11" t="str" cm="1">
        <f t="array" ref="D67">IFERROR(INDEX({"M";"M";"N";"N";"-";"-";"-";"-";"F";"F"},MOD(B67,10)+1,1),"")</f>
        <v>N</v>
      </c>
      <c r="E67" s="53" t="s">
        <v>53</v>
      </c>
      <c r="F67" s="32"/>
      <c r="G67" s="31" t="str">
        <f>IF(B67&lt;&gt;"",_xlfn.XLOOKUP(B67,Feiertage!$A$3:$A$16,Feiertage!$B$3:$B$16,""),"")</f>
        <v/>
      </c>
      <c r="H67" s="43" t="s">
        <v>60</v>
      </c>
      <c r="I67" s="6"/>
      <c r="K67" s="4">
        <f t="shared" ref="K67:K69" si="30">IF(MONTH(K62+5)=MONTH(K62),K62+5,"")</f>
        <v>46263</v>
      </c>
      <c r="L67" s="5">
        <f t="shared" si="20"/>
        <v>46263</v>
      </c>
      <c r="M67" s="11" t="str" cm="1">
        <f t="array" ref="M67">IFERROR(INDEX({"M";"M";"N";"N";"-";"-";"-";"-";"F";"F"},MOD(K67,10)+1,1),"")</f>
        <v>N</v>
      </c>
      <c r="N67" s="22"/>
      <c r="O67" s="32"/>
      <c r="P67" s="31" t="str">
        <f>IF(K67&lt;&gt;"",_xlfn.XLOOKUP(K67,Feiertage!$A$3:$A$16,Feiertage!$B$3:$B$16,""),"")</f>
        <v/>
      </c>
      <c r="Q67" s="43"/>
      <c r="R67" s="6"/>
      <c r="T67" s="4">
        <f t="shared" ref="T67:T69" si="31">IF(MONTH(T62+5)=MONTH(T62),T62+5,"")</f>
        <v>46294</v>
      </c>
      <c r="U67" s="5">
        <f t="shared" si="22"/>
        <v>46294</v>
      </c>
      <c r="V67" s="11" t="str" cm="1">
        <f t="array" ref="V67">IFERROR(INDEX({"M";"M";"N";"N";"-";"-";"-";"-";"F";"F"},MOD(T67,10)+1,1),"")</f>
        <v>-</v>
      </c>
      <c r="W67" s="22"/>
      <c r="X67" s="32"/>
      <c r="Y67" s="31" t="str">
        <f>IF(T67&lt;&gt;"",_xlfn.XLOOKUP(T67,Feiertage!$A$3:$A$16,Feiertage!$B$3:$B$16,""),"")</f>
        <v/>
      </c>
      <c r="Z67" s="43"/>
      <c r="AA67" s="6"/>
      <c r="AC67" s="4">
        <f t="shared" ref="AC67:AC69" si="32">IF(MONTH(AC62+5)=MONTH(AC62),AC62+5,"")</f>
        <v>46324</v>
      </c>
      <c r="AD67" s="5">
        <f t="shared" si="24"/>
        <v>46324</v>
      </c>
      <c r="AE67" s="11" t="str" cm="1">
        <f t="array" ref="AE67">IFERROR(INDEX({"M";"M";"N";"N";"-";"-";"-";"-";"F";"F"},MOD(AC67,10)+1,1),"")</f>
        <v>-</v>
      </c>
      <c r="AF67" s="22"/>
      <c r="AG67" s="32"/>
      <c r="AH67" s="31" t="str">
        <f>IF(AC67&lt;&gt;"",_xlfn.XLOOKUP(AC67,Feiertage!$A$3:$A$16,Feiertage!$B$3:$B$16,""),"")</f>
        <v/>
      </c>
      <c r="AI67" s="43"/>
      <c r="AJ67" s="6"/>
      <c r="AL67" s="4">
        <f t="shared" ref="AL67:AL69" si="33">IF(MONTH(AL62+5)=MONTH(AL62),AL62+5,"")</f>
        <v>46355</v>
      </c>
      <c r="AM67" s="5">
        <f t="shared" si="26"/>
        <v>46355</v>
      </c>
      <c r="AN67" s="11" t="str" cm="1">
        <f t="array" ref="AN67">IFERROR(INDEX({"M";"M";"N";"N";"-";"-";"-";"-";"F";"F"},MOD(AL67,10)+1,1),"")</f>
        <v>-</v>
      </c>
      <c r="AO67" s="22"/>
      <c r="AP67" s="32"/>
      <c r="AQ67" s="31" t="str">
        <f>IF(AL67&lt;&gt;"",_xlfn.XLOOKUP(AL67,Feiertage!$A$3:$A$16,Feiertage!$B$3:$B$16,""),"")</f>
        <v/>
      </c>
      <c r="AR67" s="43"/>
      <c r="AS67" s="6" t="s">
        <v>109</v>
      </c>
      <c r="AU67" s="4">
        <f t="shared" ref="AU67:AU69" si="34">IF(MONTH(AU62+5)=MONTH(AU62),AU62+5,"")</f>
        <v>46385</v>
      </c>
      <c r="AV67" s="5">
        <f t="shared" si="28"/>
        <v>46385</v>
      </c>
      <c r="AW67" s="11" t="str" cm="1">
        <f t="array" ref="AW67">IFERROR(INDEX({"M";"M";"N";"N";"-";"-";"-";"-";"F";"F"},MOD(AU67,10)+1,1),"")</f>
        <v>-</v>
      </c>
      <c r="AX67" s="22"/>
      <c r="AY67" s="32"/>
      <c r="AZ67" s="31" t="str">
        <f>IF(AU67&lt;&gt;"",_xlfn.XLOOKUP(AU67,Feiertage!$A$3:$A$16,Feiertage!$B$3:$B$16,""),"")</f>
        <v/>
      </c>
      <c r="BA67" s="43" t="s">
        <v>60</v>
      </c>
      <c r="BB67" s="6" t="s">
        <v>110</v>
      </c>
    </row>
    <row r="68" spans="2:54" ht="21.9" customHeight="1" x14ac:dyDescent="0.65">
      <c r="B68" s="4">
        <f t="shared" si="29"/>
        <v>46233</v>
      </c>
      <c r="C68" s="5">
        <f t="shared" si="18"/>
        <v>46233</v>
      </c>
      <c r="D68" s="11" t="str" cm="1">
        <f t="array" ref="D68">IFERROR(INDEX({"M";"M";"N";"N";"-";"-";"-";"-";"F";"F"},MOD(B68,10)+1,1),"")</f>
        <v>N</v>
      </c>
      <c r="E68" s="53" t="s">
        <v>53</v>
      </c>
      <c r="F68" s="32"/>
      <c r="G68" s="31" t="str">
        <f>IF(B68&lt;&gt;"",_xlfn.XLOOKUP(B68,Feiertage!$A$3:$A$16,Feiertage!$B$3:$B$16,""),"")</f>
        <v/>
      </c>
      <c r="H68" s="43" t="s">
        <v>60</v>
      </c>
      <c r="I68" s="6"/>
      <c r="K68" s="4">
        <f t="shared" si="30"/>
        <v>46264</v>
      </c>
      <c r="L68" s="5">
        <f t="shared" si="20"/>
        <v>46264</v>
      </c>
      <c r="M68" s="11" t="str" cm="1">
        <f t="array" ref="M68">IFERROR(INDEX({"M";"M";"N";"N";"-";"-";"-";"-";"F";"F"},MOD(K68,10)+1,1),"")</f>
        <v>-</v>
      </c>
      <c r="N68" s="22"/>
      <c r="O68" s="32"/>
      <c r="P68" s="31" t="str">
        <f>IF(K68&lt;&gt;"",_xlfn.XLOOKUP(K68,Feiertage!$A$3:$A$16,Feiertage!$B$3:$B$16,""),"")</f>
        <v/>
      </c>
      <c r="Q68" s="43"/>
      <c r="R68" s="6"/>
      <c r="T68" s="4">
        <f t="shared" si="31"/>
        <v>46295</v>
      </c>
      <c r="U68" s="5">
        <f t="shared" si="22"/>
        <v>46295</v>
      </c>
      <c r="V68" s="11" t="str" cm="1">
        <f t="array" ref="V68">IFERROR(INDEX({"M";"M";"N";"N";"-";"-";"-";"-";"F";"F"},MOD(T68,10)+1,1),"")</f>
        <v>-</v>
      </c>
      <c r="W68" s="22"/>
      <c r="X68" s="32"/>
      <c r="Y68" s="31" t="str">
        <f>IF(T68&lt;&gt;"",_xlfn.XLOOKUP(T68,Feiertage!$A$3:$A$16,Feiertage!$B$3:$B$16,""),"")</f>
        <v/>
      </c>
      <c r="Z68" s="43"/>
      <c r="AA68" s="6"/>
      <c r="AC68" s="4">
        <f t="shared" si="32"/>
        <v>46325</v>
      </c>
      <c r="AD68" s="5">
        <f t="shared" si="24"/>
        <v>46325</v>
      </c>
      <c r="AE68" s="11" t="str" cm="1">
        <f t="array" ref="AE68">IFERROR(INDEX({"M";"M";"N";"N";"-";"-";"-";"-";"F";"F"},MOD(AC68,10)+1,1),"")</f>
        <v>-</v>
      </c>
      <c r="AF68" s="22"/>
      <c r="AG68" s="32"/>
      <c r="AH68" s="31" t="str">
        <f>IF(AC68&lt;&gt;"",_xlfn.XLOOKUP(AC68,Feiertage!$A$3:$A$16,Feiertage!$B$3:$B$16,""),"")</f>
        <v/>
      </c>
      <c r="AI68" s="43"/>
      <c r="AJ68" s="6"/>
      <c r="AL68" s="4">
        <f t="shared" si="33"/>
        <v>46356</v>
      </c>
      <c r="AM68" s="5">
        <f t="shared" si="26"/>
        <v>46356</v>
      </c>
      <c r="AN68" s="11" t="str" cm="1">
        <f t="array" ref="AN68">IFERROR(INDEX({"M";"M";"N";"N";"-";"-";"-";"-";"F";"F"},MOD(AL68,10)+1,1),"")</f>
        <v>-</v>
      </c>
      <c r="AO68" s="22"/>
      <c r="AP68" s="32"/>
      <c r="AQ68" s="31" t="str">
        <f>IF(AL68&lt;&gt;"",_xlfn.XLOOKUP(AL68,Feiertage!$A$3:$A$16,Feiertage!$B$3:$B$16,""),"")</f>
        <v/>
      </c>
      <c r="AR68" s="43"/>
      <c r="AS68" s="6"/>
      <c r="AU68" s="4">
        <f t="shared" si="34"/>
        <v>46386</v>
      </c>
      <c r="AV68" s="5">
        <f t="shared" si="28"/>
        <v>46386</v>
      </c>
      <c r="AW68" s="11" t="str" cm="1">
        <f t="array" ref="AW68">IFERROR(INDEX({"M";"M";"N";"N";"-";"-";"-";"-";"F";"F"},MOD(AU68,10)+1,1),"")</f>
        <v>-</v>
      </c>
      <c r="AX68" s="22"/>
      <c r="AY68" s="32"/>
      <c r="AZ68" s="31" t="str">
        <f>IF(AU68&lt;&gt;"",_xlfn.XLOOKUP(AU68,Feiertage!$A$3:$A$16,Feiertage!$B$3:$B$16,""),"")</f>
        <v/>
      </c>
      <c r="BA68" s="43" t="s">
        <v>60</v>
      </c>
      <c r="BB68" s="6"/>
    </row>
    <row r="69" spans="2:54" ht="21" customHeight="1" x14ac:dyDescent="0.65">
      <c r="B69" s="4">
        <f t="shared" si="29"/>
        <v>46234</v>
      </c>
      <c r="C69" s="5">
        <f t="shared" si="18"/>
        <v>46234</v>
      </c>
      <c r="D69" s="11" t="str" cm="1">
        <f t="array" ref="D69">IFERROR(INDEX({"M";"M";"N";"N";"-";"-";"-";"-";"F";"F"},MOD(B69,10)+1,1),"")</f>
        <v>-</v>
      </c>
      <c r="E69" s="22"/>
      <c r="F69" s="32"/>
      <c r="G69" s="31" t="str">
        <f>IF(B69&lt;&gt;"",_xlfn.XLOOKUP(B69,Feiertage!$A$3:$A$16,Feiertage!$B$3:$B$16,""),"")</f>
        <v/>
      </c>
      <c r="H69" s="43" t="s">
        <v>60</v>
      </c>
      <c r="I69" s="6"/>
      <c r="K69" s="4">
        <f t="shared" si="30"/>
        <v>46265</v>
      </c>
      <c r="L69" s="5">
        <f t="shared" si="20"/>
        <v>46265</v>
      </c>
      <c r="M69" s="11" t="str" cm="1">
        <f t="array" ref="M69">IFERROR(INDEX({"M";"M";"N";"N";"-";"-";"-";"-";"F";"F"},MOD(K69,10)+1,1),"")</f>
        <v>-</v>
      </c>
      <c r="N69" s="22"/>
      <c r="O69" s="32"/>
      <c r="P69" s="31" t="str">
        <f>IF(K69&lt;&gt;"",_xlfn.XLOOKUP(K69,Feiertage!$A$3:$A$16,Feiertage!$B$3:$B$16,""),"")</f>
        <v/>
      </c>
      <c r="Q69" s="43"/>
      <c r="R69" s="6" t="s">
        <v>98</v>
      </c>
      <c r="T69" s="4" t="str">
        <f t="shared" si="31"/>
        <v/>
      </c>
      <c r="U69" s="5" t="str">
        <f t="shared" si="22"/>
        <v/>
      </c>
      <c r="V69" s="11" t="str" cm="1">
        <f t="array" ref="V69">IFERROR(INDEX({"M";"M";"N";"N";"-";"-";"-";"-";"F";"F"},MOD(T69,10)+1,1),"")</f>
        <v/>
      </c>
      <c r="W69" s="22"/>
      <c r="X69" s="32"/>
      <c r="Y69" s="31" t="str">
        <f>IF(T69&lt;&gt;"",_xlfn.XLOOKUP(T69,Feiertage!$A$3:$A$16,Feiertage!$B$3:$B$16,""),"")</f>
        <v/>
      </c>
      <c r="Z69" s="43"/>
      <c r="AA69" s="6"/>
      <c r="AC69" s="4">
        <f t="shared" si="32"/>
        <v>46326</v>
      </c>
      <c r="AD69" s="5">
        <f t="shared" si="24"/>
        <v>46326</v>
      </c>
      <c r="AE69" s="11" t="str" cm="1">
        <f t="array" ref="AE69">IFERROR(INDEX({"M";"M";"N";"N";"-";"-";"-";"-";"F";"F"},MOD(AC69,10)+1,1),"")</f>
        <v>-</v>
      </c>
      <c r="AF69" s="22"/>
      <c r="AG69" s="32"/>
      <c r="AH69" s="31" t="str">
        <f>IF(AC69&lt;&gt;"",_xlfn.XLOOKUP(AC69,Feiertage!$A$3:$A$16,Feiertage!$B$3:$B$16,""),"")</f>
        <v/>
      </c>
      <c r="AI69" s="43"/>
      <c r="AJ69" s="6"/>
      <c r="AL69" s="4" t="str">
        <f t="shared" si="33"/>
        <v/>
      </c>
      <c r="AM69" s="5" t="str">
        <f t="shared" si="26"/>
        <v/>
      </c>
      <c r="AN69" s="11" t="str" cm="1">
        <f t="array" ref="AN69">IFERROR(INDEX({"M";"M";"N";"N";"-";"-";"-";"-";"F";"F"},MOD(AL69,10)+1,1),"")</f>
        <v/>
      </c>
      <c r="AO69" s="22"/>
      <c r="AP69" s="32"/>
      <c r="AQ69" s="31" t="str">
        <f>IF(AL69&lt;&gt;"",_xlfn.XLOOKUP(AL69,Feiertage!$A$3:$A$16,Feiertage!$B$3:$B$16,""),"")</f>
        <v/>
      </c>
      <c r="AR69" s="43"/>
      <c r="AS69" s="6"/>
      <c r="AU69" s="4">
        <f t="shared" si="34"/>
        <v>46387</v>
      </c>
      <c r="AV69" s="5">
        <f t="shared" si="28"/>
        <v>46387</v>
      </c>
      <c r="AW69" s="11" t="str" cm="1">
        <f t="array" ref="AW69">IFERROR(INDEX({"M";"M";"N";"N";"-";"-";"-";"-";"F";"F"},MOD(AU69,10)+1,1),"")</f>
        <v>-</v>
      </c>
      <c r="AX69" s="22"/>
      <c r="AY69" s="32"/>
      <c r="AZ69" s="31" t="str">
        <f>IF(AU69&lt;&gt;"",_xlfn.XLOOKUP(AU69,Feiertage!$A$3:$A$16,Feiertage!$B$3:$B$16,""),"")</f>
        <v/>
      </c>
      <c r="BA69" s="43"/>
      <c r="BB69" s="6"/>
    </row>
  </sheetData>
  <mergeCells count="16">
    <mergeCell ref="F1:F2"/>
    <mergeCell ref="B3:D3"/>
    <mergeCell ref="B4:D4"/>
    <mergeCell ref="AG3:AI3"/>
    <mergeCell ref="AP3:AR3"/>
    <mergeCell ref="I1:I2"/>
    <mergeCell ref="AY3:BA3"/>
    <mergeCell ref="AY37:BA37"/>
    <mergeCell ref="F3:H3"/>
    <mergeCell ref="O3:Q3"/>
    <mergeCell ref="X3:Z3"/>
    <mergeCell ref="F37:H37"/>
    <mergeCell ref="N37:Q37"/>
    <mergeCell ref="X37:Z37"/>
    <mergeCell ref="AG37:AI37"/>
    <mergeCell ref="AP37:AR37"/>
  </mergeCells>
  <phoneticPr fontId="1" type="noConversion"/>
  <conditionalFormatting sqref="B5:E35 G5:N35 P5:W35 Y5:AF35 AH5:AO35 AQ5:AX34 B39:E69 G39:N69 P39:W69 Y39:AF69 AH39:AO69 AQ39:AX69 AZ5:BB34 AQ35:BB35 B36:BB38 AZ39:BB69">
    <cfRule type="containsText" dxfId="148" priority="149" operator="containsText" text="TU">
      <formula>NOT(ISERROR(SEARCH("TU",B5)))</formula>
    </cfRule>
  </conditionalFormatting>
  <conditionalFormatting sqref="C5:C35">
    <cfRule type="expression" dxfId="147" priority="137">
      <formula>WEEKDAY(C5,2)=7</formula>
    </cfRule>
    <cfRule type="expression" dxfId="146" priority="139">
      <formula>WEEKDAY(C5,2)=6</formula>
    </cfRule>
  </conditionalFormatting>
  <conditionalFormatting sqref="C39:C69">
    <cfRule type="expression" dxfId="145" priority="64">
      <formula>WEEKDAY(C39,2)=7</formula>
    </cfRule>
    <cfRule type="expression" dxfId="144" priority="65">
      <formula>WEEKDAY(C39,2)=6</formula>
    </cfRule>
  </conditionalFormatting>
  <conditionalFormatting sqref="D39:D69">
    <cfRule type="containsText" dxfId="143" priority="66" operator="containsText" text="N">
      <formula>NOT(ISERROR(SEARCH("N",D39)))</formula>
    </cfRule>
    <cfRule type="containsText" dxfId="142" priority="67" operator="containsText" text="M">
      <formula>NOT(ISERROR(SEARCH("M",D39)))</formula>
    </cfRule>
    <cfRule type="containsText" dxfId="141" priority="68" operator="containsText" text="F">
      <formula>NOT(ISERROR(SEARCH("F",D39)))</formula>
    </cfRule>
    <cfRule type="containsText" dxfId="140" priority="69" operator="containsText" text="F;M;N">
      <formula>NOT(ISERROR(SEARCH("F;M;N",D39)))</formula>
    </cfRule>
  </conditionalFormatting>
  <conditionalFormatting sqref="D5:E35">
    <cfRule type="containsText" dxfId="139" priority="145" operator="containsText" text="N">
      <formula>NOT(ISERROR(SEARCH("N",D5)))</formula>
    </cfRule>
    <cfRule type="containsText" dxfId="138" priority="146" operator="containsText" text="M">
      <formula>NOT(ISERROR(SEARCH("M",D5)))</formula>
    </cfRule>
    <cfRule type="containsText" dxfId="137" priority="148" operator="containsText" text="F">
      <formula>NOT(ISERROR(SEARCH("F",D5)))</formula>
    </cfRule>
  </conditionalFormatting>
  <conditionalFormatting sqref="E5">
    <cfRule type="containsText" dxfId="136" priority="2" operator="containsText" text="FE">
      <formula>NOT(ISERROR(SEARCH("FE",E5)))</formula>
    </cfRule>
  </conditionalFormatting>
  <conditionalFormatting sqref="L5:L35">
    <cfRule type="expression" dxfId="135" priority="104">
      <formula>WEEKDAY(L5,2)=7</formula>
    </cfRule>
    <cfRule type="expression" dxfId="134" priority="105">
      <formula>WEEKDAY(L5,2)=6</formula>
    </cfRule>
  </conditionalFormatting>
  <conditionalFormatting sqref="L39:L69">
    <cfRule type="expression" dxfId="133" priority="56">
      <formula>WEEKDAY(L39,2)=7</formula>
    </cfRule>
    <cfRule type="expression" dxfId="132" priority="57">
      <formula>WEEKDAY(L39,2)=6</formula>
    </cfRule>
  </conditionalFormatting>
  <conditionalFormatting sqref="M39:M69">
    <cfRule type="containsText" dxfId="131" priority="58" operator="containsText" text="N">
      <formula>NOT(ISERROR(SEARCH("N",M39)))</formula>
    </cfRule>
    <cfRule type="containsText" dxfId="130" priority="59" operator="containsText" text="M">
      <formula>NOT(ISERROR(SEARCH("M",M39)))</formula>
    </cfRule>
    <cfRule type="containsText" dxfId="129" priority="60" operator="containsText" text="F">
      <formula>NOT(ISERROR(SEARCH("F",M39)))</formula>
    </cfRule>
    <cfRule type="containsText" dxfId="128" priority="61" operator="containsText" text="F;M;N">
      <formula>NOT(ISERROR(SEARCH("F;M;N",M39)))</formula>
    </cfRule>
  </conditionalFormatting>
  <conditionalFormatting sqref="M5:N35">
    <cfRule type="containsText" dxfId="127" priority="106" operator="containsText" text="N">
      <formula>NOT(ISERROR(SEARCH("N",M5)))</formula>
    </cfRule>
    <cfRule type="containsText" dxfId="126" priority="107" operator="containsText" text="M">
      <formula>NOT(ISERROR(SEARCH("M",M5)))</formula>
    </cfRule>
    <cfRule type="containsText" dxfId="125" priority="108" operator="containsText" text="F">
      <formula>NOT(ISERROR(SEARCH("F",M5)))</formula>
    </cfRule>
    <cfRule type="containsText" dxfId="124" priority="109" operator="containsText" text="F;M;N">
      <formula>NOT(ISERROR(SEARCH("F;M;N",M5)))</formula>
    </cfRule>
  </conditionalFormatting>
  <conditionalFormatting sqref="U5:U35">
    <cfRule type="expression" dxfId="123" priority="96">
      <formula>WEEKDAY(U5,2)=7</formula>
    </cfRule>
    <cfRule type="expression" dxfId="122" priority="97">
      <formula>WEEKDAY(U5,2)=6</formula>
    </cfRule>
  </conditionalFormatting>
  <conditionalFormatting sqref="U39:U69">
    <cfRule type="expression" dxfId="121" priority="48">
      <formula>WEEKDAY(U39,2)=7</formula>
    </cfRule>
    <cfRule type="expression" dxfId="120" priority="49">
      <formula>WEEKDAY(U39,2)=6</formula>
    </cfRule>
  </conditionalFormatting>
  <conditionalFormatting sqref="V39:V69">
    <cfRule type="containsText" dxfId="119" priority="50" operator="containsText" text="N">
      <formula>NOT(ISERROR(SEARCH("N",V39)))</formula>
    </cfRule>
    <cfRule type="containsText" dxfId="118" priority="51" operator="containsText" text="M">
      <formula>NOT(ISERROR(SEARCH("M",V39)))</formula>
    </cfRule>
    <cfRule type="containsText" dxfId="117" priority="52" operator="containsText" text="F">
      <formula>NOT(ISERROR(SEARCH("F",V39)))</formula>
    </cfRule>
    <cfRule type="containsText" dxfId="116" priority="53" operator="containsText" text="F;M;N">
      <formula>NOT(ISERROR(SEARCH("F;M;N",V39)))</formula>
    </cfRule>
  </conditionalFormatting>
  <conditionalFormatting sqref="V5:W35">
    <cfRule type="containsText" dxfId="115" priority="98" operator="containsText" text="N">
      <formula>NOT(ISERROR(SEARCH("N",V5)))</formula>
    </cfRule>
    <cfRule type="containsText" dxfId="114" priority="99" operator="containsText" text="M">
      <formula>NOT(ISERROR(SEARCH("M",V5)))</formula>
    </cfRule>
    <cfRule type="containsText" dxfId="113" priority="100" operator="containsText" text="F">
      <formula>NOT(ISERROR(SEARCH("F",V5)))</formula>
    </cfRule>
    <cfRule type="containsText" dxfId="112" priority="101" operator="containsText" text="F;M;N">
      <formula>NOT(ISERROR(SEARCH("F;M;N",V5)))</formula>
    </cfRule>
  </conditionalFormatting>
  <conditionalFormatting sqref="AD5:AD35">
    <cfRule type="expression" dxfId="111" priority="88">
      <formula>WEEKDAY(AD5,2)=7</formula>
    </cfRule>
    <cfRule type="expression" dxfId="110" priority="89">
      <formula>WEEKDAY(AD5,2)=6</formula>
    </cfRule>
  </conditionalFormatting>
  <conditionalFormatting sqref="AD39:AD69">
    <cfRule type="expression" dxfId="109" priority="40">
      <formula>WEEKDAY(AD39,2)=7</formula>
    </cfRule>
    <cfRule type="expression" dxfId="108" priority="41">
      <formula>WEEKDAY(AD39,2)=6</formula>
    </cfRule>
  </conditionalFormatting>
  <conditionalFormatting sqref="AE39:AE69">
    <cfRule type="containsText" dxfId="107" priority="42" operator="containsText" text="N">
      <formula>NOT(ISERROR(SEARCH("N",AE39)))</formula>
    </cfRule>
    <cfRule type="containsText" dxfId="106" priority="43" operator="containsText" text="M">
      <formula>NOT(ISERROR(SEARCH("M",AE39)))</formula>
    </cfRule>
    <cfRule type="containsText" dxfId="105" priority="44" operator="containsText" text="F">
      <formula>NOT(ISERROR(SEARCH("F",AE39)))</formula>
    </cfRule>
    <cfRule type="containsText" dxfId="104" priority="45" operator="containsText" text="F;M;N">
      <formula>NOT(ISERROR(SEARCH("F;M;N",AE39)))</formula>
    </cfRule>
  </conditionalFormatting>
  <conditionalFormatting sqref="AE5:AF35">
    <cfRule type="containsText" dxfId="103" priority="90" operator="containsText" text="N">
      <formula>NOT(ISERROR(SEARCH("N",AE5)))</formula>
    </cfRule>
    <cfRule type="containsText" dxfId="102" priority="91" operator="containsText" text="M">
      <formula>NOT(ISERROR(SEARCH("M",AE5)))</formula>
    </cfRule>
    <cfRule type="containsText" dxfId="101" priority="92" operator="containsText" text="F">
      <formula>NOT(ISERROR(SEARCH("F",AE5)))</formula>
    </cfRule>
    <cfRule type="containsText" dxfId="100" priority="93" operator="containsText" text="F;M;N">
      <formula>NOT(ISERROR(SEARCH("F;M;N",AE5)))</formula>
    </cfRule>
  </conditionalFormatting>
  <conditionalFormatting sqref="AM5:AM35">
    <cfRule type="expression" dxfId="99" priority="80">
      <formula>WEEKDAY(AM5,2)=7</formula>
    </cfRule>
    <cfRule type="expression" dxfId="98" priority="81">
      <formula>WEEKDAY(AM5,2)=6</formula>
    </cfRule>
  </conditionalFormatting>
  <conditionalFormatting sqref="AM39:AM69">
    <cfRule type="expression" dxfId="97" priority="32">
      <formula>WEEKDAY(AM39,2)=7</formula>
    </cfRule>
    <cfRule type="expression" dxfId="96" priority="33">
      <formula>WEEKDAY(AM39,2)=6</formula>
    </cfRule>
  </conditionalFormatting>
  <conditionalFormatting sqref="AN5:AN35">
    <cfRule type="containsText" dxfId="95" priority="82" operator="containsText" text="N">
      <formula>NOT(ISERROR(SEARCH("N",AN5)))</formula>
    </cfRule>
    <cfRule type="containsText" dxfId="94" priority="83" operator="containsText" text="M">
      <formula>NOT(ISERROR(SEARCH("M",AN5)))</formula>
    </cfRule>
    <cfRule type="containsText" dxfId="93" priority="84" operator="containsText" text="F">
      <formula>NOT(ISERROR(SEARCH("F",AN5)))</formula>
    </cfRule>
    <cfRule type="containsText" dxfId="92" priority="85" operator="containsText" text="F;M;N">
      <formula>NOT(ISERROR(SEARCH("F;M;N",AN5)))</formula>
    </cfRule>
  </conditionalFormatting>
  <conditionalFormatting sqref="AN39:AN69">
    <cfRule type="containsText" dxfId="91" priority="34" operator="containsText" text="N">
      <formula>NOT(ISERROR(SEARCH("N",AN39)))</formula>
    </cfRule>
    <cfRule type="containsText" dxfId="90" priority="35" operator="containsText" text="M">
      <formula>NOT(ISERROR(SEARCH("M",AN39)))</formula>
    </cfRule>
    <cfRule type="containsText" dxfId="89" priority="36" operator="containsText" text="F">
      <formula>NOT(ISERROR(SEARCH("F",AN39)))</formula>
    </cfRule>
    <cfRule type="containsText" dxfId="88" priority="37" operator="containsText" text="F;M;N">
      <formula>NOT(ISERROR(SEARCH("F;M;N",AN39)))</formula>
    </cfRule>
  </conditionalFormatting>
  <conditionalFormatting sqref="AV5:AV34">
    <cfRule type="expression" dxfId="87" priority="72">
      <formula>WEEKDAY(AV5,2)=7</formula>
    </cfRule>
    <cfRule type="expression" dxfId="86" priority="73">
      <formula>WEEKDAY(AV5,2)=6</formula>
    </cfRule>
  </conditionalFormatting>
  <conditionalFormatting sqref="AV39:AV69">
    <cfRule type="expression" dxfId="85" priority="24">
      <formula>WEEKDAY(AV39,2)=7</formula>
    </cfRule>
    <cfRule type="expression" dxfId="84" priority="25">
      <formula>WEEKDAY(AV39,2)=6</formula>
    </cfRule>
  </conditionalFormatting>
  <conditionalFormatting sqref="AW5:AW34">
    <cfRule type="containsText" dxfId="83" priority="74" operator="containsText" text="N">
      <formula>NOT(ISERROR(SEARCH("N",AW5)))</formula>
    </cfRule>
    <cfRule type="containsText" dxfId="82" priority="75" operator="containsText" text="M">
      <formula>NOT(ISERROR(SEARCH("M",AW5)))</formula>
    </cfRule>
    <cfRule type="containsText" dxfId="81" priority="76" operator="containsText" text="F">
      <formula>NOT(ISERROR(SEARCH("F",AW5)))</formula>
    </cfRule>
    <cfRule type="containsText" dxfId="80" priority="77" operator="containsText" text="F;M;N">
      <formula>NOT(ISERROR(SEARCH("F;M;N",AW5)))</formula>
    </cfRule>
  </conditionalFormatting>
  <conditionalFormatting sqref="AW39:AW69">
    <cfRule type="containsText" dxfId="79" priority="26" operator="containsText" text="N">
      <formula>NOT(ISERROR(SEARCH("N",AW39)))</formula>
    </cfRule>
    <cfRule type="containsText" dxfId="78" priority="27" operator="containsText" text="M">
      <formula>NOT(ISERROR(SEARCH("M",AW39)))</formula>
    </cfRule>
    <cfRule type="containsText" dxfId="77" priority="28" operator="containsText" text="F">
      <formula>NOT(ISERROR(SEARCH("F",AW39)))</formula>
    </cfRule>
    <cfRule type="containsText" dxfId="76" priority="29" operator="containsText" text="F;M;N">
      <formula>NOT(ISERROR(SEARCH("F;M;N",AW39)))</formula>
    </cfRule>
  </conditionalFormatting>
  <conditionalFormatting sqref="AX5:AX34 E5:E35 N5:N35 W5:W35 AF5:AF35 AO5:AO35 E39:E69 N39:N69 W39:W69 AF39:AF69 AO39:AO69 AX39:AX69">
    <cfRule type="containsText" dxfId="75" priority="1" operator="containsText" text="TF">
      <formula>NOT(ISERROR(SEARCH("TF",E5)))</formula>
    </cfRule>
  </conditionalFormatting>
  <printOptions horizontalCentered="1" verticalCentered="1"/>
  <pageMargins left="0" right="0" top="0" bottom="0" header="0" footer="0"/>
  <pageSetup paperSize="9" scale="97" pageOrder="overThenDown" orientation="portrait" horizontalDpi="4294967293" verticalDpi="4294967293" r:id="rId1"/>
  <rowBreaks count="1" manualBreakCount="1">
    <brk id="35" max="54" man="1"/>
  </rowBreaks>
  <colBreaks count="5" manualBreakCount="5">
    <brk id="18" min="2" max="68" man="1"/>
    <brk id="27" min="2" max="68" man="1"/>
    <brk id="36" min="2" max="68" man="1"/>
    <brk id="45" min="2" max="68" man="1"/>
    <brk id="54" min="2" max="68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7" id="{EC3149AC-1AD9-4933-9044-EFD3D7B8E72B}">
            <xm:f>AND(  OR(  AND(B5&gt;=Ferien!$C$3,B5&lt;=Ferien!$D$3),  AND(B5&gt;=Ferien!$C$4,B5&lt;=Ferien!$D$4),  AND(B5&gt;=Ferien!$C$5,B5&lt;=Ferien!$D$5),  AND(B5&gt;=Ferien!$C$6,B5&lt;=Ferien!$D$6),  AND(B5&gt;=Ferien!$C$7,B5&lt;=Ferien!$D$7),  AND(B5&gt;=Ferien!$C$8,B5&lt;=Ferien!$D$8),  AND(B5&gt;=Ferien!$C$9,B5&lt;=Ferien!$D$9),           AND(B5&gt;=Ferien!$C$10,B5&lt;=Ferien!$D$10), AND(B5&gt;=Ferien!$C$11,B5&lt;=Ferien!$D$11), AND(B5&gt;=Ferien!$C$12,B5&lt;=Ferien!$D$12), AND(B5&gt;=Ferien!$C$13,B5&lt;=Ferien!$D$13), AND(B5&gt;=Ferien!$C$14,B5&lt;=Ferien!$D$14),            AND(B5&gt;=Ferien!$C$15,B5&lt;=Ferien!$D$15), AND(B5&gt;=Ferien!$C$16,B5&lt;=Ferien!$D$16), AND(B5&gt;=Ferien!$C$17,B5&lt;=Ferien!$D$17), AND(B5&gt;=Ferien!$C$18,B5&lt;=Ferien!$D$18), AND(B5&gt;=Ferien!$C$19,B5&lt;=Ferien!$D$19), AND(B5&gt;=Ferien!$C$20,B5&lt;=Ferien!$D$20), AND(B5&gt;=Ferien!$C$21,B5&lt;=Ferien!$D$21), AND(B5&gt;=Ferien!$C$22,B5&lt;=Ferien!$D$22), AND(B5&gt;=Ferien!$C$23,B5&lt;=Ferien!$D$23)),ISNUMBER(B5))</xm:f>
            <x14:dxf>
              <fill>
                <patternFill>
                  <bgColor rgb="FFFFFF00"/>
                </patternFill>
              </fill>
            </x14:dxf>
          </x14:cfRule>
          <xm:sqref>B5:E35 G5:N35 P5:W35 Y5:AF35 AH5:AO35 AQ5:AX34 B39:E69 G39:N69 P39:W69 Y39:AF69 AH39:AO69 AQ39:AX69 AZ5:BB34 AQ35:BB35 B36:BB38 AZ39:BB69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F2005-4D80-4242-9907-E38BB1FF3CF3}">
  <dimension ref="B1:H23"/>
  <sheetViews>
    <sheetView workbookViewId="0">
      <selection activeCell="G6" sqref="G6"/>
    </sheetView>
  </sheetViews>
  <sheetFormatPr baseColWidth="10" defaultRowHeight="14.6" x14ac:dyDescent="0.4"/>
  <cols>
    <col min="8" max="8" width="48.15234375" customWidth="1"/>
  </cols>
  <sheetData>
    <row r="1" spans="2:8" x14ac:dyDescent="0.4">
      <c r="H1" t="s">
        <v>38</v>
      </c>
    </row>
    <row r="2" spans="2:8" x14ac:dyDescent="0.4">
      <c r="H2" t="s">
        <v>39</v>
      </c>
    </row>
    <row r="3" spans="2:8" x14ac:dyDescent="0.4">
      <c r="B3" s="24" t="s">
        <v>19</v>
      </c>
      <c r="C3" s="25">
        <v>46055</v>
      </c>
      <c r="D3" s="25">
        <v>46056</v>
      </c>
      <c r="H3" t="s">
        <v>40</v>
      </c>
    </row>
    <row r="4" spans="2:8" x14ac:dyDescent="0.4">
      <c r="B4" s="24" t="s">
        <v>18</v>
      </c>
      <c r="C4" s="26" t="s">
        <v>14</v>
      </c>
      <c r="D4" s="25">
        <v>46119</v>
      </c>
      <c r="H4" t="s">
        <v>41</v>
      </c>
    </row>
    <row r="5" spans="2:8" x14ac:dyDescent="0.4">
      <c r="B5" s="24" t="s">
        <v>15</v>
      </c>
      <c r="C5" s="25">
        <v>46157</v>
      </c>
      <c r="D5" s="26"/>
      <c r="H5" t="s">
        <v>42</v>
      </c>
    </row>
    <row r="6" spans="2:8" x14ac:dyDescent="0.4">
      <c r="B6" s="24" t="s">
        <v>15</v>
      </c>
      <c r="C6" s="25">
        <v>46168</v>
      </c>
      <c r="D6" s="26"/>
      <c r="H6" t="s">
        <v>43</v>
      </c>
    </row>
    <row r="7" spans="2:8" x14ac:dyDescent="0.4">
      <c r="B7" s="24" t="s">
        <v>16</v>
      </c>
      <c r="C7" s="25">
        <v>46205</v>
      </c>
      <c r="D7" s="25">
        <v>46246</v>
      </c>
      <c r="H7" t="s">
        <v>44</v>
      </c>
    </row>
    <row r="8" spans="2:8" x14ac:dyDescent="0.4">
      <c r="B8" s="24" t="s">
        <v>17</v>
      </c>
      <c r="C8" s="25">
        <v>46307</v>
      </c>
      <c r="D8" s="25">
        <v>46319</v>
      </c>
      <c r="H8" t="s">
        <v>45</v>
      </c>
    </row>
    <row r="9" spans="2:8" x14ac:dyDescent="0.4">
      <c r="B9" s="24" t="s">
        <v>36</v>
      </c>
      <c r="C9" s="25">
        <v>46379</v>
      </c>
      <c r="D9" s="25">
        <v>46396</v>
      </c>
      <c r="H9" t="s">
        <v>46</v>
      </c>
    </row>
    <row r="10" spans="2:8" x14ac:dyDescent="0.4">
      <c r="B10" s="24" t="s">
        <v>19</v>
      </c>
      <c r="C10" s="25">
        <v>46419</v>
      </c>
      <c r="D10" s="25">
        <v>46420</v>
      </c>
      <c r="H10" t="s">
        <v>47</v>
      </c>
    </row>
    <row r="11" spans="2:8" x14ac:dyDescent="0.4">
      <c r="B11" s="24" t="s">
        <v>18</v>
      </c>
      <c r="C11" s="25">
        <v>46468</v>
      </c>
      <c r="D11" s="25">
        <v>46480</v>
      </c>
      <c r="H11" t="s">
        <v>48</v>
      </c>
    </row>
    <row r="12" spans="2:8" x14ac:dyDescent="0.4">
      <c r="B12" s="24" t="s">
        <v>15</v>
      </c>
      <c r="C12" s="25">
        <v>46514</v>
      </c>
      <c r="D12" s="26"/>
      <c r="H12" t="s">
        <v>49</v>
      </c>
    </row>
    <row r="13" spans="2:8" x14ac:dyDescent="0.4">
      <c r="B13" s="24" t="s">
        <v>15</v>
      </c>
      <c r="C13" s="25">
        <v>46525</v>
      </c>
      <c r="D13" s="26"/>
      <c r="H13" t="s">
        <v>50</v>
      </c>
    </row>
    <row r="14" spans="2:8" x14ac:dyDescent="0.4">
      <c r="B14" s="24" t="s">
        <v>16</v>
      </c>
      <c r="C14" s="25">
        <v>46576</v>
      </c>
      <c r="D14" s="25">
        <v>46617</v>
      </c>
      <c r="H14" t="s">
        <v>51</v>
      </c>
    </row>
    <row r="15" spans="2:8" x14ac:dyDescent="0.4">
      <c r="B15" s="24" t="s">
        <v>17</v>
      </c>
      <c r="C15" s="25">
        <v>46676</v>
      </c>
      <c r="D15" s="25">
        <v>46690</v>
      </c>
      <c r="H15" t="s">
        <v>52</v>
      </c>
    </row>
    <row r="16" spans="2:8" x14ac:dyDescent="0.4">
      <c r="B16" s="24" t="s">
        <v>36</v>
      </c>
      <c r="C16" s="25">
        <v>46744</v>
      </c>
      <c r="D16" s="25">
        <v>46760</v>
      </c>
      <c r="H16" t="s">
        <v>62</v>
      </c>
    </row>
    <row r="17" spans="2:8" x14ac:dyDescent="0.4">
      <c r="B17" s="24" t="s">
        <v>19</v>
      </c>
      <c r="C17" s="39">
        <v>46783</v>
      </c>
      <c r="D17" s="39">
        <v>46784</v>
      </c>
      <c r="H17" t="s">
        <v>61</v>
      </c>
    </row>
    <row r="18" spans="2:8" x14ac:dyDescent="0.4">
      <c r="B18" s="24" t="s">
        <v>18</v>
      </c>
      <c r="C18" s="39">
        <v>46831</v>
      </c>
      <c r="D18" s="39">
        <v>46846</v>
      </c>
      <c r="H18" t="s">
        <v>63</v>
      </c>
    </row>
    <row r="19" spans="2:8" x14ac:dyDescent="0.4">
      <c r="B19" s="24" t="s">
        <v>15</v>
      </c>
      <c r="C19" s="39">
        <v>46899</v>
      </c>
      <c r="D19" s="40"/>
      <c r="H19" t="s">
        <v>64</v>
      </c>
    </row>
    <row r="20" spans="2:8" x14ac:dyDescent="0.4">
      <c r="B20" s="24" t="s">
        <v>15</v>
      </c>
      <c r="C20" s="39">
        <v>46910</v>
      </c>
      <c r="D20" s="40"/>
      <c r="H20" t="s">
        <v>65</v>
      </c>
    </row>
    <row r="21" spans="2:8" x14ac:dyDescent="0.4">
      <c r="B21" s="24" t="s">
        <v>16</v>
      </c>
      <c r="C21" s="39">
        <v>46954</v>
      </c>
      <c r="D21" s="39">
        <v>46995</v>
      </c>
      <c r="H21" t="s">
        <v>66</v>
      </c>
    </row>
    <row r="22" spans="2:8" x14ac:dyDescent="0.4">
      <c r="B22" s="24" t="s">
        <v>17</v>
      </c>
      <c r="C22" s="39">
        <v>47049</v>
      </c>
      <c r="D22" s="39">
        <v>47061</v>
      </c>
      <c r="H22" t="s">
        <v>67</v>
      </c>
    </row>
    <row r="23" spans="2:8" x14ac:dyDescent="0.4">
      <c r="B23" s="24" t="s">
        <v>36</v>
      </c>
      <c r="C23" s="39">
        <v>47114</v>
      </c>
      <c r="D23" s="39">
        <v>47124</v>
      </c>
      <c r="H23" t="s">
        <v>68</v>
      </c>
    </row>
  </sheetData>
  <phoneticPr fontId="1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31544-5070-4E9F-90E0-715A095B2D86}">
  <dimension ref="A1:D16"/>
  <sheetViews>
    <sheetView workbookViewId="0">
      <selection activeCell="B1" sqref="B1"/>
    </sheetView>
  </sheetViews>
  <sheetFormatPr baseColWidth="10" defaultRowHeight="14.6" x14ac:dyDescent="0.4"/>
  <cols>
    <col min="2" max="2" width="24.15234375" customWidth="1"/>
  </cols>
  <sheetData>
    <row r="1" spans="1:4" x14ac:dyDescent="0.4">
      <c r="A1" s="27">
        <f>Kalender!F1</f>
        <v>2026</v>
      </c>
    </row>
    <row r="2" spans="1:4" x14ac:dyDescent="0.4">
      <c r="A2" s="7" t="s">
        <v>0</v>
      </c>
      <c r="B2" s="8" t="s">
        <v>1</v>
      </c>
    </row>
    <row r="3" spans="1:4" x14ac:dyDescent="0.4">
      <c r="A3" s="30">
        <f>DATE(A1,1,1)</f>
        <v>46023</v>
      </c>
      <c r="B3" s="23" t="s">
        <v>35</v>
      </c>
    </row>
    <row r="4" spans="1:4" x14ac:dyDescent="0.4">
      <c r="A4" s="30">
        <f>DATE(A1,1,6)</f>
        <v>46028</v>
      </c>
      <c r="B4" s="10" t="s">
        <v>2</v>
      </c>
    </row>
    <row r="5" spans="1:4" x14ac:dyDescent="0.4">
      <c r="A5" s="9">
        <f>DATE(A1,5,1)</f>
        <v>46143</v>
      </c>
      <c r="B5" s="10" t="s">
        <v>5</v>
      </c>
      <c r="D5" s="28"/>
    </row>
    <row r="6" spans="1:4" x14ac:dyDescent="0.4">
      <c r="A6" s="9">
        <f>DATE(A1,10,3)</f>
        <v>46298</v>
      </c>
      <c r="B6" s="10" t="s">
        <v>9</v>
      </c>
      <c r="D6" s="28"/>
    </row>
    <row r="7" spans="1:4" x14ac:dyDescent="0.4">
      <c r="A7" s="9">
        <f>DATE(A1,11,1)</f>
        <v>46327</v>
      </c>
      <c r="B7" s="29" t="s">
        <v>10</v>
      </c>
      <c r="D7" s="28"/>
    </row>
    <row r="8" spans="1:4" x14ac:dyDescent="0.4">
      <c r="A8" s="9">
        <f>DATE(A1,12,25)</f>
        <v>46381</v>
      </c>
      <c r="B8" s="10" t="s">
        <v>12</v>
      </c>
      <c r="C8" s="2"/>
      <c r="D8" s="28"/>
    </row>
    <row r="9" spans="1:4" x14ac:dyDescent="0.4">
      <c r="A9" s="9">
        <f>DATE(A1,12,26)</f>
        <v>46382</v>
      </c>
      <c r="B9" s="10" t="s">
        <v>13</v>
      </c>
      <c r="D9" s="28"/>
    </row>
    <row r="10" spans="1:4" x14ac:dyDescent="0.4">
      <c r="A10" s="9">
        <f>7*ROUND((4&amp;-$A$1)/7+MOD(19*MOD($A$1,19)-7,30)*0.14,)-6</f>
        <v>46117</v>
      </c>
      <c r="B10" s="29" t="s">
        <v>3</v>
      </c>
      <c r="D10" s="28"/>
    </row>
    <row r="11" spans="1:4" x14ac:dyDescent="0.4">
      <c r="A11" s="9">
        <f>(7*ROUND((4&amp;-$A$1)/7+MOD(19*MOD($A$1,19)-7,30)*0.14,)-6)-2</f>
        <v>46115</v>
      </c>
      <c r="B11" s="29" t="s">
        <v>37</v>
      </c>
      <c r="D11" s="28"/>
    </row>
    <row r="12" spans="1:4" x14ac:dyDescent="0.4">
      <c r="A12" s="9">
        <f>(7*ROUND((4&amp;-$A$1)/7+MOD(19*MOD($A$1,19)-7,30)*0.14,)-6)+1</f>
        <v>46118</v>
      </c>
      <c r="B12" s="10" t="s">
        <v>4</v>
      </c>
      <c r="D12" s="28"/>
    </row>
    <row r="13" spans="1:4" x14ac:dyDescent="0.4">
      <c r="A13" s="9">
        <f>(7*ROUND((4&amp;-$A$1)/7+MOD(19*MOD($A$1,19)-7,30)*0.14,)-6)+39</f>
        <v>46156</v>
      </c>
      <c r="B13" s="10" t="s">
        <v>6</v>
      </c>
      <c r="D13" s="28"/>
    </row>
    <row r="14" spans="1:4" x14ac:dyDescent="0.4">
      <c r="A14" s="9">
        <f>(7*ROUND((4&amp;-$A$1)/7+MOD(19*MOD($A$1,19)-7,30)*0.14,)-6)+49</f>
        <v>46166</v>
      </c>
      <c r="B14" s="10" t="s">
        <v>7</v>
      </c>
      <c r="C14" s="45"/>
      <c r="D14" s="28"/>
    </row>
    <row r="15" spans="1:4" x14ac:dyDescent="0.4">
      <c r="A15" s="9">
        <f>(7*ROUND((4&amp;-$A$1)/7+MOD(19*MOD($A$1,19)-7,30)*0.14,)-6)+50</f>
        <v>46167</v>
      </c>
      <c r="B15" s="10" t="s">
        <v>8</v>
      </c>
      <c r="D15" s="28"/>
    </row>
    <row r="16" spans="1:4" x14ac:dyDescent="0.4">
      <c r="A16" s="9">
        <f>MROUND(DATE(A1,11,22),7)-3</f>
        <v>46344</v>
      </c>
      <c r="B16" s="10" t="s">
        <v>11</v>
      </c>
      <c r="D16" s="2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Kalender</vt:lpstr>
      <vt:lpstr>Ferien</vt:lpstr>
      <vt:lpstr>Feiertage</vt:lpstr>
      <vt:lpstr>Kalender!Druckbereich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Me</dc:creator>
  <cp:lastModifiedBy>Bruno Me</cp:lastModifiedBy>
  <cp:lastPrinted>2025-10-23T12:36:29Z</cp:lastPrinted>
  <dcterms:created xsi:type="dcterms:W3CDTF">2025-10-14T15:03:52Z</dcterms:created>
  <dcterms:modified xsi:type="dcterms:W3CDTF">2025-10-28T16:53:08Z</dcterms:modified>
</cp:coreProperties>
</file>