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32"/>
  <workbookPr codeName="DieseArbeitsmappe"/>
  <mc:AlternateContent xmlns:mc="http://schemas.openxmlformats.org/markup-compatibility/2006">
    <mc:Choice Requires="x15">
      <x15ac:absPath xmlns:x15ac="http://schemas.microsoft.com/office/spreadsheetml/2010/11/ac" url="C:\Users\Nutzer\Downloads\"/>
    </mc:Choice>
  </mc:AlternateContent>
  <xr:revisionPtr revIDLastSave="0" documentId="13_ncr:1_{00CA582C-B9D4-4F9E-8829-455C41475493}" xr6:coauthVersionLast="47" xr6:coauthVersionMax="47" xr10:uidLastSave="{00000000-0000-0000-0000-000000000000}"/>
  <bookViews>
    <workbookView xWindow="-120" yWindow="-120" windowWidth="29040" windowHeight="15840" tabRatio="574" xr2:uid="{00000000-000D-0000-FFFF-FFFF00000000}"/>
  </bookViews>
  <sheets>
    <sheet name="Kalender" sheetId="1" r:id="rId1"/>
    <sheet name="Feiertag" sheetId="2" r:id="rId2"/>
  </sheets>
  <definedNames>
    <definedName name="_xlnm.Print_Area" localSheetId="0">Kalender!$B$1:$Y$33</definedName>
    <definedName name="monatstage">Kalender!$B$3:$B$33,Kalender!$D$3:$D$31,Kalender!$F$3:$F$33,Kalender!$H$3:$H$32,Kalender!$J$3:$J$33,Kalender!$L$3:$L$32,Kalender!$N$3:$N$33,Kalender!$P$3:$P$33,Kalender!$R$3:$R$32,Kalender!$T$3:$T$33,Kalender!$V$3:$V$32,Kalender!$X$3:$X$33</definedName>
    <definedName name="tage">Kalender!$C$3:$C$33,Kalender!$E$3:$E$30,Kalender!$G$3:$G$33,Kalender!$I$3:$I$32,Kalender!$K$3:$K$33,Kalender!$M$3:$M$32,Kalender!$E$31,Kalender!$O$3:$O$33,Kalender!$Q$3:$Q$33,Kalender!$S$3:$S$32,Kalender!$U$3:$U$33,Kalender!$W$3:$W$32,Kalender!$Y$3:$Y$33</definedName>
    <definedName name="wochentag">Kalender!#REF!,Kalender!#REF!,Kalender!#REF!,Kalender!#REF!,Kalender!#REF!,Kalender!#REF!,Kalender!#REF!,Kalender!#REF!,Kalender!#REF!,Kalender!#REF!,Kalender!#REF!,Kalender!#REF!,Kalender!#REF!</definedName>
  </definedNames>
  <calcPr calcId="191029" iterate="1" iterateCount="10" iterateDelta="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B2" i="2" l="1"/>
  <c r="X3" i="1" l="1" a="1"/>
  <c r="V3" i="1" a="1"/>
  <c r="T3" i="1" a="1"/>
  <c r="R3" i="1" a="1"/>
  <c r="P3" i="1" a="1"/>
  <c r="N3" i="1" a="1"/>
  <c r="L3" i="1" a="1"/>
  <c r="J3" i="1" a="1"/>
  <c r="H3" i="1" a="1"/>
  <c r="F3" i="1" a="1"/>
  <c r="D3" i="1" a="1"/>
  <c r="B3" i="1" a="1"/>
  <c r="H3" i="1" l="1"/>
  <c r="J3" i="1"/>
  <c r="L3" i="1"/>
  <c r="B3" i="1"/>
  <c r="F3" i="1"/>
  <c r="D3" i="1"/>
  <c r="T3" i="1"/>
  <c r="V3" i="1"/>
  <c r="X3" i="1"/>
  <c r="N3" i="1"/>
  <c r="P3" i="1"/>
  <c r="R3" i="1"/>
  <c r="D18" i="2"/>
  <c r="D17" i="2"/>
  <c r="D16" i="2"/>
  <c r="D15" i="2"/>
  <c r="D14" i="2"/>
  <c r="D13" i="2"/>
  <c r="D12" i="2"/>
  <c r="D11" i="2"/>
  <c r="D10" i="2"/>
  <c r="D9" i="2"/>
  <c r="D8" i="2"/>
  <c r="D7" i="2"/>
  <c r="E31" i="1" s="1"/>
  <c r="K11" i="1" l="1"/>
  <c r="E25" i="1"/>
  <c r="Y26" i="1"/>
  <c r="C3" i="1"/>
  <c r="Y5" i="1"/>
  <c r="W21" i="1"/>
  <c r="S13" i="1"/>
  <c r="Q15" i="1"/>
  <c r="G10" i="1"/>
  <c r="C21" i="1"/>
  <c r="K6" i="1"/>
  <c r="I6" i="1"/>
  <c r="S25" i="1"/>
  <c r="Y27" i="1"/>
  <c r="Y21" i="1"/>
  <c r="Y7" i="1"/>
  <c r="Y24" i="1"/>
  <c r="W10" i="1"/>
  <c r="W4" i="1"/>
  <c r="W8" i="1"/>
  <c r="W15" i="1"/>
  <c r="U31" i="1"/>
  <c r="U15" i="1"/>
  <c r="U5" i="1"/>
  <c r="U30" i="1"/>
  <c r="S8" i="1"/>
  <c r="S14" i="1"/>
  <c r="S5" i="1"/>
  <c r="Q6" i="1"/>
  <c r="Q31" i="1"/>
  <c r="Q9" i="1"/>
  <c r="Q26" i="1"/>
  <c r="O29" i="1"/>
  <c r="O7" i="1"/>
  <c r="O32" i="1"/>
  <c r="O18" i="1"/>
  <c r="G7" i="1"/>
  <c r="G26" i="1"/>
  <c r="G12" i="1"/>
  <c r="G3" i="1"/>
  <c r="C26" i="1"/>
  <c r="C6" i="1"/>
  <c r="C23" i="1"/>
  <c r="M4" i="1"/>
  <c r="M26" i="1"/>
  <c r="M15" i="1"/>
  <c r="M32" i="1"/>
  <c r="K19" i="1"/>
  <c r="K17" i="1"/>
  <c r="K22" i="1"/>
  <c r="K8" i="1"/>
  <c r="I25" i="1"/>
  <c r="I27" i="1"/>
  <c r="I16" i="1"/>
  <c r="I22" i="1"/>
  <c r="E18" i="1"/>
  <c r="E22" i="1"/>
  <c r="E16" i="1"/>
  <c r="Y30" i="1"/>
  <c r="U25" i="1"/>
  <c r="Q28" i="1"/>
  <c r="O28" i="1"/>
  <c r="C7" i="1"/>
  <c r="K20" i="1"/>
  <c r="I28" i="1"/>
  <c r="U33" i="1"/>
  <c r="U24" i="1"/>
  <c r="Q23" i="1"/>
  <c r="O24" i="1"/>
  <c r="G4" i="1"/>
  <c r="C15" i="1"/>
  <c r="M7" i="1"/>
  <c r="M24" i="1"/>
  <c r="I17" i="1"/>
  <c r="I19" i="1"/>
  <c r="I23" i="1"/>
  <c r="I14" i="1"/>
  <c r="E28" i="1"/>
  <c r="E14" i="1"/>
  <c r="E8" i="1"/>
  <c r="S3" i="1"/>
  <c r="Y4" i="1"/>
  <c r="Y29" i="1"/>
  <c r="Y15" i="1"/>
  <c r="Y32" i="1"/>
  <c r="W18" i="1"/>
  <c r="W12" i="1"/>
  <c r="W6" i="1"/>
  <c r="W23" i="1"/>
  <c r="U10" i="1"/>
  <c r="U32" i="1"/>
  <c r="U13" i="1"/>
  <c r="S29" i="1"/>
  <c r="S16" i="1"/>
  <c r="S10" i="1"/>
  <c r="S6" i="1"/>
  <c r="Q14" i="1"/>
  <c r="Q20" i="1"/>
  <c r="Q17" i="1"/>
  <c r="Q11" i="1"/>
  <c r="O11" i="1"/>
  <c r="O15" i="1"/>
  <c r="O19" i="1"/>
  <c r="O26" i="1"/>
  <c r="G9" i="1"/>
  <c r="G22" i="1"/>
  <c r="G20" i="1"/>
  <c r="C33" i="1"/>
  <c r="C12" i="1"/>
  <c r="C14" i="1"/>
  <c r="C31" i="1"/>
  <c r="M12" i="1"/>
  <c r="M6" i="1"/>
  <c r="M23" i="1"/>
  <c r="M19" i="1"/>
  <c r="K27" i="1"/>
  <c r="K18" i="1"/>
  <c r="K30" i="1"/>
  <c r="K16" i="1"/>
  <c r="I24" i="1"/>
  <c r="I31" i="1"/>
  <c r="I5" i="1"/>
  <c r="I30" i="1"/>
  <c r="E5" i="1"/>
  <c r="E30" i="1"/>
  <c r="E24" i="1"/>
  <c r="U3" i="1"/>
  <c r="W25" i="1"/>
  <c r="S17" i="1"/>
  <c r="O30" i="1"/>
  <c r="M16" i="1"/>
  <c r="W24" i="1"/>
  <c r="U22" i="1"/>
  <c r="Q13" i="1"/>
  <c r="G30" i="1"/>
  <c r="C29" i="1"/>
  <c r="K28" i="1"/>
  <c r="Q3" i="1"/>
  <c r="Y12" i="1"/>
  <c r="Y11" i="1"/>
  <c r="Y23" i="1"/>
  <c r="Y9" i="1"/>
  <c r="W26" i="1"/>
  <c r="W20" i="1"/>
  <c r="W14" i="1"/>
  <c r="W31" i="1"/>
  <c r="U18" i="1"/>
  <c r="U4" i="1"/>
  <c r="U21" i="1"/>
  <c r="S7" i="1"/>
  <c r="S24" i="1"/>
  <c r="S18" i="1"/>
  <c r="S4" i="1"/>
  <c r="Q22" i="1"/>
  <c r="Q8" i="1"/>
  <c r="Q25" i="1"/>
  <c r="Q19" i="1"/>
  <c r="O4" i="1"/>
  <c r="O23" i="1"/>
  <c r="O9" i="1"/>
  <c r="G6" i="1"/>
  <c r="G17" i="1"/>
  <c r="G23" i="1"/>
  <c r="G28" i="1"/>
  <c r="C18" i="1"/>
  <c r="C20" i="1"/>
  <c r="C22" i="1"/>
  <c r="C9" i="1"/>
  <c r="M20" i="1"/>
  <c r="M14" i="1"/>
  <c r="M31" i="1"/>
  <c r="M9" i="1"/>
  <c r="K33" i="1"/>
  <c r="K5" i="1"/>
  <c r="K25" i="1"/>
  <c r="K24" i="1"/>
  <c r="I10" i="1"/>
  <c r="I32" i="1"/>
  <c r="I13" i="1"/>
  <c r="I3" i="1"/>
  <c r="E13" i="1"/>
  <c r="E10" i="1"/>
  <c r="E11" i="1"/>
  <c r="Y8" i="1"/>
  <c r="U7" i="1"/>
  <c r="Q4" i="1"/>
  <c r="O16" i="1"/>
  <c r="G21" i="1"/>
  <c r="C32" i="1"/>
  <c r="K31" i="1"/>
  <c r="I11" i="1"/>
  <c r="E6" i="1"/>
  <c r="Y13" i="1"/>
  <c r="W29" i="1"/>
  <c r="S22" i="1"/>
  <c r="Q18" i="1"/>
  <c r="O10" i="1"/>
  <c r="G29" i="1"/>
  <c r="M29" i="1"/>
  <c r="K10" i="1"/>
  <c r="O3" i="1"/>
  <c r="Y20" i="1"/>
  <c r="Y6" i="1"/>
  <c r="Y31" i="1"/>
  <c r="Y17" i="1"/>
  <c r="W17" i="1"/>
  <c r="W28" i="1"/>
  <c r="W22" i="1"/>
  <c r="U16" i="1"/>
  <c r="U26" i="1"/>
  <c r="U12" i="1"/>
  <c r="U29" i="1"/>
  <c r="S15" i="1"/>
  <c r="S32" i="1"/>
  <c r="S26" i="1"/>
  <c r="S12" i="1"/>
  <c r="Q30" i="1"/>
  <c r="Q16" i="1"/>
  <c r="Q33" i="1"/>
  <c r="Q27" i="1"/>
  <c r="O6" i="1"/>
  <c r="O31" i="1"/>
  <c r="O17" i="1"/>
  <c r="G8" i="1"/>
  <c r="G25" i="1"/>
  <c r="G11" i="1"/>
  <c r="G31" i="1"/>
  <c r="C4" i="1"/>
  <c r="C28" i="1"/>
  <c r="C30" i="1"/>
  <c r="C8" i="1"/>
  <c r="M28" i="1"/>
  <c r="M22" i="1"/>
  <c r="M18" i="1"/>
  <c r="M17" i="1"/>
  <c r="K26" i="1"/>
  <c r="K13" i="1"/>
  <c r="K7" i="1"/>
  <c r="K32" i="1"/>
  <c r="I18" i="1"/>
  <c r="I4" i="1"/>
  <c r="I21" i="1"/>
  <c r="E27" i="1"/>
  <c r="E21" i="1"/>
  <c r="E7" i="1"/>
  <c r="E9" i="1"/>
  <c r="W16" i="1"/>
  <c r="U19" i="1"/>
  <c r="S19" i="1"/>
  <c r="O13" i="1"/>
  <c r="G14" i="1"/>
  <c r="M21" i="1"/>
  <c r="K9" i="1"/>
  <c r="E20" i="1"/>
  <c r="E3" i="1"/>
  <c r="W32" i="1"/>
  <c r="U27" i="1"/>
  <c r="Q29" i="1"/>
  <c r="O21" i="1"/>
  <c r="G18" i="1"/>
  <c r="C17" i="1"/>
  <c r="K14" i="1"/>
  <c r="Y3" i="1"/>
  <c r="Y28" i="1"/>
  <c r="Y14" i="1"/>
  <c r="Y10" i="1"/>
  <c r="Y25" i="1"/>
  <c r="W11" i="1"/>
  <c r="W5" i="1"/>
  <c r="W30" i="1"/>
  <c r="U9" i="1"/>
  <c r="U23" i="1"/>
  <c r="U20" i="1"/>
  <c r="U8" i="1"/>
  <c r="S23" i="1"/>
  <c r="S30" i="1"/>
  <c r="S21" i="1"/>
  <c r="S20" i="1"/>
  <c r="Q5" i="1"/>
  <c r="Q24" i="1"/>
  <c r="Q12" i="1"/>
  <c r="O27" i="1"/>
  <c r="O14" i="1"/>
  <c r="O12" i="1"/>
  <c r="O25" i="1"/>
  <c r="G16" i="1"/>
  <c r="G33" i="1"/>
  <c r="G19" i="1"/>
  <c r="G5" i="1"/>
  <c r="C11" i="1"/>
  <c r="C5" i="1"/>
  <c r="C25" i="1"/>
  <c r="C16" i="1"/>
  <c r="M5" i="1"/>
  <c r="M30" i="1"/>
  <c r="M11" i="1"/>
  <c r="M25" i="1"/>
  <c r="K4" i="1"/>
  <c r="K21" i="1"/>
  <c r="K15" i="1"/>
  <c r="K3" i="1"/>
  <c r="I26" i="1"/>
  <c r="I12" i="1"/>
  <c r="I29" i="1"/>
  <c r="E4" i="1"/>
  <c r="E29" i="1"/>
  <c r="E15" i="1"/>
  <c r="E17" i="1"/>
  <c r="W27" i="1"/>
  <c r="U14" i="1"/>
  <c r="Q10" i="1"/>
  <c r="G32" i="1"/>
  <c r="C27" i="1"/>
  <c r="M27" i="1"/>
  <c r="I9" i="1"/>
  <c r="E19" i="1"/>
  <c r="Y16" i="1"/>
  <c r="W7" i="1"/>
  <c r="S27" i="1"/>
  <c r="O20" i="1"/>
  <c r="W3" i="1"/>
  <c r="Y18" i="1"/>
  <c r="Y22" i="1"/>
  <c r="Y19" i="1"/>
  <c r="Y33" i="1"/>
  <c r="W19" i="1"/>
  <c r="W13" i="1"/>
  <c r="W9" i="1"/>
  <c r="U17" i="1"/>
  <c r="U11" i="1"/>
  <c r="U28" i="1"/>
  <c r="U6" i="1"/>
  <c r="S31" i="1"/>
  <c r="S9" i="1"/>
  <c r="S11" i="1"/>
  <c r="S28" i="1"/>
  <c r="Q7" i="1"/>
  <c r="Q32" i="1"/>
  <c r="Q21" i="1"/>
  <c r="O5" i="1"/>
  <c r="O22" i="1"/>
  <c r="O8" i="1"/>
  <c r="O33" i="1"/>
  <c r="G24" i="1"/>
  <c r="G15" i="1"/>
  <c r="G27" i="1"/>
  <c r="G13" i="1"/>
  <c r="C19" i="1"/>
  <c r="C13" i="1"/>
  <c r="C10" i="1"/>
  <c r="C24" i="1"/>
  <c r="M13" i="1"/>
  <c r="M10" i="1"/>
  <c r="M8" i="1"/>
  <c r="M3" i="1"/>
  <c r="K12" i="1"/>
  <c r="K29" i="1"/>
  <c r="K23" i="1"/>
  <c r="I8" i="1"/>
  <c r="I15" i="1"/>
  <c r="I20" i="1"/>
  <c r="I7" i="1"/>
  <c r="E12" i="1"/>
  <c r="E26" i="1"/>
  <c r="E23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<sst xmlns="http://schemas.openxmlformats.org/spreadsheetml/2006/main" count="30" uniqueCount="26">
  <si>
    <t>Neujahr</t>
  </si>
  <si>
    <t>Tag der Arbeit</t>
  </si>
  <si>
    <t>Karfreitag</t>
  </si>
  <si>
    <t>Christi Himmelfahrt</t>
  </si>
  <si>
    <t>Jahr</t>
  </si>
  <si>
    <t>Feiertag</t>
  </si>
  <si>
    <t>Typ</t>
  </si>
  <si>
    <t>Datum in 2025</t>
  </si>
  <si>
    <t>Berechnung</t>
  </si>
  <si>
    <t>fest</t>
  </si>
  <si>
    <t>Tag der Deutschen Einheit</t>
  </si>
  <si>
    <t>1. Weihnachtsfeiertag</t>
  </si>
  <si>
    <t>2. Weihnachtsfeiertag</t>
  </si>
  <si>
    <t>Ostersonntag</t>
  </si>
  <si>
    <t>eigene Formel (Anker)</t>
  </si>
  <si>
    <t>Ostersonntag -2</t>
  </si>
  <si>
    <t>Ostermontag</t>
  </si>
  <si>
    <t>Ostersonntag +1</t>
  </si>
  <si>
    <t>Ostersonntag +39</t>
  </si>
  <si>
    <t>Pfingstsonntag</t>
  </si>
  <si>
    <t>Ostersonntag +49</t>
  </si>
  <si>
    <t>Pfingstmontag</t>
  </si>
  <si>
    <t>Ostersonntag +50</t>
  </si>
  <si>
    <t>Fronleichnam</t>
  </si>
  <si>
    <t>Ostersonntag +60</t>
  </si>
  <si>
    <t xml:space="preserve">Kalender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</si>
</sst>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mmmm"/>
    <numFmt numFmtId="165" formatCode="dd\ [$-407]ddd"/>
  </numFmts>
  <fonts count="10" x14ac:knownFonts="1">
    <font>
      <sz val="10"/>
      <name val="Arial"/>
    </font>
    <font>
      <u/>
      <sz val="10"/>
      <color indexed="12"/>
      <name val="Arial"/>
      <family val="2"/>
    </font>
    <font>
      <b/>
      <sz val="36"/>
      <name val="Arial"/>
      <family val="2"/>
    </font>
    <font>
      <sz val="10"/>
      <name val="Arial"/>
      <family val="2"/>
    </font>
    <font>
      <b/>
      <sz val="14"/>
      <name val="Arial"/>
      <family val="2"/>
    </font>
    <font>
      <b/>
      <sz val="26"/>
      <name val="Arial"/>
      <family val="2"/>
    </font>
    <font>
      <sz val="11"/>
      <color rgb="FF00B050"/>
      <name val="Calibri"/>
      <family val="2"/>
      <scheme val="minor"/>
    </font>
    <font>
      <sz val="7"/>
      <color theme="1"/>
      <name val="Arial"/>
      <family val="2"/>
    </font>
    <font>
      <sz val="11"/>
      <color theme="1"/>
      <name val="Arial"/>
      <family val="2"/>
    </font>
    <font>
      <b/>
      <sz val="13"/>
      <color rgb="FF00B0F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0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 applyNumberFormat="0" applyFill="0" applyBorder="0" applyAlignment="0" applyProtection="0">
      <alignment vertical="top"/>
      <protection locked="0"/>
    </xf>
  </cellStyleXfs>
  <cellXfs count="40">
    <xf numFmtId="0" fontId="0" fillId="0" borderId="0" xfId="0"/>
    <xf numFmtId="0" fontId="3" fillId="0" borderId="0" xfId="0" applyFont="1"/>
    <xf numFmtId="0" fontId="2" fillId="0" borderId="0" xfId="0" applyFont="1" applyAlignment="1">
      <alignment horizontal="left" vertical="top"/>
    </xf>
    <xf numFmtId="0" fontId="3" fillId="0" borderId="0" xfId="1" applyFont="1" applyFill="1" applyBorder="1" applyAlignment="1" applyProtection="1">
      <alignment vertical="top"/>
    </xf>
    <xf numFmtId="0" fontId="3" fillId="0" borderId="0" xfId="1" applyFont="1" applyBorder="1" applyAlignment="1" applyProtection="1"/>
    <xf numFmtId="0" fontId="3" fillId="0" borderId="0" xfId="1" applyFont="1" applyFill="1" applyBorder="1" applyAlignment="1" applyProtection="1">
      <alignment horizontal="left" vertical="top"/>
    </xf>
    <xf numFmtId="0" fontId="5" fillId="0" borderId="0" xfId="0" applyFont="1" applyAlignment="1">
      <alignment horizontal="left" vertical="top"/>
    </xf>
    <xf numFmtId="0" fontId="0" fillId="0" borderId="0" xfId="0" applyAlignment="1">
      <alignment horizontal="right" vertical="center"/>
    </xf>
    <xf numFmtId="0" fontId="0" fillId="0" borderId="0" xfId="0" applyAlignment="1">
      <alignment horizontal="left" vertical="center"/>
    </xf>
    <xf numFmtId="14" fontId="0" fillId="0" borderId="0" xfId="0" applyNumberFormat="1"/>
    <xf numFmtId="0" fontId="0" fillId="0" borderId="3" xfId="0" applyBorder="1"/>
    <xf numFmtId="14" fontId="0" fillId="0" borderId="3" xfId="0" applyNumberFormat="1" applyBorder="1" applyAlignment="1">
      <alignment horizontal="left" vertical="center"/>
    </xf>
    <xf numFmtId="14" fontId="6" fillId="0" borderId="3" xfId="0" applyNumberFormat="1" applyFont="1" applyBorder="1" applyAlignment="1">
      <alignment horizontal="left" vertical="center"/>
    </xf>
    <xf numFmtId="14" fontId="6" fillId="2" borderId="3" xfId="0" applyNumberFormat="1" applyFont="1" applyFill="1" applyBorder="1" applyAlignment="1">
      <alignment horizontal="left" vertical="center"/>
    </xf>
    <xf numFmtId="165" fontId="8" fillId="0" borderId="2" xfId="0" applyNumberFormat="1" applyFont="1" applyFill="1" applyBorder="1" applyAlignment="1">
      <alignment horizontal="left" vertical="center"/>
    </xf>
    <xf numFmtId="165" fontId="8" fillId="0" borderId="1" xfId="0" applyNumberFormat="1" applyFont="1" applyFill="1" applyBorder="1" applyAlignment="1">
      <alignment horizontal="left" vertical="center"/>
    </xf>
    <xf numFmtId="165" fontId="8" fillId="0" borderId="5" xfId="0" applyNumberFormat="1" applyFont="1" applyFill="1" applyBorder="1" applyAlignment="1">
      <alignment horizontal="left" vertical="center"/>
    </xf>
    <xf numFmtId="0" fontId="9" fillId="0" borderId="3" xfId="0" applyFont="1" applyFill="1" applyBorder="1" applyAlignment="1">
      <alignment horizontal="center" vertical="center" wrapText="1"/>
    </xf>
    <xf numFmtId="0" fontId="9" fillId="0" borderId="5" xfId="0" applyFont="1" applyFill="1" applyBorder="1" applyAlignment="1">
      <alignment horizontal="center" vertical="center" wrapText="1"/>
    </xf>
    <xf numFmtId="165" fontId="8" fillId="0" borderId="6" xfId="0" applyNumberFormat="1" applyFont="1" applyFill="1" applyBorder="1" applyAlignment="1">
      <alignment horizontal="left" vertical="center"/>
    </xf>
    <xf numFmtId="0" fontId="9" fillId="0" borderId="7" xfId="0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vertical="center" wrapText="1"/>
    </xf>
    <xf numFmtId="165" fontId="8" fillId="0" borderId="8" xfId="0" applyNumberFormat="1" applyFont="1" applyFill="1" applyBorder="1" applyAlignment="1">
      <alignment horizontal="left" vertical="center"/>
    </xf>
    <xf numFmtId="0" fontId="9" fillId="0" borderId="9" xfId="0" applyFont="1" applyFill="1" applyBorder="1" applyAlignment="1">
      <alignment horizontal="center" vertical="center" wrapText="1"/>
    </xf>
    <xf numFmtId="0" fontId="8" fillId="0" borderId="10" xfId="0" applyFont="1" applyFill="1" applyBorder="1" applyAlignment="1">
      <alignment horizontal="center" vertical="center"/>
    </xf>
    <xf numFmtId="0" fontId="7" fillId="0" borderId="10" xfId="0" applyFont="1" applyFill="1" applyBorder="1" applyAlignment="1">
      <alignment vertical="center" wrapText="1"/>
    </xf>
    <xf numFmtId="165" fontId="8" fillId="0" borderId="11" xfId="0" applyNumberFormat="1" applyFont="1" applyFill="1" applyBorder="1" applyAlignment="1">
      <alignment horizontal="left" vertical="center"/>
    </xf>
    <xf numFmtId="0" fontId="8" fillId="0" borderId="12" xfId="0" applyFont="1" applyFill="1" applyBorder="1" applyAlignment="1">
      <alignment horizontal="center" vertical="center"/>
    </xf>
    <xf numFmtId="0" fontId="7" fillId="0" borderId="12" xfId="0" applyFont="1" applyFill="1" applyBorder="1" applyAlignment="1">
      <alignment vertical="center" wrapText="1"/>
    </xf>
    <xf numFmtId="165" fontId="8" fillId="0" borderId="12" xfId="0" applyNumberFormat="1" applyFont="1" applyFill="1" applyBorder="1" applyAlignment="1">
      <alignment horizontal="left" vertical="center"/>
    </xf>
    <xf numFmtId="0" fontId="9" fillId="0" borderId="13" xfId="0" applyFont="1" applyFill="1" applyBorder="1" applyAlignment="1">
      <alignment horizontal="center" vertical="center" wrapText="1"/>
    </xf>
    <xf numFmtId="165" fontId="8" fillId="0" borderId="14" xfId="0" applyNumberFormat="1" applyFont="1" applyFill="1" applyBorder="1" applyAlignment="1">
      <alignment horizontal="left" vertical="center"/>
    </xf>
    <xf numFmtId="0" fontId="9" fillId="0" borderId="15" xfId="0" applyFont="1" applyFill="1" applyBorder="1" applyAlignment="1">
      <alignment horizontal="center" vertical="center" wrapText="1"/>
    </xf>
    <xf numFmtId="165" fontId="8" fillId="0" borderId="4" xfId="0" applyNumberFormat="1" applyFont="1" applyFill="1" applyBorder="1" applyAlignment="1">
      <alignment horizontal="left" vertical="center"/>
    </xf>
    <xf numFmtId="0" fontId="9" fillId="0" borderId="16" xfId="0" applyFont="1" applyFill="1" applyBorder="1" applyAlignment="1">
      <alignment horizontal="center" vertical="center" wrapText="1"/>
    </xf>
    <xf numFmtId="164" fontId="4" fillId="0" borderId="18" xfId="0" applyNumberFormat="1" applyFont="1" applyBorder="1" applyAlignment="1">
      <alignment horizontal="center" vertical="center"/>
    </xf>
    <xf numFmtId="164" fontId="4" fillId="0" borderId="19" xfId="0" applyNumberFormat="1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top"/>
    </xf>
    <xf numFmtId="164" fontId="4" fillId="0" borderId="17" xfId="0" applyNumberFormat="1" applyFont="1" applyBorder="1" applyAlignment="1">
      <alignment horizontal="center" vertical="center"/>
    </xf>
  </cellXfs>
  <cellStyles count="2">
    <cellStyle name="Link" xfId="1" builtinId="8"/>
    <cellStyle name="Standard" xfId="0" builtinId="0"/>
  </cellStyles>
  <dxfs count="8">
    <dxf>
      <border>
        <bottom style="thin">
          <color auto="1"/>
        </bottom>
        <vertical/>
        <horizontal/>
      </border>
    </dxf>
    <dxf>
      <fill>
        <patternFill>
          <bgColor rgb="FFFFFF99"/>
        </patternFill>
      </fill>
    </dxf>
    <dxf>
      <fill>
        <patternFill>
          <bgColor theme="9" tint="0.39994506668294322"/>
        </patternFill>
      </fill>
    </dxf>
    <dxf>
      <font>
        <color rgb="FFFF0000"/>
      </font>
      <fill>
        <patternFill>
          <bgColor theme="5" tint="0.39994506668294322"/>
        </patternFill>
      </fill>
    </dxf>
    <dxf>
      <border>
        <right style="thin">
          <color auto="1"/>
        </right>
        <bottom style="thin">
          <color auto="1"/>
        </bottom>
        <vertical/>
        <horizontal/>
      </border>
    </dxf>
    <dxf>
      <font>
        <b/>
        <i val="0"/>
      </font>
      <fill>
        <patternFill>
          <bgColor rgb="FFFFFF99"/>
        </patternFill>
      </fill>
    </dxf>
    <dxf>
      <font>
        <b/>
        <i val="0"/>
        <color auto="1"/>
      </font>
      <fill>
        <patternFill>
          <bgColor theme="9" tint="0.39994506668294322"/>
        </patternFill>
      </fill>
    </dxf>
    <dxf>
      <font>
        <b/>
        <i val="0"/>
        <color rgb="FFFF0000"/>
      </font>
      <fill>
        <patternFill>
          <bgColor theme="5" tint="0.39994506668294322"/>
        </patternFill>
      </fill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CC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E6E6E6"/>
      <rgbColor rgb="00808080"/>
      <rgbColor rgb="009999FF"/>
      <rgbColor rgb="00993366"/>
      <rgbColor rgb="00FFFFCC"/>
      <rgbColor rgb="00CCFFFF"/>
      <rgbColor rgb="00660066"/>
      <rgbColor rgb="00FFD9D9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FF99"/>
      <color rgb="FFC0C0C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B1:Y34"/>
  <sheetViews>
    <sheetView showGridLines="0" tabSelected="1" zoomScaleNormal="100" workbookViewId="0">
      <selection activeCell="AB12" sqref="AB12"/>
    </sheetView>
  </sheetViews>
  <sheetFormatPr baseColWidth="10" defaultColWidth="9.140625" defaultRowHeight="12.75" x14ac:dyDescent="0.2"/>
  <cols>
    <col min="2" max="2" width="6.7109375" customWidth="1"/>
    <col min="3" max="3" width="10.5703125" bestFit="1" customWidth="1"/>
    <col min="4" max="4" width="6.7109375" customWidth="1"/>
    <col min="5" max="5" width="8.7109375" customWidth="1"/>
    <col min="6" max="6" width="6.7109375" customWidth="1"/>
    <col min="7" max="7" width="8.7109375" customWidth="1"/>
    <col min="8" max="8" width="6.7109375" customWidth="1"/>
    <col min="9" max="9" width="8.7109375" customWidth="1"/>
    <col min="10" max="10" width="6.7109375" customWidth="1"/>
    <col min="11" max="11" width="8.7109375" customWidth="1"/>
    <col min="12" max="12" width="6.7109375" customWidth="1"/>
    <col min="13" max="13" width="8.7109375" customWidth="1"/>
    <col min="14" max="14" width="6.7109375" customWidth="1"/>
    <col min="15" max="15" width="8.7109375" customWidth="1"/>
    <col min="16" max="16" width="6.7109375" customWidth="1"/>
    <col min="17" max="17" width="8.7109375" customWidth="1"/>
    <col min="18" max="18" width="6.7109375" customWidth="1"/>
    <col min="19" max="19" width="8.7109375" customWidth="1"/>
    <col min="20" max="20" width="6.7109375" customWidth="1"/>
    <col min="21" max="21" width="8.7109375" customWidth="1"/>
    <col min="22" max="22" width="6.7109375" customWidth="1"/>
    <col min="23" max="23" width="8.7109375" customWidth="1"/>
    <col min="24" max="24" width="6.7109375" customWidth="1"/>
    <col min="25" max="25" width="8.7109375" customWidth="1"/>
  </cols>
  <sheetData>
    <row r="1" spans="2:25" ht="35.1" customHeight="1" thickBot="1" x14ac:dyDescent="0.25">
      <c r="B1" s="6" t="s">
        <v>25</v>
      </c>
      <c r="C1" s="2"/>
      <c r="D1" s="2"/>
      <c r="E1" s="2"/>
      <c r="F1" s="2"/>
      <c r="G1" s="2"/>
      <c r="H1" s="2"/>
      <c r="I1" s="2"/>
      <c r="J1" s="2"/>
      <c r="K1" s="38">
        <v>2026</v>
      </c>
      <c r="L1" s="38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</row>
    <row r="2" spans="2:25" s="1" customFormat="1" ht="27" customHeight="1" thickBot="1" x14ac:dyDescent="0.25">
      <c r="B2" s="39">
        <v>45658</v>
      </c>
      <c r="C2" s="36"/>
      <c r="D2" s="36">
        <v>45689</v>
      </c>
      <c r="E2" s="36"/>
      <c r="F2" s="36">
        <v>45717</v>
      </c>
      <c r="G2" s="36"/>
      <c r="H2" s="36">
        <v>45748</v>
      </c>
      <c r="I2" s="36"/>
      <c r="J2" s="36">
        <v>45778</v>
      </c>
      <c r="K2" s="36"/>
      <c r="L2" s="36">
        <v>45809</v>
      </c>
      <c r="M2" s="36"/>
      <c r="N2" s="36">
        <v>45839</v>
      </c>
      <c r="O2" s="36"/>
      <c r="P2" s="36">
        <v>45870</v>
      </c>
      <c r="Q2" s="36"/>
      <c r="R2" s="36">
        <v>45901</v>
      </c>
      <c r="S2" s="36"/>
      <c r="T2" s="36">
        <v>45931</v>
      </c>
      <c r="U2" s="36"/>
      <c r="V2" s="36">
        <v>45962</v>
      </c>
      <c r="W2" s="36"/>
      <c r="X2" s="36">
        <v>45992</v>
      </c>
      <c r="Y2" s="37"/>
    </row>
    <row r="3" spans="2:25" s="1" customFormat="1" ht="21" customHeight="1" x14ac:dyDescent="0.2">
      <c r="B3" s="32" cm="1">
        <f t="array" ref="B3:B33">_xlfn.SEQUENCE(EOMONTH(DATE($K$1,MONTH(B$2),1),0)-DATE($K$1,MONTH(B$2),1)+1,1,DATE($K$1,MONTH(B$2),1))</f>
        <v>46023</v>
      </c>
      <c r="C3" s="33" t="str">
        <f>IF(B3&lt;&gt;"",_xlfn.XLOOKUP(B3,Feiertag!$D$7:$D$25,Feiertag!$A$7:$A$25,IF(WEEKDAY(B3)=1,"",B3-DATE(YEAR(B3),1,0))))</f>
        <v>Neujahr</v>
      </c>
      <c r="D3" s="34" cm="1">
        <f t="array" ref="D3:D30">_xlfn.SEQUENCE(EOMONTH(DATE($K$1,MONTH(D$2),1),0)-DATE($K$1,MONTH(D$2),1)+1,1,DATE($K$1,MONTH(D$2),1))</f>
        <v>46054</v>
      </c>
      <c r="E3" s="33" t="str">
        <f>IF(D3&lt;&gt;"",_xlfn.XLOOKUP(D3,Feiertag!$D$7:$D$25,Feiertag!$A$7:$A$25,IF(WEEKDAY(D3)=1,"",D3-DATE(YEAR(D3),1,0))))</f>
        <v/>
      </c>
      <c r="F3" s="34" cm="1">
        <f t="array" ref="F3:F33">_xlfn.SEQUENCE(EOMONTH(DATE($K$1,MONTH(F$2),1),0)-DATE($K$1,MONTH(F$2),1)+1,1,DATE($K$1,MONTH(F$2),1))</f>
        <v>46082</v>
      </c>
      <c r="G3" s="33" t="str">
        <f>IF(F3&lt;&gt;"",_xlfn.XLOOKUP(F3,Feiertag!$D$7:$D$25,Feiertag!$A$7:$A$25,IF(WEEKDAY(F3)=1,"",F3-DATE(YEAR(F3),1,0))))</f>
        <v/>
      </c>
      <c r="H3" s="34" cm="1">
        <f t="array" ref="H3:H32">_xlfn.SEQUENCE(EOMONTH(DATE($K$1,MONTH(H$2),1),0)-DATE($K$1,MONTH(H$2),1)+1,1,DATE($K$1,MONTH(H$2),1))</f>
        <v>46113</v>
      </c>
      <c r="I3" s="33">
        <f>IF(H3&lt;&gt;"",_xlfn.XLOOKUP(H3,Feiertag!$D$7:$D$25,Feiertag!$A$7:$A$25,IF(WEEKDAY(H3)=1,"",H3-DATE(YEAR(H3),1,0))))</f>
        <v>91</v>
      </c>
      <c r="J3" s="34" cm="1">
        <f t="array" ref="J3:J33">_xlfn.SEQUENCE(EOMONTH(DATE($K$1,MONTH(J$2),1),0)-DATE($K$1,MONTH(J$2),1)+1,1,DATE($K$1,MONTH(J$2),1))</f>
        <v>46143</v>
      </c>
      <c r="K3" s="33" t="str">
        <f>IF(J3&lt;&gt;"",_xlfn.XLOOKUP(J3,Feiertag!$D$7:$D$25,Feiertag!$A$7:$A$25,IF(WEEKDAY(J3)=1,"",J3-DATE(YEAR(J3),1,0))))</f>
        <v>Tag der Arbeit</v>
      </c>
      <c r="L3" s="34" cm="1">
        <f t="array" ref="L3:L32">_xlfn.SEQUENCE(EOMONTH(DATE($K$1,MONTH(L$2),1),0)-DATE($K$1,MONTH(L$2),1)+1,1,DATE($K$1,MONTH(L$2),1))</f>
        <v>46174</v>
      </c>
      <c r="M3" s="33">
        <f>IF(L3&lt;&gt;"",_xlfn.XLOOKUP(L3,Feiertag!$D$7:$D$25,Feiertag!$A$7:$A$25,IF(WEEKDAY(L3)=1,"",L3-DATE(YEAR(L3),1,0))))</f>
        <v>152</v>
      </c>
      <c r="N3" s="34" cm="1">
        <f t="array" ref="N3:N33">_xlfn.SEQUENCE(EOMONTH(DATE($K$1,MONTH(N$2),1),0)-DATE($K$1,MONTH(N$2),1)+1,1,DATE($K$1,MONTH(N$2),1))</f>
        <v>46204</v>
      </c>
      <c r="O3" s="33">
        <f>IF(N3&lt;&gt;"",_xlfn.XLOOKUP(N3,Feiertag!$D$7:$D$25,Feiertag!$A$7:$A$25,IF(WEEKDAY(N3)=1,"",N3-DATE(YEAR(N3),1,0))))</f>
        <v>182</v>
      </c>
      <c r="P3" s="34" cm="1">
        <f t="array" ref="P3:P33">_xlfn.SEQUENCE(EOMONTH(DATE($K$1,MONTH(P$2),1),0)-DATE($K$1,MONTH(P$2),1)+1,1,DATE($K$1,MONTH(P$2),1))</f>
        <v>46235</v>
      </c>
      <c r="Q3" s="33">
        <f>IF(P3&lt;&gt;"",_xlfn.XLOOKUP(P3,Feiertag!$D$7:$D$25,Feiertag!$A$7:$A$25,IF(WEEKDAY(P3)=1,"",P3-DATE(YEAR(P3),1,0))))</f>
        <v>213</v>
      </c>
      <c r="R3" s="34" cm="1">
        <f t="array" ref="R3:R32">_xlfn.SEQUENCE(EOMONTH(DATE($K$1,MONTH(R$2),1),0)-DATE($K$1,MONTH(R$2),1)+1,1,DATE($K$1,MONTH(R$2),1))</f>
        <v>46266</v>
      </c>
      <c r="S3" s="33">
        <f>IF(R3&lt;&gt;"",_xlfn.XLOOKUP(R3,Feiertag!$D$7:$D$25,Feiertag!$A$7:$A$25,IF(WEEKDAY(R3)=1,"",R3-DATE(YEAR(R3),1,0))))</f>
        <v>244</v>
      </c>
      <c r="T3" s="34" cm="1">
        <f t="array" ref="T3:T33">_xlfn.SEQUENCE(EOMONTH(DATE($K$1,MONTH(T$2),1),0)-DATE($K$1,MONTH(T$2),1)+1,1,DATE($K$1,MONTH(T$2),1))</f>
        <v>46296</v>
      </c>
      <c r="U3" s="33">
        <f>IF(T3&lt;&gt;"",_xlfn.XLOOKUP(T3,Feiertag!$D$7:$D$25,Feiertag!$A$7:$A$25,IF(WEEKDAY(T3)=1,"",T3-DATE(YEAR(T3),1,0))))</f>
        <v>274</v>
      </c>
      <c r="V3" s="34" cm="1">
        <f t="array" ref="V3:V32">_xlfn.SEQUENCE(EOMONTH(DATE($K$1,MONTH(V$2),1),0)-DATE($K$1,MONTH(V$2),1)+1,1,DATE($K$1,MONTH(V$2),1))</f>
        <v>46327</v>
      </c>
      <c r="W3" s="33" t="str">
        <f>IF(V3&lt;&gt;"",_xlfn.XLOOKUP(V3,Feiertag!$D$7:$D$25,Feiertag!$A$7:$A$25,IF(WEEKDAY(V3)=1,"",V3-DATE(YEAR(V3),1,0))))</f>
        <v/>
      </c>
      <c r="X3" s="34" cm="1">
        <f t="array" ref="X3:X33">_xlfn.SEQUENCE(EOMONTH(DATE($K$1,MONTH(X$2),1),0)-DATE($K$1,MONTH(X$2),1)+1,1,DATE($K$1,MONTH(X$2),1))</f>
        <v>46357</v>
      </c>
      <c r="Y3" s="35">
        <f>IF(X3&lt;&gt;"",_xlfn.XLOOKUP(X3,Feiertag!$D$7:$D$25,Feiertag!$A$7:$A$25,IF(WEEKDAY(X3)=1,"",X3-DATE(YEAR(X3),1,0))))</f>
        <v>335</v>
      </c>
    </row>
    <row r="4" spans="2:25" s="1" customFormat="1" ht="21" customHeight="1" x14ac:dyDescent="0.2">
      <c r="B4" s="19">
        <v>46024</v>
      </c>
      <c r="C4" s="17">
        <f>IF(B4&lt;&gt;"",_xlfn.XLOOKUP(B4,Feiertag!$D$7:$D$25,Feiertag!$A$7:$A$25,IF(WEEKDAY(B4)=1,"",B4-DATE(YEAR(B4),1,0))))</f>
        <v>2</v>
      </c>
      <c r="D4" s="15">
        <v>46055</v>
      </c>
      <c r="E4" s="17">
        <f>IF(D4&lt;&gt;"",_xlfn.XLOOKUP(D4,Feiertag!$D$7:$D$25,Feiertag!$A$7:$A$25,IF(WEEKDAY(D4)=1,"",D4-DATE(YEAR(D4),1,0))))</f>
        <v>33</v>
      </c>
      <c r="F4" s="15">
        <v>46083</v>
      </c>
      <c r="G4" s="17">
        <f>IF(F4&lt;&gt;"",_xlfn.XLOOKUP(F4,Feiertag!$D$7:$D$25,Feiertag!$A$7:$A$25,IF(WEEKDAY(F4)=1,"",F4-DATE(YEAR(F4),1,0))))</f>
        <v>61</v>
      </c>
      <c r="H4" s="15">
        <v>46114</v>
      </c>
      <c r="I4" s="17">
        <f>IF(H4&lt;&gt;"",_xlfn.XLOOKUP(H4,Feiertag!$D$7:$D$25,Feiertag!$A$7:$A$25,IF(WEEKDAY(H4)=1,"",H4-DATE(YEAR(H4),1,0))))</f>
        <v>92</v>
      </c>
      <c r="J4" s="15">
        <v>46144</v>
      </c>
      <c r="K4" s="17">
        <f>IF(J4&lt;&gt;"",_xlfn.XLOOKUP(J4,Feiertag!$D$7:$D$25,Feiertag!$A$7:$A$25,IF(WEEKDAY(J4)=1,"",J4-DATE(YEAR(J4),1,0))))</f>
        <v>122</v>
      </c>
      <c r="L4" s="15">
        <v>46175</v>
      </c>
      <c r="M4" s="17">
        <f>IF(L4&lt;&gt;"",_xlfn.XLOOKUP(L4,Feiertag!$D$7:$D$25,Feiertag!$A$7:$A$25,IF(WEEKDAY(L4)=1,"",L4-DATE(YEAR(L4),1,0))))</f>
        <v>153</v>
      </c>
      <c r="N4" s="15">
        <v>46205</v>
      </c>
      <c r="O4" s="17">
        <f>IF(N4&lt;&gt;"",_xlfn.XLOOKUP(N4,Feiertag!$D$7:$D$25,Feiertag!$A$7:$A$25,IF(WEEKDAY(N4)=1,"",N4-DATE(YEAR(N4),1,0))))</f>
        <v>183</v>
      </c>
      <c r="P4" s="15">
        <v>46236</v>
      </c>
      <c r="Q4" s="17" t="str">
        <f>IF(P4&lt;&gt;"",_xlfn.XLOOKUP(P4,Feiertag!$D$7:$D$25,Feiertag!$A$7:$A$25,IF(WEEKDAY(P4)=1,"",P4-DATE(YEAR(P4),1,0))))</f>
        <v/>
      </c>
      <c r="R4" s="15">
        <v>46267</v>
      </c>
      <c r="S4" s="17">
        <f>IF(R4&lt;&gt;"",_xlfn.XLOOKUP(R4,Feiertag!$D$7:$D$25,Feiertag!$A$7:$A$25,IF(WEEKDAY(R4)=1,"",R4-DATE(YEAR(R4),1,0))))</f>
        <v>245</v>
      </c>
      <c r="T4" s="15">
        <v>46297</v>
      </c>
      <c r="U4" s="17">
        <f>IF(T4&lt;&gt;"",_xlfn.XLOOKUP(T4,Feiertag!$D$7:$D$25,Feiertag!$A$7:$A$25,IF(WEEKDAY(T4)=1,"",T4-DATE(YEAR(T4),1,0))))</f>
        <v>275</v>
      </c>
      <c r="V4" s="15">
        <v>46328</v>
      </c>
      <c r="W4" s="17">
        <f>IF(V4&lt;&gt;"",_xlfn.XLOOKUP(V4,Feiertag!$D$7:$D$25,Feiertag!$A$7:$A$25,IF(WEEKDAY(V4)=1,"",V4-DATE(YEAR(V4),1,0))))</f>
        <v>306</v>
      </c>
      <c r="X4" s="15">
        <v>46358</v>
      </c>
      <c r="Y4" s="20">
        <f>IF(X4&lt;&gt;"",_xlfn.XLOOKUP(X4,Feiertag!$D$7:$D$25,Feiertag!$A$7:$A$25,IF(WEEKDAY(X4)=1,"",X4-DATE(YEAR(X4),1,0))))</f>
        <v>336</v>
      </c>
    </row>
    <row r="5" spans="2:25" s="1" customFormat="1" ht="21" customHeight="1" x14ac:dyDescent="0.2">
      <c r="B5" s="19">
        <v>46025</v>
      </c>
      <c r="C5" s="17">
        <f>IF(B5&lt;&gt;"",_xlfn.XLOOKUP(B5,Feiertag!$D$7:$D$25,Feiertag!$A$7:$A$25,IF(WEEKDAY(B5)=1,"",B5-DATE(YEAR(B5),1,0))))</f>
        <v>3</v>
      </c>
      <c r="D5" s="15">
        <v>46056</v>
      </c>
      <c r="E5" s="17">
        <f>IF(D5&lt;&gt;"",_xlfn.XLOOKUP(D5,Feiertag!$D$7:$D$25,Feiertag!$A$7:$A$25,IF(WEEKDAY(D5)=1,"",D5-DATE(YEAR(D5),1,0))))</f>
        <v>34</v>
      </c>
      <c r="F5" s="15">
        <v>46084</v>
      </c>
      <c r="G5" s="17">
        <f>IF(F5&lt;&gt;"",_xlfn.XLOOKUP(F5,Feiertag!$D$7:$D$25,Feiertag!$A$7:$A$25,IF(WEEKDAY(F5)=1,"",F5-DATE(YEAR(F5),1,0))))</f>
        <v>62</v>
      </c>
      <c r="H5" s="15">
        <v>46115</v>
      </c>
      <c r="I5" s="17" t="str">
        <f>IF(H5&lt;&gt;"",_xlfn.XLOOKUP(H5,Feiertag!$D$7:$D$25,Feiertag!$A$7:$A$25,IF(WEEKDAY(H5)=1,"",H5-DATE(YEAR(H5),1,0))))</f>
        <v>Karfreitag</v>
      </c>
      <c r="J5" s="15">
        <v>46145</v>
      </c>
      <c r="K5" s="17" t="str">
        <f>IF(J5&lt;&gt;"",_xlfn.XLOOKUP(J5,Feiertag!$D$7:$D$25,Feiertag!$A$7:$A$25,IF(WEEKDAY(J5)=1,"",J5-DATE(YEAR(J5),1,0))))</f>
        <v/>
      </c>
      <c r="L5" s="15">
        <v>46176</v>
      </c>
      <c r="M5" s="17">
        <f>IF(L5&lt;&gt;"",_xlfn.XLOOKUP(L5,Feiertag!$D$7:$D$25,Feiertag!$A$7:$A$25,IF(WEEKDAY(L5)=1,"",L5-DATE(YEAR(L5),1,0))))</f>
        <v>154</v>
      </c>
      <c r="N5" s="15">
        <v>46206</v>
      </c>
      <c r="O5" s="17">
        <f>IF(N5&lt;&gt;"",_xlfn.XLOOKUP(N5,Feiertag!$D$7:$D$25,Feiertag!$A$7:$A$25,IF(WEEKDAY(N5)=1,"",N5-DATE(YEAR(N5),1,0))))</f>
        <v>184</v>
      </c>
      <c r="P5" s="15">
        <v>46237</v>
      </c>
      <c r="Q5" s="17">
        <f>IF(P5&lt;&gt;"",_xlfn.XLOOKUP(P5,Feiertag!$D$7:$D$25,Feiertag!$A$7:$A$25,IF(WEEKDAY(P5)=1,"",P5-DATE(YEAR(P5),1,0))))</f>
        <v>215</v>
      </c>
      <c r="R5" s="15">
        <v>46268</v>
      </c>
      <c r="S5" s="17">
        <f>IF(R5&lt;&gt;"",_xlfn.XLOOKUP(R5,Feiertag!$D$7:$D$25,Feiertag!$A$7:$A$25,IF(WEEKDAY(R5)=1,"",R5-DATE(YEAR(R5),1,0))))</f>
        <v>246</v>
      </c>
      <c r="T5" s="15">
        <v>46298</v>
      </c>
      <c r="U5" s="17" t="str">
        <f>IF(T5&lt;&gt;"",_xlfn.XLOOKUP(T5,Feiertag!$D$7:$D$25,Feiertag!$A$7:$A$25,IF(WEEKDAY(T5)=1,"",T5-DATE(YEAR(T5),1,0))))</f>
        <v>Tag der Deutschen Einheit</v>
      </c>
      <c r="V5" s="15">
        <v>46329</v>
      </c>
      <c r="W5" s="17">
        <f>IF(V5&lt;&gt;"",_xlfn.XLOOKUP(V5,Feiertag!$D$7:$D$25,Feiertag!$A$7:$A$25,IF(WEEKDAY(V5)=1,"",V5-DATE(YEAR(V5),1,0))))</f>
        <v>307</v>
      </c>
      <c r="X5" s="15">
        <v>46359</v>
      </c>
      <c r="Y5" s="20">
        <f>IF(X5&lt;&gt;"",_xlfn.XLOOKUP(X5,Feiertag!$D$7:$D$25,Feiertag!$A$7:$A$25,IF(WEEKDAY(X5)=1,"",X5-DATE(YEAR(X5),1,0))))</f>
        <v>337</v>
      </c>
    </row>
    <row r="6" spans="2:25" s="1" customFormat="1" ht="21" customHeight="1" x14ac:dyDescent="0.2">
      <c r="B6" s="19">
        <v>46026</v>
      </c>
      <c r="C6" s="17" t="str">
        <f>IF(B6&lt;&gt;"",_xlfn.XLOOKUP(B6,Feiertag!$D$7:$D$25,Feiertag!$A$7:$A$25,IF(WEEKDAY(B6)=1,"",B6-DATE(YEAR(B6),1,0))))</f>
        <v/>
      </c>
      <c r="D6" s="15">
        <v>46057</v>
      </c>
      <c r="E6" s="17">
        <f>IF(D6&lt;&gt;"",_xlfn.XLOOKUP(D6,Feiertag!$D$7:$D$25,Feiertag!$A$7:$A$25,IF(WEEKDAY(D6)=1,"",D6-DATE(YEAR(D6),1,0))))</f>
        <v>35</v>
      </c>
      <c r="F6" s="15">
        <v>46085</v>
      </c>
      <c r="G6" s="17">
        <f>IF(F6&lt;&gt;"",_xlfn.XLOOKUP(F6,Feiertag!$D$7:$D$25,Feiertag!$A$7:$A$25,IF(WEEKDAY(F6)=1,"",F6-DATE(YEAR(F6),1,0))))</f>
        <v>63</v>
      </c>
      <c r="H6" s="15">
        <v>46116</v>
      </c>
      <c r="I6" s="17">
        <f>IF(H6&lt;&gt;"",_xlfn.XLOOKUP(H6,Feiertag!$D$7:$D$25,Feiertag!$A$7:$A$25,IF(WEEKDAY(H6)=1,"",H6-DATE(YEAR(H6),1,0))))</f>
        <v>94</v>
      </c>
      <c r="J6" s="15">
        <v>46146</v>
      </c>
      <c r="K6" s="17">
        <f>IF(J6&lt;&gt;"",_xlfn.XLOOKUP(J6,Feiertag!$D$7:$D$25,Feiertag!$A$7:$A$25,IF(WEEKDAY(J6)=1,"",J6-DATE(YEAR(J6),1,0))))</f>
        <v>124</v>
      </c>
      <c r="L6" s="15">
        <v>46177</v>
      </c>
      <c r="M6" s="17" t="str">
        <f>IF(L6&lt;&gt;"",_xlfn.XLOOKUP(L6,Feiertag!$D$7:$D$25,Feiertag!$A$7:$A$25,IF(WEEKDAY(L6)=1,"",L6-DATE(YEAR(L6),1,0))))</f>
        <v>Fronleichnam</v>
      </c>
      <c r="N6" s="15">
        <v>46207</v>
      </c>
      <c r="O6" s="17">
        <f>IF(N6&lt;&gt;"",_xlfn.XLOOKUP(N6,Feiertag!$D$7:$D$25,Feiertag!$A$7:$A$25,IF(WEEKDAY(N6)=1,"",N6-DATE(YEAR(N6),1,0))))</f>
        <v>185</v>
      </c>
      <c r="P6" s="15">
        <v>46238</v>
      </c>
      <c r="Q6" s="17">
        <f>IF(P6&lt;&gt;"",_xlfn.XLOOKUP(P6,Feiertag!$D$7:$D$25,Feiertag!$A$7:$A$25,IF(WEEKDAY(P6)=1,"",P6-DATE(YEAR(P6),1,0))))</f>
        <v>216</v>
      </c>
      <c r="R6" s="15">
        <v>46269</v>
      </c>
      <c r="S6" s="17">
        <f>IF(R6&lt;&gt;"",_xlfn.XLOOKUP(R6,Feiertag!$D$7:$D$25,Feiertag!$A$7:$A$25,IF(WEEKDAY(R6)=1,"",R6-DATE(YEAR(R6),1,0))))</f>
        <v>247</v>
      </c>
      <c r="T6" s="15">
        <v>46299</v>
      </c>
      <c r="U6" s="17" t="str">
        <f>IF(T6&lt;&gt;"",_xlfn.XLOOKUP(T6,Feiertag!$D$7:$D$25,Feiertag!$A$7:$A$25,IF(WEEKDAY(T6)=1,"",T6-DATE(YEAR(T6),1,0))))</f>
        <v/>
      </c>
      <c r="V6" s="15">
        <v>46330</v>
      </c>
      <c r="W6" s="17">
        <f>IF(V6&lt;&gt;"",_xlfn.XLOOKUP(V6,Feiertag!$D$7:$D$25,Feiertag!$A$7:$A$25,IF(WEEKDAY(V6)=1,"",V6-DATE(YEAR(V6),1,0))))</f>
        <v>308</v>
      </c>
      <c r="X6" s="15">
        <v>46360</v>
      </c>
      <c r="Y6" s="20">
        <f>IF(X6&lt;&gt;"",_xlfn.XLOOKUP(X6,Feiertag!$D$7:$D$25,Feiertag!$A$7:$A$25,IF(WEEKDAY(X6)=1,"",X6-DATE(YEAR(X6),1,0))))</f>
        <v>338</v>
      </c>
    </row>
    <row r="7" spans="2:25" s="1" customFormat="1" ht="21" customHeight="1" x14ac:dyDescent="0.2">
      <c r="B7" s="19">
        <v>46027</v>
      </c>
      <c r="C7" s="17">
        <f>IF(B7&lt;&gt;"",_xlfn.XLOOKUP(B7,Feiertag!$D$7:$D$25,Feiertag!$A$7:$A$25,IF(WEEKDAY(B7)=1,"",B7-DATE(YEAR(B7),1,0))))</f>
        <v>5</v>
      </c>
      <c r="D7" s="15">
        <v>46058</v>
      </c>
      <c r="E7" s="17">
        <f>IF(D7&lt;&gt;"",_xlfn.XLOOKUP(D7,Feiertag!$D$7:$D$25,Feiertag!$A$7:$A$25,IF(WEEKDAY(D7)=1,"",D7-DATE(YEAR(D7),1,0))))</f>
        <v>36</v>
      </c>
      <c r="F7" s="15">
        <v>46086</v>
      </c>
      <c r="G7" s="17">
        <f>IF(F7&lt;&gt;"",_xlfn.XLOOKUP(F7,Feiertag!$D$7:$D$25,Feiertag!$A$7:$A$25,IF(WEEKDAY(F7)=1,"",F7-DATE(YEAR(F7),1,0))))</f>
        <v>64</v>
      </c>
      <c r="H7" s="15">
        <v>46117</v>
      </c>
      <c r="I7" s="17" t="str">
        <f>IF(H7&lt;&gt;"",_xlfn.XLOOKUP(H7,Feiertag!$D$7:$D$25,Feiertag!$A$7:$A$25,IF(WEEKDAY(H7)=1,"",H7-DATE(YEAR(H7),1,0))))</f>
        <v>Ostersonntag</v>
      </c>
      <c r="J7" s="15">
        <v>46147</v>
      </c>
      <c r="K7" s="17">
        <f>IF(J7&lt;&gt;"",_xlfn.XLOOKUP(J7,Feiertag!$D$7:$D$25,Feiertag!$A$7:$A$25,IF(WEEKDAY(J7)=1,"",J7-DATE(YEAR(J7),1,0))))</f>
        <v>125</v>
      </c>
      <c r="L7" s="15">
        <v>46178</v>
      </c>
      <c r="M7" s="17">
        <f>IF(L7&lt;&gt;"",_xlfn.XLOOKUP(L7,Feiertag!$D$7:$D$25,Feiertag!$A$7:$A$25,IF(WEEKDAY(L7)=1,"",L7-DATE(YEAR(L7),1,0))))</f>
        <v>156</v>
      </c>
      <c r="N7" s="15">
        <v>46208</v>
      </c>
      <c r="O7" s="17" t="str">
        <f>IF(N7&lt;&gt;"",_xlfn.XLOOKUP(N7,Feiertag!$D$7:$D$25,Feiertag!$A$7:$A$25,IF(WEEKDAY(N7)=1,"",N7-DATE(YEAR(N7),1,0))))</f>
        <v/>
      </c>
      <c r="P7" s="15">
        <v>46239</v>
      </c>
      <c r="Q7" s="17">
        <f>IF(P7&lt;&gt;"",_xlfn.XLOOKUP(P7,Feiertag!$D$7:$D$25,Feiertag!$A$7:$A$25,IF(WEEKDAY(P7)=1,"",P7-DATE(YEAR(P7),1,0))))</f>
        <v>217</v>
      </c>
      <c r="R7" s="15">
        <v>46270</v>
      </c>
      <c r="S7" s="17">
        <f>IF(R7&lt;&gt;"",_xlfn.XLOOKUP(R7,Feiertag!$D$7:$D$25,Feiertag!$A$7:$A$25,IF(WEEKDAY(R7)=1,"",R7-DATE(YEAR(R7),1,0))))</f>
        <v>248</v>
      </c>
      <c r="T7" s="15">
        <v>46300</v>
      </c>
      <c r="U7" s="17">
        <f>IF(T7&lt;&gt;"",_xlfn.XLOOKUP(T7,Feiertag!$D$7:$D$25,Feiertag!$A$7:$A$25,IF(WEEKDAY(T7)=1,"",T7-DATE(YEAR(T7),1,0))))</f>
        <v>278</v>
      </c>
      <c r="V7" s="15">
        <v>46331</v>
      </c>
      <c r="W7" s="17">
        <f>IF(V7&lt;&gt;"",_xlfn.XLOOKUP(V7,Feiertag!$D$7:$D$25,Feiertag!$A$7:$A$25,IF(WEEKDAY(V7)=1,"",V7-DATE(YEAR(V7),1,0))))</f>
        <v>309</v>
      </c>
      <c r="X7" s="15">
        <v>46361</v>
      </c>
      <c r="Y7" s="20">
        <f>IF(X7&lt;&gt;"",_xlfn.XLOOKUP(X7,Feiertag!$D$7:$D$25,Feiertag!$A$7:$A$25,IF(WEEKDAY(X7)=1,"",X7-DATE(YEAR(X7),1,0))))</f>
        <v>339</v>
      </c>
    </row>
    <row r="8" spans="2:25" s="1" customFormat="1" ht="21" customHeight="1" x14ac:dyDescent="0.2">
      <c r="B8" s="19">
        <v>46028</v>
      </c>
      <c r="C8" s="17">
        <f>IF(B8&lt;&gt;"",_xlfn.XLOOKUP(B8,Feiertag!$D$7:$D$25,Feiertag!$A$7:$A$25,IF(WEEKDAY(B8)=1,"",B8-DATE(YEAR(B8),1,0))))</f>
        <v>6</v>
      </c>
      <c r="D8" s="15">
        <v>46059</v>
      </c>
      <c r="E8" s="17">
        <f>IF(D8&lt;&gt;"",_xlfn.XLOOKUP(D8,Feiertag!$D$7:$D$25,Feiertag!$A$7:$A$25,IF(WEEKDAY(D8)=1,"",D8-DATE(YEAR(D8),1,0))))</f>
        <v>37</v>
      </c>
      <c r="F8" s="15">
        <v>46087</v>
      </c>
      <c r="G8" s="17">
        <f>IF(F8&lt;&gt;"",_xlfn.XLOOKUP(F8,Feiertag!$D$7:$D$25,Feiertag!$A$7:$A$25,IF(WEEKDAY(F8)=1,"",F8-DATE(YEAR(F8),1,0))))</f>
        <v>65</v>
      </c>
      <c r="H8" s="15">
        <v>46118</v>
      </c>
      <c r="I8" s="17" t="str">
        <f>IF(H8&lt;&gt;"",_xlfn.XLOOKUP(H8,Feiertag!$D$7:$D$25,Feiertag!$A$7:$A$25,IF(WEEKDAY(H8)=1,"",H8-DATE(YEAR(H8),1,0))))</f>
        <v>Ostermontag</v>
      </c>
      <c r="J8" s="15">
        <v>46148</v>
      </c>
      <c r="K8" s="17">
        <f>IF(J8&lt;&gt;"",_xlfn.XLOOKUP(J8,Feiertag!$D$7:$D$25,Feiertag!$A$7:$A$25,IF(WEEKDAY(J8)=1,"",J8-DATE(YEAR(J8),1,0))))</f>
        <v>126</v>
      </c>
      <c r="L8" s="15">
        <v>46179</v>
      </c>
      <c r="M8" s="17">
        <f>IF(L8&lt;&gt;"",_xlfn.XLOOKUP(L8,Feiertag!$D$7:$D$25,Feiertag!$A$7:$A$25,IF(WEEKDAY(L8)=1,"",L8-DATE(YEAR(L8),1,0))))</f>
        <v>157</v>
      </c>
      <c r="N8" s="15">
        <v>46209</v>
      </c>
      <c r="O8" s="17">
        <f>IF(N8&lt;&gt;"",_xlfn.XLOOKUP(N8,Feiertag!$D$7:$D$25,Feiertag!$A$7:$A$25,IF(WEEKDAY(N8)=1,"",N8-DATE(YEAR(N8),1,0))))</f>
        <v>187</v>
      </c>
      <c r="P8" s="15">
        <v>46240</v>
      </c>
      <c r="Q8" s="17">
        <f>IF(P8&lt;&gt;"",_xlfn.XLOOKUP(P8,Feiertag!$D$7:$D$25,Feiertag!$A$7:$A$25,IF(WEEKDAY(P8)=1,"",P8-DATE(YEAR(P8),1,0))))</f>
        <v>218</v>
      </c>
      <c r="R8" s="15">
        <v>46271</v>
      </c>
      <c r="S8" s="17" t="str">
        <f>IF(R8&lt;&gt;"",_xlfn.XLOOKUP(R8,Feiertag!$D$7:$D$25,Feiertag!$A$7:$A$25,IF(WEEKDAY(R8)=1,"",R8-DATE(YEAR(R8),1,0))))</f>
        <v/>
      </c>
      <c r="T8" s="15">
        <v>46301</v>
      </c>
      <c r="U8" s="17">
        <f>IF(T8&lt;&gt;"",_xlfn.XLOOKUP(T8,Feiertag!$D$7:$D$25,Feiertag!$A$7:$A$25,IF(WEEKDAY(T8)=1,"",T8-DATE(YEAR(T8),1,0))))</f>
        <v>279</v>
      </c>
      <c r="V8" s="15">
        <v>46332</v>
      </c>
      <c r="W8" s="17">
        <f>IF(V8&lt;&gt;"",_xlfn.XLOOKUP(V8,Feiertag!$D$7:$D$25,Feiertag!$A$7:$A$25,IF(WEEKDAY(V8)=1,"",V8-DATE(YEAR(V8),1,0))))</f>
        <v>310</v>
      </c>
      <c r="X8" s="15">
        <v>46362</v>
      </c>
      <c r="Y8" s="20" t="str">
        <f>IF(X8&lt;&gt;"",_xlfn.XLOOKUP(X8,Feiertag!$D$7:$D$25,Feiertag!$A$7:$A$25,IF(WEEKDAY(X8)=1,"",X8-DATE(YEAR(X8),1,0))))</f>
        <v/>
      </c>
    </row>
    <row r="9" spans="2:25" s="1" customFormat="1" ht="21" customHeight="1" x14ac:dyDescent="0.2">
      <c r="B9" s="19">
        <v>46029</v>
      </c>
      <c r="C9" s="17">
        <f>IF(B9&lt;&gt;"",_xlfn.XLOOKUP(B9,Feiertag!$D$7:$D$25,Feiertag!$A$7:$A$25,IF(WEEKDAY(B9)=1,"",B9-DATE(YEAR(B9),1,0))))</f>
        <v>7</v>
      </c>
      <c r="D9" s="15">
        <v>46060</v>
      </c>
      <c r="E9" s="17">
        <f>IF(D9&lt;&gt;"",_xlfn.XLOOKUP(D9,Feiertag!$D$7:$D$25,Feiertag!$A$7:$A$25,IF(WEEKDAY(D9)=1,"",D9-DATE(YEAR(D9),1,0))))</f>
        <v>38</v>
      </c>
      <c r="F9" s="15">
        <v>46088</v>
      </c>
      <c r="G9" s="17">
        <f>IF(F9&lt;&gt;"",_xlfn.XLOOKUP(F9,Feiertag!$D$7:$D$25,Feiertag!$A$7:$A$25,IF(WEEKDAY(F9)=1,"",F9-DATE(YEAR(F9),1,0))))</f>
        <v>66</v>
      </c>
      <c r="H9" s="15">
        <v>46119</v>
      </c>
      <c r="I9" s="17">
        <f>IF(H9&lt;&gt;"",_xlfn.XLOOKUP(H9,Feiertag!$D$7:$D$25,Feiertag!$A$7:$A$25,IF(WEEKDAY(H9)=1,"",H9-DATE(YEAR(H9),1,0))))</f>
        <v>97</v>
      </c>
      <c r="J9" s="15">
        <v>46149</v>
      </c>
      <c r="K9" s="17">
        <f>IF(J9&lt;&gt;"",_xlfn.XLOOKUP(J9,Feiertag!$D$7:$D$25,Feiertag!$A$7:$A$25,IF(WEEKDAY(J9)=1,"",J9-DATE(YEAR(J9),1,0))))</f>
        <v>127</v>
      </c>
      <c r="L9" s="15">
        <v>46180</v>
      </c>
      <c r="M9" s="17" t="str">
        <f>IF(L9&lt;&gt;"",_xlfn.XLOOKUP(L9,Feiertag!$D$7:$D$25,Feiertag!$A$7:$A$25,IF(WEEKDAY(L9)=1,"",L9-DATE(YEAR(L9),1,0))))</f>
        <v/>
      </c>
      <c r="N9" s="15">
        <v>46210</v>
      </c>
      <c r="O9" s="17">
        <f>IF(N9&lt;&gt;"",_xlfn.XLOOKUP(N9,Feiertag!$D$7:$D$25,Feiertag!$A$7:$A$25,IF(WEEKDAY(N9)=1,"",N9-DATE(YEAR(N9),1,0))))</f>
        <v>188</v>
      </c>
      <c r="P9" s="15">
        <v>46241</v>
      </c>
      <c r="Q9" s="17">
        <f>IF(P9&lt;&gt;"",_xlfn.XLOOKUP(P9,Feiertag!$D$7:$D$25,Feiertag!$A$7:$A$25,IF(WEEKDAY(P9)=1,"",P9-DATE(YEAR(P9),1,0))))</f>
        <v>219</v>
      </c>
      <c r="R9" s="15">
        <v>46272</v>
      </c>
      <c r="S9" s="17">
        <f>IF(R9&lt;&gt;"",_xlfn.XLOOKUP(R9,Feiertag!$D$7:$D$25,Feiertag!$A$7:$A$25,IF(WEEKDAY(R9)=1,"",R9-DATE(YEAR(R9),1,0))))</f>
        <v>250</v>
      </c>
      <c r="T9" s="15">
        <v>46302</v>
      </c>
      <c r="U9" s="17">
        <f>IF(T9&lt;&gt;"",_xlfn.XLOOKUP(T9,Feiertag!$D$7:$D$25,Feiertag!$A$7:$A$25,IF(WEEKDAY(T9)=1,"",T9-DATE(YEAR(T9),1,0))))</f>
        <v>280</v>
      </c>
      <c r="V9" s="15">
        <v>46333</v>
      </c>
      <c r="W9" s="17">
        <f>IF(V9&lt;&gt;"",_xlfn.XLOOKUP(V9,Feiertag!$D$7:$D$25,Feiertag!$A$7:$A$25,IF(WEEKDAY(V9)=1,"",V9-DATE(YEAR(V9),1,0))))</f>
        <v>311</v>
      </c>
      <c r="X9" s="15">
        <v>46363</v>
      </c>
      <c r="Y9" s="20">
        <f>IF(X9&lt;&gt;"",_xlfn.XLOOKUP(X9,Feiertag!$D$7:$D$25,Feiertag!$A$7:$A$25,IF(WEEKDAY(X9)=1,"",X9-DATE(YEAR(X9),1,0))))</f>
        <v>341</v>
      </c>
    </row>
    <row r="10" spans="2:25" s="1" customFormat="1" ht="21" customHeight="1" x14ac:dyDescent="0.2">
      <c r="B10" s="19">
        <v>46030</v>
      </c>
      <c r="C10" s="17">
        <f>IF(B10&lt;&gt;"",_xlfn.XLOOKUP(B10,Feiertag!$D$7:$D$25,Feiertag!$A$7:$A$25,IF(WEEKDAY(B10)=1,"",B10-DATE(YEAR(B10),1,0))))</f>
        <v>8</v>
      </c>
      <c r="D10" s="15">
        <v>46061</v>
      </c>
      <c r="E10" s="17" t="str">
        <f>IF(D10&lt;&gt;"",_xlfn.XLOOKUP(D10,Feiertag!$D$7:$D$25,Feiertag!$A$7:$A$25,IF(WEEKDAY(D10)=1,"",D10-DATE(YEAR(D10),1,0))))</f>
        <v/>
      </c>
      <c r="F10" s="15">
        <v>46089</v>
      </c>
      <c r="G10" s="17" t="str">
        <f>IF(F10&lt;&gt;"",_xlfn.XLOOKUP(F10,Feiertag!$D$7:$D$25,Feiertag!$A$7:$A$25,IF(WEEKDAY(F10)=1,"",F10-DATE(YEAR(F10),1,0))))</f>
        <v/>
      </c>
      <c r="H10" s="15">
        <v>46120</v>
      </c>
      <c r="I10" s="17">
        <f>IF(H10&lt;&gt;"",_xlfn.XLOOKUP(H10,Feiertag!$D$7:$D$25,Feiertag!$A$7:$A$25,IF(WEEKDAY(H10)=1,"",H10-DATE(YEAR(H10),1,0))))</f>
        <v>98</v>
      </c>
      <c r="J10" s="15">
        <v>46150</v>
      </c>
      <c r="K10" s="17">
        <f>IF(J10&lt;&gt;"",_xlfn.XLOOKUP(J10,Feiertag!$D$7:$D$25,Feiertag!$A$7:$A$25,IF(WEEKDAY(J10)=1,"",J10-DATE(YEAR(J10),1,0))))</f>
        <v>128</v>
      </c>
      <c r="L10" s="15">
        <v>46181</v>
      </c>
      <c r="M10" s="17">
        <f>IF(L10&lt;&gt;"",_xlfn.XLOOKUP(L10,Feiertag!$D$7:$D$25,Feiertag!$A$7:$A$25,IF(WEEKDAY(L10)=1,"",L10-DATE(YEAR(L10),1,0))))</f>
        <v>159</v>
      </c>
      <c r="N10" s="15">
        <v>46211</v>
      </c>
      <c r="O10" s="17">
        <f>IF(N10&lt;&gt;"",_xlfn.XLOOKUP(N10,Feiertag!$D$7:$D$25,Feiertag!$A$7:$A$25,IF(WEEKDAY(N10)=1,"",N10-DATE(YEAR(N10),1,0))))</f>
        <v>189</v>
      </c>
      <c r="P10" s="15">
        <v>46242</v>
      </c>
      <c r="Q10" s="17">
        <f>IF(P10&lt;&gt;"",_xlfn.XLOOKUP(P10,Feiertag!$D$7:$D$25,Feiertag!$A$7:$A$25,IF(WEEKDAY(P10)=1,"",P10-DATE(YEAR(P10),1,0))))</f>
        <v>220</v>
      </c>
      <c r="R10" s="15">
        <v>46273</v>
      </c>
      <c r="S10" s="17">
        <f>IF(R10&lt;&gt;"",_xlfn.XLOOKUP(R10,Feiertag!$D$7:$D$25,Feiertag!$A$7:$A$25,IF(WEEKDAY(R10)=1,"",R10-DATE(YEAR(R10),1,0))))</f>
        <v>251</v>
      </c>
      <c r="T10" s="15">
        <v>46303</v>
      </c>
      <c r="U10" s="17">
        <f>IF(T10&lt;&gt;"",_xlfn.XLOOKUP(T10,Feiertag!$D$7:$D$25,Feiertag!$A$7:$A$25,IF(WEEKDAY(T10)=1,"",T10-DATE(YEAR(T10),1,0))))</f>
        <v>281</v>
      </c>
      <c r="V10" s="15">
        <v>46334</v>
      </c>
      <c r="W10" s="17" t="str">
        <f>IF(V10&lt;&gt;"",_xlfn.XLOOKUP(V10,Feiertag!$D$7:$D$25,Feiertag!$A$7:$A$25,IF(WEEKDAY(V10)=1,"",V10-DATE(YEAR(V10),1,0))))</f>
        <v/>
      </c>
      <c r="X10" s="15">
        <v>46364</v>
      </c>
      <c r="Y10" s="20">
        <f>IF(X10&lt;&gt;"",_xlfn.XLOOKUP(X10,Feiertag!$D$7:$D$25,Feiertag!$A$7:$A$25,IF(WEEKDAY(X10)=1,"",X10-DATE(YEAR(X10),1,0))))</f>
        <v>342</v>
      </c>
    </row>
    <row r="11" spans="2:25" s="1" customFormat="1" ht="21" customHeight="1" x14ac:dyDescent="0.2">
      <c r="B11" s="19">
        <v>46031</v>
      </c>
      <c r="C11" s="17">
        <f>IF(B11&lt;&gt;"",_xlfn.XLOOKUP(B11,Feiertag!$D$7:$D$25,Feiertag!$A$7:$A$25,IF(WEEKDAY(B11)=1,"",B11-DATE(YEAR(B11),1,0))))</f>
        <v>9</v>
      </c>
      <c r="D11" s="15">
        <v>46062</v>
      </c>
      <c r="E11" s="17">
        <f>IF(D11&lt;&gt;"",_xlfn.XLOOKUP(D11,Feiertag!$D$7:$D$25,Feiertag!$A$7:$A$25,IF(WEEKDAY(D11)=1,"",D11-DATE(YEAR(D11),1,0))))</f>
        <v>40</v>
      </c>
      <c r="F11" s="15">
        <v>46090</v>
      </c>
      <c r="G11" s="17">
        <f>IF(F11&lt;&gt;"",_xlfn.XLOOKUP(F11,Feiertag!$D$7:$D$25,Feiertag!$A$7:$A$25,IF(WEEKDAY(F11)=1,"",F11-DATE(YEAR(F11),1,0))))</f>
        <v>68</v>
      </c>
      <c r="H11" s="15">
        <v>46121</v>
      </c>
      <c r="I11" s="17">
        <f>IF(H11&lt;&gt;"",_xlfn.XLOOKUP(H11,Feiertag!$D$7:$D$25,Feiertag!$A$7:$A$25,IF(WEEKDAY(H11)=1,"",H11-DATE(YEAR(H11),1,0))))</f>
        <v>99</v>
      </c>
      <c r="J11" s="15">
        <v>46151</v>
      </c>
      <c r="K11" s="17">
        <f>IF(J11&lt;&gt;"",_xlfn.XLOOKUP(J11,Feiertag!$D$7:$D$25,Feiertag!$A$7:$A$25,IF(WEEKDAY(J11)=1,"",J11-DATE(YEAR(J11),1,0))))</f>
        <v>129</v>
      </c>
      <c r="L11" s="15">
        <v>46182</v>
      </c>
      <c r="M11" s="17">
        <f>IF(L11&lt;&gt;"",_xlfn.XLOOKUP(L11,Feiertag!$D$7:$D$25,Feiertag!$A$7:$A$25,IF(WEEKDAY(L11)=1,"",L11-DATE(YEAR(L11),1,0))))</f>
        <v>160</v>
      </c>
      <c r="N11" s="15">
        <v>46212</v>
      </c>
      <c r="O11" s="17">
        <f>IF(N11&lt;&gt;"",_xlfn.XLOOKUP(N11,Feiertag!$D$7:$D$25,Feiertag!$A$7:$A$25,IF(WEEKDAY(N11)=1,"",N11-DATE(YEAR(N11),1,0))))</f>
        <v>190</v>
      </c>
      <c r="P11" s="15">
        <v>46243</v>
      </c>
      <c r="Q11" s="17" t="str">
        <f>IF(P11&lt;&gt;"",_xlfn.XLOOKUP(P11,Feiertag!$D$7:$D$25,Feiertag!$A$7:$A$25,IF(WEEKDAY(P11)=1,"",P11-DATE(YEAR(P11),1,0))))</f>
        <v/>
      </c>
      <c r="R11" s="15">
        <v>46274</v>
      </c>
      <c r="S11" s="17">
        <f>IF(R11&lt;&gt;"",_xlfn.XLOOKUP(R11,Feiertag!$D$7:$D$25,Feiertag!$A$7:$A$25,IF(WEEKDAY(R11)=1,"",R11-DATE(YEAR(R11),1,0))))</f>
        <v>252</v>
      </c>
      <c r="T11" s="15">
        <v>46304</v>
      </c>
      <c r="U11" s="17">
        <f>IF(T11&lt;&gt;"",_xlfn.XLOOKUP(T11,Feiertag!$D$7:$D$25,Feiertag!$A$7:$A$25,IF(WEEKDAY(T11)=1,"",T11-DATE(YEAR(T11),1,0))))</f>
        <v>282</v>
      </c>
      <c r="V11" s="15">
        <v>46335</v>
      </c>
      <c r="W11" s="17">
        <f>IF(V11&lt;&gt;"",_xlfn.XLOOKUP(V11,Feiertag!$D$7:$D$25,Feiertag!$A$7:$A$25,IF(WEEKDAY(V11)=1,"",V11-DATE(YEAR(V11),1,0))))</f>
        <v>313</v>
      </c>
      <c r="X11" s="15">
        <v>46365</v>
      </c>
      <c r="Y11" s="20">
        <f>IF(X11&lt;&gt;"",_xlfn.XLOOKUP(X11,Feiertag!$D$7:$D$25,Feiertag!$A$7:$A$25,IF(WEEKDAY(X11)=1,"",X11-DATE(YEAR(X11),1,0))))</f>
        <v>343</v>
      </c>
    </row>
    <row r="12" spans="2:25" s="1" customFormat="1" ht="21" customHeight="1" x14ac:dyDescent="0.2">
      <c r="B12" s="19">
        <v>46032</v>
      </c>
      <c r="C12" s="17">
        <f>IF(B12&lt;&gt;"",_xlfn.XLOOKUP(B12,Feiertag!$D$7:$D$25,Feiertag!$A$7:$A$25,IF(WEEKDAY(B12)=1,"",B12-DATE(YEAR(B12),1,0))))</f>
        <v>10</v>
      </c>
      <c r="D12" s="15">
        <v>46063</v>
      </c>
      <c r="E12" s="17">
        <f>IF(D12&lt;&gt;"",_xlfn.XLOOKUP(D12,Feiertag!$D$7:$D$25,Feiertag!$A$7:$A$25,IF(WEEKDAY(D12)=1,"",D12-DATE(YEAR(D12),1,0))))</f>
        <v>41</v>
      </c>
      <c r="F12" s="15">
        <v>46091</v>
      </c>
      <c r="G12" s="17">
        <f>IF(F12&lt;&gt;"",_xlfn.XLOOKUP(F12,Feiertag!$D$7:$D$25,Feiertag!$A$7:$A$25,IF(WEEKDAY(F12)=1,"",F12-DATE(YEAR(F12),1,0))))</f>
        <v>69</v>
      </c>
      <c r="H12" s="15">
        <v>46122</v>
      </c>
      <c r="I12" s="17">
        <f>IF(H12&lt;&gt;"",_xlfn.XLOOKUP(H12,Feiertag!$D$7:$D$25,Feiertag!$A$7:$A$25,IF(WEEKDAY(H12)=1,"",H12-DATE(YEAR(H12),1,0))))</f>
        <v>100</v>
      </c>
      <c r="J12" s="15">
        <v>46152</v>
      </c>
      <c r="K12" s="17" t="str">
        <f>IF(J12&lt;&gt;"",_xlfn.XLOOKUP(J12,Feiertag!$D$7:$D$25,Feiertag!$A$7:$A$25,IF(WEEKDAY(J12)=1,"",J12-DATE(YEAR(J12),1,0))))</f>
        <v/>
      </c>
      <c r="L12" s="15">
        <v>46183</v>
      </c>
      <c r="M12" s="17">
        <f>IF(L12&lt;&gt;"",_xlfn.XLOOKUP(L12,Feiertag!$D$7:$D$25,Feiertag!$A$7:$A$25,IF(WEEKDAY(L12)=1,"",L12-DATE(YEAR(L12),1,0))))</f>
        <v>161</v>
      </c>
      <c r="N12" s="15">
        <v>46213</v>
      </c>
      <c r="O12" s="17">
        <f>IF(N12&lt;&gt;"",_xlfn.XLOOKUP(N12,Feiertag!$D$7:$D$25,Feiertag!$A$7:$A$25,IF(WEEKDAY(N12)=1,"",N12-DATE(YEAR(N12),1,0))))</f>
        <v>191</v>
      </c>
      <c r="P12" s="15">
        <v>46244</v>
      </c>
      <c r="Q12" s="17">
        <f>IF(P12&lt;&gt;"",_xlfn.XLOOKUP(P12,Feiertag!$D$7:$D$25,Feiertag!$A$7:$A$25,IF(WEEKDAY(P12)=1,"",P12-DATE(YEAR(P12),1,0))))</f>
        <v>222</v>
      </c>
      <c r="R12" s="15">
        <v>46275</v>
      </c>
      <c r="S12" s="17">
        <f>IF(R12&lt;&gt;"",_xlfn.XLOOKUP(R12,Feiertag!$D$7:$D$25,Feiertag!$A$7:$A$25,IF(WEEKDAY(R12)=1,"",R12-DATE(YEAR(R12),1,0))))</f>
        <v>253</v>
      </c>
      <c r="T12" s="15">
        <v>46305</v>
      </c>
      <c r="U12" s="17">
        <f>IF(T12&lt;&gt;"",_xlfn.XLOOKUP(T12,Feiertag!$D$7:$D$25,Feiertag!$A$7:$A$25,IF(WEEKDAY(T12)=1,"",T12-DATE(YEAR(T12),1,0))))</f>
        <v>283</v>
      </c>
      <c r="V12" s="15">
        <v>46336</v>
      </c>
      <c r="W12" s="17">
        <f>IF(V12&lt;&gt;"",_xlfn.XLOOKUP(V12,Feiertag!$D$7:$D$25,Feiertag!$A$7:$A$25,IF(WEEKDAY(V12)=1,"",V12-DATE(YEAR(V12),1,0))))</f>
        <v>314</v>
      </c>
      <c r="X12" s="15">
        <v>46366</v>
      </c>
      <c r="Y12" s="20">
        <f>IF(X12&lt;&gt;"",_xlfn.XLOOKUP(X12,Feiertag!$D$7:$D$25,Feiertag!$A$7:$A$25,IF(WEEKDAY(X12)=1,"",X12-DATE(YEAR(X12),1,0))))</f>
        <v>344</v>
      </c>
    </row>
    <row r="13" spans="2:25" s="1" customFormat="1" ht="21" customHeight="1" x14ac:dyDescent="0.2">
      <c r="B13" s="19">
        <v>46033</v>
      </c>
      <c r="C13" s="17" t="str">
        <f>IF(B13&lt;&gt;"",_xlfn.XLOOKUP(B13,Feiertag!$D$7:$D$25,Feiertag!$A$7:$A$25,IF(WEEKDAY(B13)=1,"",B13-DATE(YEAR(B13),1,0))))</f>
        <v/>
      </c>
      <c r="D13" s="15">
        <v>46064</v>
      </c>
      <c r="E13" s="17">
        <f>IF(D13&lt;&gt;"",_xlfn.XLOOKUP(D13,Feiertag!$D$7:$D$25,Feiertag!$A$7:$A$25,IF(WEEKDAY(D13)=1,"",D13-DATE(YEAR(D13),1,0))))</f>
        <v>42</v>
      </c>
      <c r="F13" s="15">
        <v>46092</v>
      </c>
      <c r="G13" s="17">
        <f>IF(F13&lt;&gt;"",_xlfn.XLOOKUP(F13,Feiertag!$D$7:$D$25,Feiertag!$A$7:$A$25,IF(WEEKDAY(F13)=1,"",F13-DATE(YEAR(F13),1,0))))</f>
        <v>70</v>
      </c>
      <c r="H13" s="15">
        <v>46123</v>
      </c>
      <c r="I13" s="17">
        <f>IF(H13&lt;&gt;"",_xlfn.XLOOKUP(H13,Feiertag!$D$7:$D$25,Feiertag!$A$7:$A$25,IF(WEEKDAY(H13)=1,"",H13-DATE(YEAR(H13),1,0))))</f>
        <v>101</v>
      </c>
      <c r="J13" s="15">
        <v>46153</v>
      </c>
      <c r="K13" s="17">
        <f>IF(J13&lt;&gt;"",_xlfn.XLOOKUP(J13,Feiertag!$D$7:$D$25,Feiertag!$A$7:$A$25,IF(WEEKDAY(J13)=1,"",J13-DATE(YEAR(J13),1,0))))</f>
        <v>131</v>
      </c>
      <c r="L13" s="15">
        <v>46184</v>
      </c>
      <c r="M13" s="17">
        <f>IF(L13&lt;&gt;"",_xlfn.XLOOKUP(L13,Feiertag!$D$7:$D$25,Feiertag!$A$7:$A$25,IF(WEEKDAY(L13)=1,"",L13-DATE(YEAR(L13),1,0))))</f>
        <v>162</v>
      </c>
      <c r="N13" s="15">
        <v>46214</v>
      </c>
      <c r="O13" s="17">
        <f>IF(N13&lt;&gt;"",_xlfn.XLOOKUP(N13,Feiertag!$D$7:$D$25,Feiertag!$A$7:$A$25,IF(WEEKDAY(N13)=1,"",N13-DATE(YEAR(N13),1,0))))</f>
        <v>192</v>
      </c>
      <c r="P13" s="15">
        <v>46245</v>
      </c>
      <c r="Q13" s="17">
        <f>IF(P13&lt;&gt;"",_xlfn.XLOOKUP(P13,Feiertag!$D$7:$D$25,Feiertag!$A$7:$A$25,IF(WEEKDAY(P13)=1,"",P13-DATE(YEAR(P13),1,0))))</f>
        <v>223</v>
      </c>
      <c r="R13" s="15">
        <v>46276</v>
      </c>
      <c r="S13" s="17">
        <f>IF(R13&lt;&gt;"",_xlfn.XLOOKUP(R13,Feiertag!$D$7:$D$25,Feiertag!$A$7:$A$25,IF(WEEKDAY(R13)=1,"",R13-DATE(YEAR(R13),1,0))))</f>
        <v>254</v>
      </c>
      <c r="T13" s="15">
        <v>46306</v>
      </c>
      <c r="U13" s="17" t="str">
        <f>IF(T13&lt;&gt;"",_xlfn.XLOOKUP(T13,Feiertag!$D$7:$D$25,Feiertag!$A$7:$A$25,IF(WEEKDAY(T13)=1,"",T13-DATE(YEAR(T13),1,0))))</f>
        <v/>
      </c>
      <c r="V13" s="15">
        <v>46337</v>
      </c>
      <c r="W13" s="17">
        <f>IF(V13&lt;&gt;"",_xlfn.XLOOKUP(V13,Feiertag!$D$7:$D$25,Feiertag!$A$7:$A$25,IF(WEEKDAY(V13)=1,"",V13-DATE(YEAR(V13),1,0))))</f>
        <v>315</v>
      </c>
      <c r="X13" s="15">
        <v>46367</v>
      </c>
      <c r="Y13" s="20">
        <f>IF(X13&lt;&gt;"",_xlfn.XLOOKUP(X13,Feiertag!$D$7:$D$25,Feiertag!$A$7:$A$25,IF(WEEKDAY(X13)=1,"",X13-DATE(YEAR(X13),1,0))))</f>
        <v>345</v>
      </c>
    </row>
    <row r="14" spans="2:25" s="1" customFormat="1" ht="21" customHeight="1" x14ac:dyDescent="0.2">
      <c r="B14" s="19">
        <v>46034</v>
      </c>
      <c r="C14" s="17">
        <f>IF(B14&lt;&gt;"",_xlfn.XLOOKUP(B14,Feiertag!$D$7:$D$25,Feiertag!$A$7:$A$25,IF(WEEKDAY(B14)=1,"",B14-DATE(YEAR(B14),1,0))))</f>
        <v>12</v>
      </c>
      <c r="D14" s="15">
        <v>46065</v>
      </c>
      <c r="E14" s="17">
        <f>IF(D14&lt;&gt;"",_xlfn.XLOOKUP(D14,Feiertag!$D$7:$D$25,Feiertag!$A$7:$A$25,IF(WEEKDAY(D14)=1,"",D14-DATE(YEAR(D14),1,0))))</f>
        <v>43</v>
      </c>
      <c r="F14" s="15">
        <v>46093</v>
      </c>
      <c r="G14" s="17">
        <f>IF(F14&lt;&gt;"",_xlfn.XLOOKUP(F14,Feiertag!$D$7:$D$25,Feiertag!$A$7:$A$25,IF(WEEKDAY(F14)=1,"",F14-DATE(YEAR(F14),1,0))))</f>
        <v>71</v>
      </c>
      <c r="H14" s="15">
        <v>46124</v>
      </c>
      <c r="I14" s="17" t="str">
        <f>IF(H14&lt;&gt;"",_xlfn.XLOOKUP(H14,Feiertag!$D$7:$D$25,Feiertag!$A$7:$A$25,IF(WEEKDAY(H14)=1,"",H14-DATE(YEAR(H14),1,0))))</f>
        <v/>
      </c>
      <c r="J14" s="15">
        <v>46154</v>
      </c>
      <c r="K14" s="17">
        <f>IF(J14&lt;&gt;"",_xlfn.XLOOKUP(J14,Feiertag!$D$7:$D$25,Feiertag!$A$7:$A$25,IF(WEEKDAY(J14)=1,"",J14-DATE(YEAR(J14),1,0))))</f>
        <v>132</v>
      </c>
      <c r="L14" s="15">
        <v>46185</v>
      </c>
      <c r="M14" s="17">
        <f>IF(L14&lt;&gt;"",_xlfn.XLOOKUP(L14,Feiertag!$D$7:$D$25,Feiertag!$A$7:$A$25,IF(WEEKDAY(L14)=1,"",L14-DATE(YEAR(L14),1,0))))</f>
        <v>163</v>
      </c>
      <c r="N14" s="15">
        <v>46215</v>
      </c>
      <c r="O14" s="17" t="str">
        <f>IF(N14&lt;&gt;"",_xlfn.XLOOKUP(N14,Feiertag!$D$7:$D$25,Feiertag!$A$7:$A$25,IF(WEEKDAY(N14)=1,"",N14-DATE(YEAR(N14),1,0))))</f>
        <v/>
      </c>
      <c r="P14" s="15">
        <v>46246</v>
      </c>
      <c r="Q14" s="17">
        <f>IF(P14&lt;&gt;"",_xlfn.XLOOKUP(P14,Feiertag!$D$7:$D$25,Feiertag!$A$7:$A$25,IF(WEEKDAY(P14)=1,"",P14-DATE(YEAR(P14),1,0))))</f>
        <v>224</v>
      </c>
      <c r="R14" s="15">
        <v>46277</v>
      </c>
      <c r="S14" s="17">
        <f>IF(R14&lt;&gt;"",_xlfn.XLOOKUP(R14,Feiertag!$D$7:$D$25,Feiertag!$A$7:$A$25,IF(WEEKDAY(R14)=1,"",R14-DATE(YEAR(R14),1,0))))</f>
        <v>255</v>
      </c>
      <c r="T14" s="15">
        <v>46307</v>
      </c>
      <c r="U14" s="17">
        <f>IF(T14&lt;&gt;"",_xlfn.XLOOKUP(T14,Feiertag!$D$7:$D$25,Feiertag!$A$7:$A$25,IF(WEEKDAY(T14)=1,"",T14-DATE(YEAR(T14),1,0))))</f>
        <v>285</v>
      </c>
      <c r="V14" s="15">
        <v>46338</v>
      </c>
      <c r="W14" s="17">
        <f>IF(V14&lt;&gt;"",_xlfn.XLOOKUP(V14,Feiertag!$D$7:$D$25,Feiertag!$A$7:$A$25,IF(WEEKDAY(V14)=1,"",V14-DATE(YEAR(V14),1,0))))</f>
        <v>316</v>
      </c>
      <c r="X14" s="15">
        <v>46368</v>
      </c>
      <c r="Y14" s="20">
        <f>IF(X14&lt;&gt;"",_xlfn.XLOOKUP(X14,Feiertag!$D$7:$D$25,Feiertag!$A$7:$A$25,IF(WEEKDAY(X14)=1,"",X14-DATE(YEAR(X14),1,0))))</f>
        <v>346</v>
      </c>
    </row>
    <row r="15" spans="2:25" s="1" customFormat="1" ht="21" customHeight="1" x14ac:dyDescent="0.2">
      <c r="B15" s="19">
        <v>46035</v>
      </c>
      <c r="C15" s="17">
        <f>IF(B15&lt;&gt;"",_xlfn.XLOOKUP(B15,Feiertag!$D$7:$D$25,Feiertag!$A$7:$A$25,IF(WEEKDAY(B15)=1,"",B15-DATE(YEAR(B15),1,0))))</f>
        <v>13</v>
      </c>
      <c r="D15" s="15">
        <v>46066</v>
      </c>
      <c r="E15" s="17">
        <f>IF(D15&lt;&gt;"",_xlfn.XLOOKUP(D15,Feiertag!$D$7:$D$25,Feiertag!$A$7:$A$25,IF(WEEKDAY(D15)=1,"",D15-DATE(YEAR(D15),1,0))))</f>
        <v>44</v>
      </c>
      <c r="F15" s="15">
        <v>46094</v>
      </c>
      <c r="G15" s="17">
        <f>IF(F15&lt;&gt;"",_xlfn.XLOOKUP(F15,Feiertag!$D$7:$D$25,Feiertag!$A$7:$A$25,IF(WEEKDAY(F15)=1,"",F15-DATE(YEAR(F15),1,0))))</f>
        <v>72</v>
      </c>
      <c r="H15" s="15">
        <v>46125</v>
      </c>
      <c r="I15" s="17">
        <f>IF(H15&lt;&gt;"",_xlfn.XLOOKUP(H15,Feiertag!$D$7:$D$25,Feiertag!$A$7:$A$25,IF(WEEKDAY(H15)=1,"",H15-DATE(YEAR(H15),1,0))))</f>
        <v>103</v>
      </c>
      <c r="J15" s="15">
        <v>46155</v>
      </c>
      <c r="K15" s="17">
        <f>IF(J15&lt;&gt;"",_xlfn.XLOOKUP(J15,Feiertag!$D$7:$D$25,Feiertag!$A$7:$A$25,IF(WEEKDAY(J15)=1,"",J15-DATE(YEAR(J15),1,0))))</f>
        <v>133</v>
      </c>
      <c r="L15" s="15">
        <v>46186</v>
      </c>
      <c r="M15" s="17">
        <f>IF(L15&lt;&gt;"",_xlfn.XLOOKUP(L15,Feiertag!$D$7:$D$25,Feiertag!$A$7:$A$25,IF(WEEKDAY(L15)=1,"",L15-DATE(YEAR(L15),1,0))))</f>
        <v>164</v>
      </c>
      <c r="N15" s="15">
        <v>46216</v>
      </c>
      <c r="O15" s="17">
        <f>IF(N15&lt;&gt;"",_xlfn.XLOOKUP(N15,Feiertag!$D$7:$D$25,Feiertag!$A$7:$A$25,IF(WEEKDAY(N15)=1,"",N15-DATE(YEAR(N15),1,0))))</f>
        <v>194</v>
      </c>
      <c r="P15" s="15">
        <v>46247</v>
      </c>
      <c r="Q15" s="17">
        <f>IF(P15&lt;&gt;"",_xlfn.XLOOKUP(P15,Feiertag!$D$7:$D$25,Feiertag!$A$7:$A$25,IF(WEEKDAY(P15)=1,"",P15-DATE(YEAR(P15),1,0))))</f>
        <v>225</v>
      </c>
      <c r="R15" s="15">
        <v>46278</v>
      </c>
      <c r="S15" s="17" t="str">
        <f>IF(R15&lt;&gt;"",_xlfn.XLOOKUP(R15,Feiertag!$D$7:$D$25,Feiertag!$A$7:$A$25,IF(WEEKDAY(R15)=1,"",R15-DATE(YEAR(R15),1,0))))</f>
        <v/>
      </c>
      <c r="T15" s="15">
        <v>46308</v>
      </c>
      <c r="U15" s="17">
        <f>IF(T15&lt;&gt;"",_xlfn.XLOOKUP(T15,Feiertag!$D$7:$D$25,Feiertag!$A$7:$A$25,IF(WEEKDAY(T15)=1,"",T15-DATE(YEAR(T15),1,0))))</f>
        <v>286</v>
      </c>
      <c r="V15" s="15">
        <v>46339</v>
      </c>
      <c r="W15" s="17">
        <f>IF(V15&lt;&gt;"",_xlfn.XLOOKUP(V15,Feiertag!$D$7:$D$25,Feiertag!$A$7:$A$25,IF(WEEKDAY(V15)=1,"",V15-DATE(YEAR(V15),1,0))))</f>
        <v>317</v>
      </c>
      <c r="X15" s="15">
        <v>46369</v>
      </c>
      <c r="Y15" s="20" t="str">
        <f>IF(X15&lt;&gt;"",_xlfn.XLOOKUP(X15,Feiertag!$D$7:$D$25,Feiertag!$A$7:$A$25,IF(WEEKDAY(X15)=1,"",X15-DATE(YEAR(X15),1,0))))</f>
        <v/>
      </c>
    </row>
    <row r="16" spans="2:25" s="1" customFormat="1" ht="21" customHeight="1" x14ac:dyDescent="0.2">
      <c r="B16" s="19">
        <v>46036</v>
      </c>
      <c r="C16" s="17">
        <f>IF(B16&lt;&gt;"",_xlfn.XLOOKUP(B16,Feiertag!$D$7:$D$25,Feiertag!$A$7:$A$25,IF(WEEKDAY(B16)=1,"",B16-DATE(YEAR(B16),1,0))))</f>
        <v>14</v>
      </c>
      <c r="D16" s="15">
        <v>46067</v>
      </c>
      <c r="E16" s="17">
        <f>IF(D16&lt;&gt;"",_xlfn.XLOOKUP(D16,Feiertag!$D$7:$D$25,Feiertag!$A$7:$A$25,IF(WEEKDAY(D16)=1,"",D16-DATE(YEAR(D16),1,0))))</f>
        <v>45</v>
      </c>
      <c r="F16" s="15">
        <v>46095</v>
      </c>
      <c r="G16" s="17">
        <f>IF(F16&lt;&gt;"",_xlfn.XLOOKUP(F16,Feiertag!$D$7:$D$25,Feiertag!$A$7:$A$25,IF(WEEKDAY(F16)=1,"",F16-DATE(YEAR(F16),1,0))))</f>
        <v>73</v>
      </c>
      <c r="H16" s="15">
        <v>46126</v>
      </c>
      <c r="I16" s="17">
        <f>IF(H16&lt;&gt;"",_xlfn.XLOOKUP(H16,Feiertag!$D$7:$D$25,Feiertag!$A$7:$A$25,IF(WEEKDAY(H16)=1,"",H16-DATE(YEAR(H16),1,0))))</f>
        <v>104</v>
      </c>
      <c r="J16" s="15">
        <v>46156</v>
      </c>
      <c r="K16" s="17" t="str">
        <f>IF(J16&lt;&gt;"",_xlfn.XLOOKUP(J16,Feiertag!$D$7:$D$25,Feiertag!$A$7:$A$25,IF(WEEKDAY(J16)=1,"",J16-DATE(YEAR(J16),1,0))))</f>
        <v>Christi Himmelfahrt</v>
      </c>
      <c r="L16" s="15">
        <v>46187</v>
      </c>
      <c r="M16" s="17" t="str">
        <f>IF(L16&lt;&gt;"",_xlfn.XLOOKUP(L16,Feiertag!$D$7:$D$25,Feiertag!$A$7:$A$25,IF(WEEKDAY(L16)=1,"",L16-DATE(YEAR(L16),1,0))))</f>
        <v/>
      </c>
      <c r="N16" s="15">
        <v>46217</v>
      </c>
      <c r="O16" s="17">
        <f>IF(N16&lt;&gt;"",_xlfn.XLOOKUP(N16,Feiertag!$D$7:$D$25,Feiertag!$A$7:$A$25,IF(WEEKDAY(N16)=1,"",N16-DATE(YEAR(N16),1,0))))</f>
        <v>195</v>
      </c>
      <c r="P16" s="15">
        <v>46248</v>
      </c>
      <c r="Q16" s="17">
        <f>IF(P16&lt;&gt;"",_xlfn.XLOOKUP(P16,Feiertag!$D$7:$D$25,Feiertag!$A$7:$A$25,IF(WEEKDAY(P16)=1,"",P16-DATE(YEAR(P16),1,0))))</f>
        <v>226</v>
      </c>
      <c r="R16" s="15">
        <v>46279</v>
      </c>
      <c r="S16" s="17">
        <f>IF(R16&lt;&gt;"",_xlfn.XLOOKUP(R16,Feiertag!$D$7:$D$25,Feiertag!$A$7:$A$25,IF(WEEKDAY(R16)=1,"",R16-DATE(YEAR(R16),1,0))))</f>
        <v>257</v>
      </c>
      <c r="T16" s="15">
        <v>46309</v>
      </c>
      <c r="U16" s="17">
        <f>IF(T16&lt;&gt;"",_xlfn.XLOOKUP(T16,Feiertag!$D$7:$D$25,Feiertag!$A$7:$A$25,IF(WEEKDAY(T16)=1,"",T16-DATE(YEAR(T16),1,0))))</f>
        <v>287</v>
      </c>
      <c r="V16" s="15">
        <v>46340</v>
      </c>
      <c r="W16" s="17">
        <f>IF(V16&lt;&gt;"",_xlfn.XLOOKUP(V16,Feiertag!$D$7:$D$25,Feiertag!$A$7:$A$25,IF(WEEKDAY(V16)=1,"",V16-DATE(YEAR(V16),1,0))))</f>
        <v>318</v>
      </c>
      <c r="X16" s="15">
        <v>46370</v>
      </c>
      <c r="Y16" s="20">
        <f>IF(X16&lt;&gt;"",_xlfn.XLOOKUP(X16,Feiertag!$D$7:$D$25,Feiertag!$A$7:$A$25,IF(WEEKDAY(X16)=1,"",X16-DATE(YEAR(X16),1,0))))</f>
        <v>348</v>
      </c>
    </row>
    <row r="17" spans="2:25" s="1" customFormat="1" ht="21" customHeight="1" x14ac:dyDescent="0.2">
      <c r="B17" s="19">
        <v>46037</v>
      </c>
      <c r="C17" s="17">
        <f>IF(B17&lt;&gt;"",_xlfn.XLOOKUP(B17,Feiertag!$D$7:$D$25,Feiertag!$A$7:$A$25,IF(WEEKDAY(B17)=1,"",B17-DATE(YEAR(B17),1,0))))</f>
        <v>15</v>
      </c>
      <c r="D17" s="15">
        <v>46068</v>
      </c>
      <c r="E17" s="17" t="str">
        <f>IF(D17&lt;&gt;"",_xlfn.XLOOKUP(D17,Feiertag!$D$7:$D$25,Feiertag!$A$7:$A$25,IF(WEEKDAY(D17)=1,"",D17-DATE(YEAR(D17),1,0))))</f>
        <v/>
      </c>
      <c r="F17" s="15">
        <v>46096</v>
      </c>
      <c r="G17" s="17" t="str">
        <f>IF(F17&lt;&gt;"",_xlfn.XLOOKUP(F17,Feiertag!$D$7:$D$25,Feiertag!$A$7:$A$25,IF(WEEKDAY(F17)=1,"",F17-DATE(YEAR(F17),1,0))))</f>
        <v/>
      </c>
      <c r="H17" s="15">
        <v>46127</v>
      </c>
      <c r="I17" s="17">
        <f>IF(H17&lt;&gt;"",_xlfn.XLOOKUP(H17,Feiertag!$D$7:$D$25,Feiertag!$A$7:$A$25,IF(WEEKDAY(H17)=1,"",H17-DATE(YEAR(H17),1,0))))</f>
        <v>105</v>
      </c>
      <c r="J17" s="15">
        <v>46157</v>
      </c>
      <c r="K17" s="17">
        <f>IF(J17&lt;&gt;"",_xlfn.XLOOKUP(J17,Feiertag!$D$7:$D$25,Feiertag!$A$7:$A$25,IF(WEEKDAY(J17)=1,"",J17-DATE(YEAR(J17),1,0))))</f>
        <v>135</v>
      </c>
      <c r="L17" s="15">
        <v>46188</v>
      </c>
      <c r="M17" s="17">
        <f>IF(L17&lt;&gt;"",_xlfn.XLOOKUP(L17,Feiertag!$D$7:$D$25,Feiertag!$A$7:$A$25,IF(WEEKDAY(L17)=1,"",L17-DATE(YEAR(L17),1,0))))</f>
        <v>166</v>
      </c>
      <c r="N17" s="15">
        <v>46218</v>
      </c>
      <c r="O17" s="17">
        <f>IF(N17&lt;&gt;"",_xlfn.XLOOKUP(N17,Feiertag!$D$7:$D$25,Feiertag!$A$7:$A$25,IF(WEEKDAY(N17)=1,"",N17-DATE(YEAR(N17),1,0))))</f>
        <v>196</v>
      </c>
      <c r="P17" s="15">
        <v>46249</v>
      </c>
      <c r="Q17" s="17">
        <f>IF(P17&lt;&gt;"",_xlfn.XLOOKUP(P17,Feiertag!$D$7:$D$25,Feiertag!$A$7:$A$25,IF(WEEKDAY(P17)=1,"",P17-DATE(YEAR(P17),1,0))))</f>
        <v>227</v>
      </c>
      <c r="R17" s="15">
        <v>46280</v>
      </c>
      <c r="S17" s="17">
        <f>IF(R17&lt;&gt;"",_xlfn.XLOOKUP(R17,Feiertag!$D$7:$D$25,Feiertag!$A$7:$A$25,IF(WEEKDAY(R17)=1,"",R17-DATE(YEAR(R17),1,0))))</f>
        <v>258</v>
      </c>
      <c r="T17" s="15">
        <v>46310</v>
      </c>
      <c r="U17" s="17">
        <f>IF(T17&lt;&gt;"",_xlfn.XLOOKUP(T17,Feiertag!$D$7:$D$25,Feiertag!$A$7:$A$25,IF(WEEKDAY(T17)=1,"",T17-DATE(YEAR(T17),1,0))))</f>
        <v>288</v>
      </c>
      <c r="V17" s="15">
        <v>46341</v>
      </c>
      <c r="W17" s="17" t="str">
        <f>IF(V17&lt;&gt;"",_xlfn.XLOOKUP(V17,Feiertag!$D$7:$D$25,Feiertag!$A$7:$A$25,IF(WEEKDAY(V17)=1,"",V17-DATE(YEAR(V17),1,0))))</f>
        <v/>
      </c>
      <c r="X17" s="15">
        <v>46371</v>
      </c>
      <c r="Y17" s="20">
        <f>IF(X17&lt;&gt;"",_xlfn.XLOOKUP(X17,Feiertag!$D$7:$D$25,Feiertag!$A$7:$A$25,IF(WEEKDAY(X17)=1,"",X17-DATE(YEAR(X17),1,0))))</f>
        <v>349</v>
      </c>
    </row>
    <row r="18" spans="2:25" s="1" customFormat="1" ht="21" customHeight="1" x14ac:dyDescent="0.2">
      <c r="B18" s="19">
        <v>46038</v>
      </c>
      <c r="C18" s="17">
        <f>IF(B18&lt;&gt;"",_xlfn.XLOOKUP(B18,Feiertag!$D$7:$D$25,Feiertag!$A$7:$A$25,IF(WEEKDAY(B18)=1,"",B18-DATE(YEAR(B18),1,0))))</f>
        <v>16</v>
      </c>
      <c r="D18" s="15">
        <v>46069</v>
      </c>
      <c r="E18" s="17">
        <f>IF(D18&lt;&gt;"",_xlfn.XLOOKUP(D18,Feiertag!$D$7:$D$25,Feiertag!$A$7:$A$25,IF(WEEKDAY(D18)=1,"",D18-DATE(YEAR(D18),1,0))))</f>
        <v>47</v>
      </c>
      <c r="F18" s="15">
        <v>46097</v>
      </c>
      <c r="G18" s="17">
        <f>IF(F18&lt;&gt;"",_xlfn.XLOOKUP(F18,Feiertag!$D$7:$D$25,Feiertag!$A$7:$A$25,IF(WEEKDAY(F18)=1,"",F18-DATE(YEAR(F18),1,0))))</f>
        <v>75</v>
      </c>
      <c r="H18" s="15">
        <v>46128</v>
      </c>
      <c r="I18" s="17">
        <f>IF(H18&lt;&gt;"",_xlfn.XLOOKUP(H18,Feiertag!$D$7:$D$25,Feiertag!$A$7:$A$25,IF(WEEKDAY(H18)=1,"",H18-DATE(YEAR(H18),1,0))))</f>
        <v>106</v>
      </c>
      <c r="J18" s="15">
        <v>46158</v>
      </c>
      <c r="K18" s="17">
        <f>IF(J18&lt;&gt;"",_xlfn.XLOOKUP(J18,Feiertag!$D$7:$D$25,Feiertag!$A$7:$A$25,IF(WEEKDAY(J18)=1,"",J18-DATE(YEAR(J18),1,0))))</f>
        <v>136</v>
      </c>
      <c r="L18" s="15">
        <v>46189</v>
      </c>
      <c r="M18" s="17">
        <f>IF(L18&lt;&gt;"",_xlfn.XLOOKUP(L18,Feiertag!$D$7:$D$25,Feiertag!$A$7:$A$25,IF(WEEKDAY(L18)=1,"",L18-DATE(YEAR(L18),1,0))))</f>
        <v>167</v>
      </c>
      <c r="N18" s="15">
        <v>46219</v>
      </c>
      <c r="O18" s="17">
        <f>IF(N18&lt;&gt;"",_xlfn.XLOOKUP(N18,Feiertag!$D$7:$D$25,Feiertag!$A$7:$A$25,IF(WEEKDAY(N18)=1,"",N18-DATE(YEAR(N18),1,0))))</f>
        <v>197</v>
      </c>
      <c r="P18" s="15">
        <v>46250</v>
      </c>
      <c r="Q18" s="17" t="str">
        <f>IF(P18&lt;&gt;"",_xlfn.XLOOKUP(P18,Feiertag!$D$7:$D$25,Feiertag!$A$7:$A$25,IF(WEEKDAY(P18)=1,"",P18-DATE(YEAR(P18),1,0))))</f>
        <v/>
      </c>
      <c r="R18" s="15">
        <v>46281</v>
      </c>
      <c r="S18" s="17">
        <f>IF(R18&lt;&gt;"",_xlfn.XLOOKUP(R18,Feiertag!$D$7:$D$25,Feiertag!$A$7:$A$25,IF(WEEKDAY(R18)=1,"",R18-DATE(YEAR(R18),1,0))))</f>
        <v>259</v>
      </c>
      <c r="T18" s="15">
        <v>46311</v>
      </c>
      <c r="U18" s="17">
        <f>IF(T18&lt;&gt;"",_xlfn.XLOOKUP(T18,Feiertag!$D$7:$D$25,Feiertag!$A$7:$A$25,IF(WEEKDAY(T18)=1,"",T18-DATE(YEAR(T18),1,0))))</f>
        <v>289</v>
      </c>
      <c r="V18" s="15">
        <v>46342</v>
      </c>
      <c r="W18" s="17">
        <f>IF(V18&lt;&gt;"",_xlfn.XLOOKUP(V18,Feiertag!$D$7:$D$25,Feiertag!$A$7:$A$25,IF(WEEKDAY(V18)=1,"",V18-DATE(YEAR(V18),1,0))))</f>
        <v>320</v>
      </c>
      <c r="X18" s="15">
        <v>46372</v>
      </c>
      <c r="Y18" s="20">
        <f>IF(X18&lt;&gt;"",_xlfn.XLOOKUP(X18,Feiertag!$D$7:$D$25,Feiertag!$A$7:$A$25,IF(WEEKDAY(X18)=1,"",X18-DATE(YEAR(X18),1,0))))</f>
        <v>350</v>
      </c>
    </row>
    <row r="19" spans="2:25" s="1" customFormat="1" ht="21" customHeight="1" x14ac:dyDescent="0.2">
      <c r="B19" s="19">
        <v>46039</v>
      </c>
      <c r="C19" s="17">
        <f>IF(B19&lt;&gt;"",_xlfn.XLOOKUP(B19,Feiertag!$D$7:$D$25,Feiertag!$A$7:$A$25,IF(WEEKDAY(B19)=1,"",B19-DATE(YEAR(B19),1,0))))</f>
        <v>17</v>
      </c>
      <c r="D19" s="15">
        <v>46070</v>
      </c>
      <c r="E19" s="17">
        <f>IF(D19&lt;&gt;"",_xlfn.XLOOKUP(D19,Feiertag!$D$7:$D$25,Feiertag!$A$7:$A$25,IF(WEEKDAY(D19)=1,"",D19-DATE(YEAR(D19),1,0))))</f>
        <v>48</v>
      </c>
      <c r="F19" s="15">
        <v>46098</v>
      </c>
      <c r="G19" s="17">
        <f>IF(F19&lt;&gt;"",_xlfn.XLOOKUP(F19,Feiertag!$D$7:$D$25,Feiertag!$A$7:$A$25,IF(WEEKDAY(F19)=1,"",F19-DATE(YEAR(F19),1,0))))</f>
        <v>76</v>
      </c>
      <c r="H19" s="15">
        <v>46129</v>
      </c>
      <c r="I19" s="17">
        <f>IF(H19&lt;&gt;"",_xlfn.XLOOKUP(H19,Feiertag!$D$7:$D$25,Feiertag!$A$7:$A$25,IF(WEEKDAY(H19)=1,"",H19-DATE(YEAR(H19),1,0))))</f>
        <v>107</v>
      </c>
      <c r="J19" s="15">
        <v>46159</v>
      </c>
      <c r="K19" s="17" t="str">
        <f>IF(J19&lt;&gt;"",_xlfn.XLOOKUP(J19,Feiertag!$D$7:$D$25,Feiertag!$A$7:$A$25,IF(WEEKDAY(J19)=1,"",J19-DATE(YEAR(J19),1,0))))</f>
        <v/>
      </c>
      <c r="L19" s="15">
        <v>46190</v>
      </c>
      <c r="M19" s="17">
        <f>IF(L19&lt;&gt;"",_xlfn.XLOOKUP(L19,Feiertag!$D$7:$D$25,Feiertag!$A$7:$A$25,IF(WEEKDAY(L19)=1,"",L19-DATE(YEAR(L19),1,0))))</f>
        <v>168</v>
      </c>
      <c r="N19" s="15">
        <v>46220</v>
      </c>
      <c r="O19" s="17">
        <f>IF(N19&lt;&gt;"",_xlfn.XLOOKUP(N19,Feiertag!$D$7:$D$25,Feiertag!$A$7:$A$25,IF(WEEKDAY(N19)=1,"",N19-DATE(YEAR(N19),1,0))))</f>
        <v>198</v>
      </c>
      <c r="P19" s="15">
        <v>46251</v>
      </c>
      <c r="Q19" s="17">
        <f>IF(P19&lt;&gt;"",_xlfn.XLOOKUP(P19,Feiertag!$D$7:$D$25,Feiertag!$A$7:$A$25,IF(WEEKDAY(P19)=1,"",P19-DATE(YEAR(P19),1,0))))</f>
        <v>229</v>
      </c>
      <c r="R19" s="15">
        <v>46282</v>
      </c>
      <c r="S19" s="17">
        <f>IF(R19&lt;&gt;"",_xlfn.XLOOKUP(R19,Feiertag!$D$7:$D$25,Feiertag!$A$7:$A$25,IF(WEEKDAY(R19)=1,"",R19-DATE(YEAR(R19),1,0))))</f>
        <v>260</v>
      </c>
      <c r="T19" s="15">
        <v>46312</v>
      </c>
      <c r="U19" s="17">
        <f>IF(T19&lt;&gt;"",_xlfn.XLOOKUP(T19,Feiertag!$D$7:$D$25,Feiertag!$A$7:$A$25,IF(WEEKDAY(T19)=1,"",T19-DATE(YEAR(T19),1,0))))</f>
        <v>290</v>
      </c>
      <c r="V19" s="15">
        <v>46343</v>
      </c>
      <c r="W19" s="17">
        <f>IF(V19&lt;&gt;"",_xlfn.XLOOKUP(V19,Feiertag!$D$7:$D$25,Feiertag!$A$7:$A$25,IF(WEEKDAY(V19)=1,"",V19-DATE(YEAR(V19),1,0))))</f>
        <v>321</v>
      </c>
      <c r="X19" s="15">
        <v>46373</v>
      </c>
      <c r="Y19" s="20">
        <f>IF(X19&lt;&gt;"",_xlfn.XLOOKUP(X19,Feiertag!$D$7:$D$25,Feiertag!$A$7:$A$25,IF(WEEKDAY(X19)=1,"",X19-DATE(YEAR(X19),1,0))))</f>
        <v>351</v>
      </c>
    </row>
    <row r="20" spans="2:25" s="1" customFormat="1" ht="21" customHeight="1" x14ac:dyDescent="0.2">
      <c r="B20" s="19">
        <v>46040</v>
      </c>
      <c r="C20" s="17" t="str">
        <f>IF(B20&lt;&gt;"",_xlfn.XLOOKUP(B20,Feiertag!$D$7:$D$25,Feiertag!$A$7:$A$25,IF(WEEKDAY(B20)=1,"",B20-DATE(YEAR(B20),1,0))))</f>
        <v/>
      </c>
      <c r="D20" s="15">
        <v>46071</v>
      </c>
      <c r="E20" s="17">
        <f>IF(D20&lt;&gt;"",_xlfn.XLOOKUP(D20,Feiertag!$D$7:$D$25,Feiertag!$A$7:$A$25,IF(WEEKDAY(D20)=1,"",D20-DATE(YEAR(D20),1,0))))</f>
        <v>49</v>
      </c>
      <c r="F20" s="15">
        <v>46099</v>
      </c>
      <c r="G20" s="17">
        <f>IF(F20&lt;&gt;"",_xlfn.XLOOKUP(F20,Feiertag!$D$7:$D$25,Feiertag!$A$7:$A$25,IF(WEEKDAY(F20)=1,"",F20-DATE(YEAR(F20),1,0))))</f>
        <v>77</v>
      </c>
      <c r="H20" s="15">
        <v>46130</v>
      </c>
      <c r="I20" s="17">
        <f>IF(H20&lt;&gt;"",_xlfn.XLOOKUP(H20,Feiertag!$D$7:$D$25,Feiertag!$A$7:$A$25,IF(WEEKDAY(H20)=1,"",H20-DATE(YEAR(H20),1,0))))</f>
        <v>108</v>
      </c>
      <c r="J20" s="15">
        <v>46160</v>
      </c>
      <c r="K20" s="17">
        <f>IF(J20&lt;&gt;"",_xlfn.XLOOKUP(J20,Feiertag!$D$7:$D$25,Feiertag!$A$7:$A$25,IF(WEEKDAY(J20)=1,"",J20-DATE(YEAR(J20),1,0))))</f>
        <v>138</v>
      </c>
      <c r="L20" s="15">
        <v>46191</v>
      </c>
      <c r="M20" s="17">
        <f>IF(L20&lt;&gt;"",_xlfn.XLOOKUP(L20,Feiertag!$D$7:$D$25,Feiertag!$A$7:$A$25,IF(WEEKDAY(L20)=1,"",L20-DATE(YEAR(L20),1,0))))</f>
        <v>169</v>
      </c>
      <c r="N20" s="15">
        <v>46221</v>
      </c>
      <c r="O20" s="17">
        <f>IF(N20&lt;&gt;"",_xlfn.XLOOKUP(N20,Feiertag!$D$7:$D$25,Feiertag!$A$7:$A$25,IF(WEEKDAY(N20)=1,"",N20-DATE(YEAR(N20),1,0))))</f>
        <v>199</v>
      </c>
      <c r="P20" s="15">
        <v>46252</v>
      </c>
      <c r="Q20" s="17">
        <f>IF(P20&lt;&gt;"",_xlfn.XLOOKUP(P20,Feiertag!$D$7:$D$25,Feiertag!$A$7:$A$25,IF(WEEKDAY(P20)=1,"",P20-DATE(YEAR(P20),1,0))))</f>
        <v>230</v>
      </c>
      <c r="R20" s="15">
        <v>46283</v>
      </c>
      <c r="S20" s="17">
        <f>IF(R20&lt;&gt;"",_xlfn.XLOOKUP(R20,Feiertag!$D$7:$D$25,Feiertag!$A$7:$A$25,IF(WEEKDAY(R20)=1,"",R20-DATE(YEAR(R20),1,0))))</f>
        <v>261</v>
      </c>
      <c r="T20" s="15">
        <v>46313</v>
      </c>
      <c r="U20" s="17" t="str">
        <f>IF(T20&lt;&gt;"",_xlfn.XLOOKUP(T20,Feiertag!$D$7:$D$25,Feiertag!$A$7:$A$25,IF(WEEKDAY(T20)=1,"",T20-DATE(YEAR(T20),1,0))))</f>
        <v/>
      </c>
      <c r="V20" s="15">
        <v>46344</v>
      </c>
      <c r="W20" s="17">
        <f>IF(V20&lt;&gt;"",_xlfn.XLOOKUP(V20,Feiertag!$D$7:$D$25,Feiertag!$A$7:$A$25,IF(WEEKDAY(V20)=1,"",V20-DATE(YEAR(V20),1,0))))</f>
        <v>322</v>
      </c>
      <c r="X20" s="15">
        <v>46374</v>
      </c>
      <c r="Y20" s="20">
        <f>IF(X20&lt;&gt;"",_xlfn.XLOOKUP(X20,Feiertag!$D$7:$D$25,Feiertag!$A$7:$A$25,IF(WEEKDAY(X20)=1,"",X20-DATE(YEAR(X20),1,0))))</f>
        <v>352</v>
      </c>
    </row>
    <row r="21" spans="2:25" s="1" customFormat="1" ht="21" customHeight="1" x14ac:dyDescent="0.2">
      <c r="B21" s="19">
        <v>46041</v>
      </c>
      <c r="C21" s="17">
        <f>IF(B21&lt;&gt;"",_xlfn.XLOOKUP(B21,Feiertag!$D$7:$D$25,Feiertag!$A$7:$A$25,IF(WEEKDAY(B21)=1,"",B21-DATE(YEAR(B21),1,0))))</f>
        <v>19</v>
      </c>
      <c r="D21" s="15">
        <v>46072</v>
      </c>
      <c r="E21" s="17">
        <f>IF(D21&lt;&gt;"",_xlfn.XLOOKUP(D21,Feiertag!$D$7:$D$25,Feiertag!$A$7:$A$25,IF(WEEKDAY(D21)=1,"",D21-DATE(YEAR(D21),1,0))))</f>
        <v>50</v>
      </c>
      <c r="F21" s="15">
        <v>46100</v>
      </c>
      <c r="G21" s="17">
        <f>IF(F21&lt;&gt;"",_xlfn.XLOOKUP(F21,Feiertag!$D$7:$D$25,Feiertag!$A$7:$A$25,IF(WEEKDAY(F21)=1,"",F21-DATE(YEAR(F21),1,0))))</f>
        <v>78</v>
      </c>
      <c r="H21" s="15">
        <v>46131</v>
      </c>
      <c r="I21" s="17" t="str">
        <f>IF(H21&lt;&gt;"",_xlfn.XLOOKUP(H21,Feiertag!$D$7:$D$25,Feiertag!$A$7:$A$25,IF(WEEKDAY(H21)=1,"",H21-DATE(YEAR(H21),1,0))))</f>
        <v/>
      </c>
      <c r="J21" s="15">
        <v>46161</v>
      </c>
      <c r="K21" s="17">
        <f>IF(J21&lt;&gt;"",_xlfn.XLOOKUP(J21,Feiertag!$D$7:$D$25,Feiertag!$A$7:$A$25,IF(WEEKDAY(J21)=1,"",J21-DATE(YEAR(J21),1,0))))</f>
        <v>139</v>
      </c>
      <c r="L21" s="15">
        <v>46192</v>
      </c>
      <c r="M21" s="17">
        <f>IF(L21&lt;&gt;"",_xlfn.XLOOKUP(L21,Feiertag!$D$7:$D$25,Feiertag!$A$7:$A$25,IF(WEEKDAY(L21)=1,"",L21-DATE(YEAR(L21),1,0))))</f>
        <v>170</v>
      </c>
      <c r="N21" s="15">
        <v>46222</v>
      </c>
      <c r="O21" s="17" t="str">
        <f>IF(N21&lt;&gt;"",_xlfn.XLOOKUP(N21,Feiertag!$D$7:$D$25,Feiertag!$A$7:$A$25,IF(WEEKDAY(N21)=1,"",N21-DATE(YEAR(N21),1,0))))</f>
        <v/>
      </c>
      <c r="P21" s="15">
        <v>46253</v>
      </c>
      <c r="Q21" s="17">
        <f>IF(P21&lt;&gt;"",_xlfn.XLOOKUP(P21,Feiertag!$D$7:$D$25,Feiertag!$A$7:$A$25,IF(WEEKDAY(P21)=1,"",P21-DATE(YEAR(P21),1,0))))</f>
        <v>231</v>
      </c>
      <c r="R21" s="15">
        <v>46284</v>
      </c>
      <c r="S21" s="17">
        <f>IF(R21&lt;&gt;"",_xlfn.XLOOKUP(R21,Feiertag!$D$7:$D$25,Feiertag!$A$7:$A$25,IF(WEEKDAY(R21)=1,"",R21-DATE(YEAR(R21),1,0))))</f>
        <v>262</v>
      </c>
      <c r="T21" s="15">
        <v>46314</v>
      </c>
      <c r="U21" s="17">
        <f>IF(T21&lt;&gt;"",_xlfn.XLOOKUP(T21,Feiertag!$D$7:$D$25,Feiertag!$A$7:$A$25,IF(WEEKDAY(T21)=1,"",T21-DATE(YEAR(T21),1,0))))</f>
        <v>292</v>
      </c>
      <c r="V21" s="15">
        <v>46345</v>
      </c>
      <c r="W21" s="17">
        <f>IF(V21&lt;&gt;"",_xlfn.XLOOKUP(V21,Feiertag!$D$7:$D$25,Feiertag!$A$7:$A$25,IF(WEEKDAY(V21)=1,"",V21-DATE(YEAR(V21),1,0))))</f>
        <v>323</v>
      </c>
      <c r="X21" s="15">
        <v>46375</v>
      </c>
      <c r="Y21" s="20">
        <f>IF(X21&lt;&gt;"",_xlfn.XLOOKUP(X21,Feiertag!$D$7:$D$25,Feiertag!$A$7:$A$25,IF(WEEKDAY(X21)=1,"",X21-DATE(YEAR(X21),1,0))))</f>
        <v>353</v>
      </c>
    </row>
    <row r="22" spans="2:25" s="1" customFormat="1" ht="21" customHeight="1" x14ac:dyDescent="0.2">
      <c r="B22" s="19">
        <v>46042</v>
      </c>
      <c r="C22" s="17">
        <f>IF(B22&lt;&gt;"",_xlfn.XLOOKUP(B22,Feiertag!$D$7:$D$25,Feiertag!$A$7:$A$25,IF(WEEKDAY(B22)=1,"",B22-DATE(YEAR(B22),1,0))))</f>
        <v>20</v>
      </c>
      <c r="D22" s="15">
        <v>46073</v>
      </c>
      <c r="E22" s="17">
        <f>IF(D22&lt;&gt;"",_xlfn.XLOOKUP(D22,Feiertag!$D$7:$D$25,Feiertag!$A$7:$A$25,IF(WEEKDAY(D22)=1,"",D22-DATE(YEAR(D22),1,0))))</f>
        <v>51</v>
      </c>
      <c r="F22" s="15">
        <v>46101</v>
      </c>
      <c r="G22" s="17">
        <f>IF(F22&lt;&gt;"",_xlfn.XLOOKUP(F22,Feiertag!$D$7:$D$25,Feiertag!$A$7:$A$25,IF(WEEKDAY(F22)=1,"",F22-DATE(YEAR(F22),1,0))))</f>
        <v>79</v>
      </c>
      <c r="H22" s="15">
        <v>46132</v>
      </c>
      <c r="I22" s="17">
        <f>IF(H22&lt;&gt;"",_xlfn.XLOOKUP(H22,Feiertag!$D$7:$D$25,Feiertag!$A$7:$A$25,IF(WEEKDAY(H22)=1,"",H22-DATE(YEAR(H22),1,0))))</f>
        <v>110</v>
      </c>
      <c r="J22" s="15">
        <v>46162</v>
      </c>
      <c r="K22" s="17">
        <f>IF(J22&lt;&gt;"",_xlfn.XLOOKUP(J22,Feiertag!$D$7:$D$25,Feiertag!$A$7:$A$25,IF(WEEKDAY(J22)=1,"",J22-DATE(YEAR(J22),1,0))))</f>
        <v>140</v>
      </c>
      <c r="L22" s="15">
        <v>46193</v>
      </c>
      <c r="M22" s="17">
        <f>IF(L22&lt;&gt;"",_xlfn.XLOOKUP(L22,Feiertag!$D$7:$D$25,Feiertag!$A$7:$A$25,IF(WEEKDAY(L22)=1,"",L22-DATE(YEAR(L22),1,0))))</f>
        <v>171</v>
      </c>
      <c r="N22" s="15">
        <v>46223</v>
      </c>
      <c r="O22" s="17">
        <f>IF(N22&lt;&gt;"",_xlfn.XLOOKUP(N22,Feiertag!$D$7:$D$25,Feiertag!$A$7:$A$25,IF(WEEKDAY(N22)=1,"",N22-DATE(YEAR(N22),1,0))))</f>
        <v>201</v>
      </c>
      <c r="P22" s="15">
        <v>46254</v>
      </c>
      <c r="Q22" s="17">
        <f>IF(P22&lt;&gt;"",_xlfn.XLOOKUP(P22,Feiertag!$D$7:$D$25,Feiertag!$A$7:$A$25,IF(WEEKDAY(P22)=1,"",P22-DATE(YEAR(P22),1,0))))</f>
        <v>232</v>
      </c>
      <c r="R22" s="15">
        <v>46285</v>
      </c>
      <c r="S22" s="17" t="str">
        <f>IF(R22&lt;&gt;"",_xlfn.XLOOKUP(R22,Feiertag!$D$7:$D$25,Feiertag!$A$7:$A$25,IF(WEEKDAY(R22)=1,"",R22-DATE(YEAR(R22),1,0))))</f>
        <v/>
      </c>
      <c r="T22" s="15">
        <v>46315</v>
      </c>
      <c r="U22" s="17">
        <f>IF(T22&lt;&gt;"",_xlfn.XLOOKUP(T22,Feiertag!$D$7:$D$25,Feiertag!$A$7:$A$25,IF(WEEKDAY(T22)=1,"",T22-DATE(YEAR(T22),1,0))))</f>
        <v>293</v>
      </c>
      <c r="V22" s="15">
        <v>46346</v>
      </c>
      <c r="W22" s="17">
        <f>IF(V22&lt;&gt;"",_xlfn.XLOOKUP(V22,Feiertag!$D$7:$D$25,Feiertag!$A$7:$A$25,IF(WEEKDAY(V22)=1,"",V22-DATE(YEAR(V22),1,0))))</f>
        <v>324</v>
      </c>
      <c r="X22" s="15">
        <v>46376</v>
      </c>
      <c r="Y22" s="20" t="str">
        <f>IF(X22&lt;&gt;"",_xlfn.XLOOKUP(X22,Feiertag!$D$7:$D$25,Feiertag!$A$7:$A$25,IF(WEEKDAY(X22)=1,"",X22-DATE(YEAR(X22),1,0))))</f>
        <v/>
      </c>
    </row>
    <row r="23" spans="2:25" s="1" customFormat="1" ht="21" customHeight="1" x14ac:dyDescent="0.2">
      <c r="B23" s="19">
        <v>46043</v>
      </c>
      <c r="C23" s="17">
        <f>IF(B23&lt;&gt;"",_xlfn.XLOOKUP(B23,Feiertag!$D$7:$D$25,Feiertag!$A$7:$A$25,IF(WEEKDAY(B23)=1,"",B23-DATE(YEAR(B23),1,0))))</f>
        <v>21</v>
      </c>
      <c r="D23" s="15">
        <v>46074</v>
      </c>
      <c r="E23" s="17">
        <f>IF(D23&lt;&gt;"",_xlfn.XLOOKUP(D23,Feiertag!$D$7:$D$25,Feiertag!$A$7:$A$25,IF(WEEKDAY(D23)=1,"",D23-DATE(YEAR(D23),1,0))))</f>
        <v>52</v>
      </c>
      <c r="F23" s="15">
        <v>46102</v>
      </c>
      <c r="G23" s="17">
        <f>IF(F23&lt;&gt;"",_xlfn.XLOOKUP(F23,Feiertag!$D$7:$D$25,Feiertag!$A$7:$A$25,IF(WEEKDAY(F23)=1,"",F23-DATE(YEAR(F23),1,0))))</f>
        <v>80</v>
      </c>
      <c r="H23" s="15">
        <v>46133</v>
      </c>
      <c r="I23" s="17">
        <f>IF(H23&lt;&gt;"",_xlfn.XLOOKUP(H23,Feiertag!$D$7:$D$25,Feiertag!$A$7:$A$25,IF(WEEKDAY(H23)=1,"",H23-DATE(YEAR(H23),1,0))))</f>
        <v>111</v>
      </c>
      <c r="J23" s="15">
        <v>46163</v>
      </c>
      <c r="K23" s="17">
        <f>IF(J23&lt;&gt;"",_xlfn.XLOOKUP(J23,Feiertag!$D$7:$D$25,Feiertag!$A$7:$A$25,IF(WEEKDAY(J23)=1,"",J23-DATE(YEAR(J23),1,0))))</f>
        <v>141</v>
      </c>
      <c r="L23" s="15">
        <v>46194</v>
      </c>
      <c r="M23" s="17" t="str">
        <f>IF(L23&lt;&gt;"",_xlfn.XLOOKUP(L23,Feiertag!$D$7:$D$25,Feiertag!$A$7:$A$25,IF(WEEKDAY(L23)=1,"",L23-DATE(YEAR(L23),1,0))))</f>
        <v/>
      </c>
      <c r="N23" s="15">
        <v>46224</v>
      </c>
      <c r="O23" s="17">
        <f>IF(N23&lt;&gt;"",_xlfn.XLOOKUP(N23,Feiertag!$D$7:$D$25,Feiertag!$A$7:$A$25,IF(WEEKDAY(N23)=1,"",N23-DATE(YEAR(N23),1,0))))</f>
        <v>202</v>
      </c>
      <c r="P23" s="15">
        <v>46255</v>
      </c>
      <c r="Q23" s="17">
        <f>IF(P23&lt;&gt;"",_xlfn.XLOOKUP(P23,Feiertag!$D$7:$D$25,Feiertag!$A$7:$A$25,IF(WEEKDAY(P23)=1,"",P23-DATE(YEAR(P23),1,0))))</f>
        <v>233</v>
      </c>
      <c r="R23" s="15">
        <v>46286</v>
      </c>
      <c r="S23" s="17">
        <f>IF(R23&lt;&gt;"",_xlfn.XLOOKUP(R23,Feiertag!$D$7:$D$25,Feiertag!$A$7:$A$25,IF(WEEKDAY(R23)=1,"",R23-DATE(YEAR(R23),1,0))))</f>
        <v>264</v>
      </c>
      <c r="T23" s="15">
        <v>46316</v>
      </c>
      <c r="U23" s="17">
        <f>IF(T23&lt;&gt;"",_xlfn.XLOOKUP(T23,Feiertag!$D$7:$D$25,Feiertag!$A$7:$A$25,IF(WEEKDAY(T23)=1,"",T23-DATE(YEAR(T23),1,0))))</f>
        <v>294</v>
      </c>
      <c r="V23" s="15">
        <v>46347</v>
      </c>
      <c r="W23" s="17">
        <f>IF(V23&lt;&gt;"",_xlfn.XLOOKUP(V23,Feiertag!$D$7:$D$25,Feiertag!$A$7:$A$25,IF(WEEKDAY(V23)=1,"",V23-DATE(YEAR(V23),1,0))))</f>
        <v>325</v>
      </c>
      <c r="X23" s="15">
        <v>46377</v>
      </c>
      <c r="Y23" s="20">
        <f>IF(X23&lt;&gt;"",_xlfn.XLOOKUP(X23,Feiertag!$D$7:$D$25,Feiertag!$A$7:$A$25,IF(WEEKDAY(X23)=1,"",X23-DATE(YEAR(X23),1,0))))</f>
        <v>355</v>
      </c>
    </row>
    <row r="24" spans="2:25" s="1" customFormat="1" ht="21" customHeight="1" x14ac:dyDescent="0.2">
      <c r="B24" s="19">
        <v>46044</v>
      </c>
      <c r="C24" s="17">
        <f>IF(B24&lt;&gt;"",_xlfn.XLOOKUP(B24,Feiertag!$D$7:$D$25,Feiertag!$A$7:$A$25,IF(WEEKDAY(B24)=1,"",B24-DATE(YEAR(B24),1,0))))</f>
        <v>22</v>
      </c>
      <c r="D24" s="15">
        <v>46075</v>
      </c>
      <c r="E24" s="17" t="str">
        <f>IF(D24&lt;&gt;"",_xlfn.XLOOKUP(D24,Feiertag!$D$7:$D$25,Feiertag!$A$7:$A$25,IF(WEEKDAY(D24)=1,"",D24-DATE(YEAR(D24),1,0))))</f>
        <v/>
      </c>
      <c r="F24" s="15">
        <v>46103</v>
      </c>
      <c r="G24" s="17" t="str">
        <f>IF(F24&lt;&gt;"",_xlfn.XLOOKUP(F24,Feiertag!$D$7:$D$25,Feiertag!$A$7:$A$25,IF(WEEKDAY(F24)=1,"",F24-DATE(YEAR(F24),1,0))))</f>
        <v/>
      </c>
      <c r="H24" s="15">
        <v>46134</v>
      </c>
      <c r="I24" s="17">
        <f>IF(H24&lt;&gt;"",_xlfn.XLOOKUP(H24,Feiertag!$D$7:$D$25,Feiertag!$A$7:$A$25,IF(WEEKDAY(H24)=1,"",H24-DATE(YEAR(H24),1,0))))</f>
        <v>112</v>
      </c>
      <c r="J24" s="15">
        <v>46164</v>
      </c>
      <c r="K24" s="17">
        <f>IF(J24&lt;&gt;"",_xlfn.XLOOKUP(J24,Feiertag!$D$7:$D$25,Feiertag!$A$7:$A$25,IF(WEEKDAY(J24)=1,"",J24-DATE(YEAR(J24),1,0))))</f>
        <v>142</v>
      </c>
      <c r="L24" s="15">
        <v>46195</v>
      </c>
      <c r="M24" s="17">
        <f>IF(L24&lt;&gt;"",_xlfn.XLOOKUP(L24,Feiertag!$D$7:$D$25,Feiertag!$A$7:$A$25,IF(WEEKDAY(L24)=1,"",L24-DATE(YEAR(L24),1,0))))</f>
        <v>173</v>
      </c>
      <c r="N24" s="15">
        <v>46225</v>
      </c>
      <c r="O24" s="17">
        <f>IF(N24&lt;&gt;"",_xlfn.XLOOKUP(N24,Feiertag!$D$7:$D$25,Feiertag!$A$7:$A$25,IF(WEEKDAY(N24)=1,"",N24-DATE(YEAR(N24),1,0))))</f>
        <v>203</v>
      </c>
      <c r="P24" s="15">
        <v>46256</v>
      </c>
      <c r="Q24" s="17">
        <f>IF(P24&lt;&gt;"",_xlfn.XLOOKUP(P24,Feiertag!$D$7:$D$25,Feiertag!$A$7:$A$25,IF(WEEKDAY(P24)=1,"",P24-DATE(YEAR(P24),1,0))))</f>
        <v>234</v>
      </c>
      <c r="R24" s="15">
        <v>46287</v>
      </c>
      <c r="S24" s="17">
        <f>IF(R24&lt;&gt;"",_xlfn.XLOOKUP(R24,Feiertag!$D$7:$D$25,Feiertag!$A$7:$A$25,IF(WEEKDAY(R24)=1,"",R24-DATE(YEAR(R24),1,0))))</f>
        <v>265</v>
      </c>
      <c r="T24" s="15">
        <v>46317</v>
      </c>
      <c r="U24" s="17">
        <f>IF(T24&lt;&gt;"",_xlfn.XLOOKUP(T24,Feiertag!$D$7:$D$25,Feiertag!$A$7:$A$25,IF(WEEKDAY(T24)=1,"",T24-DATE(YEAR(T24),1,0))))</f>
        <v>295</v>
      </c>
      <c r="V24" s="15">
        <v>46348</v>
      </c>
      <c r="W24" s="17" t="str">
        <f>IF(V24&lt;&gt;"",_xlfn.XLOOKUP(V24,Feiertag!$D$7:$D$25,Feiertag!$A$7:$A$25,IF(WEEKDAY(V24)=1,"",V24-DATE(YEAR(V24),1,0))))</f>
        <v/>
      </c>
      <c r="X24" s="15">
        <v>46378</v>
      </c>
      <c r="Y24" s="20">
        <f>IF(X24&lt;&gt;"",_xlfn.XLOOKUP(X24,Feiertag!$D$7:$D$25,Feiertag!$A$7:$A$25,IF(WEEKDAY(X24)=1,"",X24-DATE(YEAR(X24),1,0))))</f>
        <v>356</v>
      </c>
    </row>
    <row r="25" spans="2:25" s="1" customFormat="1" ht="21" customHeight="1" x14ac:dyDescent="0.2">
      <c r="B25" s="19">
        <v>46045</v>
      </c>
      <c r="C25" s="17">
        <f>IF(B25&lt;&gt;"",_xlfn.XLOOKUP(B25,Feiertag!$D$7:$D$25,Feiertag!$A$7:$A$25,IF(WEEKDAY(B25)=1,"",B25-DATE(YEAR(B25),1,0))))</f>
        <v>23</v>
      </c>
      <c r="D25" s="15">
        <v>46076</v>
      </c>
      <c r="E25" s="17">
        <f>IF(D25&lt;&gt;"",_xlfn.XLOOKUP(D25,Feiertag!$D$7:$D$25,Feiertag!$A$7:$A$25,IF(WEEKDAY(D25)=1,"",D25-DATE(YEAR(D25),1,0))))</f>
        <v>54</v>
      </c>
      <c r="F25" s="15">
        <v>46104</v>
      </c>
      <c r="G25" s="17">
        <f>IF(F25&lt;&gt;"",_xlfn.XLOOKUP(F25,Feiertag!$D$7:$D$25,Feiertag!$A$7:$A$25,IF(WEEKDAY(F25)=1,"",F25-DATE(YEAR(F25),1,0))))</f>
        <v>82</v>
      </c>
      <c r="H25" s="15">
        <v>46135</v>
      </c>
      <c r="I25" s="17">
        <f>IF(H25&lt;&gt;"",_xlfn.XLOOKUP(H25,Feiertag!$D$7:$D$25,Feiertag!$A$7:$A$25,IF(WEEKDAY(H25)=1,"",H25-DATE(YEAR(H25),1,0))))</f>
        <v>113</v>
      </c>
      <c r="J25" s="15">
        <v>46165</v>
      </c>
      <c r="K25" s="17">
        <f>IF(J25&lt;&gt;"",_xlfn.XLOOKUP(J25,Feiertag!$D$7:$D$25,Feiertag!$A$7:$A$25,IF(WEEKDAY(J25)=1,"",J25-DATE(YEAR(J25),1,0))))</f>
        <v>143</v>
      </c>
      <c r="L25" s="15">
        <v>46196</v>
      </c>
      <c r="M25" s="17">
        <f>IF(L25&lt;&gt;"",_xlfn.XLOOKUP(L25,Feiertag!$D$7:$D$25,Feiertag!$A$7:$A$25,IF(WEEKDAY(L25)=1,"",L25-DATE(YEAR(L25),1,0))))</f>
        <v>174</v>
      </c>
      <c r="N25" s="15">
        <v>46226</v>
      </c>
      <c r="O25" s="17">
        <f>IF(N25&lt;&gt;"",_xlfn.XLOOKUP(N25,Feiertag!$D$7:$D$25,Feiertag!$A$7:$A$25,IF(WEEKDAY(N25)=1,"",N25-DATE(YEAR(N25),1,0))))</f>
        <v>204</v>
      </c>
      <c r="P25" s="15">
        <v>46257</v>
      </c>
      <c r="Q25" s="17" t="str">
        <f>IF(P25&lt;&gt;"",_xlfn.XLOOKUP(P25,Feiertag!$D$7:$D$25,Feiertag!$A$7:$A$25,IF(WEEKDAY(P25)=1,"",P25-DATE(YEAR(P25),1,0))))</f>
        <v/>
      </c>
      <c r="R25" s="15">
        <v>46288</v>
      </c>
      <c r="S25" s="17">
        <f>IF(R25&lt;&gt;"",_xlfn.XLOOKUP(R25,Feiertag!$D$7:$D$25,Feiertag!$A$7:$A$25,IF(WEEKDAY(R25)=1,"",R25-DATE(YEAR(R25),1,0))))</f>
        <v>266</v>
      </c>
      <c r="T25" s="15">
        <v>46318</v>
      </c>
      <c r="U25" s="17">
        <f>IF(T25&lt;&gt;"",_xlfn.XLOOKUP(T25,Feiertag!$D$7:$D$25,Feiertag!$A$7:$A$25,IF(WEEKDAY(T25)=1,"",T25-DATE(YEAR(T25),1,0))))</f>
        <v>296</v>
      </c>
      <c r="V25" s="15">
        <v>46349</v>
      </c>
      <c r="W25" s="17">
        <f>IF(V25&lt;&gt;"",_xlfn.XLOOKUP(V25,Feiertag!$D$7:$D$25,Feiertag!$A$7:$A$25,IF(WEEKDAY(V25)=1,"",V25-DATE(YEAR(V25),1,0))))</f>
        <v>327</v>
      </c>
      <c r="X25" s="15">
        <v>46379</v>
      </c>
      <c r="Y25" s="20">
        <f>IF(X25&lt;&gt;"",_xlfn.XLOOKUP(X25,Feiertag!$D$7:$D$25,Feiertag!$A$7:$A$25,IF(WEEKDAY(X25)=1,"",X25-DATE(YEAR(X25),1,0))))</f>
        <v>357</v>
      </c>
    </row>
    <row r="26" spans="2:25" s="1" customFormat="1" ht="21" customHeight="1" x14ac:dyDescent="0.2">
      <c r="B26" s="19">
        <v>46046</v>
      </c>
      <c r="C26" s="17">
        <f>IF(B26&lt;&gt;"",_xlfn.XLOOKUP(B26,Feiertag!$D$7:$D$25,Feiertag!$A$7:$A$25,IF(WEEKDAY(B26)=1,"",B26-DATE(YEAR(B26),1,0))))</f>
        <v>24</v>
      </c>
      <c r="D26" s="15">
        <v>46077</v>
      </c>
      <c r="E26" s="17">
        <f>IF(D26&lt;&gt;"",_xlfn.XLOOKUP(D26,Feiertag!$D$7:$D$25,Feiertag!$A$7:$A$25,IF(WEEKDAY(D26)=1,"",D26-DATE(YEAR(D26),1,0))))</f>
        <v>55</v>
      </c>
      <c r="F26" s="15">
        <v>46105</v>
      </c>
      <c r="G26" s="17">
        <f>IF(F26&lt;&gt;"",_xlfn.XLOOKUP(F26,Feiertag!$D$7:$D$25,Feiertag!$A$7:$A$25,IF(WEEKDAY(F26)=1,"",F26-DATE(YEAR(F26),1,0))))</f>
        <v>83</v>
      </c>
      <c r="H26" s="15">
        <v>46136</v>
      </c>
      <c r="I26" s="17">
        <f>IF(H26&lt;&gt;"",_xlfn.XLOOKUP(H26,Feiertag!$D$7:$D$25,Feiertag!$A$7:$A$25,IF(WEEKDAY(H26)=1,"",H26-DATE(YEAR(H26),1,0))))</f>
        <v>114</v>
      </c>
      <c r="J26" s="15">
        <v>46166</v>
      </c>
      <c r="K26" s="17" t="str">
        <f>IF(J26&lt;&gt;"",_xlfn.XLOOKUP(J26,Feiertag!$D$7:$D$25,Feiertag!$A$7:$A$25,IF(WEEKDAY(J26)=1,"",J26-DATE(YEAR(J26),1,0))))</f>
        <v>Pfingstsonntag</v>
      </c>
      <c r="L26" s="15">
        <v>46197</v>
      </c>
      <c r="M26" s="17">
        <f>IF(L26&lt;&gt;"",_xlfn.XLOOKUP(L26,Feiertag!$D$7:$D$25,Feiertag!$A$7:$A$25,IF(WEEKDAY(L26)=1,"",L26-DATE(YEAR(L26),1,0))))</f>
        <v>175</v>
      </c>
      <c r="N26" s="15">
        <v>46227</v>
      </c>
      <c r="O26" s="17">
        <f>IF(N26&lt;&gt;"",_xlfn.XLOOKUP(N26,Feiertag!$D$7:$D$25,Feiertag!$A$7:$A$25,IF(WEEKDAY(N26)=1,"",N26-DATE(YEAR(N26),1,0))))</f>
        <v>205</v>
      </c>
      <c r="P26" s="15">
        <v>46258</v>
      </c>
      <c r="Q26" s="17">
        <f>IF(P26&lt;&gt;"",_xlfn.XLOOKUP(P26,Feiertag!$D$7:$D$25,Feiertag!$A$7:$A$25,IF(WEEKDAY(P26)=1,"",P26-DATE(YEAR(P26),1,0))))</f>
        <v>236</v>
      </c>
      <c r="R26" s="15">
        <v>46289</v>
      </c>
      <c r="S26" s="17">
        <f>IF(R26&lt;&gt;"",_xlfn.XLOOKUP(R26,Feiertag!$D$7:$D$25,Feiertag!$A$7:$A$25,IF(WEEKDAY(R26)=1,"",R26-DATE(YEAR(R26),1,0))))</f>
        <v>267</v>
      </c>
      <c r="T26" s="15">
        <v>46319</v>
      </c>
      <c r="U26" s="17">
        <f>IF(T26&lt;&gt;"",_xlfn.XLOOKUP(T26,Feiertag!$D$7:$D$25,Feiertag!$A$7:$A$25,IF(WEEKDAY(T26)=1,"",T26-DATE(YEAR(T26),1,0))))</f>
        <v>297</v>
      </c>
      <c r="V26" s="15">
        <v>46350</v>
      </c>
      <c r="W26" s="17">
        <f>IF(V26&lt;&gt;"",_xlfn.XLOOKUP(V26,Feiertag!$D$7:$D$25,Feiertag!$A$7:$A$25,IF(WEEKDAY(V26)=1,"",V26-DATE(YEAR(V26),1,0))))</f>
        <v>328</v>
      </c>
      <c r="X26" s="15">
        <v>46380</v>
      </c>
      <c r="Y26" s="20">
        <f>IF(X26&lt;&gt;"",_xlfn.XLOOKUP(X26,Feiertag!$D$7:$D$25,Feiertag!$A$7:$A$25,IF(WEEKDAY(X26)=1,"",X26-DATE(YEAR(X26),1,0))))</f>
        <v>358</v>
      </c>
    </row>
    <row r="27" spans="2:25" s="1" customFormat="1" ht="21" customHeight="1" x14ac:dyDescent="0.2">
      <c r="B27" s="19">
        <v>46047</v>
      </c>
      <c r="C27" s="17" t="str">
        <f>IF(B27&lt;&gt;"",_xlfn.XLOOKUP(B27,Feiertag!$D$7:$D$25,Feiertag!$A$7:$A$25,IF(WEEKDAY(B27)=1,"",B27-DATE(YEAR(B27),1,0))))</f>
        <v/>
      </c>
      <c r="D27" s="15">
        <v>46078</v>
      </c>
      <c r="E27" s="17">
        <f>IF(D27&lt;&gt;"",_xlfn.XLOOKUP(D27,Feiertag!$D$7:$D$25,Feiertag!$A$7:$A$25,IF(WEEKDAY(D27)=1,"",D27-DATE(YEAR(D27),1,0))))</f>
        <v>56</v>
      </c>
      <c r="F27" s="15">
        <v>46106</v>
      </c>
      <c r="G27" s="17">
        <f>IF(F27&lt;&gt;"",_xlfn.XLOOKUP(F27,Feiertag!$D$7:$D$25,Feiertag!$A$7:$A$25,IF(WEEKDAY(F27)=1,"",F27-DATE(YEAR(F27),1,0))))</f>
        <v>84</v>
      </c>
      <c r="H27" s="15">
        <v>46137</v>
      </c>
      <c r="I27" s="17">
        <f>IF(H27&lt;&gt;"",_xlfn.XLOOKUP(H27,Feiertag!$D$7:$D$25,Feiertag!$A$7:$A$25,IF(WEEKDAY(H27)=1,"",H27-DATE(YEAR(H27),1,0))))</f>
        <v>115</v>
      </c>
      <c r="J27" s="15">
        <v>46167</v>
      </c>
      <c r="K27" s="17" t="str">
        <f>IF(J27&lt;&gt;"",_xlfn.XLOOKUP(J27,Feiertag!$D$7:$D$25,Feiertag!$A$7:$A$25,IF(WEEKDAY(J27)=1,"",J27-DATE(YEAR(J27),1,0))))</f>
        <v>Pfingstmontag</v>
      </c>
      <c r="L27" s="15">
        <v>46198</v>
      </c>
      <c r="M27" s="17">
        <f>IF(L27&lt;&gt;"",_xlfn.XLOOKUP(L27,Feiertag!$D$7:$D$25,Feiertag!$A$7:$A$25,IF(WEEKDAY(L27)=1,"",L27-DATE(YEAR(L27),1,0))))</f>
        <v>176</v>
      </c>
      <c r="N27" s="15">
        <v>46228</v>
      </c>
      <c r="O27" s="17">
        <f>IF(N27&lt;&gt;"",_xlfn.XLOOKUP(N27,Feiertag!$D$7:$D$25,Feiertag!$A$7:$A$25,IF(WEEKDAY(N27)=1,"",N27-DATE(YEAR(N27),1,0))))</f>
        <v>206</v>
      </c>
      <c r="P27" s="15">
        <v>46259</v>
      </c>
      <c r="Q27" s="17">
        <f>IF(P27&lt;&gt;"",_xlfn.XLOOKUP(P27,Feiertag!$D$7:$D$25,Feiertag!$A$7:$A$25,IF(WEEKDAY(P27)=1,"",P27-DATE(YEAR(P27),1,0))))</f>
        <v>237</v>
      </c>
      <c r="R27" s="15">
        <v>46290</v>
      </c>
      <c r="S27" s="17">
        <f>IF(R27&lt;&gt;"",_xlfn.XLOOKUP(R27,Feiertag!$D$7:$D$25,Feiertag!$A$7:$A$25,IF(WEEKDAY(R27)=1,"",R27-DATE(YEAR(R27),1,0))))</f>
        <v>268</v>
      </c>
      <c r="T27" s="15">
        <v>46320</v>
      </c>
      <c r="U27" s="17" t="str">
        <f>IF(T27&lt;&gt;"",_xlfn.XLOOKUP(T27,Feiertag!$D$7:$D$25,Feiertag!$A$7:$A$25,IF(WEEKDAY(T27)=1,"",T27-DATE(YEAR(T27),1,0))))</f>
        <v/>
      </c>
      <c r="V27" s="15">
        <v>46351</v>
      </c>
      <c r="W27" s="17">
        <f>IF(V27&lt;&gt;"",_xlfn.XLOOKUP(V27,Feiertag!$D$7:$D$25,Feiertag!$A$7:$A$25,IF(WEEKDAY(V27)=1,"",V27-DATE(YEAR(V27),1,0))))</f>
        <v>329</v>
      </c>
      <c r="X27" s="15">
        <v>46381</v>
      </c>
      <c r="Y27" s="20" t="str">
        <f>IF(X27&lt;&gt;"",_xlfn.XLOOKUP(X27,Feiertag!$D$7:$D$25,Feiertag!$A$7:$A$25,IF(WEEKDAY(X27)=1,"",X27-DATE(YEAR(X27),1,0))))</f>
        <v>1. Weihnachtsfeiertag</v>
      </c>
    </row>
    <row r="28" spans="2:25" s="1" customFormat="1" ht="21" customHeight="1" x14ac:dyDescent="0.2">
      <c r="B28" s="19">
        <v>46048</v>
      </c>
      <c r="C28" s="17">
        <f>IF(B28&lt;&gt;"",_xlfn.XLOOKUP(B28,Feiertag!$D$7:$D$25,Feiertag!$A$7:$A$25,IF(WEEKDAY(B28)=1,"",B28-DATE(YEAR(B28),1,0))))</f>
        <v>26</v>
      </c>
      <c r="D28" s="15">
        <v>46079</v>
      </c>
      <c r="E28" s="17">
        <f>IF(D28&lt;&gt;"",_xlfn.XLOOKUP(D28,Feiertag!$D$7:$D$25,Feiertag!$A$7:$A$25,IF(WEEKDAY(D28)=1,"",D28-DATE(YEAR(D28),1,0))))</f>
        <v>57</v>
      </c>
      <c r="F28" s="15">
        <v>46107</v>
      </c>
      <c r="G28" s="17">
        <f>IF(F28&lt;&gt;"",_xlfn.XLOOKUP(F28,Feiertag!$D$7:$D$25,Feiertag!$A$7:$A$25,IF(WEEKDAY(F28)=1,"",F28-DATE(YEAR(F28),1,0))))</f>
        <v>85</v>
      </c>
      <c r="H28" s="15">
        <v>46138</v>
      </c>
      <c r="I28" s="17" t="str">
        <f>IF(H28&lt;&gt;"",_xlfn.XLOOKUP(H28,Feiertag!$D$7:$D$25,Feiertag!$A$7:$A$25,IF(WEEKDAY(H28)=1,"",H28-DATE(YEAR(H28),1,0))))</f>
        <v/>
      </c>
      <c r="J28" s="15">
        <v>46168</v>
      </c>
      <c r="K28" s="17">
        <f>IF(J28&lt;&gt;"",_xlfn.XLOOKUP(J28,Feiertag!$D$7:$D$25,Feiertag!$A$7:$A$25,IF(WEEKDAY(J28)=1,"",J28-DATE(YEAR(J28),1,0))))</f>
        <v>146</v>
      </c>
      <c r="L28" s="15">
        <v>46199</v>
      </c>
      <c r="M28" s="17">
        <f>IF(L28&lt;&gt;"",_xlfn.XLOOKUP(L28,Feiertag!$D$7:$D$25,Feiertag!$A$7:$A$25,IF(WEEKDAY(L28)=1,"",L28-DATE(YEAR(L28),1,0))))</f>
        <v>177</v>
      </c>
      <c r="N28" s="15">
        <v>46229</v>
      </c>
      <c r="O28" s="17" t="str">
        <f>IF(N28&lt;&gt;"",_xlfn.XLOOKUP(N28,Feiertag!$D$7:$D$25,Feiertag!$A$7:$A$25,IF(WEEKDAY(N28)=1,"",N28-DATE(YEAR(N28),1,0))))</f>
        <v/>
      </c>
      <c r="P28" s="15">
        <v>46260</v>
      </c>
      <c r="Q28" s="17">
        <f>IF(P28&lt;&gt;"",_xlfn.XLOOKUP(P28,Feiertag!$D$7:$D$25,Feiertag!$A$7:$A$25,IF(WEEKDAY(P28)=1,"",P28-DATE(YEAR(P28),1,0))))</f>
        <v>238</v>
      </c>
      <c r="R28" s="15">
        <v>46291</v>
      </c>
      <c r="S28" s="17">
        <f>IF(R28&lt;&gt;"",_xlfn.XLOOKUP(R28,Feiertag!$D$7:$D$25,Feiertag!$A$7:$A$25,IF(WEEKDAY(R28)=1,"",R28-DATE(YEAR(R28),1,0))))</f>
        <v>269</v>
      </c>
      <c r="T28" s="15">
        <v>46321</v>
      </c>
      <c r="U28" s="17">
        <f>IF(T28&lt;&gt;"",_xlfn.XLOOKUP(T28,Feiertag!$D$7:$D$25,Feiertag!$A$7:$A$25,IF(WEEKDAY(T28)=1,"",T28-DATE(YEAR(T28),1,0))))</f>
        <v>299</v>
      </c>
      <c r="V28" s="15">
        <v>46352</v>
      </c>
      <c r="W28" s="17">
        <f>IF(V28&lt;&gt;"",_xlfn.XLOOKUP(V28,Feiertag!$D$7:$D$25,Feiertag!$A$7:$A$25,IF(WEEKDAY(V28)=1,"",V28-DATE(YEAR(V28),1,0))))</f>
        <v>330</v>
      </c>
      <c r="X28" s="15">
        <v>46382</v>
      </c>
      <c r="Y28" s="20" t="str">
        <f>IF(X28&lt;&gt;"",_xlfn.XLOOKUP(X28,Feiertag!$D$7:$D$25,Feiertag!$A$7:$A$25,IF(WEEKDAY(X28)=1,"",X28-DATE(YEAR(X28),1,0))))</f>
        <v>2. Weihnachtsfeiertag</v>
      </c>
    </row>
    <row r="29" spans="2:25" s="1" customFormat="1" ht="21" customHeight="1" x14ac:dyDescent="0.2">
      <c r="B29" s="19">
        <v>46049</v>
      </c>
      <c r="C29" s="17">
        <f>IF(B29&lt;&gt;"",_xlfn.XLOOKUP(B29,Feiertag!$D$7:$D$25,Feiertag!$A$7:$A$25,IF(WEEKDAY(B29)=1,"",B29-DATE(YEAR(B29),1,0))))</f>
        <v>27</v>
      </c>
      <c r="D29" s="15">
        <v>46080</v>
      </c>
      <c r="E29" s="17">
        <f>IF(D29&lt;&gt;"",_xlfn.XLOOKUP(D29,Feiertag!$D$7:$D$25,Feiertag!$A$7:$A$25,IF(WEEKDAY(D29)=1,"",D29-DATE(YEAR(D29),1,0))))</f>
        <v>58</v>
      </c>
      <c r="F29" s="15">
        <v>46108</v>
      </c>
      <c r="G29" s="17">
        <f>IF(F29&lt;&gt;"",_xlfn.XLOOKUP(F29,Feiertag!$D$7:$D$25,Feiertag!$A$7:$A$25,IF(WEEKDAY(F29)=1,"",F29-DATE(YEAR(F29),1,0))))</f>
        <v>86</v>
      </c>
      <c r="H29" s="15">
        <v>46139</v>
      </c>
      <c r="I29" s="17">
        <f>IF(H29&lt;&gt;"",_xlfn.XLOOKUP(H29,Feiertag!$D$7:$D$25,Feiertag!$A$7:$A$25,IF(WEEKDAY(H29)=1,"",H29-DATE(YEAR(H29),1,0))))</f>
        <v>117</v>
      </c>
      <c r="J29" s="15">
        <v>46169</v>
      </c>
      <c r="K29" s="17">
        <f>IF(J29&lt;&gt;"",_xlfn.XLOOKUP(J29,Feiertag!$D$7:$D$25,Feiertag!$A$7:$A$25,IF(WEEKDAY(J29)=1,"",J29-DATE(YEAR(J29),1,0))))</f>
        <v>147</v>
      </c>
      <c r="L29" s="15">
        <v>46200</v>
      </c>
      <c r="M29" s="17">
        <f>IF(L29&lt;&gt;"",_xlfn.XLOOKUP(L29,Feiertag!$D$7:$D$25,Feiertag!$A$7:$A$25,IF(WEEKDAY(L29)=1,"",L29-DATE(YEAR(L29),1,0))))</f>
        <v>178</v>
      </c>
      <c r="N29" s="15">
        <v>46230</v>
      </c>
      <c r="O29" s="17">
        <f>IF(N29&lt;&gt;"",_xlfn.XLOOKUP(N29,Feiertag!$D$7:$D$25,Feiertag!$A$7:$A$25,IF(WEEKDAY(N29)=1,"",N29-DATE(YEAR(N29),1,0))))</f>
        <v>208</v>
      </c>
      <c r="P29" s="15">
        <v>46261</v>
      </c>
      <c r="Q29" s="17">
        <f>IF(P29&lt;&gt;"",_xlfn.XLOOKUP(P29,Feiertag!$D$7:$D$25,Feiertag!$A$7:$A$25,IF(WEEKDAY(P29)=1,"",P29-DATE(YEAR(P29),1,0))))</f>
        <v>239</v>
      </c>
      <c r="R29" s="15">
        <v>46292</v>
      </c>
      <c r="S29" s="17" t="str">
        <f>IF(R29&lt;&gt;"",_xlfn.XLOOKUP(R29,Feiertag!$D$7:$D$25,Feiertag!$A$7:$A$25,IF(WEEKDAY(R29)=1,"",R29-DATE(YEAR(R29),1,0))))</f>
        <v/>
      </c>
      <c r="T29" s="15">
        <v>46322</v>
      </c>
      <c r="U29" s="17">
        <f>IF(T29&lt;&gt;"",_xlfn.XLOOKUP(T29,Feiertag!$D$7:$D$25,Feiertag!$A$7:$A$25,IF(WEEKDAY(T29)=1,"",T29-DATE(YEAR(T29),1,0))))</f>
        <v>300</v>
      </c>
      <c r="V29" s="15">
        <v>46353</v>
      </c>
      <c r="W29" s="17">
        <f>IF(V29&lt;&gt;"",_xlfn.XLOOKUP(V29,Feiertag!$D$7:$D$25,Feiertag!$A$7:$A$25,IF(WEEKDAY(V29)=1,"",V29-DATE(YEAR(V29),1,0))))</f>
        <v>331</v>
      </c>
      <c r="X29" s="15">
        <v>46383</v>
      </c>
      <c r="Y29" s="20" t="str">
        <f>IF(X29&lt;&gt;"",_xlfn.XLOOKUP(X29,Feiertag!$D$7:$D$25,Feiertag!$A$7:$A$25,IF(WEEKDAY(X29)=1,"",X29-DATE(YEAR(X29),1,0))))</f>
        <v/>
      </c>
    </row>
    <row r="30" spans="2:25" s="1" customFormat="1" ht="21" customHeight="1" x14ac:dyDescent="0.2">
      <c r="B30" s="19">
        <v>46050</v>
      </c>
      <c r="C30" s="17">
        <f>IF(B30&lt;&gt;"",_xlfn.XLOOKUP(B30,Feiertag!$D$7:$D$25,Feiertag!$A$7:$A$25,IF(WEEKDAY(B30)=1,"",B30-DATE(YEAR(B30),1,0))))</f>
        <v>28</v>
      </c>
      <c r="D30" s="16">
        <v>46081</v>
      </c>
      <c r="E30" s="17">
        <f>IF(D30&lt;&gt;"",_xlfn.XLOOKUP(D30,Feiertag!$D$7:$D$25,Feiertag!$A$7:$A$25,IF(WEEKDAY(D30)=1,"",D30-DATE(YEAR(D30),1,0))))</f>
        <v>59</v>
      </c>
      <c r="F30" s="15">
        <v>46109</v>
      </c>
      <c r="G30" s="17">
        <f>IF(F30&lt;&gt;"",_xlfn.XLOOKUP(F30,Feiertag!$D$7:$D$25,Feiertag!$A$7:$A$25,IF(WEEKDAY(F30)=1,"",F30-DATE(YEAR(F30),1,0))))</f>
        <v>87</v>
      </c>
      <c r="H30" s="15">
        <v>46140</v>
      </c>
      <c r="I30" s="17">
        <f>IF(H30&lt;&gt;"",_xlfn.XLOOKUP(H30,Feiertag!$D$7:$D$25,Feiertag!$A$7:$A$25,IF(WEEKDAY(H30)=1,"",H30-DATE(YEAR(H30),1,0))))</f>
        <v>118</v>
      </c>
      <c r="J30" s="15">
        <v>46170</v>
      </c>
      <c r="K30" s="17">
        <f>IF(J30&lt;&gt;"",_xlfn.XLOOKUP(J30,Feiertag!$D$7:$D$25,Feiertag!$A$7:$A$25,IF(WEEKDAY(J30)=1,"",J30-DATE(YEAR(J30),1,0))))</f>
        <v>148</v>
      </c>
      <c r="L30" s="15">
        <v>46201</v>
      </c>
      <c r="M30" s="17" t="str">
        <f>IF(L30&lt;&gt;"",_xlfn.XLOOKUP(L30,Feiertag!$D$7:$D$25,Feiertag!$A$7:$A$25,IF(WEEKDAY(L30)=1,"",L30-DATE(YEAR(L30),1,0))))</f>
        <v/>
      </c>
      <c r="N30" s="15">
        <v>46231</v>
      </c>
      <c r="O30" s="17">
        <f>IF(N30&lt;&gt;"",_xlfn.XLOOKUP(N30,Feiertag!$D$7:$D$25,Feiertag!$A$7:$A$25,IF(WEEKDAY(N30)=1,"",N30-DATE(YEAR(N30),1,0))))</f>
        <v>209</v>
      </c>
      <c r="P30" s="15">
        <v>46262</v>
      </c>
      <c r="Q30" s="17">
        <f>IF(P30&lt;&gt;"",_xlfn.XLOOKUP(P30,Feiertag!$D$7:$D$25,Feiertag!$A$7:$A$25,IF(WEEKDAY(P30)=1,"",P30-DATE(YEAR(P30),1,0))))</f>
        <v>240</v>
      </c>
      <c r="R30" s="15">
        <v>46293</v>
      </c>
      <c r="S30" s="17">
        <f>IF(R30&lt;&gt;"",_xlfn.XLOOKUP(R30,Feiertag!$D$7:$D$25,Feiertag!$A$7:$A$25,IF(WEEKDAY(R30)=1,"",R30-DATE(YEAR(R30),1,0))))</f>
        <v>271</v>
      </c>
      <c r="T30" s="15">
        <v>46323</v>
      </c>
      <c r="U30" s="17">
        <f>IF(T30&lt;&gt;"",_xlfn.XLOOKUP(T30,Feiertag!$D$7:$D$25,Feiertag!$A$7:$A$25,IF(WEEKDAY(T30)=1,"",T30-DATE(YEAR(T30),1,0))))</f>
        <v>301</v>
      </c>
      <c r="V30" s="15">
        <v>46354</v>
      </c>
      <c r="W30" s="17">
        <f>IF(V30&lt;&gt;"",_xlfn.XLOOKUP(V30,Feiertag!$D$7:$D$25,Feiertag!$A$7:$A$25,IF(WEEKDAY(V30)=1,"",V30-DATE(YEAR(V30),1,0))))</f>
        <v>332</v>
      </c>
      <c r="X30" s="15">
        <v>46384</v>
      </c>
      <c r="Y30" s="20">
        <f>IF(X30&lt;&gt;"",_xlfn.XLOOKUP(X30,Feiertag!$D$7:$D$25,Feiertag!$A$7:$A$25,IF(WEEKDAY(X30)=1,"",X30-DATE(YEAR(X30),1,0))))</f>
        <v>362</v>
      </c>
    </row>
    <row r="31" spans="2:25" s="1" customFormat="1" ht="21" customHeight="1" x14ac:dyDescent="0.2">
      <c r="B31" s="19">
        <v>46051</v>
      </c>
      <c r="C31" s="17">
        <f>IF(B31&lt;&gt;"",_xlfn.XLOOKUP(B31,Feiertag!$D$7:$D$25,Feiertag!$A$7:$A$25,IF(WEEKDAY(B31)=1,"",B31-DATE(YEAR(B31),1,0))))</f>
        <v>29</v>
      </c>
      <c r="D31" s="16"/>
      <c r="E31" s="18" t="str">
        <f>IF(ISBLANK(D31),"",_xlfn.XLOOKUP(D31,Feiertag!$D$7:$D$25,Feiertag!$A$7:$A$25,IF(WEEKDAY(D31)=1,"",D31-DATE(YEAR(D31),1,0))))</f>
        <v/>
      </c>
      <c r="F31" s="14">
        <v>46110</v>
      </c>
      <c r="G31" s="17" t="str">
        <f>IF(F31&lt;&gt;"",_xlfn.XLOOKUP(F31,Feiertag!$D$7:$D$25,Feiertag!$A$7:$A$25,IF(WEEKDAY(F31)=1,"",F31-DATE(YEAR(F31),1,0))))</f>
        <v/>
      </c>
      <c r="H31" s="15">
        <v>46141</v>
      </c>
      <c r="I31" s="17">
        <f>IF(H31&lt;&gt;"",_xlfn.XLOOKUP(H31,Feiertag!$D$7:$D$25,Feiertag!$A$7:$A$25,IF(WEEKDAY(H31)=1,"",H31-DATE(YEAR(H31),1,0))))</f>
        <v>119</v>
      </c>
      <c r="J31" s="15">
        <v>46171</v>
      </c>
      <c r="K31" s="17">
        <f>IF(J31&lt;&gt;"",_xlfn.XLOOKUP(J31,Feiertag!$D$7:$D$25,Feiertag!$A$7:$A$25,IF(WEEKDAY(J31)=1,"",J31-DATE(YEAR(J31),1,0))))</f>
        <v>149</v>
      </c>
      <c r="L31" s="15">
        <v>46202</v>
      </c>
      <c r="M31" s="17">
        <f>IF(L31&lt;&gt;"",_xlfn.XLOOKUP(L31,Feiertag!$D$7:$D$25,Feiertag!$A$7:$A$25,IF(WEEKDAY(L31)=1,"",L31-DATE(YEAR(L31),1,0))))</f>
        <v>180</v>
      </c>
      <c r="N31" s="15">
        <v>46232</v>
      </c>
      <c r="O31" s="17">
        <f>IF(N31&lt;&gt;"",_xlfn.XLOOKUP(N31,Feiertag!$D$7:$D$25,Feiertag!$A$7:$A$25,IF(WEEKDAY(N31)=1,"",N31-DATE(YEAR(N31),1,0))))</f>
        <v>210</v>
      </c>
      <c r="P31" s="15">
        <v>46263</v>
      </c>
      <c r="Q31" s="17">
        <f>IF(P31&lt;&gt;"",_xlfn.XLOOKUP(P31,Feiertag!$D$7:$D$25,Feiertag!$A$7:$A$25,IF(WEEKDAY(P31)=1,"",P31-DATE(YEAR(P31),1,0))))</f>
        <v>241</v>
      </c>
      <c r="R31" s="15">
        <v>46294</v>
      </c>
      <c r="S31" s="17">
        <f>IF(R31&lt;&gt;"",_xlfn.XLOOKUP(R31,Feiertag!$D$7:$D$25,Feiertag!$A$7:$A$25,IF(WEEKDAY(R31)=1,"",R31-DATE(YEAR(R31),1,0))))</f>
        <v>272</v>
      </c>
      <c r="T31" s="15">
        <v>46324</v>
      </c>
      <c r="U31" s="17">
        <f>IF(T31&lt;&gt;"",_xlfn.XLOOKUP(T31,Feiertag!$D$7:$D$25,Feiertag!$A$7:$A$25,IF(WEEKDAY(T31)=1,"",T31-DATE(YEAR(T31),1,0))))</f>
        <v>302</v>
      </c>
      <c r="V31" s="15">
        <v>46355</v>
      </c>
      <c r="W31" s="17" t="str">
        <f>IF(V31&lt;&gt;"",_xlfn.XLOOKUP(V31,Feiertag!$D$7:$D$25,Feiertag!$A$7:$A$25,IF(WEEKDAY(V31)=1,"",V31-DATE(YEAR(V31),1,0))))</f>
        <v/>
      </c>
      <c r="X31" s="15">
        <v>46385</v>
      </c>
      <c r="Y31" s="20">
        <f>IF(X31&lt;&gt;"",_xlfn.XLOOKUP(X31,Feiertag!$D$7:$D$25,Feiertag!$A$7:$A$25,IF(WEEKDAY(X31)=1,"",X31-DATE(YEAR(X31),1,0))))</f>
        <v>363</v>
      </c>
    </row>
    <row r="32" spans="2:25" s="1" customFormat="1" ht="21" customHeight="1" x14ac:dyDescent="0.2">
      <c r="B32" s="19">
        <v>46052</v>
      </c>
      <c r="C32" s="17">
        <f>IF(B32&lt;&gt;"",_xlfn.XLOOKUP(B32,Feiertag!$D$7:$D$25,Feiertag!$A$7:$A$25,IF(WEEKDAY(B32)=1,"",B32-DATE(YEAR(B32),1,0))))</f>
        <v>30</v>
      </c>
      <c r="D32" s="21"/>
      <c r="E32" s="22"/>
      <c r="F32" s="14">
        <v>46111</v>
      </c>
      <c r="G32" s="17">
        <f>IF(F32&lt;&gt;"",_xlfn.XLOOKUP(F32,Feiertag!$D$7:$D$25,Feiertag!$A$7:$A$25,IF(WEEKDAY(F32)=1,"",F32-DATE(YEAR(F32),1,0))))</f>
        <v>89</v>
      </c>
      <c r="H32" s="15">
        <v>46142</v>
      </c>
      <c r="I32" s="17">
        <f>IF(H32&lt;&gt;"",_xlfn.XLOOKUP(H32,Feiertag!$D$7:$D$25,Feiertag!$A$7:$A$25,IF(WEEKDAY(H32)=1,"",H32-DATE(YEAR(H32),1,0))))</f>
        <v>120</v>
      </c>
      <c r="J32" s="15">
        <v>46172</v>
      </c>
      <c r="K32" s="17">
        <f>IF(J32&lt;&gt;"",_xlfn.XLOOKUP(J32,Feiertag!$D$7:$D$25,Feiertag!$A$7:$A$25,IF(WEEKDAY(J32)=1,"",J32-DATE(YEAR(J32),1,0))))</f>
        <v>150</v>
      </c>
      <c r="L32" s="15">
        <v>46203</v>
      </c>
      <c r="M32" s="17">
        <f>IF(L32&lt;&gt;"",_xlfn.XLOOKUP(L32,Feiertag!$D$7:$D$25,Feiertag!$A$7:$A$25,IF(WEEKDAY(L32)=1,"",L32-DATE(YEAR(L32),1,0))))</f>
        <v>181</v>
      </c>
      <c r="N32" s="15">
        <v>46233</v>
      </c>
      <c r="O32" s="17">
        <f>IF(N32&lt;&gt;"",_xlfn.XLOOKUP(N32,Feiertag!$D$7:$D$25,Feiertag!$A$7:$A$25,IF(WEEKDAY(N32)=1,"",N32-DATE(YEAR(N32),1,0))))</f>
        <v>211</v>
      </c>
      <c r="P32" s="15">
        <v>46264</v>
      </c>
      <c r="Q32" s="17" t="str">
        <f>IF(P32&lt;&gt;"",_xlfn.XLOOKUP(P32,Feiertag!$D$7:$D$25,Feiertag!$A$7:$A$25,IF(WEEKDAY(P32)=1,"",P32-DATE(YEAR(P32),1,0))))</f>
        <v/>
      </c>
      <c r="R32" s="15">
        <v>46295</v>
      </c>
      <c r="S32" s="17">
        <f>IF(R32&lt;&gt;"",_xlfn.XLOOKUP(R32,Feiertag!$D$7:$D$25,Feiertag!$A$7:$A$25,IF(WEEKDAY(R32)=1,"",R32-DATE(YEAR(R32),1,0))))</f>
        <v>273</v>
      </c>
      <c r="T32" s="15">
        <v>46325</v>
      </c>
      <c r="U32" s="17">
        <f>IF(T32&lt;&gt;"",_xlfn.XLOOKUP(T32,Feiertag!$D$7:$D$25,Feiertag!$A$7:$A$25,IF(WEEKDAY(T32)=1,"",T32-DATE(YEAR(T32),1,0))))</f>
        <v>303</v>
      </c>
      <c r="V32" s="15">
        <v>46356</v>
      </c>
      <c r="W32" s="17">
        <f>IF(V32&lt;&gt;"",_xlfn.XLOOKUP(V32,Feiertag!$D$7:$D$25,Feiertag!$A$7:$A$25,IF(WEEKDAY(V32)=1,"",V32-DATE(YEAR(V32),1,0))))</f>
        <v>334</v>
      </c>
      <c r="X32" s="15">
        <v>46386</v>
      </c>
      <c r="Y32" s="20">
        <f>IF(X32&lt;&gt;"",_xlfn.XLOOKUP(X32,Feiertag!$D$7:$D$25,Feiertag!$A$7:$A$25,IF(WEEKDAY(X32)=1,"",X32-DATE(YEAR(X32),1,0))))</f>
        <v>364</v>
      </c>
    </row>
    <row r="33" spans="2:25" s="1" customFormat="1" ht="21" customHeight="1" thickBot="1" x14ac:dyDescent="0.25">
      <c r="B33" s="23">
        <v>46053</v>
      </c>
      <c r="C33" s="24">
        <f>IF(B33&lt;&gt;"",_xlfn.XLOOKUP(B33,Feiertag!$D$7:$D$25,Feiertag!$A$7:$A$25,IF(WEEKDAY(B33)=1,"",B33-DATE(YEAR(B33),1,0))))</f>
        <v>31</v>
      </c>
      <c r="D33" s="25"/>
      <c r="E33" s="26"/>
      <c r="F33" s="27">
        <v>46112</v>
      </c>
      <c r="G33" s="24">
        <f>IF(F33&lt;&gt;"",_xlfn.XLOOKUP(F33,Feiertag!$D$7:$D$25,Feiertag!$A$7:$A$25,IF(WEEKDAY(F33)=1,"",F33-DATE(YEAR(F33),1,0))))</f>
        <v>90</v>
      </c>
      <c r="H33" s="28"/>
      <c r="I33" s="29"/>
      <c r="J33" s="27">
        <v>46173</v>
      </c>
      <c r="K33" s="24" t="str">
        <f>IF(J33&lt;&gt;"",_xlfn.XLOOKUP(J33,Feiertag!$D$7:$D$25,Feiertag!$A$7:$A$25,IF(WEEKDAY(J33)=1,"",J33-DATE(YEAR(J33),1,0))))</f>
        <v/>
      </c>
      <c r="L33" s="28"/>
      <c r="M33" s="29"/>
      <c r="N33" s="27">
        <v>46234</v>
      </c>
      <c r="O33" s="24">
        <f>IF(N33&lt;&gt;"",_xlfn.XLOOKUP(N33,Feiertag!$D$7:$D$25,Feiertag!$A$7:$A$25,IF(WEEKDAY(N33)=1,"",N33-DATE(YEAR(N33),1,0))))</f>
        <v>212</v>
      </c>
      <c r="P33" s="30">
        <v>46265</v>
      </c>
      <c r="Q33" s="24">
        <f>IF(P33&lt;&gt;"",_xlfn.XLOOKUP(P33,Feiertag!$D$7:$D$25,Feiertag!$A$7:$A$25,IF(WEEKDAY(P33)=1,"",P33-DATE(YEAR(P33),1,0))))</f>
        <v>243</v>
      </c>
      <c r="R33" s="28"/>
      <c r="S33" s="29"/>
      <c r="T33" s="27">
        <v>46326</v>
      </c>
      <c r="U33" s="24">
        <f>IF(T33&lt;&gt;"",_xlfn.XLOOKUP(T33,Feiertag!$D$7:$D$25,Feiertag!$A$7:$A$25,IF(WEEKDAY(T33)=1,"",T33-DATE(YEAR(T33),1,0))))</f>
        <v>304</v>
      </c>
      <c r="V33" s="28"/>
      <c r="W33" s="29"/>
      <c r="X33" s="27">
        <v>46387</v>
      </c>
      <c r="Y33" s="31">
        <f>IF(X33&lt;&gt;"",_xlfn.XLOOKUP(X33,Feiertag!$D$7:$D$25,Feiertag!$A$7:$A$25,IF(WEEKDAY(X33)=1,"",X33-DATE(YEAR(X33),1,0))))</f>
        <v>365</v>
      </c>
    </row>
    <row r="34" spans="2:25" x14ac:dyDescent="0.2">
      <c r="B34" s="5"/>
      <c r="C34" s="3"/>
      <c r="D34" s="3"/>
      <c r="E34" s="3"/>
      <c r="F34" s="3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</row>
  </sheetData>
  <mergeCells count="13">
    <mergeCell ref="K1:L1"/>
    <mergeCell ref="N2:O2"/>
    <mergeCell ref="B2:C2"/>
    <mergeCell ref="D2:E2"/>
    <mergeCell ref="F2:G2"/>
    <mergeCell ref="H2:I2"/>
    <mergeCell ref="J2:K2"/>
    <mergeCell ref="L2:M2"/>
    <mergeCell ref="X2:Y2"/>
    <mergeCell ref="P2:Q2"/>
    <mergeCell ref="R2:S2"/>
    <mergeCell ref="T2:U2"/>
    <mergeCell ref="V2:W2"/>
  </mergeCells>
  <phoneticPr fontId="0" type="noConversion"/>
  <conditionalFormatting sqref="D3:D30 H3:H32 L3:L32 R3:R32 V3:V32 B3:B33 F3:F33 J3:J33 N3:N33 P3:P33 T3:T33 X3:X33">
    <cfRule type="expression" dxfId="7" priority="11">
      <formula>ISTEXT(C3)</formula>
    </cfRule>
  </conditionalFormatting>
  <conditionalFormatting sqref="D3:D31 H3:H32 L3:L32 R3:R32 V3:V32 B3:B33 F3:F33 J3:J33 N3:N33 P3:P33 T3:T33 X3:X33">
    <cfRule type="expression" dxfId="6" priority="9">
      <formula>WEEKDAY(B3)=1</formula>
    </cfRule>
    <cfRule type="expression" dxfId="5" priority="13">
      <formula>AND(WEEKDAY(B3)=7,B3&lt;&gt;"")</formula>
    </cfRule>
  </conditionalFormatting>
  <conditionalFormatting sqref="D31">
    <cfRule type="expression" dxfId="4" priority="2">
      <formula>D31&lt;&gt;""</formula>
    </cfRule>
  </conditionalFormatting>
  <conditionalFormatting sqref="E3:E30 I3:I32 M3:M32 S3:S32 W3:W32 C3:C33 G3:G33 K3:K33 O3:O33 Q3:Q33 U3:U33 Y3:Y33">
    <cfRule type="expression" dxfId="3" priority="10">
      <formula>ISTEXT(C3)</formula>
    </cfRule>
  </conditionalFormatting>
  <conditionalFormatting sqref="E3:E31 I3:I32 M3:M32 S3:S32 W3:W32 C3:C33 G3:G33 K3:K33 O3:O33 Q3:Q33 U3:U33 Y3:Y33">
    <cfRule type="expression" dxfId="2" priority="1">
      <formula>WEEKDAY(B3)=1</formula>
    </cfRule>
    <cfRule type="expression" dxfId="1" priority="16">
      <formula>AND(WEEKDAY(B3)=7,B3&lt;&gt;"")</formula>
    </cfRule>
  </conditionalFormatting>
  <conditionalFormatting sqref="E31">
    <cfRule type="expression" dxfId="0" priority="4">
      <formula>D31&lt;&gt;""</formula>
    </cfRule>
  </conditionalFormatting>
  <printOptions horizontalCentered="1" verticalCentered="1"/>
  <pageMargins left="0" right="0" top="0" bottom="0" header="0" footer="0"/>
  <pageSetup paperSize="9" scale="78" orientation="landscape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9088A4-37EA-4054-9D7F-92BC8150D08B}">
  <sheetPr codeName="Tabelle1"/>
  <dimension ref="A2:D18"/>
  <sheetViews>
    <sheetView workbookViewId="0">
      <selection activeCell="D23" sqref="D23"/>
    </sheetView>
  </sheetViews>
  <sheetFormatPr baseColWidth="10" defaultRowHeight="12.75" x14ac:dyDescent="0.2"/>
  <cols>
    <col min="1" max="4" width="25.7109375" customWidth="1"/>
  </cols>
  <sheetData>
    <row r="2" spans="1:4" x14ac:dyDescent="0.2">
      <c r="A2" s="7" t="s">
        <v>4</v>
      </c>
      <c r="B2" s="8">
        <f>Kalender!K1</f>
        <v>2026</v>
      </c>
      <c r="C2" s="9"/>
    </row>
    <row r="6" spans="1:4" x14ac:dyDescent="0.2">
      <c r="A6" s="10" t="s">
        <v>5</v>
      </c>
      <c r="B6" s="10" t="s">
        <v>6</v>
      </c>
      <c r="C6" s="10" t="s">
        <v>7</v>
      </c>
      <c r="D6" s="10" t="s">
        <v>8</v>
      </c>
    </row>
    <row r="7" spans="1:4" ht="15" x14ac:dyDescent="0.2">
      <c r="A7" s="10" t="s">
        <v>0</v>
      </c>
      <c r="B7" s="10" t="s">
        <v>9</v>
      </c>
      <c r="C7" s="11">
        <v>45658</v>
      </c>
      <c r="D7" s="12">
        <f>DATE($B$2,1,1)</f>
        <v>46023</v>
      </c>
    </row>
    <row r="8" spans="1:4" ht="15" x14ac:dyDescent="0.2">
      <c r="A8" s="10" t="s">
        <v>1</v>
      </c>
      <c r="B8" s="10" t="s">
        <v>9</v>
      </c>
      <c r="C8" s="11">
        <v>45778</v>
      </c>
      <c r="D8" s="12">
        <f>DATE($B$2,5,1)</f>
        <v>46143</v>
      </c>
    </row>
    <row r="9" spans="1:4" ht="15" x14ac:dyDescent="0.2">
      <c r="A9" s="10" t="s">
        <v>10</v>
      </c>
      <c r="B9" s="10" t="s">
        <v>9</v>
      </c>
      <c r="C9" s="11">
        <v>45933</v>
      </c>
      <c r="D9" s="12">
        <f>DATE($B$2,10,3)</f>
        <v>46298</v>
      </c>
    </row>
    <row r="10" spans="1:4" ht="15" x14ac:dyDescent="0.2">
      <c r="A10" s="10" t="s">
        <v>11</v>
      </c>
      <c r="B10" s="10" t="s">
        <v>9</v>
      </c>
      <c r="C10" s="11">
        <v>46016</v>
      </c>
      <c r="D10" s="12">
        <f>DATE($B$2,12,25)</f>
        <v>46381</v>
      </c>
    </row>
    <row r="11" spans="1:4" ht="15" x14ac:dyDescent="0.2">
      <c r="A11" s="10" t="s">
        <v>12</v>
      </c>
      <c r="B11" s="10" t="s">
        <v>9</v>
      </c>
      <c r="C11" s="11">
        <v>46017</v>
      </c>
      <c r="D11" s="12">
        <f>DATE($B$2,12,26)</f>
        <v>46382</v>
      </c>
    </row>
    <row r="12" spans="1:4" ht="15" x14ac:dyDescent="0.2">
      <c r="A12" s="10" t="s">
        <v>13</v>
      </c>
      <c r="B12" s="10" t="s">
        <v>14</v>
      </c>
      <c r="C12" s="11">
        <v>45767</v>
      </c>
      <c r="D12" s="12">
        <f>7*ROUND((4&amp;-$B$2)/7+MOD(19*MOD($B$2,19)-7,30)*0.14,)-6</f>
        <v>46117</v>
      </c>
    </row>
    <row r="13" spans="1:4" ht="15" x14ac:dyDescent="0.2">
      <c r="A13" s="10" t="s">
        <v>2</v>
      </c>
      <c r="B13" s="10" t="s">
        <v>15</v>
      </c>
      <c r="C13" s="11">
        <v>45765</v>
      </c>
      <c r="D13" s="12">
        <f>(7*ROUND((4&amp;-$B$2)/7+MOD(19*MOD($B$2,19)-7,30)*0.14,)-6)-2</f>
        <v>46115</v>
      </c>
    </row>
    <row r="14" spans="1:4" ht="15" x14ac:dyDescent="0.2">
      <c r="A14" s="10" t="s">
        <v>16</v>
      </c>
      <c r="B14" s="10" t="s">
        <v>17</v>
      </c>
      <c r="C14" s="11">
        <v>45768</v>
      </c>
      <c r="D14" s="12">
        <f>(7*ROUND((4&amp;-$B$2)/7+MOD(19*MOD($B$2,19)-7,30)*0.14,)-6)+1</f>
        <v>46118</v>
      </c>
    </row>
    <row r="15" spans="1:4" ht="15" x14ac:dyDescent="0.2">
      <c r="A15" s="10" t="s">
        <v>3</v>
      </c>
      <c r="B15" s="10" t="s">
        <v>18</v>
      </c>
      <c r="C15" s="11">
        <v>45806</v>
      </c>
      <c r="D15" s="12">
        <f>(7*ROUND((4&amp;-$B$2)/7+MOD(19*MOD($B$2,19)-7,30)*0.14,)-6)+39</f>
        <v>46156</v>
      </c>
    </row>
    <row r="16" spans="1:4" ht="15" x14ac:dyDescent="0.2">
      <c r="A16" s="10" t="s">
        <v>19</v>
      </c>
      <c r="B16" s="10" t="s">
        <v>20</v>
      </c>
      <c r="C16" s="11">
        <v>45816</v>
      </c>
      <c r="D16" s="12">
        <f>(7*ROUND((4&amp;-$B$2)/7+MOD(19*MOD($B$2,19)-7,30)*0.14,)-6)+49</f>
        <v>46166</v>
      </c>
    </row>
    <row r="17" spans="1:4" ht="15" x14ac:dyDescent="0.2">
      <c r="A17" s="10" t="s">
        <v>21</v>
      </c>
      <c r="B17" s="10" t="s">
        <v>22</v>
      </c>
      <c r="C17" s="11">
        <v>45817</v>
      </c>
      <c r="D17" s="12">
        <f>(7*ROUND((4&amp;-$B$2)/7+MOD(19*MOD($B$2,19)-7,30)*0.14,)-6)+50</f>
        <v>46167</v>
      </c>
    </row>
    <row r="18" spans="1:4" ht="15" x14ac:dyDescent="0.2">
      <c r="A18" s="10" t="s">
        <v>23</v>
      </c>
      <c r="B18" s="10" t="s">
        <v>24</v>
      </c>
      <c r="C18" s="11">
        <v>45827</v>
      </c>
      <c r="D18" s="13">
        <f>(7*ROUND((4&amp;-$B$2)/7+MOD(19*MOD($B$2,19)-7,30)*0.14,)-6)+60</f>
        <v>46177</v>
      </c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2</vt:i4>
      </vt:variant>
      <vt:variant>
        <vt:lpstr>Benannte Bereiche</vt:lpstr>
      </vt:variant>
      <vt:variant>
        <vt:i4>3</vt:i4>
      </vt:variant>
    </vt:vector>
  </HeadingPairs>
  <TitlesOfParts>
    <vt:vector size="5" baseType="lpstr">
      <vt:lpstr>Kalender</vt:lpstr>
      <vt:lpstr>Feiertag</vt:lpstr>
      <vt:lpstr>Kalender!Druckbereich</vt:lpstr>
      <vt:lpstr>monatstage</vt:lpstr>
      <vt:lpstr>tage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Kalender 2025</dc:title>
  <dc:creator>© Kalenderpedia®</dc:creator>
  <dc:description>www.kalenderpedia.de - Informationen zum Kalender</dc:description>
  <cp:lastModifiedBy>Uli Ganz</cp:lastModifiedBy>
  <cp:lastPrinted>2025-11-10T08:45:03Z</cp:lastPrinted>
  <dcterms:created xsi:type="dcterms:W3CDTF">2012-06-04T17:05:14Z</dcterms:created>
  <dcterms:modified xsi:type="dcterms:W3CDTF">2025-11-10T14:53:43Z</dcterms:modified>
</cp:coreProperties>
</file>