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ra\Downloads\"/>
    </mc:Choice>
  </mc:AlternateContent>
  <xr:revisionPtr revIDLastSave="0" documentId="8_{59B8A4FB-B050-4EF5-A588-55E3F5DB7030}" xr6:coauthVersionLast="47" xr6:coauthVersionMax="47" xr10:uidLastSave="{00000000-0000-0000-0000-000000000000}"/>
  <bookViews>
    <workbookView xWindow="-38520" yWindow="-120" windowWidth="38640" windowHeight="21120" xr2:uid="{C0FC5ED6-BDBB-4DAF-9F57-0D49D6553A45}"/>
  </bookViews>
  <sheets>
    <sheet name="Tabelle2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/>
  <c r="I19" i="1"/>
  <c r="J20" i="1" s="1"/>
  <c r="O17" i="1"/>
  <c r="P17" i="1" s="1"/>
  <c r="N17" i="1"/>
  <c r="L17" i="1"/>
  <c r="K17" i="1"/>
  <c r="I17" i="1"/>
  <c r="H17" i="1"/>
  <c r="O16" i="1"/>
  <c r="P16" i="1" s="1"/>
  <c r="N16" i="1"/>
  <c r="H16" i="1"/>
  <c r="K16" i="1" s="1"/>
  <c r="P15" i="1"/>
  <c r="O15" i="1"/>
  <c r="N15" i="1"/>
  <c r="H15" i="1"/>
  <c r="I15" i="1" s="1"/>
  <c r="O14" i="1"/>
  <c r="P14" i="1" s="1"/>
  <c r="N14" i="1"/>
  <c r="L14" i="1"/>
  <c r="K14" i="1"/>
  <c r="J14" i="1"/>
  <c r="H14" i="1"/>
  <c r="I14" i="1" s="1"/>
  <c r="O13" i="1"/>
  <c r="P13" i="1" s="1"/>
  <c r="N13" i="1"/>
  <c r="H13" i="1"/>
  <c r="I13" i="1" s="1"/>
  <c r="O12" i="1"/>
  <c r="N12" i="1"/>
  <c r="H12" i="1"/>
  <c r="I12" i="1" s="1"/>
  <c r="O11" i="1"/>
  <c r="P11" i="1" s="1"/>
  <c r="N11" i="1"/>
  <c r="L11" i="1"/>
  <c r="K11" i="1"/>
  <c r="J11" i="1"/>
  <c r="I11" i="1"/>
  <c r="H11" i="1"/>
  <c r="O10" i="1"/>
  <c r="P10" i="1" s="1"/>
  <c r="N10" i="1"/>
  <c r="H10" i="1"/>
  <c r="K10" i="1" s="1"/>
  <c r="O9" i="1"/>
  <c r="N9" i="1"/>
  <c r="H9" i="1"/>
  <c r="I9" i="1" s="1"/>
  <c r="O8" i="1"/>
  <c r="N8" i="1"/>
  <c r="H8" i="1"/>
  <c r="K8" i="1" s="1"/>
  <c r="L7" i="1"/>
  <c r="K7" i="1"/>
  <c r="I7" i="1"/>
  <c r="L5" i="1"/>
  <c r="L9" i="1" s="1"/>
  <c r="K5" i="1"/>
  <c r="K9" i="1" s="1"/>
  <c r="J5" i="1"/>
  <c r="J17" i="1" s="1"/>
  <c r="L4" i="1"/>
  <c r="K4" i="1"/>
  <c r="J4" i="1"/>
  <c r="J19" i="1" s="1"/>
  <c r="P21" i="1" l="1" a="1"/>
  <c r="P21" i="1" s="1"/>
  <c r="P9" i="1"/>
  <c r="L8" i="1"/>
  <c r="I10" i="1"/>
  <c r="I8" i="1"/>
  <c r="P12" i="1"/>
  <c r="P23" i="1" s="1" a="1"/>
  <c r="P23" i="1" s="1"/>
  <c r="Q20" i="1" a="1"/>
  <c r="Q20" i="1" s="1"/>
  <c r="I16" i="1"/>
  <c r="O21" i="1" a="1"/>
  <c r="O21" i="1" s="1"/>
  <c r="J13" i="1"/>
  <c r="K13" i="1"/>
  <c r="L16" i="1"/>
  <c r="P8" i="1"/>
  <c r="Q22" i="1" s="1" a="1"/>
  <c r="Q22" i="1" s="1"/>
  <c r="L13" i="1"/>
  <c r="L10" i="1"/>
  <c r="K19" i="1"/>
  <c r="L19" i="1"/>
  <c r="P24" i="1" a="1"/>
  <c r="P24" i="1" s="1"/>
  <c r="J9" i="1"/>
  <c r="K12" i="1"/>
  <c r="L15" i="1"/>
  <c r="J16" i="1"/>
  <c r="J10" i="1"/>
  <c r="L12" i="1"/>
  <c r="J8" i="1"/>
  <c r="J15" i="1"/>
  <c r="J12" i="1"/>
  <c r="K15" i="1"/>
  <c r="Q21" i="1" l="1" a="1"/>
  <c r="Q21" i="1" s="1"/>
  <c r="Q10" i="1" s="1"/>
  <c r="O22" i="1" a="1"/>
  <c r="O22" i="1" s="1"/>
  <c r="P22" i="1" a="1"/>
  <c r="P22" i="1" s="1"/>
  <c r="Q23" i="1" a="1"/>
  <c r="Q23" i="1" s="1"/>
  <c r="O24" i="1" a="1"/>
  <c r="O24" i="1" s="1"/>
  <c r="P20" i="1" a="1"/>
  <c r="P20" i="1" s="1"/>
  <c r="O20" i="1" a="1"/>
  <c r="O20" i="1" s="1"/>
  <c r="O23" i="1" a="1"/>
  <c r="O23" i="1" s="1"/>
  <c r="Q24" i="1" a="1"/>
  <c r="Q24" i="1" s="1"/>
  <c r="Q12" i="1" l="1"/>
  <c r="Q9" i="1"/>
  <c r="Q17" i="1"/>
  <c r="Q13" i="1"/>
  <c r="Q11" i="1"/>
  <c r="Q16" i="1"/>
  <c r="Q14" i="1"/>
  <c r="Q8" i="1"/>
  <c r="Q1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<sst xmlns="http://schemas.openxmlformats.org/spreadsheetml/2006/main" count="25" uniqueCount="22">
  <si>
    <t>b</t>
  </si>
  <si>
    <t>Gesamte äquivalente 
Verkehrslast Wn</t>
  </si>
  <si>
    <t>Tragfähigkeitsklassen Si</t>
  </si>
  <si>
    <t>m</t>
  </si>
  <si>
    <t>y</t>
  </si>
  <si>
    <t>x¹</t>
  </si>
  <si>
    <t>x²</t>
  </si>
  <si>
    <t>y = f (x)</t>
  </si>
  <si>
    <t>Erforderlicher Strukturwert</t>
  </si>
  <si>
    <t>y=f(x)=m*x+b</t>
  </si>
  <si>
    <t>Parameter der quadrat. Interpolation y = f(x) = a₂·x² + a₁·x¹ + a₀·xº+b</t>
  </si>
  <si>
    <t>S2</t>
  </si>
  <si>
    <t>S3</t>
  </si>
  <si>
    <t>S4</t>
  </si>
  <si>
    <t>Wn</t>
  </si>
  <si>
    <t>lin</t>
  </si>
  <si>
    <t>a₂</t>
  </si>
  <si>
    <t>a₁</t>
  </si>
  <si>
    <t>a₀</t>
  </si>
  <si>
    <t>poly</t>
  </si>
  <si>
    <t>b=</t>
  </si>
  <si>
    <t>R2=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</si>
</sst>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 * #,##0.0000_ ;_ * \-#,##0.0000_ ;_ * &quot;-&quot;??_ ;_ @_ "/>
    <numFmt numFmtId="165" formatCode="_ * #,##0.00000_ ;_ * \-#,##0.00000_ ;_ * &quot;-&quot;??_ ;_ @_ "/>
    <numFmt numFmtId="166" formatCode="_ * #,##0_ ;_ * \-#,##0_ ;_ * &quot;-&quot;??_ ;_ @_ "/>
    <numFmt numFmtId="167" formatCode="_ * #,##0_ ;_ * \-#,##0_ ;_ * &quot;-&quot;?????_ ;_ @_ "/>
    <numFmt numFmtId="168" formatCode="_ * #,##0_ ;_ * \-#,##0_ ;_ * &quot;-&quot;???_ ;_ @_ "/>
    <numFmt numFmtId="169" formatCode="#,##0.00_ ;\-#,##0.00\ "/>
    <numFmt numFmtId="170" formatCode="_ * #,##0.000_ ;_ * \-#,##0.000_ ;_ * &quot;-&quot;??_ ;_ @_ "/>
  </numFmts>
  <fonts count="16">
    <font>
      <sz val="9"/>
      <color theme="1"/>
      <name val="IBM Plex Sans"/>
      <family val="2"/>
    </font>
    <font>
      <sz val="9"/>
      <color theme="1"/>
      <name val="IBM Plex Sans"/>
      <family val="2"/>
    </font>
    <font>
      <sz val="12"/>
      <color theme="1"/>
      <name val="IBM Plex Sans"/>
      <family val="2"/>
    </font>
    <font>
      <sz val="10"/>
      <name val="Arial"/>
      <family val="2"/>
    </font>
    <font>
      <sz val="8"/>
      <name val="Arial Narrow"/>
      <family val="2"/>
    </font>
    <font>
      <sz val="12"/>
      <color theme="1"/>
      <name val="Arial Narrow"/>
      <family val="2"/>
    </font>
    <font>
      <sz val="10"/>
      <color theme="1"/>
      <name val="Arial Narrow"/>
      <family val="2"/>
    </font>
    <font>
      <i/>
      <sz val="10"/>
      <name val="Arial Narrow"/>
      <family val="2"/>
    </font>
    <font>
      <sz val="12"/>
      <color theme="1"/>
      <name val="IBM Plex Sans SemiBold"/>
      <family val="2"/>
    </font>
    <font>
      <sz val="8"/>
      <name val="DINPro-Light"/>
      <family val="3"/>
    </font>
    <font>
      <sz val="10"/>
      <name val="Arial Narrow"/>
      <family val="2"/>
    </font>
    <font>
      <b/>
      <sz val="10"/>
      <color theme="1"/>
      <name val="Arial Narrow"/>
      <family val="2"/>
    </font>
    <font>
      <i/>
      <sz val="10"/>
      <color rgb="FFFF00FF"/>
      <name val="Arial Narrow"/>
      <family val="2"/>
    </font>
    <font>
      <sz val="8"/>
      <color theme="1"/>
      <name val="DINOT-Light"/>
      <family val="3"/>
    </font>
    <font>
      <sz val="8"/>
      <color rgb="FFFF00FF"/>
      <name val="DINPro-Light"/>
      <family val="3"/>
    </font>
    <font>
      <b/>
      <sz val="8"/>
      <name val="DINPro-Light"/>
      <family val="3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5" fillId="0" borderId="0"/>
    <xf numFmtId="43" fontId="5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vertical="top"/>
    </xf>
    <xf numFmtId="0" fontId="4" fillId="0" borderId="0" xfId="2" applyFont="1" applyAlignment="1">
      <alignment vertical="center"/>
    </xf>
    <xf numFmtId="0" fontId="6" fillId="0" borderId="1" xfId="3" applyFont="1" applyBorder="1" applyAlignment="1">
      <alignment vertical="center"/>
    </xf>
    <xf numFmtId="164" fontId="7" fillId="2" borderId="1" xfId="4" applyNumberFormat="1" applyFont="1" applyFill="1" applyBorder="1" applyAlignment="1">
      <alignment horizontal="center" vertical="center" wrapText="1"/>
    </xf>
    <xf numFmtId="164" fontId="7" fillId="3" borderId="1" xfId="4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top" wrapText="1"/>
    </xf>
    <xf numFmtId="0" fontId="8" fillId="0" borderId="3" xfId="0" applyFont="1" applyBorder="1" applyAlignment="1">
      <alignment vertical="top"/>
    </xf>
    <xf numFmtId="0" fontId="8" fillId="0" borderId="4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65" fontId="7" fillId="2" borderId="1" xfId="4" applyNumberFormat="1" applyFont="1" applyFill="1" applyBorder="1" applyAlignment="1">
      <alignment horizontal="center" vertical="center" wrapText="1"/>
    </xf>
    <xf numFmtId="165" fontId="7" fillId="3" borderId="1" xfId="4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8" fillId="0" borderId="0" xfId="0" applyFont="1" applyAlignment="1">
      <alignment vertical="top"/>
    </xf>
    <xf numFmtId="0" fontId="8" fillId="0" borderId="7" xfId="0" applyFont="1" applyBorder="1" applyAlignment="1">
      <alignment vertical="top"/>
    </xf>
    <xf numFmtId="0" fontId="10" fillId="0" borderId="1" xfId="3" applyFont="1" applyBorder="1" applyAlignment="1">
      <alignment horizontal="center" vertical="center"/>
    </xf>
    <xf numFmtId="0" fontId="11" fillId="0" borderId="1" xfId="3" applyFont="1" applyBorder="1" applyAlignment="1">
      <alignment vertical="center"/>
    </xf>
    <xf numFmtId="49" fontId="9" fillId="0" borderId="8" xfId="0" applyNumberFormat="1" applyFont="1" applyBorder="1" applyAlignment="1">
      <alignment horizontal="left" vertical="center"/>
    </xf>
    <xf numFmtId="0" fontId="9" fillId="0" borderId="9" xfId="0" applyFont="1" applyBorder="1" applyAlignment="1">
      <alignment horizontal="left" textRotation="90" wrapText="1"/>
    </xf>
    <xf numFmtId="0" fontId="2" fillId="0" borderId="8" xfId="0" applyFont="1" applyBorder="1" applyAlignment="1">
      <alignment vertical="top"/>
    </xf>
    <xf numFmtId="0" fontId="2" fillId="0" borderId="8" xfId="0" applyFont="1" applyBorder="1" applyAlignment="1">
      <alignment horizontal="right" vertical="top"/>
    </xf>
    <xf numFmtId="0" fontId="2" fillId="0" borderId="10" xfId="0" applyFont="1" applyBorder="1" applyAlignment="1">
      <alignment horizontal="right" vertical="top"/>
    </xf>
    <xf numFmtId="0" fontId="2" fillId="0" borderId="11" xfId="0" applyFont="1" applyBorder="1" applyAlignment="1">
      <alignment horizontal="right" vertical="top"/>
    </xf>
    <xf numFmtId="0" fontId="2" fillId="0" borderId="0" xfId="0" applyFont="1" applyAlignment="1">
      <alignment horizontal="center" vertical="top"/>
    </xf>
    <xf numFmtId="3" fontId="2" fillId="0" borderId="6" xfId="1" applyNumberFormat="1" applyFont="1" applyBorder="1" applyAlignment="1">
      <alignment horizontal="right" vertical="top"/>
    </xf>
    <xf numFmtId="3" fontId="2" fillId="0" borderId="2" xfId="1" applyNumberFormat="1" applyFont="1" applyBorder="1" applyAlignment="1">
      <alignment horizontal="right" vertical="top"/>
    </xf>
    <xf numFmtId="3" fontId="2" fillId="0" borderId="12" xfId="1" applyNumberFormat="1" applyFont="1" applyBorder="1" applyAlignment="1">
      <alignment horizontal="right" vertical="top"/>
    </xf>
    <xf numFmtId="3" fontId="2" fillId="0" borderId="13" xfId="1" applyNumberFormat="1" applyFont="1" applyBorder="1" applyAlignment="1">
      <alignment horizontal="right" vertical="top"/>
    </xf>
    <xf numFmtId="166" fontId="10" fillId="0" borderId="1" xfId="3" applyNumberFormat="1" applyFont="1" applyBorder="1" applyAlignment="1">
      <alignment vertical="center" wrapText="1"/>
    </xf>
    <xf numFmtId="167" fontId="12" fillId="3" borderId="1" xfId="4" applyNumberFormat="1" applyFont="1" applyFill="1" applyBorder="1" applyAlignment="1">
      <alignment horizontal="center" vertical="center" wrapText="1"/>
    </xf>
    <xf numFmtId="168" fontId="13" fillId="4" borderId="1" xfId="0" applyNumberFormat="1" applyFont="1" applyFill="1" applyBorder="1" applyAlignment="1">
      <alignment horizontal="left" vertical="center"/>
    </xf>
    <xf numFmtId="166" fontId="9" fillId="4" borderId="1" xfId="4" applyNumberFormat="1" applyFont="1" applyFill="1" applyBorder="1" applyAlignment="1">
      <alignment horizontal="center" vertical="center" wrapText="1"/>
    </xf>
    <xf numFmtId="169" fontId="14" fillId="4" borderId="1" xfId="0" applyNumberFormat="1" applyFont="1" applyFill="1" applyBorder="1" applyAlignment="1">
      <alignment vertical="center" wrapText="1"/>
    </xf>
    <xf numFmtId="3" fontId="2" fillId="0" borderId="0" xfId="1" applyNumberFormat="1" applyFont="1" applyBorder="1" applyAlignment="1">
      <alignment horizontal="right" vertical="top"/>
    </xf>
    <xf numFmtId="3" fontId="2" fillId="0" borderId="7" xfId="1" applyNumberFormat="1" applyFont="1" applyBorder="1" applyAlignment="1">
      <alignment horizontal="right" vertical="top"/>
    </xf>
    <xf numFmtId="3" fontId="2" fillId="0" borderId="8" xfId="1" applyNumberFormat="1" applyFont="1" applyBorder="1" applyAlignment="1">
      <alignment horizontal="right" vertical="top"/>
    </xf>
    <xf numFmtId="3" fontId="2" fillId="0" borderId="10" xfId="1" applyNumberFormat="1" applyFont="1" applyBorder="1" applyAlignment="1">
      <alignment horizontal="right" vertical="top"/>
    </xf>
    <xf numFmtId="3" fontId="2" fillId="0" borderId="11" xfId="1" applyNumberFormat="1" applyFont="1" applyBorder="1" applyAlignment="1">
      <alignment horizontal="right"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167" fontId="2" fillId="0" borderId="0" xfId="0" applyNumberFormat="1" applyFont="1" applyAlignment="1">
      <alignment vertical="top"/>
    </xf>
    <xf numFmtId="0" fontId="10" fillId="0" borderId="1" xfId="2" applyFont="1" applyBorder="1" applyAlignment="1">
      <alignment vertical="center"/>
    </xf>
    <xf numFmtId="170" fontId="15" fillId="4" borderId="1" xfId="4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right" vertical="center"/>
    </xf>
    <xf numFmtId="3" fontId="4" fillId="0" borderId="0" xfId="2" applyNumberFormat="1" applyFont="1" applyAlignment="1">
      <alignment horizontal="center" vertical="center"/>
    </xf>
    <xf numFmtId="0" fontId="10" fillId="0" borderId="0" xfId="3" applyFont="1" applyAlignment="1">
      <alignment horizontal="left" vertical="center"/>
    </xf>
  </cellXfs>
  <cellStyles count="5">
    <cellStyle name="Komma" xfId="1" builtinId="3"/>
    <cellStyle name="Komma 2" xfId="4" xr:uid="{E15B9A78-387A-4971-8A39-6B27E48EFC56}"/>
    <cellStyle name="Standard" xfId="0" builtinId="0"/>
    <cellStyle name="Standard 2" xfId="2" xr:uid="{8604D193-C69D-4C13-B67A-9229EBEA1549}"/>
    <cellStyle name="Standard 3" xfId="3" xr:uid="{A00A25B8-2518-416D-BEFD-7601361E33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9128329297820819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Tabelle2!$C$7</c:f>
              <c:strCache>
                <c:ptCount val="1"/>
                <c:pt idx="0">
                  <c:v>S2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5551339980807487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cat>
            <c:numRef>
              <c:f>Tabelle2!$B$8:$B$17</c:f>
              <c:numCache>
                <c:formatCode>#,##0</c:formatCode>
                <c:ptCount val="10"/>
                <c:pt idx="0">
                  <c:v>200000</c:v>
                </c:pt>
                <c:pt idx="1">
                  <c:v>750000</c:v>
                </c:pt>
                <c:pt idx="2">
                  <c:v>1000000</c:v>
                </c:pt>
                <c:pt idx="3">
                  <c:v>2000000</c:v>
                </c:pt>
                <c:pt idx="4">
                  <c:v>5000000</c:v>
                </c:pt>
                <c:pt idx="5">
                  <c:v>10000000</c:v>
                </c:pt>
                <c:pt idx="6">
                  <c:v>20000000</c:v>
                </c:pt>
                <c:pt idx="7">
                  <c:v>50000000</c:v>
                </c:pt>
                <c:pt idx="8">
                  <c:v>75000000</c:v>
                </c:pt>
                <c:pt idx="9">
                  <c:v>100000000</c:v>
                </c:pt>
              </c:numCache>
            </c:numRef>
          </c:cat>
          <c:val>
            <c:numRef>
              <c:f>Tabelle2!$C$8:$C$17</c:f>
              <c:numCache>
                <c:formatCode>#,##0</c:formatCode>
                <c:ptCount val="10"/>
                <c:pt idx="0">
                  <c:v>63</c:v>
                </c:pt>
                <c:pt idx="1">
                  <c:v>78</c:v>
                </c:pt>
                <c:pt idx="2">
                  <c:v>82</c:v>
                </c:pt>
                <c:pt idx="3">
                  <c:v>92</c:v>
                </c:pt>
                <c:pt idx="4">
                  <c:v>106</c:v>
                </c:pt>
                <c:pt idx="5">
                  <c:v>117</c:v>
                </c:pt>
                <c:pt idx="6">
                  <c:v>129</c:v>
                </c:pt>
                <c:pt idx="7">
                  <c:v>145</c:v>
                </c:pt>
                <c:pt idx="8">
                  <c:v>153</c:v>
                </c:pt>
                <c:pt idx="9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24-478E-BD00-A4ECDED7B94A}"/>
            </c:ext>
          </c:extLst>
        </c:ser>
        <c:ser>
          <c:idx val="1"/>
          <c:order val="1"/>
          <c:tx>
            <c:strRef>
              <c:f>Tabelle2!$D$7</c:f>
              <c:strCache>
                <c:ptCount val="1"/>
                <c:pt idx="0">
                  <c:v>S3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Tabelle2!$B$8:$B$17</c:f>
              <c:numCache>
                <c:formatCode>#,##0</c:formatCode>
                <c:ptCount val="10"/>
                <c:pt idx="0">
                  <c:v>200000</c:v>
                </c:pt>
                <c:pt idx="1">
                  <c:v>750000</c:v>
                </c:pt>
                <c:pt idx="2">
                  <c:v>1000000</c:v>
                </c:pt>
                <c:pt idx="3">
                  <c:v>2000000</c:v>
                </c:pt>
                <c:pt idx="4">
                  <c:v>5000000</c:v>
                </c:pt>
                <c:pt idx="5">
                  <c:v>10000000</c:v>
                </c:pt>
                <c:pt idx="6">
                  <c:v>20000000</c:v>
                </c:pt>
                <c:pt idx="7">
                  <c:v>50000000</c:v>
                </c:pt>
                <c:pt idx="8">
                  <c:v>75000000</c:v>
                </c:pt>
                <c:pt idx="9">
                  <c:v>100000000</c:v>
                </c:pt>
              </c:numCache>
            </c:numRef>
          </c:cat>
          <c:val>
            <c:numRef>
              <c:f>Tabelle2!$D$8:$D$17</c:f>
              <c:numCache>
                <c:formatCode>#,##0</c:formatCode>
                <c:ptCount val="10"/>
                <c:pt idx="0">
                  <c:v>52</c:v>
                </c:pt>
                <c:pt idx="1">
                  <c:v>64</c:v>
                </c:pt>
                <c:pt idx="2">
                  <c:v>67</c:v>
                </c:pt>
                <c:pt idx="3">
                  <c:v>76</c:v>
                </c:pt>
                <c:pt idx="4">
                  <c:v>88</c:v>
                </c:pt>
                <c:pt idx="5">
                  <c:v>98</c:v>
                </c:pt>
                <c:pt idx="6">
                  <c:v>109</c:v>
                </c:pt>
                <c:pt idx="7">
                  <c:v>124</c:v>
                </c:pt>
                <c:pt idx="8">
                  <c:v>131</c:v>
                </c:pt>
                <c:pt idx="9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24-478E-BD00-A4ECDED7B94A}"/>
            </c:ext>
          </c:extLst>
        </c:ser>
        <c:ser>
          <c:idx val="2"/>
          <c:order val="2"/>
          <c:tx>
            <c:strRef>
              <c:f>Tabelle2!$E$7</c:f>
              <c:strCache>
                <c:ptCount val="1"/>
                <c:pt idx="0">
                  <c:v>S4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Tabelle2!$B$8:$B$17</c:f>
              <c:numCache>
                <c:formatCode>#,##0</c:formatCode>
                <c:ptCount val="10"/>
                <c:pt idx="0">
                  <c:v>200000</c:v>
                </c:pt>
                <c:pt idx="1">
                  <c:v>750000</c:v>
                </c:pt>
                <c:pt idx="2">
                  <c:v>1000000</c:v>
                </c:pt>
                <c:pt idx="3">
                  <c:v>2000000</c:v>
                </c:pt>
                <c:pt idx="4">
                  <c:v>5000000</c:v>
                </c:pt>
                <c:pt idx="5">
                  <c:v>10000000</c:v>
                </c:pt>
                <c:pt idx="6">
                  <c:v>20000000</c:v>
                </c:pt>
                <c:pt idx="7">
                  <c:v>50000000</c:v>
                </c:pt>
                <c:pt idx="8">
                  <c:v>75000000</c:v>
                </c:pt>
                <c:pt idx="9">
                  <c:v>100000000</c:v>
                </c:pt>
              </c:numCache>
            </c:numRef>
          </c:cat>
          <c:val>
            <c:numRef>
              <c:f>Tabelle2!$E$8:$E$17</c:f>
              <c:numCache>
                <c:formatCode>#,##0</c:formatCode>
                <c:ptCount val="10"/>
                <c:pt idx="0">
                  <c:v>42</c:v>
                </c:pt>
                <c:pt idx="1">
                  <c:v>53</c:v>
                </c:pt>
                <c:pt idx="2">
                  <c:v>55</c:v>
                </c:pt>
                <c:pt idx="3">
                  <c:v>62</c:v>
                </c:pt>
                <c:pt idx="4">
                  <c:v>72</c:v>
                </c:pt>
                <c:pt idx="5">
                  <c:v>81</c:v>
                </c:pt>
                <c:pt idx="6">
                  <c:v>90</c:v>
                </c:pt>
                <c:pt idx="7">
                  <c:v>104</c:v>
                </c:pt>
                <c:pt idx="8">
                  <c:v>110</c:v>
                </c:pt>
                <c:pt idx="9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24-478E-BD00-A4ECDED7B9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1924143"/>
        <c:axId val="1491925103"/>
      </c:lineChart>
      <c:catAx>
        <c:axId val="1491924143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91925103"/>
        <c:crosses val="autoZero"/>
        <c:auto val="1"/>
        <c:lblAlgn val="ctr"/>
        <c:lblOffset val="100"/>
        <c:noMultiLvlLbl val="0"/>
      </c:catAx>
      <c:valAx>
        <c:axId val="149192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91924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238125</xdr:colOff>
      <xdr:row>24</xdr:row>
      <xdr:rowOff>142875</xdr:rowOff>
    </xdr:from>
    <xdr:to>
      <xdr:col>12</xdr:col>
      <xdr:colOff>0</xdr:colOff>
      <xdr:row>38</xdr:row>
      <xdr:rowOff>85725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CFB77A4-6EC4-4D93-A397-EEA6429F60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preisigagch-my.sharepoint.com/personal/alexander_frank_preisigag_ch/Documents/_FRA/BERECHNUNGEN/Berechnung_Strukturwert.xlsx" TargetMode="External"/><Relationship Id="rId1" Type="http://schemas.openxmlformats.org/officeDocument/2006/relationships/externalLinkPath" Target="https://preisigagch-my.sharepoint.com/personal/alexander_frank_preisigag_ch/Documents/_FRA/BERECHNUNGEN/Berechnung_Strukturwe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euDie"/>
      <sheetName val="N1R"/>
      <sheetName val="Tabelle2"/>
    </sheetNames>
    <sheetDataSet>
      <sheetData sheetId="0"/>
      <sheetData sheetId="1"/>
      <sheetData sheetId="2">
        <row r="7">
          <cell r="C7" t="str">
            <v>S2</v>
          </cell>
          <cell r="D7" t="str">
            <v>S3</v>
          </cell>
          <cell r="E7" t="str">
            <v>S4</v>
          </cell>
        </row>
        <row r="8">
          <cell r="B8">
            <v>200000</v>
          </cell>
          <cell r="C8">
            <v>63</v>
          </cell>
          <cell r="D8">
            <v>52</v>
          </cell>
          <cell r="E8">
            <v>42</v>
          </cell>
        </row>
        <row r="9">
          <cell r="B9">
            <v>750000</v>
          </cell>
          <cell r="C9">
            <v>78</v>
          </cell>
          <cell r="D9">
            <v>64</v>
          </cell>
          <cell r="E9">
            <v>53</v>
          </cell>
        </row>
        <row r="10">
          <cell r="B10">
            <v>1000000</v>
          </cell>
          <cell r="C10">
            <v>82</v>
          </cell>
          <cell r="D10">
            <v>67</v>
          </cell>
          <cell r="E10">
            <v>55</v>
          </cell>
        </row>
        <row r="11">
          <cell r="B11">
            <v>2000000</v>
          </cell>
          <cell r="C11">
            <v>92</v>
          </cell>
          <cell r="D11">
            <v>76</v>
          </cell>
          <cell r="E11">
            <v>62</v>
          </cell>
        </row>
        <row r="12">
          <cell r="B12">
            <v>5000000</v>
          </cell>
          <cell r="C12">
            <v>106</v>
          </cell>
          <cell r="D12">
            <v>88</v>
          </cell>
          <cell r="E12">
            <v>72</v>
          </cell>
        </row>
        <row r="13">
          <cell r="B13">
            <v>10000000</v>
          </cell>
          <cell r="C13">
            <v>117</v>
          </cell>
          <cell r="D13">
            <v>98</v>
          </cell>
          <cell r="E13">
            <v>81</v>
          </cell>
        </row>
        <row r="14">
          <cell r="B14">
            <v>20000000</v>
          </cell>
          <cell r="C14">
            <v>129</v>
          </cell>
          <cell r="D14">
            <v>109</v>
          </cell>
          <cell r="E14">
            <v>90</v>
          </cell>
        </row>
        <row r="15">
          <cell r="B15">
            <v>50000000</v>
          </cell>
          <cell r="C15">
            <v>145</v>
          </cell>
          <cell r="D15">
            <v>124</v>
          </cell>
          <cell r="E15">
            <v>104</v>
          </cell>
        </row>
        <row r="16">
          <cell r="B16">
            <v>75000000</v>
          </cell>
          <cell r="C16">
            <v>153</v>
          </cell>
          <cell r="D16">
            <v>131</v>
          </cell>
          <cell r="E16">
            <v>110</v>
          </cell>
        </row>
        <row r="17">
          <cell r="B17">
            <v>100000000</v>
          </cell>
          <cell r="C17">
            <v>159</v>
          </cell>
          <cell r="D17">
            <v>136</v>
          </cell>
          <cell r="E17">
            <v>115</v>
          </cell>
        </row>
      </sheetData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8</v>
    <v>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06F06-14FF-440B-89BF-C3486177E29C}">
  <dimension ref="B4:Q32"/>
  <sheetViews>
    <sheetView tabSelected="1" workbookViewId="0">
      <selection activeCell="J4" sqref="J4"/>
    </sheetView>
  </sheetViews>
  <sheetFormatPr baseColWidth="10" defaultRowHeight="15.75"/>
  <cols>
    <col min="1" max="1" width="11.42578125" style="1"/>
    <col min="2" max="2" width="21.7109375" style="1" bestFit="1" customWidth="1"/>
    <col min="3" max="3" width="16.5703125" style="1" customWidth="1"/>
    <col min="4" max="5" width="11.5703125" style="1" bestFit="1" customWidth="1"/>
    <col min="6" max="6" width="11.42578125" style="1"/>
    <col min="7" max="7" width="3.5703125" style="1" bestFit="1" customWidth="1"/>
    <col min="8" max="8" width="10.140625" style="1" bestFit="1" customWidth="1"/>
    <col min="9" max="10" width="13.5703125" style="1" customWidth="1"/>
    <col min="11" max="12" width="8" style="1" bestFit="1" customWidth="1"/>
    <col min="13" max="13" width="11.42578125" style="1"/>
    <col min="14" max="14" width="15.7109375" style="1" customWidth="1"/>
    <col min="15" max="15" width="16.28515625" style="1" customWidth="1"/>
    <col min="16" max="16" width="25.28515625" style="1" bestFit="1" customWidth="1"/>
    <col min="17" max="16384" width="11.42578125" style="1"/>
  </cols>
  <sheetData>
    <row r="4" spans="2:17">
      <c r="G4" s="2"/>
      <c r="H4" s="3" t="s">
        <v>0</v>
      </c>
      <c r="I4" s="4">
        <v>51.533000000000001</v>
      </c>
      <c r="J4" s="5">
        <f>INTERCEPT(C8:C18,$B8:$B18)</f>
        <v>90.779961333832432</v>
      </c>
      <c r="K4" s="5">
        <f>INTERCEPT(D8:D18,$B8:$B18)</f>
        <v>75.171997692888581</v>
      </c>
      <c r="L4" s="5">
        <f>INTERCEPT(E8:E17,$B8:$B17)</f>
        <v>61.568760199671615</v>
      </c>
    </row>
    <row r="5" spans="2:17" ht="47.25">
      <c r="B5" s="6" t="s">
        <v>1</v>
      </c>
      <c r="C5" s="7" t="s">
        <v>2</v>
      </c>
      <c r="D5" s="8"/>
      <c r="E5" s="9"/>
      <c r="G5" s="2"/>
      <c r="H5" s="3" t="s">
        <v>3</v>
      </c>
      <c r="I5" s="10">
        <v>11.067</v>
      </c>
      <c r="J5" s="11">
        <f>SLOPE(C8:C17,$B8:$B17)</f>
        <v>8.1909599038331415E-7</v>
      </c>
      <c r="K5" s="11">
        <f>SLOPE(D8:D17,$B8:$B17)</f>
        <v>7.3225998511503763E-7</v>
      </c>
      <c r="L5" s="11">
        <f>SLOPE(E8:E17,$B8:$B17)</f>
        <v>6.3766773253754087E-7</v>
      </c>
      <c r="N5" s="12" t="s">
        <v>4</v>
      </c>
      <c r="O5" s="12" t="s">
        <v>5</v>
      </c>
      <c r="P5" s="12" t="s">
        <v>6</v>
      </c>
      <c r="Q5" s="12" t="s">
        <v>7</v>
      </c>
    </row>
    <row r="6" spans="2:17">
      <c r="B6" s="13"/>
      <c r="C6" s="14" t="s">
        <v>8</v>
      </c>
      <c r="D6" s="15"/>
      <c r="E6" s="16"/>
      <c r="G6" s="2"/>
      <c r="H6" s="17" t="s">
        <v>9</v>
      </c>
      <c r="I6" s="18"/>
      <c r="J6" s="18"/>
      <c r="K6" s="18"/>
      <c r="L6" s="18"/>
      <c r="N6" s="19" t="s">
        <v>10</v>
      </c>
      <c r="O6" s="20"/>
      <c r="P6" s="20"/>
      <c r="Q6" s="20"/>
    </row>
    <row r="7" spans="2:17">
      <c r="B7" s="21"/>
      <c r="C7" s="22" t="s">
        <v>11</v>
      </c>
      <c r="D7" s="23" t="s">
        <v>12</v>
      </c>
      <c r="E7" s="24" t="s">
        <v>13</v>
      </c>
      <c r="H7" s="25" t="s">
        <v>14</v>
      </c>
      <c r="I7" s="25" t="str">
        <f>C7</f>
        <v>S2</v>
      </c>
      <c r="J7" s="25" t="s">
        <v>11</v>
      </c>
      <c r="K7" s="25" t="str">
        <f t="shared" ref="K7:L7" si="0">D7</f>
        <v>S3</v>
      </c>
      <c r="L7" s="25" t="str">
        <f t="shared" si="0"/>
        <v>S4</v>
      </c>
      <c r="N7" s="25" t="s">
        <v>11</v>
      </c>
      <c r="O7" s="25" t="s">
        <v>14</v>
      </c>
    </row>
    <row r="8" spans="2:17">
      <c r="B8" s="26">
        <v>200000</v>
      </c>
      <c r="C8" s="27">
        <v>63</v>
      </c>
      <c r="D8" s="28">
        <v>52</v>
      </c>
      <c r="E8" s="29">
        <v>42</v>
      </c>
      <c r="G8" s="2"/>
      <c r="H8" s="30">
        <f>B8</f>
        <v>200000</v>
      </c>
      <c r="I8" s="31">
        <f>I$5*$H8+I$4</f>
        <v>2213451.5329999998</v>
      </c>
      <c r="J8" s="31">
        <f>J$5*$H8+J$4</f>
        <v>90.943780531909098</v>
      </c>
      <c r="K8" s="31">
        <f t="shared" ref="I8:L19" si="1">K$5*$H8+K$4</f>
        <v>75.318449689911589</v>
      </c>
      <c r="L8" s="31">
        <f t="shared" si="1"/>
        <v>61.696293746179123</v>
      </c>
      <c r="N8" s="32">
        <f>C8</f>
        <v>63</v>
      </c>
      <c r="O8" s="32">
        <f>B8</f>
        <v>200000</v>
      </c>
      <c r="P8" s="33">
        <f>O8*O8</f>
        <v>40000000000</v>
      </c>
      <c r="Q8" s="34">
        <f>O$21*P8+P$21*O8+Q$21*1</f>
        <v>-5.4653729951644955E-4</v>
      </c>
    </row>
    <row r="9" spans="2:17">
      <c r="B9" s="26">
        <v>750000</v>
      </c>
      <c r="C9" s="26">
        <v>78</v>
      </c>
      <c r="D9" s="35">
        <v>64</v>
      </c>
      <c r="E9" s="36">
        <v>53</v>
      </c>
      <c r="G9" s="2"/>
      <c r="H9" s="30">
        <f t="shared" ref="H9:H17" si="2">B9</f>
        <v>750000</v>
      </c>
      <c r="I9" s="31">
        <f>I$5*$H9+I$4</f>
        <v>8300301.5329999998</v>
      </c>
      <c r="J9" s="31">
        <f>J$5*$H9+J$4</f>
        <v>91.394283326619913</v>
      </c>
      <c r="K9" s="31">
        <f t="shared" si="1"/>
        <v>75.721192681724858</v>
      </c>
      <c r="L9" s="31">
        <f t="shared" si="1"/>
        <v>62.047010999074772</v>
      </c>
      <c r="N9" s="32">
        <f t="shared" ref="N9:N17" si="3">C9</f>
        <v>78</v>
      </c>
      <c r="O9" s="32">
        <f t="shared" ref="O9:O17" si="4">B9</f>
        <v>750000</v>
      </c>
      <c r="P9" s="33">
        <f t="shared" ref="P9:P17" si="5">O9*O9</f>
        <v>562500000000</v>
      </c>
      <c r="Q9" s="34">
        <f t="shared" ref="Q9:Q17" si="6">O$21*P9+P$21*O9+Q$21*1</f>
        <v>-7.6856525935829929E-3</v>
      </c>
    </row>
    <row r="10" spans="2:17">
      <c r="B10" s="26">
        <v>1000000</v>
      </c>
      <c r="C10" s="26">
        <v>82</v>
      </c>
      <c r="D10" s="35">
        <v>67</v>
      </c>
      <c r="E10" s="36">
        <v>55</v>
      </c>
      <c r="G10" s="2"/>
      <c r="H10" s="30">
        <f t="shared" si="2"/>
        <v>1000000</v>
      </c>
      <c r="I10" s="31">
        <f t="shared" si="1"/>
        <v>11067051.533</v>
      </c>
      <c r="J10" s="31">
        <f t="shared" si="1"/>
        <v>91.59905732421575</v>
      </c>
      <c r="K10" s="31">
        <f t="shared" si="1"/>
        <v>75.904257678003617</v>
      </c>
      <c r="L10" s="31">
        <f t="shared" si="1"/>
        <v>62.206427932209159</v>
      </c>
      <c r="N10" s="32">
        <f t="shared" si="3"/>
        <v>82</v>
      </c>
      <c r="O10" s="32">
        <f t="shared" si="4"/>
        <v>1000000</v>
      </c>
      <c r="P10" s="33">
        <f t="shared" si="5"/>
        <v>1000000000000</v>
      </c>
      <c r="Q10" s="34">
        <f t="shared" si="6"/>
        <v>-1.3663377834126637E-2</v>
      </c>
    </row>
    <row r="11" spans="2:17">
      <c r="B11" s="26">
        <v>2000000</v>
      </c>
      <c r="C11" s="26">
        <v>92</v>
      </c>
      <c r="D11" s="35">
        <v>76</v>
      </c>
      <c r="E11" s="36">
        <v>62</v>
      </c>
      <c r="G11" s="2"/>
      <c r="H11" s="30">
        <f t="shared" si="2"/>
        <v>2000000</v>
      </c>
      <c r="I11" s="31">
        <f t="shared" si="1"/>
        <v>22134051.533</v>
      </c>
      <c r="J11" s="31">
        <f t="shared" si="1"/>
        <v>92.418153314599067</v>
      </c>
      <c r="K11" s="31">
        <f t="shared" si="1"/>
        <v>76.636517663118653</v>
      </c>
      <c r="L11" s="31">
        <f t="shared" si="1"/>
        <v>62.844095664746696</v>
      </c>
      <c r="N11" s="32">
        <f t="shared" si="3"/>
        <v>92</v>
      </c>
      <c r="O11" s="32">
        <f t="shared" si="4"/>
        <v>2000000</v>
      </c>
      <c r="P11" s="33">
        <f t="shared" si="5"/>
        <v>4000000000000</v>
      </c>
      <c r="Q11" s="34">
        <f t="shared" si="6"/>
        <v>-5.4653484009737213E-2</v>
      </c>
    </row>
    <row r="12" spans="2:17">
      <c r="B12" s="26">
        <v>5000000</v>
      </c>
      <c r="C12" s="26">
        <v>106</v>
      </c>
      <c r="D12" s="35">
        <v>88</v>
      </c>
      <c r="E12" s="36">
        <v>72</v>
      </c>
      <c r="G12" s="2"/>
      <c r="H12" s="30">
        <f t="shared" si="2"/>
        <v>5000000</v>
      </c>
      <c r="I12" s="31">
        <f t="shared" si="1"/>
        <v>55335051.533</v>
      </c>
      <c r="J12" s="31">
        <f t="shared" si="1"/>
        <v>94.875441285749005</v>
      </c>
      <c r="K12" s="31">
        <f t="shared" si="1"/>
        <v>78.833297618463774</v>
      </c>
      <c r="L12" s="31">
        <f t="shared" si="1"/>
        <v>64.757098862359314</v>
      </c>
      <c r="N12" s="32">
        <f t="shared" si="3"/>
        <v>106</v>
      </c>
      <c r="O12" s="32">
        <f t="shared" si="4"/>
        <v>5000000</v>
      </c>
      <c r="P12" s="33">
        <f t="shared" si="5"/>
        <v>25000000000000</v>
      </c>
      <c r="Q12" s="34">
        <f t="shared" si="6"/>
        <v>-0.34158417258555462</v>
      </c>
    </row>
    <row r="13" spans="2:17">
      <c r="B13" s="26">
        <v>10000000</v>
      </c>
      <c r="C13" s="26">
        <v>117</v>
      </c>
      <c r="D13" s="35">
        <v>98</v>
      </c>
      <c r="E13" s="36">
        <v>81</v>
      </c>
      <c r="G13" s="2"/>
      <c r="H13" s="30">
        <f t="shared" si="2"/>
        <v>10000000</v>
      </c>
      <c r="I13" s="31">
        <f t="shared" si="1"/>
        <v>110670051.53300001</v>
      </c>
      <c r="J13" s="31">
        <f t="shared" si="1"/>
        <v>98.970921237665578</v>
      </c>
      <c r="K13" s="31">
        <f t="shared" si="1"/>
        <v>82.494597544038953</v>
      </c>
      <c r="L13" s="31">
        <f t="shared" si="1"/>
        <v>67.945437525047026</v>
      </c>
      <c r="N13" s="32">
        <f t="shared" si="3"/>
        <v>117</v>
      </c>
      <c r="O13" s="32">
        <f t="shared" si="4"/>
        <v>10000000</v>
      </c>
      <c r="P13" s="33">
        <f t="shared" si="5"/>
        <v>100000000000000</v>
      </c>
      <c r="Q13" s="34">
        <f t="shared" si="6"/>
        <v>-1.3663365537085359</v>
      </c>
    </row>
    <row r="14" spans="2:17">
      <c r="B14" s="26">
        <v>20000000</v>
      </c>
      <c r="C14" s="26">
        <v>129</v>
      </c>
      <c r="D14" s="35">
        <v>109</v>
      </c>
      <c r="E14" s="36">
        <v>90</v>
      </c>
      <c r="G14" s="2"/>
      <c r="H14" s="30">
        <f t="shared" si="2"/>
        <v>20000000</v>
      </c>
      <c r="I14" s="31">
        <f t="shared" si="1"/>
        <v>221340051.53299999</v>
      </c>
      <c r="J14" s="31">
        <f t="shared" si="1"/>
        <v>107.16188114149871</v>
      </c>
      <c r="K14" s="31">
        <f t="shared" si="1"/>
        <v>89.817197395189339</v>
      </c>
      <c r="L14" s="31">
        <f t="shared" si="1"/>
        <v>74.322114850422437</v>
      </c>
      <c r="N14" s="32">
        <f t="shared" si="3"/>
        <v>129</v>
      </c>
      <c r="O14" s="32">
        <f t="shared" si="4"/>
        <v>20000000</v>
      </c>
      <c r="P14" s="33">
        <f t="shared" si="5"/>
        <v>400000000000000</v>
      </c>
      <c r="Q14" s="34">
        <f t="shared" si="6"/>
        <v>-5.4653459415668184</v>
      </c>
    </row>
    <row r="15" spans="2:17">
      <c r="B15" s="26">
        <v>50000000</v>
      </c>
      <c r="C15" s="26">
        <v>145</v>
      </c>
      <c r="D15" s="35">
        <v>124</v>
      </c>
      <c r="E15" s="36">
        <v>104</v>
      </c>
      <c r="G15" s="2"/>
      <c r="H15" s="30">
        <f t="shared" si="2"/>
        <v>50000000</v>
      </c>
      <c r="I15" s="31">
        <f t="shared" si="1"/>
        <v>553350051.53299999</v>
      </c>
      <c r="J15" s="31">
        <f t="shared" si="1"/>
        <v>131.73476085299814</v>
      </c>
      <c r="K15" s="31">
        <f t="shared" si="1"/>
        <v>111.78499694864047</v>
      </c>
      <c r="L15" s="31">
        <f t="shared" si="1"/>
        <v>93.452146826548656</v>
      </c>
      <c r="N15" s="32">
        <f t="shared" si="3"/>
        <v>145</v>
      </c>
      <c r="O15" s="32">
        <f t="shared" si="4"/>
        <v>50000000</v>
      </c>
      <c r="P15" s="33">
        <f t="shared" si="5"/>
        <v>2500000000000000</v>
      </c>
      <c r="Q15" s="34">
        <f t="shared" si="6"/>
        <v>-34.158411110040234</v>
      </c>
    </row>
    <row r="16" spans="2:17">
      <c r="B16" s="26">
        <v>75000000</v>
      </c>
      <c r="C16" s="26">
        <v>153</v>
      </c>
      <c r="D16" s="35">
        <v>131</v>
      </c>
      <c r="E16" s="36">
        <v>110</v>
      </c>
      <c r="G16" s="2"/>
      <c r="H16" s="30">
        <f t="shared" si="2"/>
        <v>75000000</v>
      </c>
      <c r="I16" s="31">
        <f t="shared" si="1"/>
        <v>830025051.53299999</v>
      </c>
      <c r="J16" s="31">
        <f t="shared" si="1"/>
        <v>152.21216061258099</v>
      </c>
      <c r="K16" s="31">
        <f t="shared" si="1"/>
        <v>130.09149657651642</v>
      </c>
      <c r="L16" s="31">
        <f t="shared" si="1"/>
        <v>109.39384013998719</v>
      </c>
      <c r="N16" s="32">
        <f t="shared" si="3"/>
        <v>153</v>
      </c>
      <c r="O16" s="32">
        <f t="shared" si="4"/>
        <v>75000000</v>
      </c>
      <c r="P16" s="33">
        <f t="shared" si="5"/>
        <v>5625000000000000</v>
      </c>
      <c r="Q16" s="34">
        <f t="shared" si="6"/>
        <v>-76.856424485214333</v>
      </c>
    </row>
    <row r="17" spans="2:17">
      <c r="B17" s="26">
        <v>100000000</v>
      </c>
      <c r="C17" s="37">
        <v>159</v>
      </c>
      <c r="D17" s="38">
        <v>136</v>
      </c>
      <c r="E17" s="39">
        <v>115</v>
      </c>
      <c r="G17" s="2"/>
      <c r="H17" s="30">
        <f t="shared" si="2"/>
        <v>100000000</v>
      </c>
      <c r="I17" s="31">
        <f t="shared" si="1"/>
        <v>1106700051.533</v>
      </c>
      <c r="J17" s="31">
        <f t="shared" si="1"/>
        <v>172.68956037216384</v>
      </c>
      <c r="K17" s="31">
        <f t="shared" si="1"/>
        <v>148.39799620439234</v>
      </c>
      <c r="L17" s="31">
        <f t="shared" si="1"/>
        <v>125.33553345342571</v>
      </c>
      <c r="N17" s="32">
        <f t="shared" si="3"/>
        <v>159</v>
      </c>
      <c r="O17" s="32">
        <f t="shared" si="4"/>
        <v>100000000</v>
      </c>
      <c r="P17" s="33">
        <f t="shared" si="5"/>
        <v>1E+16</v>
      </c>
      <c r="Q17" s="34">
        <f t="shared" si="6"/>
        <v>-136.63364307382446</v>
      </c>
    </row>
    <row r="18" spans="2:17">
      <c r="B18" s="40"/>
      <c r="C18" s="41"/>
      <c r="D18" s="41"/>
      <c r="E18" s="42"/>
      <c r="G18" s="2"/>
      <c r="I18" s="43"/>
      <c r="J18" s="43"/>
      <c r="K18" s="43"/>
      <c r="L18" s="43"/>
    </row>
    <row r="19" spans="2:17">
      <c r="G19" s="2" t="s">
        <v>15</v>
      </c>
      <c r="H19" s="30">
        <v>6000000</v>
      </c>
      <c r="I19" s="31">
        <f t="shared" si="1"/>
        <v>66402051.533</v>
      </c>
      <c r="J19" s="31">
        <f t="shared" si="1"/>
        <v>95.694537276132323</v>
      </c>
      <c r="K19" s="31">
        <f t="shared" si="1"/>
        <v>79.56555760357881</v>
      </c>
      <c r="L19" s="31">
        <f t="shared" si="1"/>
        <v>65.394766594896865</v>
      </c>
      <c r="N19" s="2"/>
      <c r="O19" s="12" t="s">
        <v>16</v>
      </c>
      <c r="P19" s="12" t="s">
        <v>17</v>
      </c>
      <c r="Q19" s="12" t="s">
        <v>18</v>
      </c>
    </row>
    <row r="20" spans="2:17">
      <c r="G20" s="2" t="s">
        <v>19</v>
      </c>
      <c r="H20" s="44"/>
      <c r="I20" s="34">
        <f>T35*H19^2+U35*H19+V35*1</f>
        <v>0</v>
      </c>
      <c r="J20" s="34">
        <f>U35*I19^2+V35*I19+W35*1</f>
        <v>0</v>
      </c>
      <c r="N20" s="2"/>
      <c r="O20" s="45" t="e" cm="1" vm="1">
        <f t="array" aca="1" ref="O20" ca="1">LINEST($N$8:$N$17,$O$8:$P$17,TRUE,TRUE)</f>
        <v>#VALUE!</v>
      </c>
      <c r="P20" s="45">
        <f t="array" ref="P20">LINEST($N$8:$N$17,$O$8:$P$17,TRUE,TRUE)</f>
        <v>-1.3663364170748803E-14</v>
      </c>
      <c r="Q20" s="45">
        <f t="array" ref="Q20">LINEST($N$8:$N$17,$O$8:$P$17,TRUE,TRUE)</f>
        <v>-1.3663364170748803E-14</v>
      </c>
    </row>
    <row r="21" spans="2:17">
      <c r="N21" s="46" t="s">
        <v>20</v>
      </c>
      <c r="O21" s="45">
        <f t="array" ref="O21">LINEST($N$8:$N$17,$O$8:$P$17,TRUE,TRUE)</f>
        <v>-1.3663364170748803E-14</v>
      </c>
      <c r="P21" s="45">
        <f t="array" ref="P21">LINEST($N$8:$N$17,$O$8:$P$17,TRUE,TRUE)</f>
        <v>-1.3663364170748803E-14</v>
      </c>
      <c r="Q21" s="45">
        <f t="array" ref="Q21">LINEST($N$8:$N$17,$O$8:$P$17,TRUE,TRUE)</f>
        <v>-1.3663364170748803E-14</v>
      </c>
    </row>
    <row r="22" spans="2:17">
      <c r="G22" s="2"/>
      <c r="N22" s="46" t="s">
        <v>21</v>
      </c>
      <c r="O22" s="45">
        <f t="array" ref="O22">LINEST($N$8:$N$17,$O$8:$P$17,TRUE,TRUE)</f>
        <v>-1.3663364170748803E-14</v>
      </c>
      <c r="P22" s="45">
        <f t="array" ref="P22">LINEST($N$8:$N$17,$O$8:$P$17,TRUE,TRUE)</f>
        <v>-1.3663364170748803E-14</v>
      </c>
      <c r="Q22" s="45">
        <f t="array" ref="Q22">LINEST($N$8:$N$17,$O$8:$P$17,TRUE,TRUE)</f>
        <v>-1.3663364170748803E-14</v>
      </c>
    </row>
    <row r="23" spans="2:17">
      <c r="G23" s="2"/>
      <c r="N23" s="47"/>
      <c r="O23" s="45">
        <f t="array" ref="O23">LINEST($N$8:$N$17,$O$8:$P$17,TRUE,TRUE)</f>
        <v>-1.3663364170748803E-14</v>
      </c>
      <c r="P23" s="45">
        <f t="array" ref="P23">LINEST($N$8:$N$17,$O$8:$P$17,TRUE,TRUE)</f>
        <v>-1.3663364170748803E-14</v>
      </c>
      <c r="Q23" s="45">
        <f t="array" ref="Q23">LINEST($N$8:$N$17,$O$8:$P$17,TRUE,TRUE)</f>
        <v>-1.3663364170748803E-14</v>
      </c>
    </row>
    <row r="24" spans="2:17">
      <c r="G24" s="2"/>
      <c r="N24" s="47"/>
      <c r="O24" s="45">
        <f t="array" ref="O24">LINEST($N$8:$N$17,$O$8:$P$17,TRUE,TRUE)</f>
        <v>-1.3663364170748803E-14</v>
      </c>
      <c r="P24" s="45">
        <f t="array" ref="P24">LINEST($N$8:$N$17,$O$8:$P$17,TRUE,TRUE)</f>
        <v>-1.3663364170748803E-14</v>
      </c>
      <c r="Q24" s="45">
        <f t="array" ref="Q24">LINEST($N$8:$N$17,$O$8:$P$17,TRUE,TRUE)</f>
        <v>-1.3663364170748803E-14</v>
      </c>
    </row>
    <row r="25" spans="2:17">
      <c r="G25" s="2"/>
    </row>
    <row r="26" spans="2:17">
      <c r="G26" s="2"/>
    </row>
    <row r="27" spans="2:17">
      <c r="G27" s="2"/>
    </row>
    <row r="28" spans="2:17">
      <c r="G28" s="2"/>
    </row>
    <row r="29" spans="2:17">
      <c r="G29" s="2"/>
    </row>
    <row r="30" spans="2:17">
      <c r="G30" s="2"/>
    </row>
    <row r="31" spans="2:17">
      <c r="G31" s="2"/>
    </row>
    <row r="32" spans="2:17">
      <c r="G32" s="48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Tabelle2</vt:lpstr>
    </vt:vector>
  </TitlesOfParts>
  <Company>F. Preisig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Alexander</dc:creator>
  <cp:lastModifiedBy>Frank Alexander</cp:lastModifiedBy>
  <dcterms:created xsi:type="dcterms:W3CDTF">2025-12-03T10:11:54Z</dcterms:created>
  <dcterms:modified xsi:type="dcterms:W3CDTF">2025-12-03T10:12:04Z</dcterms:modified>
</cp:coreProperties>
</file>