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U:\Fachliches\AG Ergebnissicht\Test2\Muster\"/>
    </mc:Choice>
  </mc:AlternateContent>
  <xr:revisionPtr revIDLastSave="0" documentId="14_{54B95D47-5018-45A1-8C06-7078A6E17BB1}" xr6:coauthVersionLast="47" xr6:coauthVersionMax="47" xr10:uidLastSave="{00000000-0000-0000-0000-000000000000}"/>
  <bookViews>
    <workbookView xWindow="-28920" yWindow="1140" windowWidth="29040" windowHeight="17520" activeTab="4" xr2:uid="{6EB3D8ED-1C13-4768-8710-77767A2B2C0B}"/>
  </bookViews>
  <sheets>
    <sheet name="P_Var.1" sheetId="1" r:id="rId1"/>
    <sheet name="P_V1_in Formeln" sheetId="12" r:id="rId2"/>
    <sheet name="P_Var.2" sheetId="9" r:id="rId3"/>
    <sheet name="P_V2_in Formeln" sheetId="13" r:id="rId4"/>
    <sheet name="Dashboard" sheetId="14" r:id="rId5"/>
    <sheet name="Listen" sheetId="7" r:id="rId6"/>
  </sheets>
  <calcPr calcId="191029"/>
  <pivotCaches>
    <pivotCache cacheId="14" r:id="rId7"/>
    <pivotCache cacheId="37" r:id="rId8"/>
    <pivotCache cacheId="40" r:id="rId9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2026_HR01_7861841a-8a9d-4c81-8a73-d9c560c6c39d" name="2026_HR01" connection="Abfrage - 2026_HR01"/>
          <x15:modelTable id="2025_JA_df7b1dee-9d8a-494a-9d92-7ffceb722e44" name="2025_JA" connection="Abfrage - 2025_J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4" l="1"/>
  <c r="F20" i="14"/>
  <c r="G12" i="14"/>
  <c r="G13" i="14"/>
  <c r="G14" i="14"/>
  <c r="F13" i="14"/>
  <c r="F14" i="14"/>
  <c r="F12" i="14"/>
  <c r="G16" i="14"/>
  <c r="F16" i="14"/>
  <c r="G20" i="14"/>
  <c r="G7" i="14"/>
  <c r="F7" i="12"/>
  <c r="C22" i="14"/>
  <c r="A22" i="14"/>
  <c r="D21" i="14"/>
  <c r="D23" i="14"/>
  <c r="C23" i="14"/>
  <c r="A23" i="14"/>
  <c r="C21" i="14"/>
  <c r="A21" i="14"/>
  <c r="D22" i="14"/>
  <c r="D19" i="14"/>
  <c r="C19" i="14"/>
  <c r="C18" i="14"/>
  <c r="A18" i="14"/>
  <c r="C17" i="14"/>
  <c r="B19" i="14"/>
  <c r="A19" i="14"/>
  <c r="D18" i="14"/>
  <c r="B18" i="14"/>
  <c r="D17" i="14"/>
  <c r="B17" i="14"/>
  <c r="A17" i="14"/>
  <c r="D9" i="14"/>
  <c r="C9" i="14"/>
  <c r="D12" i="14"/>
  <c r="A8" i="14"/>
  <c r="A9" i="14"/>
  <c r="C8" i="14"/>
  <c r="D14" i="14"/>
  <c r="D13" i="14"/>
  <c r="D8" i="14"/>
  <c r="A6" i="12"/>
  <c r="B6" i="12"/>
  <c r="C6" i="12"/>
  <c r="D6" i="12"/>
  <c r="E6" i="12"/>
  <c r="G11" i="14" l="1"/>
  <c r="F6" i="12"/>
  <c r="F5" i="12"/>
  <c r="H5" i="13"/>
  <c r="H4" i="13"/>
  <c r="H3" i="13"/>
  <c r="F4" i="13"/>
  <c r="A11" i="13"/>
  <c r="C8" i="13"/>
  <c r="E5" i="13"/>
  <c r="U3" i="13"/>
  <c r="I3" i="13"/>
  <c r="G9" i="13"/>
  <c r="B8" i="13"/>
  <c r="D5" i="13"/>
  <c r="B9" i="13"/>
  <c r="U9" i="13"/>
  <c r="I9" i="13"/>
  <c r="F9" i="13"/>
  <c r="A8" i="13"/>
  <c r="C5" i="13"/>
  <c r="S3" i="13"/>
  <c r="S11" i="13" s="1"/>
  <c r="E9" i="13"/>
  <c r="G7" i="13"/>
  <c r="B5" i="13"/>
  <c r="R3" i="13"/>
  <c r="R11" i="13" s="1"/>
  <c r="S9" i="13"/>
  <c r="D9" i="13"/>
  <c r="F7" i="13"/>
  <c r="A5" i="13"/>
  <c r="Q3" i="13"/>
  <c r="Q11" i="13" s="1"/>
  <c r="R9" i="13"/>
  <c r="C9" i="13"/>
  <c r="E7" i="13"/>
  <c r="G4" i="13"/>
  <c r="P3" i="13"/>
  <c r="P11" i="13" s="1"/>
  <c r="Q9" i="13"/>
  <c r="U7" i="13"/>
  <c r="I7" i="13"/>
  <c r="P9" i="13"/>
  <c r="A9" i="13"/>
  <c r="C7" i="13"/>
  <c r="E4" i="13"/>
  <c r="N3" i="13"/>
  <c r="N11" i="13" s="1"/>
  <c r="M3" i="13"/>
  <c r="U4" i="13"/>
  <c r="E8" i="13"/>
  <c r="P7" i="13"/>
  <c r="F5" i="13"/>
  <c r="T3" i="13"/>
  <c r="M11" i="13"/>
  <c r="S7" i="13"/>
  <c r="G8" i="13"/>
  <c r="B7" i="13"/>
  <c r="D4" i="13"/>
  <c r="M9" i="13"/>
  <c r="G5" i="13"/>
  <c r="B4" i="13"/>
  <c r="R5" i="13"/>
  <c r="T4" i="13"/>
  <c r="A4" i="13"/>
  <c r="O3" i="13"/>
  <c r="N9" i="13"/>
  <c r="P8" i="13"/>
  <c r="R7" i="13"/>
  <c r="T5" i="13"/>
  <c r="F8" i="13"/>
  <c r="A7" i="13"/>
  <c r="C4" i="13"/>
  <c r="L3" i="13"/>
  <c r="Q7" i="13"/>
  <c r="I4" i="13"/>
  <c r="K3" i="13"/>
  <c r="N8" i="13"/>
  <c r="D8" i="13"/>
  <c r="J3" i="13"/>
  <c r="M4" i="13"/>
  <c r="D7" i="13"/>
  <c r="I4" i="12"/>
  <c r="V3" i="12"/>
  <c r="Q4" i="12"/>
  <c r="C7" i="12"/>
  <c r="E10" i="12"/>
  <c r="V10" i="12"/>
  <c r="J10" i="12"/>
  <c r="D10" i="12"/>
  <c r="B7" i="12"/>
  <c r="N5" i="12"/>
  <c r="P4" i="12"/>
  <c r="AF3" i="12"/>
  <c r="T3" i="12"/>
  <c r="H3" i="12"/>
  <c r="K5" i="12"/>
  <c r="Q3" i="12"/>
  <c r="F10" i="12"/>
  <c r="J5" i="12"/>
  <c r="P3" i="12"/>
  <c r="A13" i="12"/>
  <c r="I5" i="12"/>
  <c r="O3" i="12"/>
  <c r="AF13" i="12"/>
  <c r="AB10" i="12"/>
  <c r="C9" i="12"/>
  <c r="Z3" i="12"/>
  <c r="S5" i="12"/>
  <c r="Y3" i="12"/>
  <c r="N10" i="12"/>
  <c r="C11" i="12"/>
  <c r="H4" i="12"/>
  <c r="M10" i="12"/>
  <c r="Q5" i="12"/>
  <c r="W3" i="12"/>
  <c r="L10" i="12"/>
  <c r="R4" i="12"/>
  <c r="W10" i="12"/>
  <c r="AG3" i="12"/>
  <c r="Y13" i="12"/>
  <c r="AG10" i="12"/>
  <c r="U10" i="12"/>
  <c r="I10" i="12"/>
  <c r="C10" i="12"/>
  <c r="A7" i="12"/>
  <c r="M5" i="12"/>
  <c r="M13" i="12" s="1"/>
  <c r="O4" i="12"/>
  <c r="AE3" i="12"/>
  <c r="S3" i="12"/>
  <c r="G3" i="12"/>
  <c r="K13" i="12"/>
  <c r="G10" i="12"/>
  <c r="AC3" i="12"/>
  <c r="J13" i="12"/>
  <c r="AD10" i="12"/>
  <c r="AB3" i="12"/>
  <c r="AG13" i="12"/>
  <c r="AC10" i="12"/>
  <c r="D9" i="12"/>
  <c r="K4" i="12"/>
  <c r="T13" i="12"/>
  <c r="P10" i="12"/>
  <c r="E11" i="12"/>
  <c r="H5" i="12"/>
  <c r="N3" i="12"/>
  <c r="S13" i="12"/>
  <c r="O10" i="12"/>
  <c r="B9" i="12"/>
  <c r="M3" i="12"/>
  <c r="V11" i="12"/>
  <c r="Z10" i="12"/>
  <c r="R5" i="12"/>
  <c r="R13" i="12" s="1"/>
  <c r="X3" i="12"/>
  <c r="U11" i="12"/>
  <c r="I11" i="12"/>
  <c r="B11" i="12"/>
  <c r="S4" i="12"/>
  <c r="K3" i="12"/>
  <c r="T11" i="12"/>
  <c r="X10" i="12"/>
  <c r="A11" i="12"/>
  <c r="P5" i="12"/>
  <c r="J3" i="12"/>
  <c r="AE11" i="12"/>
  <c r="U3" i="12"/>
  <c r="X13" i="12"/>
  <c r="AB11" i="12"/>
  <c r="P11" i="12"/>
  <c r="AF10" i="12"/>
  <c r="T10" i="12"/>
  <c r="H10" i="12"/>
  <c r="B10" i="12"/>
  <c r="L5" i="12"/>
  <c r="L13" i="12" s="1"/>
  <c r="N4" i="12"/>
  <c r="AD3" i="12"/>
  <c r="R3" i="12"/>
  <c r="F3" i="12"/>
  <c r="W13" i="12"/>
  <c r="AE10" i="12"/>
  <c r="S10" i="12"/>
  <c r="AE6" i="12"/>
  <c r="A10" i="12"/>
  <c r="M4" i="12"/>
  <c r="Z11" i="12"/>
  <c r="R10" i="12"/>
  <c r="R6" i="12"/>
  <c r="E9" i="12"/>
  <c r="L4" i="12"/>
  <c r="U13" i="12"/>
  <c r="Y11" i="12"/>
  <c r="Q10" i="12"/>
  <c r="I9" i="12"/>
  <c r="AC6" i="12"/>
  <c r="AA3" i="12"/>
  <c r="AA13" i="12" s="1"/>
  <c r="H13" i="12"/>
  <c r="X11" i="12"/>
  <c r="AF9" i="12"/>
  <c r="P6" i="12"/>
  <c r="J4" i="12"/>
  <c r="AE13" i="12"/>
  <c r="W11" i="12"/>
  <c r="K11" i="12"/>
  <c r="AA10" i="12"/>
  <c r="S9" i="12"/>
  <c r="D11" i="12"/>
  <c r="G5" i="12"/>
  <c r="G13" i="12" s="1"/>
  <c r="AD13" i="12"/>
  <c r="J11" i="12"/>
  <c r="AD9" i="12"/>
  <c r="Z6" i="12"/>
  <c r="A9" i="12"/>
  <c r="F13" i="12"/>
  <c r="L3" i="12"/>
  <c r="Q13" i="12"/>
  <c r="Y10" i="12"/>
  <c r="Q9" i="12"/>
  <c r="Y6" i="12"/>
  <c r="E7" i="12"/>
  <c r="G4" i="12"/>
  <c r="P13" i="12"/>
  <c r="H11" i="12"/>
  <c r="AB9" i="12"/>
  <c r="AF7" i="12"/>
  <c r="X6" i="12"/>
  <c r="D7" i="12"/>
  <c r="F4" i="12"/>
  <c r="S11" i="12"/>
  <c r="K10" i="12"/>
  <c r="S7" i="12"/>
  <c r="O5" i="12"/>
  <c r="I3" i="12"/>
  <c r="I13" i="12"/>
  <c r="V13" i="12"/>
  <c r="N13" i="12"/>
  <c r="Z13" i="12"/>
  <c r="AB13" i="12"/>
  <c r="O13" i="12"/>
  <c r="AC13" i="12"/>
  <c r="L11" i="12"/>
  <c r="M11" i="12"/>
  <c r="O11" i="12"/>
  <c r="Q11" i="12"/>
  <c r="AC11" i="12"/>
  <c r="AF11" i="12"/>
  <c r="AG11" i="12"/>
  <c r="N11" i="12"/>
  <c r="AA11" i="12"/>
  <c r="F11" i="12"/>
  <c r="R11" i="12"/>
  <c r="AD11" i="12"/>
  <c r="G11" i="12"/>
  <c r="H6" i="12"/>
  <c r="T6" i="12"/>
  <c r="AF6" i="12"/>
  <c r="K6" i="12"/>
  <c r="N6" i="12"/>
  <c r="AA6" i="12"/>
  <c r="Q6" i="12"/>
  <c r="AD6" i="12"/>
  <c r="G6" i="12"/>
  <c r="I6" i="12"/>
  <c r="U6" i="12"/>
  <c r="AG6" i="12"/>
  <c r="W6" i="12"/>
  <c r="L6" i="12"/>
  <c r="M6" i="12"/>
  <c r="O6" i="12"/>
  <c r="AB6" i="12"/>
  <c r="S6" i="12"/>
  <c r="J6" i="12"/>
  <c r="V6" i="12"/>
  <c r="J9" i="12"/>
  <c r="K9" i="12"/>
  <c r="L9" i="12"/>
  <c r="X9" i="12"/>
  <c r="O9" i="12"/>
  <c r="P9" i="12"/>
  <c r="AC9" i="12"/>
  <c r="R9" i="12"/>
  <c r="G9" i="12"/>
  <c r="H9" i="12"/>
  <c r="U9" i="12"/>
  <c r="V9" i="12"/>
  <c r="M9" i="12"/>
  <c r="Y9" i="12"/>
  <c r="F9" i="12"/>
  <c r="AE9" i="12"/>
  <c r="T9" i="12"/>
  <c r="AG9" i="12"/>
  <c r="W9" i="12"/>
  <c r="N9" i="12"/>
  <c r="Z9" i="12"/>
  <c r="AA9" i="12"/>
  <c r="I7" i="12"/>
  <c r="V7" i="12"/>
  <c r="K7" i="12"/>
  <c r="X7" i="12"/>
  <c r="P7" i="12"/>
  <c r="AB7" i="12"/>
  <c r="H7" i="12"/>
  <c r="U7" i="12"/>
  <c r="L7" i="12"/>
  <c r="Y7" i="12"/>
  <c r="O7" i="12"/>
  <c r="AA7" i="12"/>
  <c r="Q7" i="12"/>
  <c r="AC7" i="12"/>
  <c r="G7" i="12"/>
  <c r="T7" i="12"/>
  <c r="AG7" i="12"/>
  <c r="J7" i="12"/>
  <c r="W7" i="12"/>
  <c r="M7" i="12"/>
  <c r="N7" i="12"/>
  <c r="Z7" i="12"/>
  <c r="R7" i="12"/>
  <c r="AD7" i="12"/>
  <c r="AE7" i="12"/>
  <c r="I11" i="13"/>
  <c r="U11" i="13"/>
  <c r="J9" i="13"/>
  <c r="K9" i="13"/>
  <c r="L7" i="13"/>
  <c r="M7" i="13"/>
  <c r="N7" i="13"/>
  <c r="O7" i="13"/>
  <c r="N4" i="13"/>
  <c r="O4" i="13"/>
  <c r="P4" i="13"/>
  <c r="Q4" i="13"/>
  <c r="R4" i="13"/>
  <c r="S4" i="13"/>
  <c r="T7" i="13"/>
  <c r="T9" i="13"/>
  <c r="T11" i="13"/>
  <c r="Q8" i="13"/>
  <c r="O8" i="13"/>
  <c r="R8" i="13"/>
  <c r="S8" i="13"/>
  <c r="H8" i="13"/>
  <c r="T8" i="13"/>
  <c r="I8" i="13"/>
  <c r="U8" i="13"/>
  <c r="J8" i="13"/>
  <c r="K8" i="13"/>
  <c r="L8" i="13"/>
  <c r="M8" i="13"/>
  <c r="S5" i="13"/>
  <c r="I5" i="13"/>
  <c r="U5" i="13"/>
  <c r="J5" i="13"/>
  <c r="K5" i="13"/>
  <c r="L5" i="13"/>
  <c r="M5" i="13"/>
  <c r="N5" i="13"/>
  <c r="O5" i="13"/>
  <c r="P5" i="13"/>
  <c r="Q5" i="13"/>
  <c r="H7" i="13"/>
  <c r="H9" i="13"/>
  <c r="H11" i="13"/>
  <c r="O9" i="13"/>
  <c r="O11" i="13"/>
  <c r="L11" i="13"/>
  <c r="L9" i="13"/>
  <c r="L4" i="13"/>
  <c r="K11" i="13"/>
  <c r="K4" i="13"/>
  <c r="K7" i="13"/>
  <c r="J4" i="13"/>
  <c r="J11" i="13"/>
  <c r="J7" i="13"/>
  <c r="F11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Winter, Kirsten</author>
  </authors>
  <commentList>
    <comment ref="F6" authorId="0" shapeId="0" xr:uid="{9EB1ECA2-2BB2-4C0A-9858-A53C37C9A598}">
      <text>
        <r>
          <rPr>
            <b/>
            <sz val="9"/>
            <color indexed="81"/>
            <rFont val="Segoe UI"/>
            <charset val="1"/>
          </rPr>
          <t>Winter, Kirsten:</t>
        </r>
        <r>
          <rPr>
            <sz val="9"/>
            <color indexed="81"/>
            <rFont val="Segoe UI"/>
            <charset val="1"/>
          </rPr>
          <t xml:space="preserve">
Bezug in Originalformel durch Cubeelementformeln aus Zelle G6 und H5 ersetzt.</t>
        </r>
      </text>
    </comment>
    <comment ref="H6" authorId="0" shapeId="0" xr:uid="{0AF65649-CC5C-4BD9-88AB-64F18CD07402}">
      <text>
        <r>
          <rPr>
            <b/>
            <sz val="9"/>
            <color indexed="81"/>
            <rFont val="Segoe UI"/>
            <charset val="1"/>
          </rPr>
          <t>Winter, Kirsten:</t>
        </r>
        <r>
          <rPr>
            <sz val="9"/>
            <color indexed="81"/>
            <rFont val="Segoe UI"/>
            <charset val="1"/>
          </rPr>
          <t xml:space="preserve">
Standardformel</t>
        </r>
      </text>
    </comment>
    <comment ref="F7" authorId="0" shapeId="0" xr:uid="{14CB3992-3C23-4866-A622-241254FE7A17}">
      <text>
        <r>
          <rPr>
            <b/>
            <sz val="9"/>
            <color indexed="81"/>
            <rFont val="Segoe UI"/>
            <charset val="1"/>
          </rPr>
          <t>Winter, Kirsten:</t>
        </r>
        <r>
          <rPr>
            <sz val="9"/>
            <color indexed="81"/>
            <rFont val="Segoe UI"/>
            <charset val="1"/>
          </rPr>
          <t xml:space="preserve">
Bezug in Originalformel durch Cubeelementformeln aus Zelle E7 und H5 ersetzt.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Winter, Kirsten</author>
  </authors>
  <commentList>
    <comment ref="H4" authorId="0" shapeId="0" xr:uid="{CF9DF1B3-43A4-4BBB-9E06-81169CE2E97A}">
      <text>
        <r>
          <rPr>
            <b/>
            <sz val="9"/>
            <color indexed="81"/>
            <rFont val="Segoe UI"/>
            <charset val="1"/>
          </rPr>
          <t>Winter, Kirsten:</t>
        </r>
        <r>
          <rPr>
            <sz val="9"/>
            <color indexed="81"/>
            <rFont val="Segoe UI"/>
            <charset val="1"/>
          </rPr>
          <t xml:space="preserve">
Bezug in Originalformel durch Cubeelementformeln aus Zelle G4 und H3 ersetzt.</t>
        </r>
      </text>
    </comment>
    <comment ref="J4" authorId="0" shapeId="0" xr:uid="{724FC68D-AB70-4420-85E6-A7773DC7EA5A}">
      <text>
        <r>
          <rPr>
            <b/>
            <sz val="9"/>
            <color indexed="81"/>
            <rFont val="Segoe UI"/>
            <charset val="1"/>
          </rPr>
          <t>Winter, Kirsten:</t>
        </r>
        <r>
          <rPr>
            <sz val="9"/>
            <color indexed="81"/>
            <rFont val="Segoe UI"/>
            <charset val="1"/>
          </rPr>
          <t xml:space="preserve">
Standardformel</t>
        </r>
      </text>
    </comment>
    <comment ref="H5" authorId="0" shapeId="0" xr:uid="{AF1B4131-E432-4838-98B6-4DBEC16BF01B}">
      <text>
        <r>
          <rPr>
            <b/>
            <sz val="9"/>
            <color indexed="81"/>
            <rFont val="Segoe UI"/>
            <charset val="1"/>
          </rPr>
          <t>Winter, Kirsten:</t>
        </r>
        <r>
          <rPr>
            <sz val="9"/>
            <color indexed="81"/>
            <rFont val="Segoe UI"/>
            <charset val="1"/>
          </rPr>
          <t xml:space="preserve">
Bezug in Originalformel durch Cubeelementformeln aus Zelle G5 und H3 ersetzt.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D96B903-67CA-45FF-B169-2AE65A12ACC5}" name="Abfrage - 2025_JA" description="Verbindung mit der Abfrage '2025_JA' in der Arbeitsmappe." type="100" refreshedVersion="8" minRefreshableVersion="5">
    <extLst>
      <ext xmlns:x15="http://schemas.microsoft.com/office/spreadsheetml/2010/11/main" uri="{DE250136-89BD-433C-8126-D09CA5730AF9}">
        <x15:connection id="22fb60c3-2ff7-419c-9ad1-8e77af98add7"/>
      </ext>
    </extLst>
  </connection>
  <connection id="2" xr16:uid="{2572EE95-37EC-4A1A-AAA3-950676F9DBD2}" name="Abfrage - 2026_HR01" description="Verbindung mit der Abfrage '2026_HR01' in der Arbeitsmappe." type="100" refreshedVersion="8" minRefreshableVersion="5">
    <extLst>
      <ext xmlns:x15="http://schemas.microsoft.com/office/spreadsheetml/2010/11/main" uri="{DE250136-89BD-433C-8126-D09CA5730AF9}">
        <x15:connection id="c4d15bc7-9aac-4abf-9f79-3cbadf760f3e"/>
      </ext>
    </extLst>
  </connection>
  <connection id="3" xr16:uid="{BB9EACD4-A99B-4E96-9A7F-194520F92797}" keepAlive="1" name="ThisWorkbookDataModel" description="Daten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2">
    <s v="ThisWorkbookDataModel"/>
    <s v="[Measures].[Summe von Abteilung 12]"/>
    <s v="[Measures].[Summe von Abteilung 3]"/>
    <s v="[Measures].[Summe von Abteilung 2]"/>
    <s v="[Measures].[Summe von Abteilung 14]"/>
    <s v="[Measures].[Summe von Abteilung 13]"/>
    <s v="[Measures].[Summe von Abteilung 11]"/>
    <s v="[Measures].[Summe von Abteilung 1]"/>
    <s v="[Measures].[Summe von Abteilung 10]"/>
    <s v="[Measures].[Summe von Abteilung 5]"/>
    <s v="[Measures].[Summe von Bereich KLM]"/>
    <s v="[Measures].[Summe von Abteilung 6]"/>
    <s v="[Measures].[Summe von Abteilung 4]"/>
    <s v="[Measures].[Summe von Bereich ABC]"/>
    <s v="[Measures].[Summe von Abteilung 15]"/>
    <s v="[2026_HR01].[Periode].&amp;[HR 01]"/>
    <s v="[2026_HR01].[Projektgruppe].&amp;"/>
    <s v="[2026_HR01].[Projektgruppe].&amp;[sichere Projekte]"/>
    <s v="[2026_HR01].[Kostenarten].&amp;[Sachaufwand]"/>
    <s v="[2026_HR01].[Kategorie].&amp;[Forschungsprojekte]"/>
    <s v="[2026_HR01].[Bezeichnung].&amp;[Roh-/Hilfs-/Betriebsstoffe]"/>
    <s v="[2026_HR01].[Bezeichnung].&amp;[Energie/Wasser]"/>
    <s v="[2026_HR01].[Kostenarten].&amp;[Kennzahlen]"/>
    <s v="[2026_HR01].[Jahr].&amp;[2026]"/>
    <s v="[2026_HR01].[Bezeichnung].&amp;[Reisen]"/>
    <s v="[2026_HR01].[Kategorie].&amp;[Anzahl Mitarbeiter nTVöD]"/>
    <s v="[2026_HR01].[Kategorie].&amp;[Anzahl Mitarbeiter TVöD]"/>
    <s v="[2026_HR01].[Bezeichnung].&amp;[FTE TVÖD]"/>
    <s v="[2026_HR01].[Kostenarten].[All]"/>
    <s v="[2026_HR01].[Bezeichnung].&amp;[FTE Hiwis]"/>
    <s v="[2026_HR01].[Jahr].[All]"/>
    <s v="[2026_HR01].[Haushalt].&amp;[K]"/>
  </metadataStrings>
  <mdxMetadata count="318">
    <mdx n="0" f="m">
      <t c="1">
        <n x="1"/>
      </t>
    </mdx>
    <mdx n="0" f="m">
      <t c="1">
        <n x="2"/>
      </t>
    </mdx>
    <mdx n="0" f="m">
      <t c="1">
        <n x="3"/>
      </t>
    </mdx>
    <mdx n="0" f="m">
      <t c="1">
        <n x="4"/>
      </t>
    </mdx>
    <mdx n="0" f="m">
      <t c="1">
        <n x="5"/>
      </t>
    </mdx>
    <mdx n="0" f="m">
      <t c="1">
        <n x="6"/>
      </t>
    </mdx>
    <mdx n="0" f="m">
      <t c="1">
        <n x="7"/>
      </t>
    </mdx>
    <mdx n="0" f="m">
      <t c="1">
        <n x="8"/>
      </t>
    </mdx>
    <mdx n="0" f="m">
      <t c="1">
        <n x="9"/>
      </t>
    </mdx>
    <mdx n="0" f="m">
      <t c="1">
        <n x="10"/>
      </t>
    </mdx>
    <mdx n="0" f="m">
      <t c="1">
        <n x="11"/>
      </t>
    </mdx>
    <mdx n="0" f="m">
      <t c="1">
        <n x="12"/>
      </t>
    </mdx>
    <mdx n="0" f="m">
      <t c="1">
        <n x="13"/>
      </t>
    </mdx>
    <mdx n="0" f="m">
      <t c="1">
        <n x="14"/>
      </t>
    </mdx>
    <mdx n="0" f="m">
      <t c="1">
        <n x="18"/>
      </t>
    </mdx>
    <mdx n="0" f="m">
      <t c="2">
        <n x="18"/>
        <n x="17"/>
      </t>
    </mdx>
    <mdx n="0" f="m">
      <t c="3">
        <n x="18"/>
        <n x="17"/>
        <n x="19"/>
      </t>
    </mdx>
    <mdx n="0" f="m">
      <t c="4">
        <n x="18"/>
        <n x="17"/>
        <n x="19"/>
        <n x="21"/>
      </t>
    </mdx>
    <mdx n="0" f="m">
      <t c="1">
        <n x="22"/>
      </t>
    </mdx>
    <mdx n="0" f="m">
      <t c="3">
        <n x="23"/>
        <n x="15"/>
        <n x="3"/>
      </t>
    </mdx>
    <mdx n="0" f="m">
      <t c="2">
        <n x="23"/>
        <n x="15"/>
      </t>
    </mdx>
    <mdx n="0" f="m">
      <t c="1">
        <n x="23"/>
      </t>
    </mdx>
    <mdx n="0" f="m">
      <t c="2">
        <n x="22"/>
        <n x="16"/>
      </t>
    </mdx>
    <mdx n="0" f="m">
      <t c="3">
        <n x="23"/>
        <n x="15"/>
        <n x="10"/>
      </t>
    </mdx>
    <mdx n="0" f="m">
      <t c="3">
        <n x="22"/>
        <n x="16"/>
        <n x="25"/>
      </t>
    </mdx>
    <mdx n="0" f="m">
      <t c="3">
        <n x="23"/>
        <n x="15"/>
        <n x="2"/>
      </t>
    </mdx>
    <mdx n="0" f="m">
      <t c="3">
        <n x="23"/>
        <n x="15"/>
        <n x="7"/>
      </t>
    </mdx>
    <mdx n="0" f="m">
      <t c="4">
        <n x="18"/>
        <n x="17"/>
        <n x="19"/>
        <n x="20"/>
      </t>
    </mdx>
    <mdx n="0" f="m">
      <t c="3">
        <n x="23"/>
        <n x="15"/>
        <n x="14"/>
      </t>
    </mdx>
    <mdx n="0" f="m">
      <t c="3">
        <n x="23"/>
        <n x="15"/>
        <n x="1"/>
      </t>
    </mdx>
    <mdx n="0" f="m">
      <t c="3">
        <n x="23"/>
        <n x="15"/>
        <n x="13"/>
      </t>
    </mdx>
    <mdx n="0" f="m">
      <t c="3">
        <n x="23"/>
        <n x="15"/>
        <n x="4"/>
      </t>
    </mdx>
    <mdx n="0" f="m">
      <t c="3">
        <n x="23"/>
        <n x="15"/>
        <n x="5"/>
      </t>
    </mdx>
    <mdx n="0" f="m">
      <t c="3">
        <n x="23"/>
        <n x="15"/>
        <n x="9"/>
      </t>
    </mdx>
    <mdx n="0" f="m">
      <t c="1">
        <n x="28"/>
      </t>
    </mdx>
    <mdx n="0" f="m">
      <t c="3">
        <n x="23"/>
        <n x="15"/>
        <n x="12"/>
      </t>
    </mdx>
    <mdx n="0" f="m">
      <t c="4">
        <n x="22"/>
        <n x="16"/>
        <n x="26"/>
        <n x="27"/>
      </t>
    </mdx>
    <mdx n="0" f="m">
      <t c="4">
        <n x="22"/>
        <n x="16"/>
        <n x="25"/>
        <n x="29"/>
      </t>
    </mdx>
    <mdx n="0" f="m">
      <t c="3">
        <n x="23"/>
        <n x="15"/>
        <n x="6"/>
      </t>
    </mdx>
    <mdx n="0" f="m">
      <t c="4">
        <n x="18"/>
        <n x="17"/>
        <n x="19"/>
        <n x="24"/>
      </t>
    </mdx>
    <mdx n="0" f="m">
      <t c="3">
        <n x="23"/>
        <n x="15"/>
        <n x="8"/>
      </t>
    </mdx>
    <mdx n="0" f="m">
      <t c="3">
        <n x="22"/>
        <n x="16"/>
        <n x="26"/>
      </t>
    </mdx>
    <mdx n="0" f="m">
      <t c="3">
        <n x="23"/>
        <n x="15"/>
        <n x="11"/>
      </t>
    </mdx>
    <mdx n="0" f="v">
      <t c="4">
        <n x="28"/>
        <n x="23"/>
        <n x="15"/>
        <n x="3"/>
      </t>
    </mdx>
    <mdx n="0" f="v">
      <t c="4">
        <n x="28"/>
        <n x="23"/>
        <n x="15"/>
        <n x="5"/>
      </t>
    </mdx>
    <mdx n="0" f="v">
      <t c="2">
        <n x="28"/>
        <n x="12"/>
      </t>
    </mdx>
    <mdx n="0" f="v">
      <t c="2">
        <n x="28"/>
        <n x="10"/>
      </t>
    </mdx>
    <mdx n="0" f="v">
      <t c="4">
        <n x="28"/>
        <n x="23"/>
        <n x="15"/>
        <n x="7"/>
      </t>
    </mdx>
    <mdx n="0" f="v">
      <t c="2">
        <n x="28"/>
        <n x="6"/>
      </t>
    </mdx>
    <mdx n="0" f="v">
      <t c="2">
        <n x="28"/>
        <n x="4"/>
      </t>
    </mdx>
    <mdx n="0" f="v">
      <t c="4">
        <n x="28"/>
        <n x="23"/>
        <n x="15"/>
        <n x="2"/>
      </t>
    </mdx>
    <mdx n="0" f="v">
      <t c="4">
        <n x="28"/>
        <n x="23"/>
        <n x="15"/>
        <n x="12"/>
      </t>
    </mdx>
    <mdx n="0" f="v">
      <t c="4">
        <n x="28"/>
        <n x="23"/>
        <n x="15"/>
        <n x="11"/>
      </t>
    </mdx>
    <mdx n="0" f="v">
      <t c="4">
        <n x="28"/>
        <n x="23"/>
        <n x="15"/>
        <n x="6"/>
      </t>
    </mdx>
    <mdx n="0" f="v">
      <t c="2">
        <n x="28"/>
        <n x="1"/>
      </t>
    </mdx>
    <mdx n="0" f="v">
      <t c="4">
        <n x="28"/>
        <n x="23"/>
        <n x="15"/>
        <n x="4"/>
      </t>
    </mdx>
    <mdx n="0" f="v">
      <t c="4">
        <n x="28"/>
        <n x="23"/>
        <n x="15"/>
        <n x="14"/>
      </t>
    </mdx>
    <mdx n="0" f="v">
      <t c="2">
        <n x="28"/>
        <n x="13"/>
      </t>
    </mdx>
    <mdx n="0" f="v">
      <t c="2">
        <n x="28"/>
        <n x="7"/>
      </t>
    </mdx>
    <mdx n="0" f="v">
      <t c="4">
        <n x="28"/>
        <n x="23"/>
        <n x="15"/>
        <n x="13"/>
      </t>
    </mdx>
    <mdx n="0" f="v">
      <t c="2">
        <n x="28"/>
        <n x="3"/>
      </t>
    </mdx>
    <mdx n="0" f="v">
      <t c="4">
        <n x="28"/>
        <n x="23"/>
        <n x="15"/>
        <n x="9"/>
      </t>
    </mdx>
    <mdx n="0" f="v">
      <t c="2">
        <n x="28"/>
        <n x="2"/>
      </t>
    </mdx>
    <mdx n="0" f="v">
      <t c="4">
        <n x="28"/>
        <n x="23"/>
        <n x="15"/>
        <n x="10"/>
      </t>
    </mdx>
    <mdx n="0" f="v">
      <t c="2">
        <n x="28"/>
        <n x="9"/>
      </t>
    </mdx>
    <mdx n="0" f="v">
      <t c="4">
        <n x="28"/>
        <n x="23"/>
        <n x="15"/>
        <n x="8"/>
      </t>
    </mdx>
    <mdx n="0" f="v">
      <t c="2">
        <n x="28"/>
        <n x="11"/>
      </t>
    </mdx>
    <mdx n="0" f="v">
      <t c="4">
        <n x="28"/>
        <n x="23"/>
        <n x="15"/>
        <n x="1"/>
      </t>
    </mdx>
    <mdx n="0" f="v">
      <t c="2">
        <n x="28"/>
        <n x="8"/>
      </t>
    </mdx>
    <mdx n="0" f="v">
      <t c="2">
        <n x="28"/>
        <n x="5"/>
      </t>
    </mdx>
    <mdx n="0" f="v">
      <t c="2">
        <n x="28"/>
        <n x="14"/>
      </t>
    </mdx>
    <mdx n="0" f="m">
      <t c="3">
        <n x="23"/>
        <n x="15"/>
        <n x="22"/>
      </t>
    </mdx>
    <mdx n="0" f="m">
      <t c="4">
        <n x="23"/>
        <n x="15"/>
        <n x="22"/>
        <n x="16"/>
      </t>
    </mdx>
    <mdx n="0" f="m">
      <t c="5">
        <n x="23"/>
        <n x="15"/>
        <n x="22"/>
        <n x="16"/>
        <n x="25"/>
      </t>
    </mdx>
    <mdx n="0" f="m">
      <t c="6">
        <n x="23"/>
        <n x="15"/>
        <n x="22"/>
        <n x="16"/>
        <n x="25"/>
        <n x="29"/>
      </t>
    </mdx>
    <mdx n="0" f="m">
      <t c="5">
        <n x="23"/>
        <n x="15"/>
        <n x="22"/>
        <n x="16"/>
        <n x="26"/>
      </t>
    </mdx>
    <mdx n="0" f="m">
      <t c="6">
        <n x="23"/>
        <n x="15"/>
        <n x="22"/>
        <n x="16"/>
        <n x="26"/>
        <n x="27"/>
      </t>
    </mdx>
    <mdx n="0" f="m">
      <t c="3">
        <n x="23"/>
        <n x="15"/>
        <n x="18"/>
      </t>
    </mdx>
    <mdx n="0" f="m">
      <t c="4">
        <n x="23"/>
        <n x="15"/>
        <n x="18"/>
        <n x="17"/>
      </t>
    </mdx>
    <mdx n="0" f="m">
      <t c="5">
        <n x="23"/>
        <n x="15"/>
        <n x="18"/>
        <n x="17"/>
        <n x="19"/>
      </t>
    </mdx>
    <mdx n="0" f="m">
      <t c="6">
        <n x="23"/>
        <n x="15"/>
        <n x="18"/>
        <n x="17"/>
        <n x="19"/>
        <n x="21"/>
      </t>
    </mdx>
    <mdx n="0" f="m">
      <t c="6">
        <n x="23"/>
        <n x="15"/>
        <n x="18"/>
        <n x="17"/>
        <n x="19"/>
        <n x="24"/>
      </t>
    </mdx>
    <mdx n="0" f="m">
      <t c="6">
        <n x="23"/>
        <n x="15"/>
        <n x="18"/>
        <n x="17"/>
        <n x="19"/>
        <n x="20"/>
      </t>
    </mdx>
    <mdx n="0" f="m">
      <t c="1">
        <n x="30"/>
      </t>
    </mdx>
    <mdx n="0" f="v">
      <t c="2">
        <n x="30"/>
        <n x="13"/>
      </t>
    </mdx>
    <mdx n="0" f="v">
      <t c="2">
        <n x="30"/>
        <n x="7"/>
      </t>
    </mdx>
    <mdx n="0" f="v">
      <t c="2">
        <n x="30"/>
        <n x="11"/>
      </t>
    </mdx>
    <mdx n="0" f="v">
      <t c="2">
        <n x="30"/>
        <n x="10"/>
      </t>
    </mdx>
    <mdx n="0" f="v">
      <t c="2">
        <n x="30"/>
        <n x="5"/>
      </t>
    </mdx>
    <mdx n="0" f="v">
      <t c="2">
        <n x="30"/>
        <n x="4"/>
      </t>
    </mdx>
    <mdx n="0" f="v">
      <t c="2">
        <n x="30"/>
        <n x="14"/>
      </t>
    </mdx>
    <mdx n="0" f="v">
      <t c="2">
        <n x="30"/>
        <n x="3"/>
      </t>
    </mdx>
    <mdx n="0" f="v">
      <t c="2">
        <n x="30"/>
        <n x="2"/>
      </t>
    </mdx>
    <mdx n="0" f="v">
      <t c="2">
        <n x="30"/>
        <n x="12"/>
      </t>
    </mdx>
    <mdx n="0" f="v">
      <t c="2">
        <n x="30"/>
        <n x="9"/>
      </t>
    </mdx>
    <mdx n="0" f="v">
      <t c="2">
        <n x="30"/>
        <n x="8"/>
      </t>
    </mdx>
    <mdx n="0" f="v">
      <t c="2">
        <n x="30"/>
        <n x="6"/>
      </t>
    </mdx>
    <mdx n="0" f="v">
      <t c="2">
        <n x="30"/>
        <n x="1"/>
      </t>
    </mdx>
    <mdx n="0" f="m">
      <t c="5">
        <n x="18"/>
        <n x="17"/>
        <n x="19"/>
        <n x="24"/>
        <n x="31"/>
      </t>
    </mdx>
    <mdx n="0" f="m">
      <t c="5">
        <n x="18"/>
        <n x="17"/>
        <n x="19"/>
        <n x="20"/>
        <n x="31"/>
      </t>
    </mdx>
    <mdx n="0" f="m">
      <t c="5">
        <n x="22"/>
        <n x="16"/>
        <n x="25"/>
        <n x="29"/>
        <n x="31"/>
      </t>
    </mdx>
    <mdx n="0" f="m">
      <t c="5">
        <n x="18"/>
        <n x="17"/>
        <n x="19"/>
        <n x="21"/>
        <n x="31"/>
      </t>
    </mdx>
    <mdx n="0" f="m">
      <t c="5">
        <n x="22"/>
        <n x="16"/>
        <n x="26"/>
        <n x="27"/>
        <n x="31"/>
      </t>
    </mdx>
    <mdx n="0" f="v">
      <t c="6">
        <n x="18"/>
        <n x="17"/>
        <n x="19"/>
        <n x="24"/>
        <n x="31"/>
        <n x="3"/>
      </t>
    </mdx>
    <mdx n="0" f="v">
      <t c="8">
        <n x="18"/>
        <n x="17"/>
        <n x="19"/>
        <n x="24"/>
        <n x="31"/>
        <n x="23"/>
        <n x="15"/>
        <n x="12"/>
      </t>
    </mdx>
    <mdx n="0" f="v">
      <t c="8">
        <n x="18"/>
        <n x="17"/>
        <n x="19"/>
        <n x="24"/>
        <n x="31"/>
        <n x="23"/>
        <n x="15"/>
        <n x="13"/>
      </t>
    </mdx>
    <mdx n="0" f="v">
      <t c="6">
        <n x="18"/>
        <n x="17"/>
        <n x="19"/>
        <n x="24"/>
        <n x="31"/>
        <n x="8"/>
      </t>
    </mdx>
    <mdx n="0" f="v">
      <t c="8">
        <n x="18"/>
        <n x="17"/>
        <n x="19"/>
        <n x="24"/>
        <n x="31"/>
        <n x="23"/>
        <n x="15"/>
        <n x="8"/>
      </t>
    </mdx>
    <mdx n="0" f="v">
      <t c="8">
        <n x="18"/>
        <n x="17"/>
        <n x="19"/>
        <n x="24"/>
        <n x="31"/>
        <n x="23"/>
        <n x="15"/>
        <n x="10"/>
      </t>
    </mdx>
    <mdx n="0" f="v">
      <t c="8">
        <n x="18"/>
        <n x="17"/>
        <n x="19"/>
        <n x="24"/>
        <n x="31"/>
        <n x="23"/>
        <n x="15"/>
        <n x="11"/>
      </t>
    </mdx>
    <mdx n="0" f="v">
      <t c="6">
        <n x="18"/>
        <n x="17"/>
        <n x="19"/>
        <n x="24"/>
        <n x="31"/>
        <n x="2"/>
      </t>
    </mdx>
    <mdx n="0" f="v">
      <t c="6">
        <n x="18"/>
        <n x="17"/>
        <n x="19"/>
        <n x="24"/>
        <n x="31"/>
        <n x="14"/>
      </t>
    </mdx>
    <mdx n="0" f="v">
      <t c="6">
        <n x="18"/>
        <n x="17"/>
        <n x="19"/>
        <n x="24"/>
        <n x="31"/>
        <n x="7"/>
      </t>
    </mdx>
    <mdx n="0" f="v">
      <t c="8">
        <n x="18"/>
        <n x="17"/>
        <n x="19"/>
        <n x="24"/>
        <n x="31"/>
        <n x="23"/>
        <n x="15"/>
        <n x="2"/>
      </t>
    </mdx>
    <mdx n="0" f="v">
      <t c="8">
        <n x="18"/>
        <n x="17"/>
        <n x="19"/>
        <n x="24"/>
        <n x="31"/>
        <n x="23"/>
        <n x="15"/>
        <n x="7"/>
      </t>
    </mdx>
    <mdx n="0" f="v">
      <t c="6">
        <n x="18"/>
        <n x="17"/>
        <n x="19"/>
        <n x="24"/>
        <n x="31"/>
        <n x="1"/>
      </t>
    </mdx>
    <mdx n="0" f="v">
      <t c="6">
        <n x="18"/>
        <n x="17"/>
        <n x="19"/>
        <n x="24"/>
        <n x="31"/>
        <n x="6"/>
      </t>
    </mdx>
    <mdx n="0" f="v">
      <t c="8">
        <n x="18"/>
        <n x="17"/>
        <n x="19"/>
        <n x="24"/>
        <n x="31"/>
        <n x="23"/>
        <n x="15"/>
        <n x="1"/>
      </t>
    </mdx>
    <mdx n="0" f="v">
      <t c="8">
        <n x="18"/>
        <n x="17"/>
        <n x="19"/>
        <n x="24"/>
        <n x="31"/>
        <n x="23"/>
        <n x="15"/>
        <n x="6"/>
      </t>
    </mdx>
    <mdx n="0" f="v">
      <t c="6">
        <n x="18"/>
        <n x="17"/>
        <n x="19"/>
        <n x="20"/>
        <n x="31"/>
        <n x="3"/>
      </t>
    </mdx>
    <mdx n="0" f="v">
      <t c="6">
        <n x="18"/>
        <n x="17"/>
        <n x="19"/>
        <n x="24"/>
        <n x="31"/>
        <n x="11"/>
      </t>
    </mdx>
    <mdx n="0" f="v">
      <t c="6">
        <n x="18"/>
        <n x="17"/>
        <n x="19"/>
        <n x="20"/>
        <n x="31"/>
        <n x="7"/>
      </t>
    </mdx>
    <mdx n="0" f="v">
      <t c="8">
        <n x="18"/>
        <n x="17"/>
        <n x="19"/>
        <n x="20"/>
        <n x="31"/>
        <n x="23"/>
        <n x="15"/>
        <n x="2"/>
      </t>
    </mdx>
    <mdx n="0" f="v">
      <t c="6">
        <n x="18"/>
        <n x="17"/>
        <n x="19"/>
        <n x="20"/>
        <n x="31"/>
        <n x="13"/>
      </t>
    </mdx>
    <mdx n="0" f="v">
      <t c="6">
        <n x="18"/>
        <n x="17"/>
        <n x="19"/>
        <n x="24"/>
        <n x="31"/>
        <n x="12"/>
      </t>
    </mdx>
    <mdx n="0" f="v">
      <t c="6">
        <n x="18"/>
        <n x="17"/>
        <n x="19"/>
        <n x="20"/>
        <n x="31"/>
        <n x="5"/>
      </t>
    </mdx>
    <mdx n="0" f="v">
      <t c="6">
        <n x="18"/>
        <n x="17"/>
        <n x="19"/>
        <n x="20"/>
        <n x="31"/>
        <n x="8"/>
      </t>
    </mdx>
    <mdx n="0" f="v">
      <t c="8">
        <n x="18"/>
        <n x="17"/>
        <n x="19"/>
        <n x="20"/>
        <n x="31"/>
        <n x="23"/>
        <n x="15"/>
        <n x="1"/>
      </t>
    </mdx>
    <mdx n="0" f="v">
      <t c="6">
        <n x="18"/>
        <n x="17"/>
        <n x="19"/>
        <n x="24"/>
        <n x="31"/>
        <n x="4"/>
      </t>
    </mdx>
    <mdx n="0" f="v">
      <t c="6">
        <n x="18"/>
        <n x="17"/>
        <n x="19"/>
        <n x="24"/>
        <n x="31"/>
        <n x="13"/>
      </t>
    </mdx>
    <mdx n="0" f="v">
      <t c="8">
        <n x="18"/>
        <n x="17"/>
        <n x="19"/>
        <n x="24"/>
        <n x="31"/>
        <n x="23"/>
        <n x="15"/>
        <n x="3"/>
      </t>
    </mdx>
    <mdx n="0" f="v">
      <t c="6">
        <n x="18"/>
        <n x="17"/>
        <n x="19"/>
        <n x="24"/>
        <n x="31"/>
        <n x="5"/>
      </t>
    </mdx>
    <mdx n="0" f="v">
      <t c="8">
        <n x="18"/>
        <n x="17"/>
        <n x="19"/>
        <n x="24"/>
        <n x="31"/>
        <n x="23"/>
        <n x="15"/>
        <n x="14"/>
      </t>
    </mdx>
    <mdx n="0" f="v">
      <t c="6">
        <n x="22"/>
        <n x="16"/>
        <n x="25"/>
        <n x="29"/>
        <n x="31"/>
        <n x="5"/>
      </t>
    </mdx>
    <mdx n="0" f="v">
      <t c="6">
        <n x="18"/>
        <n x="17"/>
        <n x="19"/>
        <n x="20"/>
        <n x="31"/>
        <n x="11"/>
      </t>
    </mdx>
    <mdx n="0" f="v">
      <t c="8">
        <n x="18"/>
        <n x="17"/>
        <n x="19"/>
        <n x="24"/>
        <n x="31"/>
        <n x="23"/>
        <n x="15"/>
        <n x="4"/>
      </t>
    </mdx>
    <mdx n="0" f="v">
      <t c="8">
        <n x="22"/>
        <n x="16"/>
        <n x="25"/>
        <n x="29"/>
        <n x="31"/>
        <n x="23"/>
        <n x="15"/>
        <n x="4"/>
      </t>
    </mdx>
    <mdx n="0" f="v">
      <t c="6">
        <n x="18"/>
        <n x="17"/>
        <n x="19"/>
        <n x="20"/>
        <n x="31"/>
        <n x="9"/>
      </t>
    </mdx>
    <mdx n="0" f="v">
      <t c="8">
        <n x="18"/>
        <n x="17"/>
        <n x="19"/>
        <n x="24"/>
        <n x="31"/>
        <n x="23"/>
        <n x="15"/>
        <n x="5"/>
      </t>
    </mdx>
    <mdx n="0" f="v">
      <t c="8">
        <n x="18"/>
        <n x="17"/>
        <n x="19"/>
        <n x="21"/>
        <n x="31"/>
        <n x="23"/>
        <n x="15"/>
        <n x="2"/>
      </t>
    </mdx>
    <mdx n="0" f="v">
      <t c="6">
        <n x="22"/>
        <n x="16"/>
        <n x="25"/>
        <n x="29"/>
        <n x="31"/>
        <n x="6"/>
      </t>
    </mdx>
    <mdx n="0" f="v">
      <t c="6">
        <n x="18"/>
        <n x="17"/>
        <n x="19"/>
        <n x="20"/>
        <n x="31"/>
        <n x="12"/>
      </t>
    </mdx>
    <mdx n="0" f="v">
      <t c="6">
        <n x="18"/>
        <n x="17"/>
        <n x="19"/>
        <n x="21"/>
        <n x="31"/>
        <n x="4"/>
      </t>
    </mdx>
    <mdx n="0" f="v">
      <t c="8">
        <n x="22"/>
        <n x="16"/>
        <n x="25"/>
        <n x="29"/>
        <n x="31"/>
        <n x="23"/>
        <n x="15"/>
        <n x="1"/>
      </t>
    </mdx>
    <mdx n="0" f="v">
      <t c="6">
        <n x="18"/>
        <n x="17"/>
        <n x="19"/>
        <n x="20"/>
        <n x="31"/>
        <n x="2"/>
      </t>
    </mdx>
    <mdx n="0" f="v">
      <t c="8">
        <n x="18"/>
        <n x="17"/>
        <n x="19"/>
        <n x="20"/>
        <n x="31"/>
        <n x="23"/>
        <n x="15"/>
        <n x="9"/>
      </t>
    </mdx>
    <mdx n="0" f="v">
      <t c="6">
        <n x="18"/>
        <n x="17"/>
        <n x="19"/>
        <n x="24"/>
        <n x="31"/>
        <n x="10"/>
      </t>
    </mdx>
    <mdx n="0" f="v">
      <t c="8">
        <n x="18"/>
        <n x="17"/>
        <n x="19"/>
        <n x="21"/>
        <n x="31"/>
        <n x="23"/>
        <n x="15"/>
        <n x="14"/>
      </t>
    </mdx>
    <mdx n="0" f="v">
      <t c="8">
        <n x="18"/>
        <n x="17"/>
        <n x="19"/>
        <n x="20"/>
        <n x="31"/>
        <n x="23"/>
        <n x="15"/>
        <n x="12"/>
      </t>
    </mdx>
    <mdx n="0" f="v">
      <t c="6">
        <n x="18"/>
        <n x="17"/>
        <n x="19"/>
        <n x="21"/>
        <n x="31"/>
        <n x="1"/>
      </t>
    </mdx>
    <mdx n="0" f="v">
      <t c="6">
        <n x="22"/>
        <n x="16"/>
        <n x="25"/>
        <n x="29"/>
        <n x="31"/>
        <n x="11"/>
      </t>
    </mdx>
    <mdx n="0" f="v">
      <t c="6">
        <n x="18"/>
        <n x="17"/>
        <n x="19"/>
        <n x="24"/>
        <n x="31"/>
        <n x="9"/>
      </t>
    </mdx>
    <mdx n="0" f="v">
      <t c="8">
        <n x="18"/>
        <n x="17"/>
        <n x="19"/>
        <n x="21"/>
        <n x="31"/>
        <n x="23"/>
        <n x="15"/>
        <n x="5"/>
      </t>
    </mdx>
    <mdx n="0" f="v">
      <t c="6">
        <n x="22"/>
        <n x="16"/>
        <n x="25"/>
        <n x="29"/>
        <n x="31"/>
        <n x="9"/>
      </t>
    </mdx>
    <mdx n="0" f="v">
      <t c="8">
        <n x="18"/>
        <n x="17"/>
        <n x="19"/>
        <n x="20"/>
        <n x="31"/>
        <n x="23"/>
        <n x="15"/>
        <n x="3"/>
      </t>
    </mdx>
    <mdx n="0" f="v">
      <t c="6">
        <n x="18"/>
        <n x="17"/>
        <n x="19"/>
        <n x="21"/>
        <n x="31"/>
        <n x="8"/>
      </t>
    </mdx>
    <mdx n="0" f="v">
      <t c="6">
        <n x="22"/>
        <n x="16"/>
        <n x="26"/>
        <n x="27"/>
        <n x="31"/>
        <n x="4"/>
      </t>
    </mdx>
    <mdx n="0" f="v">
      <t c="6">
        <n x="22"/>
        <n x="16"/>
        <n x="25"/>
        <n x="29"/>
        <n x="31"/>
        <n x="12"/>
      </t>
    </mdx>
    <mdx n="0" f="v">
      <t c="8">
        <n x="18"/>
        <n x="17"/>
        <n x="19"/>
        <n x="20"/>
        <n x="31"/>
        <n x="23"/>
        <n x="15"/>
        <n x="14"/>
      </t>
    </mdx>
    <mdx n="0" f="v">
      <t c="8">
        <n x="18"/>
        <n x="17"/>
        <n x="19"/>
        <n x="24"/>
        <n x="31"/>
        <n x="23"/>
        <n x="15"/>
        <n x="9"/>
      </t>
    </mdx>
    <mdx n="0" f="v">
      <t c="8">
        <n x="22"/>
        <n x="16"/>
        <n x="26"/>
        <n x="27"/>
        <n x="31"/>
        <n x="23"/>
        <n x="15"/>
        <n x="14"/>
      </t>
    </mdx>
    <mdx n="0" f="v">
      <t c="8">
        <n x="18"/>
        <n x="17"/>
        <n x="19"/>
        <n x="20"/>
        <n x="31"/>
        <n x="23"/>
        <n x="15"/>
        <n x="11"/>
      </t>
    </mdx>
    <mdx n="0" f="v">
      <t c="8">
        <n x="18"/>
        <n x="17"/>
        <n x="19"/>
        <n x="20"/>
        <n x="31"/>
        <n x="23"/>
        <n x="15"/>
        <n x="10"/>
      </t>
    </mdx>
    <mdx n="0" f="v">
      <t c="8">
        <n x="18"/>
        <n x="17"/>
        <n x="19"/>
        <n x="20"/>
        <n x="31"/>
        <n x="23"/>
        <n x="15"/>
        <n x="6"/>
      </t>
    </mdx>
    <mdx n="0" f="v">
      <t c="8">
        <n x="18"/>
        <n x="17"/>
        <n x="19"/>
        <n x="20"/>
        <n x="31"/>
        <n x="23"/>
        <n x="15"/>
        <n x="5"/>
      </t>
    </mdx>
    <mdx n="0" f="v">
      <t c="6">
        <n x="18"/>
        <n x="17"/>
        <n x="19"/>
        <n x="20"/>
        <n x="31"/>
        <n x="6"/>
      </t>
    </mdx>
    <mdx n="0" f="v">
      <t c="6">
        <n x="18"/>
        <n x="17"/>
        <n x="19"/>
        <n x="20"/>
        <n x="31"/>
        <n x="4"/>
      </t>
    </mdx>
    <mdx n="0" f="v">
      <t c="6">
        <n x="18"/>
        <n x="17"/>
        <n x="19"/>
        <n x="20"/>
        <n x="31"/>
        <n x="14"/>
      </t>
    </mdx>
    <mdx n="0" f="v">
      <t c="8">
        <n x="18"/>
        <n x="17"/>
        <n x="19"/>
        <n x="20"/>
        <n x="31"/>
        <n x="23"/>
        <n x="15"/>
        <n x="8"/>
      </t>
    </mdx>
    <mdx n="0" f="v">
      <t c="6">
        <n x="18"/>
        <n x="17"/>
        <n x="19"/>
        <n x="20"/>
        <n x="31"/>
        <n x="10"/>
      </t>
    </mdx>
    <mdx n="0" f="v">
      <t c="8">
        <n x="18"/>
        <n x="17"/>
        <n x="19"/>
        <n x="20"/>
        <n x="31"/>
        <n x="23"/>
        <n x="15"/>
        <n x="13"/>
      </t>
    </mdx>
    <mdx n="0" f="v">
      <t c="8">
        <n x="18"/>
        <n x="17"/>
        <n x="19"/>
        <n x="20"/>
        <n x="31"/>
        <n x="23"/>
        <n x="15"/>
        <n x="4"/>
      </t>
    </mdx>
    <mdx n="0" f="v">
      <t c="6">
        <n x="18"/>
        <n x="17"/>
        <n x="19"/>
        <n x="20"/>
        <n x="31"/>
        <n x="1"/>
      </t>
    </mdx>
    <mdx n="0" f="v">
      <t c="8">
        <n x="18"/>
        <n x="17"/>
        <n x="19"/>
        <n x="20"/>
        <n x="31"/>
        <n x="23"/>
        <n x="15"/>
        <n x="7"/>
      </t>
    </mdx>
    <mdx n="0" f="v">
      <t c="8">
        <n x="22"/>
        <n x="16"/>
        <n x="25"/>
        <n x="29"/>
        <n x="31"/>
        <n x="23"/>
        <n x="15"/>
        <n x="3"/>
      </t>
    </mdx>
    <mdx n="0" f="v">
      <t c="6">
        <n x="22"/>
        <n x="16"/>
        <n x="25"/>
        <n x="29"/>
        <n x="31"/>
        <n x="13"/>
      </t>
    </mdx>
    <mdx n="0" f="v">
      <t c="6">
        <n x="22"/>
        <n x="16"/>
        <n x="25"/>
        <n x="29"/>
        <n x="31"/>
        <n x="4"/>
      </t>
    </mdx>
    <mdx n="0" f="v">
      <t c="8">
        <n x="22"/>
        <n x="16"/>
        <n x="25"/>
        <n x="29"/>
        <n x="31"/>
        <n x="23"/>
        <n x="15"/>
        <n x="9"/>
      </t>
    </mdx>
    <mdx n="0" f="v">
      <t c="8">
        <n x="22"/>
        <n x="16"/>
        <n x="25"/>
        <n x="29"/>
        <n x="31"/>
        <n x="23"/>
        <n x="15"/>
        <n x="8"/>
      </t>
    </mdx>
    <mdx n="0" f="v">
      <t c="6">
        <n x="22"/>
        <n x="16"/>
        <n x="25"/>
        <n x="29"/>
        <n x="31"/>
        <n x="10"/>
      </t>
    </mdx>
    <mdx n="0" f="v">
      <t c="8">
        <n x="22"/>
        <n x="16"/>
        <n x="25"/>
        <n x="29"/>
        <n x="31"/>
        <n x="23"/>
        <n x="15"/>
        <n x="5"/>
      </t>
    </mdx>
    <mdx n="0" f="v">
      <t c="6">
        <n x="22"/>
        <n x="16"/>
        <n x="25"/>
        <n x="29"/>
        <n x="31"/>
        <n x="1"/>
      </t>
    </mdx>
    <mdx n="0" f="v">
      <t c="8">
        <n x="22"/>
        <n x="16"/>
        <n x="25"/>
        <n x="29"/>
        <n x="31"/>
        <n x="23"/>
        <n x="15"/>
        <n x="7"/>
      </t>
    </mdx>
    <mdx n="0" f="v">
      <t c="8">
        <n x="22"/>
        <n x="16"/>
        <n x="25"/>
        <n x="29"/>
        <n x="31"/>
        <n x="23"/>
        <n x="15"/>
        <n x="2"/>
      </t>
    </mdx>
    <mdx n="0" f="v">
      <t c="6">
        <n x="22"/>
        <n x="16"/>
        <n x="25"/>
        <n x="29"/>
        <n x="31"/>
        <n x="7"/>
      </t>
    </mdx>
    <mdx n="0" f="v">
      <t c="6">
        <n x="22"/>
        <n x="16"/>
        <n x="25"/>
        <n x="29"/>
        <n x="31"/>
        <n x="14"/>
      </t>
    </mdx>
    <mdx n="0" f="v">
      <t c="6">
        <n x="22"/>
        <n x="16"/>
        <n x="25"/>
        <n x="29"/>
        <n x="31"/>
        <n x="2"/>
      </t>
    </mdx>
    <mdx n="0" f="v">
      <t c="8">
        <n x="22"/>
        <n x="16"/>
        <n x="25"/>
        <n x="29"/>
        <n x="31"/>
        <n x="23"/>
        <n x="15"/>
        <n x="11"/>
      </t>
    </mdx>
    <mdx n="0" f="v">
      <t c="8">
        <n x="22"/>
        <n x="16"/>
        <n x="25"/>
        <n x="29"/>
        <n x="31"/>
        <n x="23"/>
        <n x="15"/>
        <n x="10"/>
      </t>
    </mdx>
    <mdx n="0" f="v">
      <t c="8">
        <n x="22"/>
        <n x="16"/>
        <n x="25"/>
        <n x="29"/>
        <n x="31"/>
        <n x="23"/>
        <n x="15"/>
        <n x="6"/>
      </t>
    </mdx>
    <mdx n="0" f="v">
      <t c="6">
        <n x="22"/>
        <n x="16"/>
        <n x="25"/>
        <n x="29"/>
        <n x="31"/>
        <n x="8"/>
      </t>
    </mdx>
    <mdx n="0" f="v">
      <t c="8">
        <n x="22"/>
        <n x="16"/>
        <n x="25"/>
        <n x="29"/>
        <n x="31"/>
        <n x="23"/>
        <n x="15"/>
        <n x="14"/>
      </t>
    </mdx>
    <mdx n="0" f="v">
      <t c="8">
        <n x="22"/>
        <n x="16"/>
        <n x="25"/>
        <n x="29"/>
        <n x="31"/>
        <n x="23"/>
        <n x="15"/>
        <n x="12"/>
      </t>
    </mdx>
    <mdx n="0" f="v">
      <t c="6">
        <n x="22"/>
        <n x="16"/>
        <n x="25"/>
        <n x="29"/>
        <n x="31"/>
        <n x="3"/>
      </t>
    </mdx>
    <mdx n="0" f="v">
      <t c="8">
        <n x="18"/>
        <n x="17"/>
        <n x="19"/>
        <n x="21"/>
        <n x="31"/>
        <n x="23"/>
        <n x="15"/>
        <n x="12"/>
      </t>
    </mdx>
    <mdx n="0" f="v">
      <t c="8">
        <n x="18"/>
        <n x="17"/>
        <n x="19"/>
        <n x="21"/>
        <n x="31"/>
        <n x="23"/>
        <n x="15"/>
        <n x="9"/>
      </t>
    </mdx>
    <mdx n="0" f="v">
      <t c="8">
        <n x="18"/>
        <n x="17"/>
        <n x="19"/>
        <n x="21"/>
        <n x="31"/>
        <n x="23"/>
        <n x="15"/>
        <n x="11"/>
      </t>
    </mdx>
    <mdx n="0" f="v">
      <t c="6">
        <n x="18"/>
        <n x="17"/>
        <n x="19"/>
        <n x="21"/>
        <n x="31"/>
        <n x="12"/>
      </t>
    </mdx>
    <mdx n="0" f="v">
      <t c="8">
        <n x="18"/>
        <n x="17"/>
        <n x="19"/>
        <n x="21"/>
        <n x="31"/>
        <n x="23"/>
        <n x="15"/>
        <n x="6"/>
      </t>
    </mdx>
    <mdx n="0" f="v">
      <t c="8">
        <n x="18"/>
        <n x="17"/>
        <n x="19"/>
        <n x="21"/>
        <n x="31"/>
        <n x="23"/>
        <n x="15"/>
        <n x="1"/>
      </t>
    </mdx>
    <mdx n="0" f="v">
      <t c="6">
        <n x="18"/>
        <n x="17"/>
        <n x="19"/>
        <n x="21"/>
        <n x="31"/>
        <n x="6"/>
      </t>
    </mdx>
    <mdx n="0" f="v">
      <t c="8">
        <n x="18"/>
        <n x="17"/>
        <n x="19"/>
        <n x="21"/>
        <n x="31"/>
        <n x="23"/>
        <n x="15"/>
        <n x="4"/>
      </t>
    </mdx>
    <mdx n="0" f="v">
      <t c="8">
        <n x="18"/>
        <n x="17"/>
        <n x="19"/>
        <n x="21"/>
        <n x="31"/>
        <n x="23"/>
        <n x="15"/>
        <n x="7"/>
      </t>
    </mdx>
    <mdx n="0" f="v">
      <t c="8">
        <n x="18"/>
        <n x="17"/>
        <n x="19"/>
        <n x="21"/>
        <n x="31"/>
        <n x="23"/>
        <n x="15"/>
        <n x="3"/>
      </t>
    </mdx>
    <mdx n="0" f="v">
      <t c="6">
        <n x="18"/>
        <n x="17"/>
        <n x="19"/>
        <n x="21"/>
        <n x="31"/>
        <n x="7"/>
      </t>
    </mdx>
    <mdx n="0" f="v">
      <t c="6">
        <n x="18"/>
        <n x="17"/>
        <n x="19"/>
        <n x="21"/>
        <n x="31"/>
        <n x="3"/>
      </t>
    </mdx>
    <mdx n="0" f="v">
      <t c="8">
        <n x="18"/>
        <n x="17"/>
        <n x="19"/>
        <n x="21"/>
        <n x="31"/>
        <n x="23"/>
        <n x="15"/>
        <n x="10"/>
      </t>
    </mdx>
    <mdx n="0" f="v">
      <t c="6">
        <n x="18"/>
        <n x="17"/>
        <n x="19"/>
        <n x="21"/>
        <n x="31"/>
        <n x="9"/>
      </t>
    </mdx>
    <mdx n="0" f="v">
      <t c="8">
        <n x="18"/>
        <n x="17"/>
        <n x="19"/>
        <n x="21"/>
        <n x="31"/>
        <n x="23"/>
        <n x="15"/>
        <n x="13"/>
      </t>
    </mdx>
    <mdx n="0" f="v">
      <t c="6">
        <n x="18"/>
        <n x="17"/>
        <n x="19"/>
        <n x="21"/>
        <n x="31"/>
        <n x="5"/>
      </t>
    </mdx>
    <mdx n="0" f="v">
      <t c="6">
        <n x="18"/>
        <n x="17"/>
        <n x="19"/>
        <n x="21"/>
        <n x="31"/>
        <n x="13"/>
      </t>
    </mdx>
    <mdx n="0" f="v">
      <t c="6">
        <n x="18"/>
        <n x="17"/>
        <n x="19"/>
        <n x="21"/>
        <n x="31"/>
        <n x="14"/>
      </t>
    </mdx>
    <mdx n="0" f="v">
      <t c="6">
        <n x="18"/>
        <n x="17"/>
        <n x="19"/>
        <n x="21"/>
        <n x="31"/>
        <n x="2"/>
      </t>
    </mdx>
    <mdx n="0" f="v">
      <t c="8">
        <n x="18"/>
        <n x="17"/>
        <n x="19"/>
        <n x="21"/>
        <n x="31"/>
        <n x="23"/>
        <n x="15"/>
        <n x="8"/>
      </t>
    </mdx>
    <mdx n="0" f="v">
      <t c="6">
        <n x="18"/>
        <n x="17"/>
        <n x="19"/>
        <n x="21"/>
        <n x="31"/>
        <n x="11"/>
      </t>
    </mdx>
    <mdx n="0" f="v">
      <t c="6">
        <n x="18"/>
        <n x="17"/>
        <n x="19"/>
        <n x="21"/>
        <n x="31"/>
        <n x="10"/>
      </t>
    </mdx>
    <mdx n="0" f="v">
      <t c="8">
        <n x="22"/>
        <n x="16"/>
        <n x="26"/>
        <n x="27"/>
        <n x="31"/>
        <n x="23"/>
        <n x="15"/>
        <n x="2"/>
      </t>
    </mdx>
    <mdx n="0" f="v">
      <t c="6">
        <n x="22"/>
        <n x="16"/>
        <n x="26"/>
        <n x="27"/>
        <n x="31"/>
        <n x="3"/>
      </t>
    </mdx>
    <mdx n="0" f="v">
      <t c="8">
        <n x="22"/>
        <n x="16"/>
        <n x="26"/>
        <n x="27"/>
        <n x="31"/>
        <n x="23"/>
        <n x="15"/>
        <n x="9"/>
      </t>
    </mdx>
    <mdx n="0" f="v">
      <t c="6">
        <n x="22"/>
        <n x="16"/>
        <n x="26"/>
        <n x="27"/>
        <n x="31"/>
        <n x="12"/>
      </t>
    </mdx>
    <mdx n="0" f="v">
      <t c="8">
        <n x="22"/>
        <n x="16"/>
        <n x="26"/>
        <n x="27"/>
        <n x="31"/>
        <n x="23"/>
        <n x="15"/>
        <n x="1"/>
      </t>
    </mdx>
    <mdx n="0" f="v">
      <t c="6">
        <n x="22"/>
        <n x="16"/>
        <n x="26"/>
        <n x="27"/>
        <n x="31"/>
        <n x="8"/>
      </t>
    </mdx>
    <mdx n="0" f="v">
      <t c="8">
        <n x="22"/>
        <n x="16"/>
        <n x="26"/>
        <n x="27"/>
        <n x="31"/>
        <n x="23"/>
        <n x="15"/>
        <n x="3"/>
      </t>
    </mdx>
    <mdx n="0" f="v">
      <t c="6">
        <n x="22"/>
        <n x="16"/>
        <n x="26"/>
        <n x="27"/>
        <n x="31"/>
        <n x="7"/>
      </t>
    </mdx>
    <mdx n="0" f="v">
      <t c="8">
        <n x="22"/>
        <n x="16"/>
        <n x="26"/>
        <n x="27"/>
        <n x="31"/>
        <n x="23"/>
        <n x="15"/>
        <n x="11"/>
      </t>
    </mdx>
    <mdx n="0" f="v">
      <t c="6">
        <n x="22"/>
        <n x="16"/>
        <n x="26"/>
        <n x="27"/>
        <n x="31"/>
        <n x="9"/>
      </t>
    </mdx>
    <mdx n="0" f="v">
      <t c="8">
        <n x="22"/>
        <n x="16"/>
        <n x="26"/>
        <n x="27"/>
        <n x="31"/>
        <n x="23"/>
        <n x="15"/>
        <n x="6"/>
      </t>
    </mdx>
    <mdx n="0" f="v">
      <t c="6">
        <n x="22"/>
        <n x="16"/>
        <n x="26"/>
        <n x="27"/>
        <n x="31"/>
        <n x="10"/>
      </t>
    </mdx>
    <mdx n="0" f="v">
      <t c="8">
        <n x="22"/>
        <n x="16"/>
        <n x="26"/>
        <n x="27"/>
        <n x="31"/>
        <n x="23"/>
        <n x="15"/>
        <n x="5"/>
      </t>
    </mdx>
    <mdx n="0" f="v">
      <t c="6">
        <n x="22"/>
        <n x="16"/>
        <n x="26"/>
        <n x="27"/>
        <n x="31"/>
        <n x="6"/>
      </t>
    </mdx>
    <mdx n="0" f="v">
      <t c="8">
        <n x="22"/>
        <n x="16"/>
        <n x="26"/>
        <n x="27"/>
        <n x="31"/>
        <n x="23"/>
        <n x="15"/>
        <n x="7"/>
      </t>
    </mdx>
    <mdx n="0" f="v">
      <t c="6">
        <n x="22"/>
        <n x="16"/>
        <n x="26"/>
        <n x="27"/>
        <n x="31"/>
        <n x="13"/>
      </t>
    </mdx>
    <mdx n="0" f="v">
      <t c="6">
        <n x="22"/>
        <n x="16"/>
        <n x="26"/>
        <n x="27"/>
        <n x="31"/>
        <n x="14"/>
      </t>
    </mdx>
    <mdx n="0" f="v">
      <t c="8">
        <n x="22"/>
        <n x="16"/>
        <n x="26"/>
        <n x="27"/>
        <n x="31"/>
        <n x="23"/>
        <n x="15"/>
        <n x="12"/>
      </t>
    </mdx>
    <mdx n="0" f="v">
      <t c="6">
        <n x="22"/>
        <n x="16"/>
        <n x="26"/>
        <n x="27"/>
        <n x="31"/>
        <n x="2"/>
      </t>
    </mdx>
    <mdx n="0" f="v">
      <t c="8">
        <n x="22"/>
        <n x="16"/>
        <n x="26"/>
        <n x="27"/>
        <n x="31"/>
        <n x="23"/>
        <n x="15"/>
        <n x="10"/>
      </t>
    </mdx>
    <mdx n="0" f="v">
      <t c="8">
        <n x="22"/>
        <n x="16"/>
        <n x="26"/>
        <n x="27"/>
        <n x="31"/>
        <n x="23"/>
        <n x="15"/>
        <n x="8"/>
      </t>
    </mdx>
    <mdx n="0" f="v">
      <t c="6">
        <n x="22"/>
        <n x="16"/>
        <n x="26"/>
        <n x="27"/>
        <n x="31"/>
        <n x="11"/>
      </t>
    </mdx>
    <mdx n="0" f="v">
      <t c="8">
        <n x="22"/>
        <n x="16"/>
        <n x="26"/>
        <n x="27"/>
        <n x="31"/>
        <n x="23"/>
        <n x="15"/>
        <n x="4"/>
      </t>
    </mdx>
    <mdx n="0" f="v">
      <t c="6">
        <n x="22"/>
        <n x="16"/>
        <n x="26"/>
        <n x="27"/>
        <n x="31"/>
        <n x="1"/>
      </t>
    </mdx>
    <mdx n="0" f="v">
      <t c="6">
        <n x="22"/>
        <n x="16"/>
        <n x="26"/>
        <n x="27"/>
        <n x="31"/>
        <n x="5"/>
      </t>
    </mdx>
    <mdx n="0" f="m">
      <t c="7">
        <n x="23"/>
        <n x="15"/>
        <n x="22"/>
        <n x="16"/>
        <n x="25"/>
        <n x="29"/>
        <n x="31"/>
      </t>
    </mdx>
    <mdx n="0" f="m">
      <t c="7">
        <n x="23"/>
        <n x="15"/>
        <n x="22"/>
        <n x="16"/>
        <n x="26"/>
        <n x="27"/>
        <n x="31"/>
      </t>
    </mdx>
    <mdx n="0" f="m">
      <t c="7">
        <n x="23"/>
        <n x="15"/>
        <n x="18"/>
        <n x="17"/>
        <n x="19"/>
        <n x="21"/>
        <n x="31"/>
      </t>
    </mdx>
    <mdx n="0" f="m">
      <t c="7">
        <n x="23"/>
        <n x="15"/>
        <n x="18"/>
        <n x="17"/>
        <n x="19"/>
        <n x="24"/>
        <n x="31"/>
      </t>
    </mdx>
    <mdx n="0" f="m">
      <t c="7">
        <n x="23"/>
        <n x="15"/>
        <n x="18"/>
        <n x="17"/>
        <n x="19"/>
        <n x="20"/>
        <n x="31"/>
      </t>
    </mdx>
    <mdx n="0" f="v">
      <t c="8">
        <n x="23"/>
        <n x="15"/>
        <n x="22"/>
        <n x="16"/>
        <n x="25"/>
        <n x="29"/>
        <n x="31"/>
        <n x="7"/>
      </t>
    </mdx>
    <mdx n="0" f="v">
      <t c="8">
        <n x="23"/>
        <n x="15"/>
        <n x="22"/>
        <n x="16"/>
        <n x="25"/>
        <n x="29"/>
        <n x="31"/>
        <n x="3"/>
      </t>
    </mdx>
    <mdx n="0" f="v">
      <t c="8">
        <n x="23"/>
        <n x="15"/>
        <n x="22"/>
        <n x="16"/>
        <n x="25"/>
        <n x="29"/>
        <n x="31"/>
        <n x="2"/>
      </t>
    </mdx>
    <mdx n="0" f="v">
      <t c="8">
        <n x="23"/>
        <n x="15"/>
        <n x="22"/>
        <n x="16"/>
        <n x="25"/>
        <n x="29"/>
        <n x="31"/>
        <n x="12"/>
      </t>
    </mdx>
    <mdx n="0" f="v">
      <t c="8">
        <n x="23"/>
        <n x="15"/>
        <n x="22"/>
        <n x="16"/>
        <n x="25"/>
        <n x="29"/>
        <n x="31"/>
        <n x="9"/>
      </t>
    </mdx>
    <mdx n="0" f="v">
      <t c="8">
        <n x="23"/>
        <n x="15"/>
        <n x="22"/>
        <n x="16"/>
        <n x="25"/>
        <n x="29"/>
        <n x="31"/>
        <n x="11"/>
      </t>
    </mdx>
    <mdx n="0" f="v">
      <t c="8">
        <n x="23"/>
        <n x="15"/>
        <n x="22"/>
        <n x="16"/>
        <n x="25"/>
        <n x="29"/>
        <n x="31"/>
        <n x="10"/>
      </t>
    </mdx>
    <mdx n="0" f="v">
      <t c="8">
        <n x="23"/>
        <n x="15"/>
        <n x="22"/>
        <n x="16"/>
        <n x="25"/>
        <n x="29"/>
        <n x="31"/>
        <n x="8"/>
      </t>
    </mdx>
    <mdx n="0" f="v">
      <t c="8">
        <n x="23"/>
        <n x="15"/>
        <n x="22"/>
        <n x="16"/>
        <n x="25"/>
        <n x="29"/>
        <n x="31"/>
        <n x="6"/>
      </t>
    </mdx>
    <mdx n="0" f="v">
      <t c="8">
        <n x="23"/>
        <n x="15"/>
        <n x="22"/>
        <n x="16"/>
        <n x="25"/>
        <n x="29"/>
        <n x="31"/>
        <n x="1"/>
      </t>
    </mdx>
    <mdx n="0" f="v">
      <t c="8">
        <n x="23"/>
        <n x="15"/>
        <n x="22"/>
        <n x="16"/>
        <n x="25"/>
        <n x="29"/>
        <n x="31"/>
        <n x="5"/>
      </t>
    </mdx>
    <mdx n="0" f="v">
      <t c="8">
        <n x="23"/>
        <n x="15"/>
        <n x="22"/>
        <n x="16"/>
        <n x="25"/>
        <n x="29"/>
        <n x="31"/>
        <n x="4"/>
      </t>
    </mdx>
    <mdx n="0" f="v">
      <t c="8">
        <n x="23"/>
        <n x="15"/>
        <n x="22"/>
        <n x="16"/>
        <n x="25"/>
        <n x="29"/>
        <n x="31"/>
        <n x="14"/>
      </t>
    </mdx>
    <mdx n="0" f="v">
      <t c="8">
        <n x="23"/>
        <n x="15"/>
        <n x="22"/>
        <n x="16"/>
        <n x="26"/>
        <n x="27"/>
        <n x="31"/>
        <n x="7"/>
      </t>
    </mdx>
    <mdx n="0" f="v">
      <t c="8">
        <n x="23"/>
        <n x="15"/>
        <n x="22"/>
        <n x="16"/>
        <n x="26"/>
        <n x="27"/>
        <n x="31"/>
        <n x="3"/>
      </t>
    </mdx>
    <mdx n="0" f="v">
      <t c="8">
        <n x="23"/>
        <n x="15"/>
        <n x="22"/>
        <n x="16"/>
        <n x="26"/>
        <n x="27"/>
        <n x="31"/>
        <n x="2"/>
      </t>
    </mdx>
    <mdx n="0" f="v">
      <t c="8">
        <n x="23"/>
        <n x="15"/>
        <n x="22"/>
        <n x="16"/>
        <n x="26"/>
        <n x="27"/>
        <n x="31"/>
        <n x="12"/>
      </t>
    </mdx>
    <mdx n="0" f="v">
      <t c="8">
        <n x="23"/>
        <n x="15"/>
        <n x="22"/>
        <n x="16"/>
        <n x="26"/>
        <n x="27"/>
        <n x="31"/>
        <n x="9"/>
      </t>
    </mdx>
    <mdx n="0" f="v">
      <t c="8">
        <n x="23"/>
        <n x="15"/>
        <n x="22"/>
        <n x="16"/>
        <n x="26"/>
        <n x="27"/>
        <n x="31"/>
        <n x="11"/>
      </t>
    </mdx>
    <mdx n="0" f="v">
      <t c="8">
        <n x="23"/>
        <n x="15"/>
        <n x="22"/>
        <n x="16"/>
        <n x="26"/>
        <n x="27"/>
        <n x="31"/>
        <n x="10"/>
      </t>
    </mdx>
    <mdx n="0" f="v">
      <t c="8">
        <n x="23"/>
        <n x="15"/>
        <n x="22"/>
        <n x="16"/>
        <n x="26"/>
        <n x="27"/>
        <n x="31"/>
        <n x="8"/>
      </t>
    </mdx>
    <mdx n="0" f="v">
      <t c="8">
        <n x="23"/>
        <n x="15"/>
        <n x="22"/>
        <n x="16"/>
        <n x="26"/>
        <n x="27"/>
        <n x="31"/>
        <n x="6"/>
      </t>
    </mdx>
    <mdx n="0" f="v">
      <t c="8">
        <n x="23"/>
        <n x="15"/>
        <n x="22"/>
        <n x="16"/>
        <n x="26"/>
        <n x="27"/>
        <n x="31"/>
        <n x="1"/>
      </t>
    </mdx>
    <mdx n="0" f="v">
      <t c="8">
        <n x="23"/>
        <n x="15"/>
        <n x="22"/>
        <n x="16"/>
        <n x="26"/>
        <n x="27"/>
        <n x="31"/>
        <n x="5"/>
      </t>
    </mdx>
    <mdx n="0" f="v">
      <t c="8">
        <n x="23"/>
        <n x="15"/>
        <n x="22"/>
        <n x="16"/>
        <n x="26"/>
        <n x="27"/>
        <n x="31"/>
        <n x="4"/>
      </t>
    </mdx>
    <mdx n="0" f="v">
      <t c="8">
        <n x="23"/>
        <n x="15"/>
        <n x="22"/>
        <n x="16"/>
        <n x="26"/>
        <n x="27"/>
        <n x="31"/>
        <n x="14"/>
      </t>
    </mdx>
    <mdx n="0" f="v">
      <t c="8">
        <n x="23"/>
        <n x="15"/>
        <n x="18"/>
        <n x="17"/>
        <n x="19"/>
        <n x="21"/>
        <n x="31"/>
        <n x="13"/>
      </t>
    </mdx>
    <mdx n="0" f="v">
      <t c="8">
        <n x="23"/>
        <n x="15"/>
        <n x="18"/>
        <n x="17"/>
        <n x="19"/>
        <n x="21"/>
        <n x="31"/>
        <n x="7"/>
      </t>
    </mdx>
    <mdx n="0" f="v">
      <t c="8">
        <n x="23"/>
        <n x="15"/>
        <n x="18"/>
        <n x="17"/>
        <n x="19"/>
        <n x="21"/>
        <n x="31"/>
        <n x="3"/>
      </t>
    </mdx>
    <mdx n="0" f="v">
      <t c="8">
        <n x="23"/>
        <n x="15"/>
        <n x="18"/>
        <n x="17"/>
        <n x="19"/>
        <n x="21"/>
        <n x="31"/>
        <n x="2"/>
      </t>
    </mdx>
    <mdx n="0" f="v">
      <t c="8">
        <n x="23"/>
        <n x="15"/>
        <n x="18"/>
        <n x="17"/>
        <n x="19"/>
        <n x="21"/>
        <n x="31"/>
        <n x="12"/>
      </t>
    </mdx>
    <mdx n="0" f="v">
      <t c="8">
        <n x="23"/>
        <n x="15"/>
        <n x="18"/>
        <n x="17"/>
        <n x="19"/>
        <n x="21"/>
        <n x="31"/>
        <n x="9"/>
      </t>
    </mdx>
    <mdx n="0" f="v">
      <t c="8">
        <n x="23"/>
        <n x="15"/>
        <n x="18"/>
        <n x="17"/>
        <n x="19"/>
        <n x="21"/>
        <n x="31"/>
        <n x="11"/>
      </t>
    </mdx>
    <mdx n="0" f="v">
      <t c="8">
        <n x="23"/>
        <n x="15"/>
        <n x="18"/>
        <n x="17"/>
        <n x="19"/>
        <n x="21"/>
        <n x="31"/>
        <n x="10"/>
      </t>
    </mdx>
    <mdx n="0" f="v">
      <t c="8">
        <n x="23"/>
        <n x="15"/>
        <n x="18"/>
        <n x="17"/>
        <n x="19"/>
        <n x="21"/>
        <n x="31"/>
        <n x="8"/>
      </t>
    </mdx>
    <mdx n="0" f="v">
      <t c="8">
        <n x="23"/>
        <n x="15"/>
        <n x="18"/>
        <n x="17"/>
        <n x="19"/>
        <n x="21"/>
        <n x="31"/>
        <n x="6"/>
      </t>
    </mdx>
    <mdx n="0" f="v">
      <t c="8">
        <n x="23"/>
        <n x="15"/>
        <n x="18"/>
        <n x="17"/>
        <n x="19"/>
        <n x="21"/>
        <n x="31"/>
        <n x="1"/>
      </t>
    </mdx>
    <mdx n="0" f="v">
      <t c="8">
        <n x="23"/>
        <n x="15"/>
        <n x="18"/>
        <n x="17"/>
        <n x="19"/>
        <n x="21"/>
        <n x="31"/>
        <n x="5"/>
      </t>
    </mdx>
    <mdx n="0" f="v">
      <t c="8">
        <n x="23"/>
        <n x="15"/>
        <n x="18"/>
        <n x="17"/>
        <n x="19"/>
        <n x="21"/>
        <n x="31"/>
        <n x="4"/>
      </t>
    </mdx>
    <mdx n="0" f="v">
      <t c="8">
        <n x="23"/>
        <n x="15"/>
        <n x="18"/>
        <n x="17"/>
        <n x="19"/>
        <n x="21"/>
        <n x="31"/>
        <n x="14"/>
      </t>
    </mdx>
    <mdx n="0" f="v">
      <t c="8">
        <n x="23"/>
        <n x="15"/>
        <n x="18"/>
        <n x="17"/>
        <n x="19"/>
        <n x="24"/>
        <n x="31"/>
        <n x="13"/>
      </t>
    </mdx>
    <mdx n="0" f="v">
      <t c="8">
        <n x="23"/>
        <n x="15"/>
        <n x="18"/>
        <n x="17"/>
        <n x="19"/>
        <n x="24"/>
        <n x="31"/>
        <n x="7"/>
      </t>
    </mdx>
    <mdx n="0" f="v">
      <t c="8">
        <n x="23"/>
        <n x="15"/>
        <n x="18"/>
        <n x="17"/>
        <n x="19"/>
        <n x="24"/>
        <n x="31"/>
        <n x="3"/>
      </t>
    </mdx>
    <mdx n="0" f="v">
      <t c="8">
        <n x="23"/>
        <n x="15"/>
        <n x="18"/>
        <n x="17"/>
        <n x="19"/>
        <n x="24"/>
        <n x="31"/>
        <n x="2"/>
      </t>
    </mdx>
    <mdx n="0" f="v">
      <t c="8">
        <n x="23"/>
        <n x="15"/>
        <n x="18"/>
        <n x="17"/>
        <n x="19"/>
        <n x="24"/>
        <n x="31"/>
        <n x="12"/>
      </t>
    </mdx>
    <mdx n="0" f="v">
      <t c="8">
        <n x="23"/>
        <n x="15"/>
        <n x="18"/>
        <n x="17"/>
        <n x="19"/>
        <n x="24"/>
        <n x="31"/>
        <n x="9"/>
      </t>
    </mdx>
    <mdx n="0" f="v">
      <t c="8">
        <n x="23"/>
        <n x="15"/>
        <n x="18"/>
        <n x="17"/>
        <n x="19"/>
        <n x="24"/>
        <n x="31"/>
        <n x="11"/>
      </t>
    </mdx>
    <mdx n="0" f="v">
      <t c="8">
        <n x="23"/>
        <n x="15"/>
        <n x="18"/>
        <n x="17"/>
        <n x="19"/>
        <n x="24"/>
        <n x="31"/>
        <n x="10"/>
      </t>
    </mdx>
    <mdx n="0" f="v">
      <t c="8">
        <n x="23"/>
        <n x="15"/>
        <n x="18"/>
        <n x="17"/>
        <n x="19"/>
        <n x="24"/>
        <n x="31"/>
        <n x="8"/>
      </t>
    </mdx>
    <mdx n="0" f="v">
      <t c="8">
        <n x="23"/>
        <n x="15"/>
        <n x="18"/>
        <n x="17"/>
        <n x="19"/>
        <n x="24"/>
        <n x="31"/>
        <n x="6"/>
      </t>
    </mdx>
    <mdx n="0" f="v">
      <t c="8">
        <n x="23"/>
        <n x="15"/>
        <n x="18"/>
        <n x="17"/>
        <n x="19"/>
        <n x="24"/>
        <n x="31"/>
        <n x="1"/>
      </t>
    </mdx>
    <mdx n="0" f="v">
      <t c="8">
        <n x="23"/>
        <n x="15"/>
        <n x="18"/>
        <n x="17"/>
        <n x="19"/>
        <n x="24"/>
        <n x="31"/>
        <n x="5"/>
      </t>
    </mdx>
    <mdx n="0" f="v">
      <t c="8">
        <n x="23"/>
        <n x="15"/>
        <n x="18"/>
        <n x="17"/>
        <n x="19"/>
        <n x="24"/>
        <n x="31"/>
        <n x="4"/>
      </t>
    </mdx>
    <mdx n="0" f="v">
      <t c="8">
        <n x="23"/>
        <n x="15"/>
        <n x="18"/>
        <n x="17"/>
        <n x="19"/>
        <n x="24"/>
        <n x="31"/>
        <n x="14"/>
      </t>
    </mdx>
    <mdx n="0" f="v">
      <t c="8">
        <n x="23"/>
        <n x="15"/>
        <n x="18"/>
        <n x="17"/>
        <n x="19"/>
        <n x="20"/>
        <n x="31"/>
        <n x="13"/>
      </t>
    </mdx>
    <mdx n="0" f="v">
      <t c="8">
        <n x="23"/>
        <n x="15"/>
        <n x="18"/>
        <n x="17"/>
        <n x="19"/>
        <n x="20"/>
        <n x="31"/>
        <n x="7"/>
      </t>
    </mdx>
    <mdx n="0" f="v">
      <t c="8">
        <n x="23"/>
        <n x="15"/>
        <n x="18"/>
        <n x="17"/>
        <n x="19"/>
        <n x="20"/>
        <n x="31"/>
        <n x="3"/>
      </t>
    </mdx>
    <mdx n="0" f="v">
      <t c="8">
        <n x="23"/>
        <n x="15"/>
        <n x="18"/>
        <n x="17"/>
        <n x="19"/>
        <n x="20"/>
        <n x="31"/>
        <n x="2"/>
      </t>
    </mdx>
    <mdx n="0" f="v">
      <t c="8">
        <n x="23"/>
        <n x="15"/>
        <n x="18"/>
        <n x="17"/>
        <n x="19"/>
        <n x="20"/>
        <n x="31"/>
        <n x="12"/>
      </t>
    </mdx>
    <mdx n="0" f="v">
      <t c="8">
        <n x="23"/>
        <n x="15"/>
        <n x="18"/>
        <n x="17"/>
        <n x="19"/>
        <n x="20"/>
        <n x="31"/>
        <n x="9"/>
      </t>
    </mdx>
    <mdx n="0" f="v">
      <t c="8">
        <n x="23"/>
        <n x="15"/>
        <n x="18"/>
        <n x="17"/>
        <n x="19"/>
        <n x="20"/>
        <n x="31"/>
        <n x="11"/>
      </t>
    </mdx>
    <mdx n="0" f="v">
      <t c="8">
        <n x="23"/>
        <n x="15"/>
        <n x="18"/>
        <n x="17"/>
        <n x="19"/>
        <n x="20"/>
        <n x="31"/>
        <n x="10"/>
      </t>
    </mdx>
    <mdx n="0" f="v">
      <t c="8">
        <n x="23"/>
        <n x="15"/>
        <n x="18"/>
        <n x="17"/>
        <n x="19"/>
        <n x="20"/>
        <n x="31"/>
        <n x="8"/>
      </t>
    </mdx>
    <mdx n="0" f="v">
      <t c="8">
        <n x="23"/>
        <n x="15"/>
        <n x="18"/>
        <n x="17"/>
        <n x="19"/>
        <n x="20"/>
        <n x="31"/>
        <n x="6"/>
      </t>
    </mdx>
    <mdx n="0" f="v">
      <t c="8">
        <n x="23"/>
        <n x="15"/>
        <n x="18"/>
        <n x="17"/>
        <n x="19"/>
        <n x="20"/>
        <n x="31"/>
        <n x="1"/>
      </t>
    </mdx>
    <mdx n="0" f="v">
      <t c="8">
        <n x="23"/>
        <n x="15"/>
        <n x="18"/>
        <n x="17"/>
        <n x="19"/>
        <n x="20"/>
        <n x="31"/>
        <n x="5"/>
      </t>
    </mdx>
    <mdx n="0" f="v">
      <t c="8">
        <n x="23"/>
        <n x="15"/>
        <n x="18"/>
        <n x="17"/>
        <n x="19"/>
        <n x="20"/>
        <n x="31"/>
        <n x="4"/>
      </t>
    </mdx>
    <mdx n="0" f="v">
      <t c="8">
        <n x="23"/>
        <n x="15"/>
        <n x="18"/>
        <n x="17"/>
        <n x="19"/>
        <n x="20"/>
        <n x="31"/>
        <n x="14"/>
      </t>
    </mdx>
    <mdx n="0" f="v">
      <t c="7">
        <n x="23"/>
        <n x="15"/>
        <n x="22"/>
        <n x="16"/>
        <n x="25"/>
        <n x="29"/>
        <n x="13"/>
      </t>
    </mdx>
    <mdx n="0" f="v">
      <t c="7">
        <n x="23"/>
        <n x="15"/>
        <n x="22"/>
        <n x="16"/>
        <n x="26"/>
        <n x="27"/>
        <n x="13"/>
      </t>
    </mdx>
    <mdx n="0" f="v">
      <t c="7">
        <n x="22"/>
        <n x="16"/>
        <n x="25"/>
        <n x="29"/>
        <n x="23"/>
        <n x="15"/>
        <n x="13"/>
      </t>
    </mdx>
    <mdx n="0" f="v">
      <t c="7">
        <n x="22"/>
        <n x="16"/>
        <n x="26"/>
        <n x="27"/>
        <n x="23"/>
        <n x="15"/>
        <n x="13"/>
      </t>
    </mdx>
  </mdxMetadata>
  <valueMetadata count="31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</valueMetadata>
</metadata>
</file>

<file path=xl/sharedStrings.xml><?xml version="1.0" encoding="utf-8"?>
<sst xmlns="http://schemas.openxmlformats.org/spreadsheetml/2006/main" count="217" uniqueCount="86">
  <si>
    <t>Periode</t>
  </si>
  <si>
    <t>Bereich ABC</t>
  </si>
  <si>
    <t>Abteilung 1</t>
  </si>
  <si>
    <t>Abteilung 2</t>
  </si>
  <si>
    <t>Abteilung 3</t>
  </si>
  <si>
    <t>Abteilung 4</t>
  </si>
  <si>
    <t>Abteilung 5</t>
  </si>
  <si>
    <t>Abteilung 6</t>
  </si>
  <si>
    <t>Bereich KLM</t>
  </si>
  <si>
    <t>Abteilung 10</t>
  </si>
  <si>
    <t>Abteilung 11</t>
  </si>
  <si>
    <t>Abteilung 12</t>
  </si>
  <si>
    <t>Abteilung 13</t>
  </si>
  <si>
    <t>Abteilung 14</t>
  </si>
  <si>
    <t>Abteilung 15</t>
  </si>
  <si>
    <t>Forschungsprojekte</t>
  </si>
  <si>
    <t>Akquiseprojekte</t>
  </si>
  <si>
    <t>Sachaufwand</t>
  </si>
  <si>
    <t>sichere Projekte</t>
  </si>
  <si>
    <t>Energie/Wasser</t>
  </si>
  <si>
    <t>Reisen</t>
  </si>
  <si>
    <t>Roh-/Hilfs-/Betriebsstoffe</t>
  </si>
  <si>
    <t>FTE Hiwis</t>
  </si>
  <si>
    <t>Anzahl Mitarbeiter nTVöD</t>
  </si>
  <si>
    <t>Kennzahlen</t>
  </si>
  <si>
    <t>FTE TVÖD</t>
  </si>
  <si>
    <t>Anzahl Mitarbeiter TVöD</t>
  </si>
  <si>
    <t>(Leer)</t>
  </si>
  <si>
    <t>Gesamtergebnis</t>
  </si>
  <si>
    <t xml:space="preserve"> Bereich ABC</t>
  </si>
  <si>
    <t>Gesamt:  Bereich ABC</t>
  </si>
  <si>
    <t>JA</t>
  </si>
  <si>
    <t>BUD</t>
  </si>
  <si>
    <t>HR01</t>
  </si>
  <si>
    <t>HR02</t>
  </si>
  <si>
    <t>HR03</t>
  </si>
  <si>
    <t>Jahr</t>
  </si>
  <si>
    <t>Abteilung 7</t>
  </si>
  <si>
    <t>Abteilung 8</t>
  </si>
  <si>
    <t>Abteilung 9</t>
  </si>
  <si>
    <t>Wähle eine Periode</t>
  </si>
  <si>
    <t>Wähle ein Jahr</t>
  </si>
  <si>
    <t>Wähle eine Einheit</t>
  </si>
  <si>
    <t>HR 01</t>
  </si>
  <si>
    <t>2026</t>
  </si>
  <si>
    <t>Gesamt: Summe von Abteilung 1</t>
  </si>
  <si>
    <t>Summe von Abteilung 1</t>
  </si>
  <si>
    <t>Gesamt: Summe von Abteilung 2</t>
  </si>
  <si>
    <t>Summe von Abteilung 2</t>
  </si>
  <si>
    <t>Gesamt: Summe von Abteilung 3</t>
  </si>
  <si>
    <t>Summe von Abteilung 3</t>
  </si>
  <si>
    <t>Gesamt: Summe von Abteilung 4</t>
  </si>
  <si>
    <t>Summe von Abteilung 4</t>
  </si>
  <si>
    <t>Gesamt: Summe von Abteilung 5</t>
  </si>
  <si>
    <t>Summe von Abteilung 5</t>
  </si>
  <si>
    <t>Gesamt: Summe von Abteilung 6</t>
  </si>
  <si>
    <t>Summe von Abteilung 6</t>
  </si>
  <si>
    <t>Gesamt: Summe von Bereich KLM</t>
  </si>
  <si>
    <t>Summe von Bereich KLM</t>
  </si>
  <si>
    <t>Gesamt: Summe von Abteilung 10</t>
  </si>
  <si>
    <t>Summe von Abteilung 10</t>
  </si>
  <si>
    <t>Summe von Abteilung 11</t>
  </si>
  <si>
    <t>Summe von Abteilung 12</t>
  </si>
  <si>
    <t>Summe von Abteilung 13</t>
  </si>
  <si>
    <t>Summe von Abteilung 14</t>
  </si>
  <si>
    <t>Summe von Abteilung 15</t>
  </si>
  <si>
    <t>Gesamt: Summe von Abteilung 11</t>
  </si>
  <si>
    <t>Gesamt: Summe von Abteilung 12</t>
  </si>
  <si>
    <t>Gesamt: Summe von Abteilung 13</t>
  </si>
  <si>
    <t>Gesamt: Summe von Abteilung 14</t>
  </si>
  <si>
    <t>Gesamt: Summe von Abteilung 15</t>
  </si>
  <si>
    <t>K</t>
  </si>
  <si>
    <t>Werte</t>
  </si>
  <si>
    <t>Kostenarten</t>
  </si>
  <si>
    <t>Projektgruppe</t>
  </si>
  <si>
    <t>Kategorie</t>
  </si>
  <si>
    <t>Bezeichnung</t>
  </si>
  <si>
    <t>Haushalt</t>
  </si>
  <si>
    <t>B</t>
  </si>
  <si>
    <t>I</t>
  </si>
  <si>
    <t>Wähle einen Haushalt</t>
  </si>
  <si>
    <t>Anzahl Mitarbeiter</t>
  </si>
  <si>
    <t>Periodenvergleich</t>
  </si>
  <si>
    <t>Sachaufwand sichere Proj.</t>
  </si>
  <si>
    <t>Sachaufwand Aquiseproj.</t>
  </si>
  <si>
    <t>Cubeformel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</si>
</sst>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u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3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2" fillId="0" borderId="0" xfId="0" applyFont="1"/>
    <xf numFmtId="3" fontId="0" fillId="4" borderId="0" xfId="0" applyNumberFormat="1" applyFill="1"/>
    <xf numFmtId="164" fontId="0" fillId="4" borderId="0" xfId="0" applyNumberFormat="1" applyFill="1"/>
    <xf numFmtId="0" fontId="0" fillId="0" borderId="0" xfId="0" pivotButton="1"/>
    <xf numFmtId="0" fontId="1" fillId="5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0" fillId="0" borderId="3" xfId="0" applyBorder="1"/>
    <xf numFmtId="0" fontId="0" fillId="6" borderId="0" xfId="0" applyFill="1"/>
    <xf numFmtId="0" fontId="7" fillId="0" borderId="0" xfId="0" applyFont="1" applyAlignment="1">
      <alignment horizontal="right" vertical="center"/>
    </xf>
    <xf numFmtId="0" fontId="0" fillId="0" borderId="0" xfId="0" applyFill="1" applyAlignment="1">
      <alignment horizontal="right"/>
    </xf>
  </cellXfs>
  <cellStyles count="1">
    <cellStyle name="Standard" xfId="0" builtinId="0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164" formatCode="#,##0.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olapFunctions">
    <main first="ThisWorkbookDataModel">
      <tp t="e">
        <v>#N/A</v>
        <stp>1</stp>
        <tr r="F7" s="12"/>
        <tr r="F7" s="12"/>
        <tr r="F7" s="12"/>
        <tr r="D22" s="14"/>
        <tr r="A21" s="14"/>
        <tr r="C21" s="14"/>
        <tr r="A23" s="14"/>
        <tr r="C23" s="14"/>
        <tr r="D23" s="14"/>
        <tr r="D21" s="14"/>
        <tr r="A22" s="14"/>
        <tr r="C22" s="14"/>
        <tr r="A17" s="14"/>
        <tr r="B17" s="14"/>
        <tr r="D17" s="14"/>
        <tr r="B18" s="14"/>
        <tr r="D18" s="14"/>
        <tr r="A19" s="14"/>
        <tr r="B19" s="14"/>
        <tr r="C17" s="14"/>
        <tr r="A18" s="14"/>
        <tr r="C18" s="14"/>
        <tr r="C19" s="14"/>
        <tr r="D19" s="14"/>
        <tr r="D8" s="14"/>
        <tr r="D13" s="14"/>
        <tr r="D14" s="14"/>
        <tr r="C8" s="14"/>
        <tr r="A9" s="14"/>
        <tr r="A8" s="14"/>
        <tr r="D12" s="14"/>
        <tr r="C9" s="14"/>
        <tr r="D9" s="14"/>
        <tr r="V6" s="12"/>
        <tr r="J6" s="12"/>
        <tr r="S6" s="12"/>
        <tr r="AB6" s="12"/>
        <tr r="O6" s="12"/>
        <tr r="M6" s="12"/>
        <tr r="L6" s="12"/>
        <tr r="W6" s="12"/>
        <tr r="AG6" s="12"/>
        <tr r="U6" s="12"/>
        <tr r="I6" s="12"/>
        <tr r="G6" s="12"/>
        <tr r="AD6" s="12"/>
        <tr r="Q6" s="12"/>
        <tr r="AA6" s="12"/>
        <tr r="N6" s="12"/>
        <tr r="K6" s="12"/>
        <tr r="AF6" s="12"/>
        <tr r="T6" s="12"/>
        <tr r="H6" s="12"/>
        <tr r="X6" s="12"/>
        <tr r="Y6" s="12"/>
        <tr r="Z6" s="12"/>
        <tr r="P6" s="12"/>
        <tr r="AC6" s="12"/>
        <tr r="R6" s="12"/>
        <tr r="AE6" s="12"/>
        <tr r="E6" s="12"/>
        <tr r="D6" s="12"/>
        <tr r="C6" s="12"/>
        <tr r="B6" s="12"/>
        <tr r="A6" s="12"/>
        <tr r="F6" s="12"/>
        <tr r="F6" s="12"/>
        <tr r="F6" s="12"/>
        <tr r="F9" s="12"/>
        <tr r="F11" s="12"/>
        <tr r="F13" s="12"/>
        <tr r="F10" s="12"/>
        <tr r="F5" s="12"/>
        <tr r="H5" s="13"/>
        <tr r="H5" s="13"/>
        <tr r="H5" s="13"/>
        <tr r="H4" s="13"/>
        <tr r="H4" s="13"/>
        <tr r="H4" s="13"/>
        <tr r="H11" s="13"/>
        <tr r="H9" s="13"/>
        <tr r="H7" s="13"/>
        <tr r="H8" s="13"/>
        <tr r="H3" s="13"/>
        <tr r="F4" s="13"/>
        <tr r="J7" s="13"/>
        <tr r="J11" s="13"/>
        <tr r="J4" s="13"/>
        <tr r="K7" s="13"/>
        <tr r="K4" s="13"/>
        <tr r="K11" s="13"/>
        <tr r="L4" s="13"/>
        <tr r="L9" s="13"/>
        <tr r="L11" s="13"/>
        <tr r="O11" s="13"/>
        <tr r="O9" s="13"/>
        <tr r="Q5" s="13"/>
        <tr r="P5" s="13"/>
        <tr r="O5" s="13"/>
        <tr r="N5" s="13"/>
        <tr r="M5" s="13"/>
        <tr r="L5" s="13"/>
        <tr r="K5" s="13"/>
        <tr r="J5" s="13"/>
        <tr r="U5" s="13"/>
        <tr r="I5" s="13"/>
        <tr r="S5" s="13"/>
        <tr r="M8" s="13"/>
        <tr r="L8" s="13"/>
        <tr r="K8" s="13"/>
        <tr r="J8" s="13"/>
        <tr r="U8" s="13"/>
        <tr r="I8" s="13"/>
        <tr r="T8" s="13"/>
        <tr r="S8" s="13"/>
        <tr r="R8" s="13"/>
        <tr r="O8" s="13"/>
        <tr r="Q8" s="13"/>
        <tr r="T11" s="13"/>
        <tr r="T9" s="13"/>
        <tr r="T7" s="13"/>
        <tr r="S4" s="13"/>
        <tr r="R4" s="13"/>
        <tr r="Q4" s="13"/>
        <tr r="P4" s="13"/>
        <tr r="O4" s="13"/>
        <tr r="N4" s="13"/>
        <tr r="O7" s="13"/>
        <tr r="N7" s="13"/>
        <tr r="M7" s="13"/>
        <tr r="L7" s="13"/>
        <tr r="K9" s="13"/>
        <tr r="J9" s="13"/>
        <tr r="U11" s="13"/>
        <tr r="I11" s="13"/>
        <tr r="D7" s="13"/>
        <tr r="M4" s="13"/>
        <tr r="J3" s="13"/>
        <tr r="D8" s="13"/>
        <tr r="N8" s="13"/>
        <tr r="K3" s="13"/>
        <tr r="I4" s="13"/>
        <tr r="Q7" s="13"/>
        <tr r="L3" s="13"/>
        <tr r="C4" s="13"/>
        <tr r="A7" s="13"/>
        <tr r="F8" s="13"/>
        <tr r="T5" s="13"/>
        <tr r="R7" s="13"/>
        <tr r="P8" s="13"/>
        <tr r="N9" s="13"/>
        <tr r="O3" s="13"/>
        <tr r="A4" s="13"/>
        <tr r="T4" s="13"/>
        <tr r="R5" s="13"/>
        <tr r="B4" s="13"/>
        <tr r="G5" s="13"/>
        <tr r="M9" s="13"/>
        <tr r="D4" s="13"/>
        <tr r="B7" s="13"/>
        <tr r="G8" s="13"/>
        <tr r="S7" s="13"/>
        <tr r="M11" s="13"/>
        <tr r="T3" s="13"/>
        <tr r="F5" s="13"/>
        <tr r="P7" s="13"/>
        <tr r="E8" s="13"/>
        <tr r="U4" s="13"/>
        <tr r="M3" s="13"/>
        <tr r="N11" s="13"/>
        <tr r="N3" s="13"/>
        <tr r="E4" s="13"/>
        <tr r="C7" s="13"/>
        <tr r="A9" s="13"/>
        <tr r="P9" s="13"/>
        <tr r="I7" s="13"/>
        <tr r="U7" s="13"/>
        <tr r="Q9" s="13"/>
        <tr r="P11" s="13"/>
        <tr r="P3" s="13"/>
        <tr r="G4" s="13"/>
        <tr r="E7" s="13"/>
        <tr r="C9" s="13"/>
        <tr r="R9" s="13"/>
        <tr r="Q11" s="13"/>
        <tr r="Q3" s="13"/>
        <tr r="A5" s="13"/>
        <tr r="F7" s="13"/>
        <tr r="D9" s="13"/>
        <tr r="S9" s="13"/>
        <tr r="R11" s="13"/>
        <tr r="R3" s="13"/>
        <tr r="B5" s="13"/>
        <tr r="G7" s="13"/>
        <tr r="E9" s="13"/>
        <tr r="S11" s="13"/>
        <tr r="S3" s="13"/>
        <tr r="C5" s="13"/>
        <tr r="A8" s="13"/>
        <tr r="F9" s="13"/>
        <tr r="I9" s="13"/>
        <tr r="U9" s="13"/>
        <tr r="B9" s="13"/>
        <tr r="D5" s="13"/>
        <tr r="B8" s="13"/>
        <tr r="G9" s="13"/>
        <tr r="I3" s="13"/>
        <tr r="U3" s="13"/>
        <tr r="E5" s="13"/>
        <tr r="C8" s="13"/>
        <tr r="A11" s="13"/>
        <tr r="AE7" s="12"/>
        <tr r="AD7" s="12"/>
        <tr r="R7" s="12"/>
        <tr r="Z7" s="12"/>
        <tr r="N7" s="12"/>
        <tr r="M7" s="12"/>
        <tr r="W7" s="12"/>
        <tr r="J7" s="12"/>
        <tr r="AG7" s="12"/>
        <tr r="T7" s="12"/>
        <tr r="G7" s="12"/>
        <tr r="AC7" s="12"/>
        <tr r="Q7" s="12"/>
        <tr r="AA7" s="12"/>
        <tr r="O7" s="12"/>
        <tr r="Y7" s="12"/>
        <tr r="L7" s="12"/>
        <tr r="U7" s="12"/>
        <tr r="H7" s="12"/>
        <tr r="AB7" s="12"/>
        <tr r="P7" s="12"/>
        <tr r="X7" s="12"/>
        <tr r="K7" s="12"/>
        <tr r="V7" s="12"/>
        <tr r="I7" s="12"/>
        <tr r="AA9" s="12"/>
        <tr r="Z9" s="12"/>
        <tr r="N9" s="12"/>
        <tr r="W9" s="12"/>
        <tr r="AG9" s="12"/>
        <tr r="T9" s="12"/>
        <tr r="AE9" s="12"/>
        <tr r="Y9" s="12"/>
        <tr r="M9" s="12"/>
        <tr r="V9" s="12"/>
        <tr r="U9" s="12"/>
        <tr r="H9" s="12"/>
        <tr r="G9" s="12"/>
        <tr r="R9" s="12"/>
        <tr r="AC9" s="12"/>
        <tr r="P9" s="12"/>
        <tr r="O9" s="12"/>
        <tr r="X9" s="12"/>
        <tr r="L9" s="12"/>
        <tr r="K9" s="12"/>
        <tr r="J9" s="12"/>
        <tr r="G11" s="12"/>
        <tr r="AD11" s="12"/>
        <tr r="R11" s="12"/>
        <tr r="AA11" s="12"/>
        <tr r="N11" s="12"/>
        <tr r="AG11" s="12"/>
        <tr r="AF11" s="12"/>
        <tr r="AC11" s="12"/>
        <tr r="Q11" s="12"/>
        <tr r="O11" s="12"/>
        <tr r="M11" s="12"/>
        <tr r="L11" s="12"/>
        <tr r="S7" s="12"/>
        <tr r="K10" s="12"/>
        <tr r="S11" s="12"/>
        <tr r="AF7" s="12"/>
        <tr r="AB9" s="12"/>
        <tr r="H11" s="12"/>
        <tr r="Q9" s="12"/>
        <tr r="Y10" s="12"/>
        <tr r="AD9" s="12"/>
        <tr r="J11" s="12"/>
        <tr r="S9" s="12"/>
        <tr r="AA10" s="12"/>
        <tr r="K11" s="12"/>
        <tr r="W11" s="12"/>
        <tr r="AF9" s="12"/>
        <tr r="X11" s="12"/>
        <tr r="I9" s="12"/>
        <tr r="Q10" s="12"/>
        <tr r="Y11" s="12"/>
        <tr r="R10" s="12"/>
        <tr r="Z11" s="12"/>
        <tr r="S10" s="12"/>
        <tr r="AE10" s="12"/>
        <tr r="H10" s="12"/>
        <tr r="T10" s="12"/>
        <tr r="AF10" s="12"/>
        <tr r="P11" s="12"/>
        <tr r="AB11" s="12"/>
        <tr r="AE11" s="12"/>
        <tr r="X10" s="12"/>
        <tr r="T11" s="12"/>
        <tr r="I11" s="12"/>
        <tr r="U11" s="12"/>
        <tr r="Z10" s="12"/>
        <tr r="V11" s="12"/>
        <tr r="O10" s="12"/>
        <tr r="P10" s="12"/>
        <tr r="AC10" s="12"/>
        <tr r="AD10" s="12"/>
        <tr r="G10" s="12"/>
        <tr r="I10" s="12"/>
        <tr r="U10" s="12"/>
        <tr r="AG10" s="12"/>
        <tr r="W10" s="12"/>
        <tr r="L10" s="12"/>
        <tr r="M10" s="12"/>
        <tr r="N10" s="12"/>
        <tr r="AB10" s="12"/>
        <tr r="J10" s="12"/>
        <tr r="V10" s="12"/>
        <tr r="E7" s="12"/>
        <tr r="E9" s="12"/>
        <tr r="E11" s="12"/>
        <tr r="E10" s="12"/>
        <tr r="AC13" s="12"/>
        <tr r="O13" s="12"/>
        <tr r="AB13" s="12"/>
        <tr r="Z13" s="12"/>
        <tr r="N13" s="12"/>
        <tr r="V13" s="12"/>
        <tr r="I13" s="12"/>
        <tr r="I3" s="12"/>
        <tr r="O5" s="12"/>
        <tr r="F4" s="12"/>
        <tr r="D7" s="12"/>
        <tr r="P13" s="12"/>
        <tr r="G4" s="12"/>
        <tr r="Q13" s="12"/>
        <tr r="L3" s="12"/>
        <tr r="A9" s="12"/>
        <tr r="AD13" s="12"/>
        <tr r="G13" s="12"/>
        <tr r="G5" s="12"/>
        <tr r="D11" s="12"/>
        <tr r="AE13" s="12"/>
        <tr r="J4" s="12"/>
        <tr r="H13" s="12"/>
        <tr r="AA13" s="12"/>
        <tr r="AA3" s="12"/>
        <tr r="U13" s="12"/>
        <tr r="L4" s="12"/>
        <tr r="M4" s="12"/>
        <tr r="A10" s="12"/>
        <tr r="W13" s="12"/>
        <tr r="F3" s="12"/>
        <tr r="R3" s="12"/>
        <tr r="AD3" s="12"/>
        <tr r="N4" s="12"/>
        <tr r="L13" s="12"/>
        <tr r="L5" s="12"/>
        <tr r="B10" s="12"/>
        <tr r="X13" s="12"/>
        <tr r="U3" s="12"/>
        <tr r="J3" s="12"/>
        <tr r="P5" s="12"/>
        <tr r="A11" s="12"/>
        <tr r="K3" s="12"/>
        <tr r="S4" s="12"/>
        <tr r="B11" s="12"/>
        <tr r="X3" s="12"/>
        <tr r="R13" s="12"/>
        <tr r="R5" s="12"/>
        <tr r="M3" s="12"/>
        <tr r="B9" s="12"/>
        <tr r="S13" s="12"/>
        <tr r="N3" s="12"/>
        <tr r="H5" s="12"/>
        <tr r="T13" s="12"/>
        <tr r="K4" s="12"/>
        <tr r="D9" s="12"/>
        <tr r="AG13" s="12"/>
        <tr r="AB3" s="12"/>
        <tr r="J13" s="12"/>
        <tr r="AC3" s="12"/>
        <tr r="K13" s="12"/>
        <tr r="G3" s="12"/>
        <tr r="S3" s="12"/>
        <tr r="AE3" s="12"/>
        <tr r="O4" s="12"/>
        <tr r="M13" s="12"/>
        <tr r="M5" s="12"/>
        <tr r="A7" s="12"/>
        <tr r="C10" s="12"/>
        <tr r="Y13" s="12"/>
        <tr r="AG3" s="12"/>
        <tr r="R4" s="12"/>
        <tr r="W3" s="12"/>
        <tr r="Q5" s="12"/>
        <tr r="H4" s="12"/>
        <tr r="C11" s="12"/>
        <tr r="Y3" s="12"/>
        <tr r="S5" s="12"/>
        <tr r="Z3" s="12"/>
        <tr r="C9" s="12"/>
        <tr r="AF13" s="12"/>
        <tr r="O3" s="12"/>
        <tr r="I5" s="12"/>
        <tr r="A13" s="12"/>
        <tr r="P3" s="12"/>
        <tr r="J5" s="12"/>
        <tr r="Q3" s="12"/>
        <tr r="K5" s="12"/>
        <tr r="H3" s="12"/>
        <tr r="T3" s="12"/>
        <tr r="AF3" s="12"/>
        <tr r="P4" s="12"/>
        <tr r="N5" s="12"/>
        <tr r="B7" s="12"/>
        <tr r="D10" s="12"/>
        <tr r="C7" s="12"/>
        <tr r="Q4" s="12"/>
        <tr r="V3" s="12"/>
        <tr r="I4" s="12"/>
      </tp>
    </main>
  </volType>
</volType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pivotCacheDefinition" Target="pivotCache/pivotCacheDefinition1.xml"/><Relationship Id="rId12" Type="http://schemas.openxmlformats.org/officeDocument/2006/relationships/styles" Target="styles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36" Type="http://schemas.openxmlformats.org/officeDocument/2006/relationships/volatileDependencies" Target="volatileDependencies.xml"/><Relationship Id="rId10" Type="http://schemas.openxmlformats.org/officeDocument/2006/relationships/theme" Target="theme/theme1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eetMetadata" Target="metadata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Relationship Id="rId35" Type="http://schemas.openxmlformats.org/officeDocument/2006/relationships/customXml" Target="../customXml/item18.xml"/><Relationship Id="rId8" Type="http://schemas.openxmlformats.org/officeDocument/2006/relationships/pivotCacheDefinition" Target="pivotCache/pivotCacheDefinition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saveData="0" refreshedBy="Winter, Kirsten" refreshedDate="46141.355293287037" backgroundQuery="1" createdVersion="3" refreshedVersion="8" minRefreshableVersion="3" recordCount="0" tupleCache="1" supportSubquery="1" supportAdvancedDrill="1" xr:uid="{84567C0F-AEDD-4B11-9CD3-AA361D4272DD}">
  <cacheSource type="external" connectionId="3"/>
  <cacheFields count="8">
    <cacheField name="[2026_HR01].[Jahr].[Jahr]" caption="Jahr" numFmtId="0" hierarchy="20" level="1">
      <sharedItems count="1">
        <s v="[2026_HR01].[Jahr].&amp;[2026]" c="2026"/>
      </sharedItems>
    </cacheField>
    <cacheField name="[2026_HR01].[Periode].[Periode]" caption="Periode" numFmtId="0" hierarchy="19" level="1">
      <sharedItems count="1">
        <s v="[2026_HR01].[Periode].&amp;[HR 01]" c="HR 01"/>
      </sharedItems>
    </cacheField>
    <cacheField name="[2026_HR01].[Kostenarten].[Kostenarten]" caption="Kostenarten" numFmtId="0" hierarchy="18" level="1">
      <sharedItems count="2">
        <s v="[2026_HR01].[Kostenarten].&amp;[Kennzahlen]" c="Kennzahlen"/>
        <s v="[2026_HR01].[Kostenarten].&amp;[Sachaufwand]" c="Sachaufwand"/>
      </sharedItems>
    </cacheField>
    <cacheField name="[2026_HR01].[Projektgruppe].[Projektgruppe]" caption="Projektgruppe" numFmtId="0" hierarchy="17" level="1">
      <sharedItems count="2">
        <s v="[2026_HR01].[Projektgruppe].&amp;" c="(Leer)"/>
        <s v="[2026_HR01].[Projektgruppe].&amp;[sichere Projekte]" c="sichere Projekte"/>
      </sharedItems>
    </cacheField>
    <cacheField name="[2026_HR01].[Kategorie].[Kategorie]" caption="Kategorie" numFmtId="0" hierarchy="15" level="1">
      <sharedItems count="3">
        <s v="[2026_HR01].[Kategorie].&amp;[Anzahl Mitarbeiter nTVöD]" c="Anzahl Mitarbeiter nTVöD"/>
        <s v="[2026_HR01].[Kategorie].&amp;[Anzahl Mitarbeiter TVöD]" c="Anzahl Mitarbeiter TVöD"/>
        <s v="[2026_HR01].[Kategorie].&amp;[Forschungsprojekte]" c="Forschungsprojekte"/>
      </sharedItems>
    </cacheField>
    <cacheField name="[2026_HR01].[Bezeichnung].[Bezeichnung]" caption="Bezeichnung" numFmtId="0" hierarchy="14" level="1">
      <sharedItems count="5">
        <s v="[2026_HR01].[Bezeichnung].&amp;[FTE Hiwis]" c="FTE Hiwis"/>
        <s v="[2026_HR01].[Bezeichnung].&amp;[FTE TVÖD]" c="FTE TVÖD"/>
        <s v="[2026_HR01].[Bezeichnung].&amp;[Energie/Wasser]" c="Energie/Wasser"/>
        <s v="[2026_HR01].[Bezeichnung].&amp;[Reisen]" c="Reisen"/>
        <s v="[2026_HR01].[Bezeichnung].&amp;[Roh-/Hilfs-/Betriebsstoffe]" c="Roh-/Hilfs-/Betriebsstoffe"/>
      </sharedItems>
    </cacheField>
    <cacheField name="[Measures].[MeasuresLevel]" caption="MeasuresLevel" numFmtId="0" hierarchy="35">
      <sharedItems count="14">
        <s v="[Measures].[Summe von Bereich ABC]" c="Summe von Bereich ABC"/>
        <s v="[Measures].[Summe von Abteilung 13]" c="Summe von Abteilung 13"/>
        <s v="[Measures].[Summe von Abteilung 3]" c="Summe von Abteilung 3"/>
        <s v="[Measures].[Summe von Abteilung 2]" c="Summe von Abteilung 2"/>
        <s v="[Measures].[Summe von Abteilung 1]" c="Summe von Abteilung 1"/>
        <s v="[Measures].[Summe von Abteilung 12]" c="Summe von Abteilung 12"/>
        <s v="[Measures].[Summe von Abteilung 15]" c="Summe von Abteilung 15"/>
        <s v="[Measures].[Summe von Abteilung 6]" c="Summe von Abteilung 6"/>
        <s v="[Measures].[Summe von Abteilung 4]" c="Summe von Abteilung 4"/>
        <s v="[Measures].[Summe von Abteilung 5]" c="Summe von Abteilung 5"/>
        <s v="[Measures].[Summe von Abteilung 11]" c="Summe von Abteilung 11"/>
        <s v="[Measures].[Summe von Bereich KLM]" c="Summe von Bereich KLM"/>
        <s v="[Measures].[Summe von Abteilung 14]" c="Summe von Abteilung 14"/>
        <s v="[Measures].[Summe von Abteilung 10]" c="Summe von Abteilung 10"/>
      </sharedItems>
    </cacheField>
    <cacheField name="[2026_HR01].[Haushalt].[Haushalt]" caption="Haushalt" numFmtId="0" hierarchy="16" level="1">
      <sharedItems count="1">
        <s v="[2026_HR01].[Haushalt].&amp;[K]" c="K"/>
      </sharedItems>
    </cacheField>
  </cacheFields>
  <cacheHierarchies count="53">
    <cacheHierarchy uniqueName="[2025_JA].[Bezeichnung]" caption="Bezeichnung" attribute="1" defaultMemberUniqueName="[2025_JA].[Bezeichnung].[All]" allUniqueName="[2025_JA].[Bezeichnung].[All]" dimensionUniqueName="[2025_JA]" displayFolder="" count="2" memberValueDatatype="130" unbalanced="0"/>
    <cacheHierarchy uniqueName="[2025_JA].[Kategorie]" caption="Kategorie" attribute="1" defaultMemberUniqueName="[2025_JA].[Kategorie].[All]" allUniqueName="[2025_JA].[Kategorie].[All]" dimensionUniqueName="[2025_JA]" displayFolder="" count="2" memberValueDatatype="130" unbalanced="0"/>
    <cacheHierarchy uniqueName="[2025_JA].[Haushalt]" caption="Haushalt" attribute="1" defaultMemberUniqueName="[2025_JA].[Haushalt].[All]" allUniqueName="[2025_JA].[Haushalt].[All]" dimensionUniqueName="[2025_JA]" displayFolder="" count="2" memberValueDatatype="130" unbalanced="0"/>
    <cacheHierarchy uniqueName="[2025_JA].[Projektgruppe]" caption="Projektgruppe" attribute="1" defaultMemberUniqueName="[2025_JA].[Projektgruppe].[All]" allUniqueName="[2025_JA].[Projektgruppe].[All]" dimensionUniqueName="[2025_JA]" displayFolder="" count="2" memberValueDatatype="130" unbalanced="0"/>
    <cacheHierarchy uniqueName="[2025_JA].[Kostenarten]" caption="Kostenarten" attribute="1" defaultMemberUniqueName="[2025_JA].[Kostenarten].[All]" allUniqueName="[2025_JA].[Kostenarten].[All]" dimensionUniqueName="[2025_JA]" displayFolder="" count="2" memberValueDatatype="130" unbalanced="0"/>
    <cacheHierarchy uniqueName="[2025_JA].[Periode]" caption="Periode" attribute="1" defaultMemberUniqueName="[2025_JA].[Periode].[All]" allUniqueName="[2025_JA].[Periode].[All]" dimensionUniqueName="[2025_JA]" displayFolder="" count="2" memberValueDatatype="130" unbalanced="0"/>
    <cacheHierarchy uniqueName="[2025_JA].[Jahr]" caption="Jahr" attribute="1" defaultMemberUniqueName="[2025_JA].[Jahr].[All]" allUniqueName="[2025_JA].[Jahr].[All]" dimensionUniqueName="[2025_JA]" displayFolder="" count="2" memberValueDatatype="130" unbalanced="0"/>
    <cacheHierarchy uniqueName="[2025_JA].[Bereich ABC]" caption="Bereich ABC" attribute="1" defaultMemberUniqueName="[2025_JA].[Bereich ABC].[All]" allUniqueName="[2025_JA].[Bereich ABC].[All]" dimensionUniqueName="[2025_JA]" displayFolder="" count="2" memberValueDatatype="5" unbalanced="0"/>
    <cacheHierarchy uniqueName="[2025_JA].[Abteilung 1]" caption="Abteilung 1" attribute="1" defaultMemberUniqueName="[2025_JA].[Abteilung 1].[All]" allUniqueName="[2025_JA].[Abteilung 1].[All]" dimensionUniqueName="[2025_JA]" displayFolder="" count="2" memberValueDatatype="5" unbalanced="0"/>
    <cacheHierarchy uniqueName="[2025_JA].[Abteilung 2]" caption="Abteilung 2" attribute="1" defaultMemberUniqueName="[2025_JA].[Abteilung 2].[All]" allUniqueName="[2025_JA].[Abteilung 2].[All]" dimensionUniqueName="[2025_JA]" displayFolder="" count="2" memberValueDatatype="5" unbalanced="0"/>
    <cacheHierarchy uniqueName="[2025_JA].[Abteilung 3]" caption="Abteilung 3" attribute="1" defaultMemberUniqueName="[2025_JA].[Abteilung 3].[All]" allUniqueName="[2025_JA].[Abteilung 3].[All]" dimensionUniqueName="[2025_JA]" displayFolder="" count="2" memberValueDatatype="5" unbalanced="0"/>
    <cacheHierarchy uniqueName="[2025_JA].[Abteilung 4]" caption="Abteilung 4" attribute="1" defaultMemberUniqueName="[2025_JA].[Abteilung 4].[All]" allUniqueName="[2025_JA].[Abteilung 4].[All]" dimensionUniqueName="[2025_JA]" displayFolder="" count="2" memberValueDatatype="5" unbalanced="0"/>
    <cacheHierarchy uniqueName="[2025_JA].[Abteilung 5]" caption="Abteilung 5" attribute="1" defaultMemberUniqueName="[2025_JA].[Abteilung 5].[All]" allUniqueName="[2025_JA].[Abteilung 5].[All]" dimensionUniqueName="[2025_JA]" displayFolder="" count="2" memberValueDatatype="5" unbalanced="0"/>
    <cacheHierarchy uniqueName="[2025_JA].[Abteilung 6]" caption="Abteilung 6" attribute="1" defaultMemberUniqueName="[2025_JA].[Abteilung 6].[All]" allUniqueName="[2025_JA].[Abteilung 6].[All]" dimensionUniqueName="[2025_JA]" displayFolder="" count="2" memberValueDatatype="5" unbalanced="0"/>
    <cacheHierarchy uniqueName="[2026_HR01].[Bezeichnung]" caption="Bezeichnung" attribute="1" defaultMemberUniqueName="[2026_HR01].[Bezeichnung].[All]" allUniqueName="[2026_HR01].[Bezeichnung].[All]" dimensionUniqueName="[2026_HR01]" displayFolder="" count="2" memberValueDatatype="130" unbalanced="0">
      <fieldsUsage count="2">
        <fieldUsage x="-1"/>
        <fieldUsage x="5"/>
      </fieldsUsage>
    </cacheHierarchy>
    <cacheHierarchy uniqueName="[2026_HR01].[Kategorie]" caption="Kategorie" attribute="1" defaultMemberUniqueName="[2026_HR01].[Kategorie].[All]" allUniqueName="[2026_HR01].[Kategorie].[All]" dimensionUniqueName="[2026_HR01]" displayFolder="" count="2" memberValueDatatype="130" unbalanced="0">
      <fieldsUsage count="2">
        <fieldUsage x="-1"/>
        <fieldUsage x="4"/>
      </fieldsUsage>
    </cacheHierarchy>
    <cacheHierarchy uniqueName="[2026_HR01].[Haushalt]" caption="Haushalt" attribute="1" defaultMemberUniqueName="[2026_HR01].[Haushalt].[All]" allUniqueName="[2026_HR01].[Haushalt].[All]" allCaption="All" dimensionUniqueName="[2026_HR01]" displayFolder="" count="2" memberValueDatatype="130" unbalanced="0">
      <fieldsUsage count="2">
        <fieldUsage x="-1"/>
        <fieldUsage x="7"/>
      </fieldsUsage>
    </cacheHierarchy>
    <cacheHierarchy uniqueName="[2026_HR01].[Projektgruppe]" caption="Projektgruppe" attribute="1" defaultMemberUniqueName="[2026_HR01].[Projektgruppe].[All]" allUniqueName="[2026_HR01].[Projektgruppe].[All]" dimensionUniqueName="[2026_HR01]" displayFolder="" count="2" memberValueDatatype="130" unbalanced="0">
      <fieldsUsage count="2">
        <fieldUsage x="-1"/>
        <fieldUsage x="3"/>
      </fieldsUsage>
    </cacheHierarchy>
    <cacheHierarchy uniqueName="[2026_HR01].[Kostenarten]" caption="Kostenarten" attribute="1" defaultMemberUniqueName="[2026_HR01].[Kostenarten].[All]" allUniqueName="[2026_HR01].[Kostenarten].[All]" allCaption="All" dimensionUniqueName="[2026_HR01]" displayFolder="" count="2" memberValueDatatype="130" unbalanced="0">
      <fieldsUsage count="2">
        <fieldUsage x="-1"/>
        <fieldUsage x="2"/>
      </fieldsUsage>
    </cacheHierarchy>
    <cacheHierarchy uniqueName="[2026_HR01].[Periode]" caption="Periode" attribute="1" defaultMemberUniqueName="[2026_HR01].[Periode].[All]" allUniqueName="[2026_HR01].[Periode].[All]" dimensionUniqueName="[2026_HR01]" displayFolder="" count="2" memberValueDatatype="130" unbalanced="0">
      <fieldsUsage count="2">
        <fieldUsage x="-1"/>
        <fieldUsage x="1"/>
      </fieldsUsage>
    </cacheHierarchy>
    <cacheHierarchy uniqueName="[2026_HR01].[Jahr]" caption="Jahr" attribute="1" defaultMemberUniqueName="[2026_HR01].[Jahr].[All]" allUniqueName="[2026_HR01].[Jahr].[All]" allCaption="All" dimensionUniqueName="[2026_HR01]" displayFolder="" count="2" memberValueDatatype="130" unbalanced="0">
      <fieldsUsage count="2">
        <fieldUsage x="-1"/>
        <fieldUsage x="0"/>
      </fieldsUsage>
    </cacheHierarchy>
    <cacheHierarchy uniqueName="[2026_HR01].[Bereich ABC]" caption="Bereich ABC" attribute="1" defaultMemberUniqueName="[2026_HR01].[Bereich ABC].[All]" allUniqueName="[2026_HR01].[Bereich ABC].[All]" dimensionUniqueName="[2026_HR01]" displayFolder="" count="2" memberValueDatatype="5" unbalanced="0"/>
    <cacheHierarchy uniqueName="[2026_HR01].[Abteilung 1]" caption="Abteilung 1" attribute="1" defaultMemberUniqueName="[2026_HR01].[Abteilung 1].[All]" allUniqueName="[2026_HR01].[Abteilung 1].[All]" dimensionUniqueName="[2026_HR01]" displayFolder="" count="2" memberValueDatatype="5" unbalanced="0"/>
    <cacheHierarchy uniqueName="[2026_HR01].[Abteilung 2]" caption="Abteilung 2" attribute="1" defaultMemberUniqueName="[2026_HR01].[Abteilung 2].[All]" allUniqueName="[2026_HR01].[Abteilung 2].[All]" dimensionUniqueName="[2026_HR01]" displayFolder="" count="2" memberValueDatatype="5" unbalanced="0"/>
    <cacheHierarchy uniqueName="[2026_HR01].[Abteilung 3]" caption="Abteilung 3" attribute="1" defaultMemberUniqueName="[2026_HR01].[Abteilung 3].[All]" allUniqueName="[2026_HR01].[Abteilung 3].[All]" dimensionUniqueName="[2026_HR01]" displayFolder="" count="2" memberValueDatatype="5" unbalanced="0"/>
    <cacheHierarchy uniqueName="[2026_HR01].[Abteilung 4]" caption="Abteilung 4" attribute="1" defaultMemberUniqueName="[2026_HR01].[Abteilung 4].[All]" allUniqueName="[2026_HR01].[Abteilung 4].[All]" dimensionUniqueName="[2026_HR01]" displayFolder="" count="2" memberValueDatatype="5" unbalanced="0"/>
    <cacheHierarchy uniqueName="[2026_HR01].[Abteilung 5]" caption="Abteilung 5" attribute="1" defaultMemberUniqueName="[2026_HR01].[Abteilung 5].[All]" allUniqueName="[2026_HR01].[Abteilung 5].[All]" dimensionUniqueName="[2026_HR01]" displayFolder="" count="2" memberValueDatatype="5" unbalanced="0"/>
    <cacheHierarchy uniqueName="[2026_HR01].[Abteilung 6]" caption="Abteilung 6" attribute="1" defaultMemberUniqueName="[2026_HR01].[Abteilung 6].[All]" allUniqueName="[2026_HR01].[Abteilung 6].[All]" dimensionUniqueName="[2026_HR01]" displayFolder="" count="2" memberValueDatatype="5" unbalanced="0"/>
    <cacheHierarchy uniqueName="[2026_HR01].[Bereich KLM]" caption="Bereich KLM" attribute="1" defaultMemberUniqueName="[2026_HR01].[Bereich KLM].[All]" allUniqueName="[2026_HR01].[Bereich KLM].[All]" dimensionUniqueName="[2026_HR01]" displayFolder="" count="2" memberValueDatatype="5" unbalanced="0"/>
    <cacheHierarchy uniqueName="[2026_HR01].[Abteilung 10]" caption="Abteilung 10" attribute="1" defaultMemberUniqueName="[2026_HR01].[Abteilung 10].[All]" allUniqueName="[2026_HR01].[Abteilung 10].[All]" dimensionUniqueName="[2026_HR01]" displayFolder="" count="2" memberValueDatatype="5" unbalanced="0"/>
    <cacheHierarchy uniqueName="[2026_HR01].[Abteilung 11]" caption="Abteilung 11" attribute="1" defaultMemberUniqueName="[2026_HR01].[Abteilung 11].[All]" allUniqueName="[2026_HR01].[Abteilung 11].[All]" dimensionUniqueName="[2026_HR01]" displayFolder="" count="2" memberValueDatatype="5" unbalanced="0"/>
    <cacheHierarchy uniqueName="[2026_HR01].[Abteilung 12]" caption="Abteilung 12" attribute="1" defaultMemberUniqueName="[2026_HR01].[Abteilung 12].[All]" allUniqueName="[2026_HR01].[Abteilung 12].[All]" dimensionUniqueName="[2026_HR01]" displayFolder="" count="2" memberValueDatatype="5" unbalanced="0"/>
    <cacheHierarchy uniqueName="[2026_HR01].[Abteilung 13]" caption="Abteilung 13" attribute="1" defaultMemberUniqueName="[2026_HR01].[Abteilung 13].[All]" allUniqueName="[2026_HR01].[Abteilung 13].[All]" dimensionUniqueName="[2026_HR01]" displayFolder="" count="2" memberValueDatatype="5" unbalanced="0"/>
    <cacheHierarchy uniqueName="[2026_HR01].[Abteilung 14]" caption="Abteilung 14" attribute="1" defaultMemberUniqueName="[2026_HR01].[Abteilung 14].[All]" allUniqueName="[2026_HR01].[Abteilung 14].[All]" dimensionUniqueName="[2026_HR01]" displayFolder="" count="2" memberValueDatatype="5" unbalanced="0"/>
    <cacheHierarchy uniqueName="[2026_HR01].[Abteilung 15]" caption="Abteilung 15" attribute="1" defaultMemberUniqueName="[2026_HR01].[Abteilung 15].[All]" allUniqueName="[2026_HR01].[Abteilung 15].[All]" dimensionUniqueName="[2026_HR01]" displayFolder="" count="2" memberValueDatatype="5" unbalanced="0"/>
    <cacheHierarchy uniqueName="[Measures]" caption="Measures" attribute="1" keyAttribute="1" defaultMemberUniqueName="[Measures].[__No measures defined]" dimensionUniqueName="[Measures]" displayFolder="" measures="1" count="1" memberValueDatatype="130" unbalanced="0">
      <fieldsUsage count="1">
        <fieldUsage x="6"/>
      </fieldsUsage>
    </cacheHierarchy>
    <cacheHierarchy uniqueName="[Measures].[__XL_Count 2026_HR01]" caption="__XL_Count 2026_HR01" measure="1" displayFolder="" measureGroup="2026_HR01" count="0" hidden="1"/>
    <cacheHierarchy uniqueName="[Measures].[__XL_Count 2025_JA]" caption="__XL_Count 2025_JA" measure="1" displayFolder="" measureGroup="2025_JA" count="0" hidden="1"/>
    <cacheHierarchy uniqueName="[Measures].[__No measures defined]" caption="__No measures defined" measure="1" displayFolder="" count="0" hidden="1"/>
    <cacheHierarchy uniqueName="[Measures].[Summe von Bereich ABC]" caption="Summe von Bereich ABC" measure="1" displayFolder="" measureGroup="2026_HR0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me von Abteilung 1]" caption="Summe von Abteilung 1" measure="1" displayFolder="" measureGroup="2026_HR0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e von Abteilung 2]" caption="Summe von Abteilung 2" measure="1" displayFolder="" measureGroup="2026_HR0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e von Abteilung 3]" caption="Summe von Abteilung 3" measure="1" displayFolder="" measureGroup="2026_HR0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me von Abteilung 4]" caption="Summe von Abteilung 4" measure="1" displayFolder="" measureGroup="2026_HR0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umme von Abteilung 5]" caption="Summe von Abteilung 5" measure="1" displayFolder="" measureGroup="2026_HR0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umme von Abteilung 6]" caption="Summe von Abteilung 6" measure="1" displayFolder="" measureGroup="2026_HR0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me von Bereich KLM]" caption="Summe von Bereich KLM" measure="1" displayFolder="" measureGroup="2026_HR0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me von Abteilung 10]" caption="Summe von Abteilung 10" measure="1" displayFolder="" measureGroup="2026_HR0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e von Abteilung 11]" caption="Summe von Abteilung 11" measure="1" displayFolder="" measureGroup="2026_HR0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me von Abteilung 12]" caption="Summe von Abteilung 12" measure="1" displayFolder="" measureGroup="2026_HR0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e von Abteilung 13]" caption="Summe von Abteilung 13" measure="1" displayFolder="" measureGroup="2026_HR0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e von Abteilung 14]" caption="Summe von Abteilung 14" measure="1" displayFolder="" measureGroup="2026_HR0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e von Abteilung 15]" caption="Summe von Abteilung 15" measure="1" displayFolder="" measureGroup="2026_HR0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</cacheHierarchies>
  <kpis count="0"/>
  <tupleCache>
    <entries count="212">
      <n v="10717159.738333266">
        <tpls c="1">
          <tpl fld="6" item="0"/>
        </tpls>
      </n>
      <n v="68933.899999999994">
        <tpls c="2">
          <tpl hier="18" item="4294967295"/>
          <tpl fld="6" item="1"/>
        </tpls>
      </n>
      <n v="1395020.4">
        <tpls c="2">
          <tpl hier="18" item="4294967295"/>
          <tpl fld="6" item="10"/>
        </tpls>
      </n>
      <n v="7688055.5683332663">
        <tpls c="2">
          <tpl hier="18" item="4294967295"/>
          <tpl fld="6" item="2"/>
        </tpls>
      </n>
      <n v="1340032.3400000001">
        <tpls c="4">
          <tpl hier="18" item="4294967295"/>
          <tpl fld="1" item="0"/>
          <tpl fld="0" item="0"/>
          <tpl fld="6" item="3"/>
        </tpls>
      </n>
      <n v="1705027.3">
        <tpls c="4">
          <tpl hier="18" item="4294967295"/>
          <tpl fld="1" item="0"/>
          <tpl fld="0" item="0"/>
          <tpl fld="6" item="12"/>
        </tpls>
      </n>
      <n v="5.7">
        <tpls c="2">
          <tpl hier="18" item="4294967295"/>
          <tpl fld="6" item="13"/>
        </tpls>
      </n>
      <n v="7384561.7716666004">
        <tpls c="2">
          <tpl hier="18" item="4294967295"/>
          <tpl fld="6" item="5"/>
        </tpls>
      </n>
      <n v="7384561.7716666004">
        <tpls c="4">
          <tpl hier="18" item="4294967295"/>
          <tpl fld="1" item="0"/>
          <tpl fld="0" item="0"/>
          <tpl fld="6" item="5"/>
        </tpls>
      </n>
      <n v="10707161.371666599">
        <tpls c="4">
          <tpl hier="18" item="4294967295"/>
          <tpl fld="1" item="0"/>
          <tpl fld="0" item="0"/>
          <tpl fld="6" item="11"/>
        </tpls>
      </n>
      <n v="40028.720000000001">
        <tpls c="4">
          <tpl hier="18" item="4294967295"/>
          <tpl fld="1" item="0"/>
          <tpl fld="0" item="0"/>
          <tpl fld="6" item="8"/>
        </tpls>
      </n>
      <n v="1705027.3">
        <tpls c="2">
          <tpl hier="18" item="4294967295"/>
          <tpl fld="6" item="12"/>
        </tpls>
      </n>
      <n v="149011.22">
        <tpls c="2">
          <tpl hier="20" item="4294967295"/>
          <tpl fld="6" item="7"/>
        </tpls>
      </n>
      <n v="4.46">
        <tpls c="2">
          <tpl hier="18" item="4294967295"/>
          <tpl fld="6" item="4"/>
        </tpls>
      </n>
      <n v="149011.22">
        <tpls c="4">
          <tpl hier="18" item="4294967295"/>
          <tpl fld="1" item="0"/>
          <tpl fld="0" item="0"/>
          <tpl fld="6" item="7"/>
        </tpls>
      </n>
      <n v="7688055.5683332663">
        <tpls c="4">
          <tpl hier="18" item="4294967295"/>
          <tpl fld="1" item="0"/>
          <tpl fld="0" item="0"/>
          <tpl fld="6" item="2"/>
        </tpls>
      </n>
      <n v="68933.899999999994">
        <tpls c="4">
          <tpl hier="18" item="4294967295"/>
          <tpl fld="1" item="0"/>
          <tpl fld="0" item="0"/>
          <tpl fld="6" item="1"/>
        </tpls>
      </n>
      <n v="4.46">
        <tpls c="4">
          <tpl hier="18" item="4294967295"/>
          <tpl fld="1" item="0"/>
          <tpl fld="0" item="0"/>
          <tpl fld="6" item="4"/>
        </tpls>
      </n>
      <n v="1500027.43">
        <tpls c="2">
          <tpl hier="18" item="4294967295"/>
          <tpl fld="6" item="9"/>
        </tpls>
      </n>
      <n v="5.7">
        <tpls c="4">
          <tpl hier="18" item="4294967295"/>
          <tpl fld="1" item="0"/>
          <tpl fld="0" item="0"/>
          <tpl fld="6" item="13"/>
        </tpls>
      </n>
      <n v="149011.22">
        <tpls c="2">
          <tpl hier="18" item="4294967295"/>
          <tpl fld="6" item="7"/>
        </tpls>
      </n>
      <n v="1500027.43">
        <tpls c="4">
          <tpl hier="18" item="4294967295"/>
          <tpl fld="1" item="0"/>
          <tpl fld="0" item="0"/>
          <tpl fld="6" item="9"/>
        </tpls>
      </n>
      <n v="10717159.738333266">
        <tpls c="2">
          <tpl hier="18" item="4294967295"/>
          <tpl fld="6" item="0"/>
        </tpls>
      </n>
      <n v="40028.720000000001">
        <tpls c="2">
          <tpl hier="18" item="4294967295"/>
          <tpl fld="6" item="8"/>
        </tpls>
      </n>
      <n v="10707161.371666599">
        <tpls c="2">
          <tpl hier="18" item="4294967295"/>
          <tpl fld="6" item="11"/>
        </tpls>
      </n>
      <n v="1340032.3400000001">
        <tpls c="2">
          <tpl hier="20" item="4294967295"/>
          <tpl fld="6" item="3"/>
        </tpls>
      </n>
      <n v="153612.29999999999">
        <tpls c="2">
          <tpl hier="20" item="4294967295"/>
          <tpl fld="6" item="6"/>
        </tpls>
      </n>
      <n v="1500027.43">
        <tpls c="2">
          <tpl hier="20" item="4294967295"/>
          <tpl fld="6" item="9"/>
        </tpls>
      </n>
      <n v="5.7">
        <tpls c="2">
          <tpl hier="20" item="4294967295"/>
          <tpl fld="6" item="13"/>
        </tpls>
      </n>
      <n v="7688055.5683332663">
        <tpls c="2">
          <tpl hier="20" item="4294967295"/>
          <tpl fld="6" item="2"/>
        </tpls>
      </n>
      <n v="10717159.738333266">
        <tpls c="2">
          <tpl hier="20" item="4294967295"/>
          <tpl fld="6" item="0"/>
        </tpls>
      </n>
      <n v="4.46">
        <tpls c="2">
          <tpl hier="20" item="4294967295"/>
          <tpl fld="6" item="4"/>
        </tpls>
      </n>
      <n v="10707161.371666599">
        <tpls c="2">
          <tpl hier="20" item="4294967295"/>
          <tpl fld="6" item="11"/>
        </tpls>
      </n>
      <n v="68933.899999999994">
        <tpls c="2">
          <tpl hier="20" item="4294967295"/>
          <tpl fld="6" item="1"/>
        </tpls>
      </n>
      <n v="1395020.4">
        <tpls c="2">
          <tpl hier="20" item="4294967295"/>
          <tpl fld="6" item="10"/>
        </tpls>
      </n>
      <n v="10717159.738333266">
        <tpls c="4">
          <tpl hier="18" item="4294967295"/>
          <tpl fld="1" item="0"/>
          <tpl fld="0" item="0"/>
          <tpl fld="6" item="0"/>
        </tpls>
      </n>
      <n v="40028.720000000001">
        <tpls c="2">
          <tpl hier="20" item="4294967295"/>
          <tpl fld="6" item="8"/>
        </tpls>
      </n>
      <n v="7384561.7716666004">
        <tpls c="2">
          <tpl hier="20" item="4294967295"/>
          <tpl fld="6" item="5"/>
        </tpls>
      </n>
      <n v="1705027.3">
        <tpls c="2">
          <tpl hier="20" item="4294967295"/>
          <tpl fld="6" item="12"/>
        </tpls>
      </n>
      <n v="153612.29999999999">
        <tpls c="2">
          <tpl hier="18" item="4294967295"/>
          <tpl fld="6" item="6"/>
        </tpls>
      </n>
      <n v="1340032.3400000001">
        <tpls c="2">
          <tpl hier="18" item="4294967295"/>
          <tpl fld="6" item="3"/>
        </tpls>
      </n>
      <n v="153612.29999999999">
        <tpls c="4">
          <tpl hier="18" item="4294967295"/>
          <tpl fld="1" item="0"/>
          <tpl fld="0" item="0"/>
          <tpl fld="6" item="6"/>
        </tpls>
      </n>
      <n v="1395020.4">
        <tpls c="4">
          <tpl hier="18" item="4294967295"/>
          <tpl fld="1" item="0"/>
          <tpl fld="0" item="0"/>
          <tpl fld="6" item="10"/>
        </tpls>
      </n>
      <n v="10000">
        <tpls c="6">
          <tpl fld="5" item="3"/>
          <tpl fld="4" item="2"/>
          <tpl fld="7" item="0"/>
          <tpl fld="3" item="1"/>
          <tpl fld="2" item="1"/>
          <tpl fld="6" item="3"/>
        </tpls>
      </n>
      <n v="10000">
        <tpls c="8">
          <tpl fld="5" item="3"/>
          <tpl fld="4" item="2"/>
          <tpl fld="7" item="0"/>
          <tpl fld="3" item="1"/>
          <tpl fld="2" item="1"/>
          <tpl fld="1" item="0"/>
          <tpl fld="0" item="0"/>
          <tpl fld="6" item="8"/>
        </tpls>
      </n>
      <n v="191000">
        <tpls c="8">
          <tpl fld="5" item="3"/>
          <tpl fld="4" item="2"/>
          <tpl fld="7" item="0"/>
          <tpl fld="3" item="1"/>
          <tpl fld="2" item="1"/>
          <tpl fld="1" item="0"/>
          <tpl fld="0" item="0"/>
          <tpl fld="6" item="0"/>
        </tpls>
      </n>
      <n v="0">
        <tpls c="6">
          <tpl fld="5" item="3"/>
          <tpl fld="4" item="2"/>
          <tpl fld="7" item="0"/>
          <tpl fld="3" item="1"/>
          <tpl fld="2" item="1"/>
          <tpl fld="6" item="13"/>
        </tpls>
      </n>
      <n v="0">
        <tpls c="8">
          <tpl fld="5" item="3"/>
          <tpl fld="4" item="2"/>
          <tpl fld="7" item="0"/>
          <tpl fld="3" item="1"/>
          <tpl fld="2" item="1"/>
          <tpl fld="1" item="0"/>
          <tpl fld="0" item="0"/>
          <tpl fld="6" item="13"/>
        </tpls>
      </n>
      <n v="217800">
        <tpls c="8">
          <tpl fld="5" item="3"/>
          <tpl fld="4" item="2"/>
          <tpl fld="7" item="0"/>
          <tpl fld="3" item="1"/>
          <tpl fld="2" item="1"/>
          <tpl fld="1" item="0"/>
          <tpl fld="0" item="0"/>
          <tpl fld="6" item="11"/>
        </tpls>
      </n>
      <n v="14000">
        <tpls c="8">
          <tpl fld="5" item="3"/>
          <tpl fld="4" item="2"/>
          <tpl fld="7" item="0"/>
          <tpl fld="3" item="1"/>
          <tpl fld="2" item="1"/>
          <tpl fld="1" item="0"/>
          <tpl fld="0" item="0"/>
          <tpl fld="6" item="7"/>
        </tpls>
      </n>
      <n v="107000">
        <tpls c="6">
          <tpl fld="5" item="3"/>
          <tpl fld="4" item="2"/>
          <tpl fld="7" item="0"/>
          <tpl fld="3" item="1"/>
          <tpl fld="2" item="1"/>
          <tpl fld="6" item="2"/>
        </tpls>
      </n>
      <n v="18300">
        <tpls c="6">
          <tpl fld="5" item="3"/>
          <tpl fld="4" item="2"/>
          <tpl fld="7" item="0"/>
          <tpl fld="3" item="1"/>
          <tpl fld="2" item="1"/>
          <tpl fld="6" item="6"/>
        </tpls>
      </n>
      <n v="0">
        <tpls c="6">
          <tpl fld="5" item="3"/>
          <tpl fld="4" item="2"/>
          <tpl fld="7" item="0"/>
          <tpl fld="3" item="1"/>
          <tpl fld="2" item="1"/>
          <tpl fld="6" item="4"/>
        </tpls>
      </n>
      <n v="107000">
        <tpls c="8">
          <tpl fld="5" item="3"/>
          <tpl fld="4" item="2"/>
          <tpl fld="7" item="0"/>
          <tpl fld="3" item="1"/>
          <tpl fld="2" item="1"/>
          <tpl fld="1" item="0"/>
          <tpl fld="0" item="0"/>
          <tpl fld="6" item="2"/>
        </tpls>
      </n>
      <n v="0">
        <tpls c="8">
          <tpl fld="5" item="3"/>
          <tpl fld="4" item="2"/>
          <tpl fld="7" item="0"/>
          <tpl fld="3" item="1"/>
          <tpl fld="2" item="1"/>
          <tpl fld="1" item="0"/>
          <tpl fld="0" item="0"/>
          <tpl fld="6" item="4"/>
        </tpls>
      </n>
      <n v="103500">
        <tpls c="6">
          <tpl fld="5" item="3"/>
          <tpl fld="4" item="2"/>
          <tpl fld="7" item="0"/>
          <tpl fld="3" item="1"/>
          <tpl fld="2" item="1"/>
          <tpl fld="6" item="5"/>
        </tpls>
      </n>
      <n v="15000">
        <tpls c="6">
          <tpl fld="5" item="3"/>
          <tpl fld="4" item="2"/>
          <tpl fld="7" item="0"/>
          <tpl fld="3" item="1"/>
          <tpl fld="2" item="1"/>
          <tpl fld="6" item="10"/>
        </tpls>
      </n>
      <n v="103500">
        <tpls c="8">
          <tpl fld="5" item="3"/>
          <tpl fld="4" item="2"/>
          <tpl fld="7" item="0"/>
          <tpl fld="3" item="1"/>
          <tpl fld="2" item="1"/>
          <tpl fld="1" item="0"/>
          <tpl fld="0" item="0"/>
          <tpl fld="6" item="5"/>
        </tpls>
      </n>
      <n v="15000">
        <tpls c="8">
          <tpl fld="5" item="3"/>
          <tpl fld="4" item="2"/>
          <tpl fld="7" item="0"/>
          <tpl fld="3" item="1"/>
          <tpl fld="2" item="1"/>
          <tpl fld="1" item="0"/>
          <tpl fld="0" item="0"/>
          <tpl fld="6" item="10"/>
        </tpls>
      </n>
      <n v="1330000">
        <tpls c="6">
          <tpl fld="5" item="4"/>
          <tpl fld="4" item="2"/>
          <tpl fld="7" item="0"/>
          <tpl fld="3" item="1"/>
          <tpl fld="2" item="1"/>
          <tpl fld="6" item="3"/>
        </tpls>
      </n>
      <n v="14000">
        <tpls c="6">
          <tpl fld="5" item="3"/>
          <tpl fld="4" item="2"/>
          <tpl fld="7" item="0"/>
          <tpl fld="3" item="1"/>
          <tpl fld="2" item="1"/>
          <tpl fld="6" item="7"/>
        </tpls>
      </n>
      <n v="0">
        <tpls c="6">
          <tpl fld="5" item="4"/>
          <tpl fld="4" item="2"/>
          <tpl fld="7" item="0"/>
          <tpl fld="3" item="1"/>
          <tpl fld="2" item="1"/>
          <tpl fld="6" item="4"/>
        </tpls>
      </n>
      <n v="7581000">
        <tpls c="8">
          <tpl fld="5" item="4"/>
          <tpl fld="4" item="2"/>
          <tpl fld="7" item="0"/>
          <tpl fld="3" item="1"/>
          <tpl fld="2" item="1"/>
          <tpl fld="1" item="0"/>
          <tpl fld="0" item="0"/>
          <tpl fld="6" item="2"/>
        </tpls>
      </n>
      <n v="10526000">
        <tpls c="6">
          <tpl fld="5" item="4"/>
          <tpl fld="4" item="2"/>
          <tpl fld="7" item="0"/>
          <tpl fld="3" item="1"/>
          <tpl fld="2" item="1"/>
          <tpl fld="6" item="0"/>
        </tpls>
      </n>
      <n v="10000">
        <tpls c="6">
          <tpl fld="5" item="3"/>
          <tpl fld="4" item="2"/>
          <tpl fld="7" item="0"/>
          <tpl fld="3" item="1"/>
          <tpl fld="2" item="1"/>
          <tpl fld="6" item="8"/>
        </tpls>
      </n>
      <n v="37000">
        <tpls c="6">
          <tpl fld="5" item="4"/>
          <tpl fld="4" item="2"/>
          <tpl fld="7" item="0"/>
          <tpl fld="3" item="1"/>
          <tpl fld="2" item="1"/>
          <tpl fld="6" item="1"/>
        </tpls>
      </n>
      <n v="0">
        <tpls c="6">
          <tpl fld="5" item="4"/>
          <tpl fld="4" item="2"/>
          <tpl fld="7" item="0"/>
          <tpl fld="3" item="1"/>
          <tpl fld="2" item="1"/>
          <tpl fld="6" item="13"/>
        </tpls>
      </n>
      <n v="7281000">
        <tpls c="8">
          <tpl fld="5" item="4"/>
          <tpl fld="4" item="2"/>
          <tpl fld="7" item="0"/>
          <tpl fld="3" item="1"/>
          <tpl fld="2" item="1"/>
          <tpl fld="1" item="0"/>
          <tpl fld="0" item="0"/>
          <tpl fld="6" item="5"/>
        </tpls>
      </n>
      <n v="55000">
        <tpls c="6">
          <tpl fld="5" item="3"/>
          <tpl fld="4" item="2"/>
          <tpl fld="7" item="0"/>
          <tpl fld="3" item="1"/>
          <tpl fld="2" item="1"/>
          <tpl fld="6" item="12"/>
        </tpls>
      </n>
      <n v="191000">
        <tpls c="6">
          <tpl fld="5" item="3"/>
          <tpl fld="4" item="2"/>
          <tpl fld="7" item="0"/>
          <tpl fld="3" item="1"/>
          <tpl fld="2" item="1"/>
          <tpl fld="6" item="0"/>
        </tpls>
      </n>
      <n v="10000">
        <tpls c="8">
          <tpl fld="5" item="3"/>
          <tpl fld="4" item="2"/>
          <tpl fld="7" item="0"/>
          <tpl fld="3" item="1"/>
          <tpl fld="2" item="1"/>
          <tpl fld="1" item="0"/>
          <tpl fld="0" item="0"/>
          <tpl fld="6" item="3"/>
        </tpls>
      </n>
      <n v="26000">
        <tpls c="6">
          <tpl fld="5" item="3"/>
          <tpl fld="4" item="2"/>
          <tpl fld="7" item="0"/>
          <tpl fld="3" item="1"/>
          <tpl fld="2" item="1"/>
          <tpl fld="6" item="1"/>
        </tpls>
      </n>
      <n v="18300">
        <tpls c="8">
          <tpl fld="5" item="3"/>
          <tpl fld="4" item="2"/>
          <tpl fld="7" item="0"/>
          <tpl fld="3" item="1"/>
          <tpl fld="2" item="1"/>
          <tpl fld="1" item="0"/>
          <tpl fld="0" item="0"/>
          <tpl fld="6" item="6"/>
        </tpls>
      </n>
      <n v="5.3">
        <tpls c="6">
          <tpl fld="5" item="0"/>
          <tpl fld="4" item="0"/>
          <tpl fld="7" item="0"/>
          <tpl fld="3" item="0"/>
          <tpl fld="2" item="0"/>
          <tpl fld="6" item="1"/>
        </tpls>
      </n>
      <n v="135000">
        <tpls c="6">
          <tpl fld="5" item="4"/>
          <tpl fld="4" item="2"/>
          <tpl fld="7" item="0"/>
          <tpl fld="3" item="1"/>
          <tpl fld="2" item="1"/>
          <tpl fld="6" item="7"/>
        </tpls>
      </n>
      <n v="55000">
        <tpls c="8">
          <tpl fld="5" item="3"/>
          <tpl fld="4" item="2"/>
          <tpl fld="7" item="0"/>
          <tpl fld="3" item="1"/>
          <tpl fld="2" item="1"/>
          <tpl fld="1" item="0"/>
          <tpl fld="0" item="0"/>
          <tpl fld="6" item="12"/>
        </tpls>
      </n>
      <n v="0.4">
        <tpls c="8">
          <tpl fld="5" item="0"/>
          <tpl fld="4" item="0"/>
          <tpl fld="7" item="0"/>
          <tpl fld="3" item="0"/>
          <tpl fld="2" item="0"/>
          <tpl fld="1" item="0"/>
          <tpl fld="0" item="0"/>
          <tpl fld="6" item="12"/>
        </tpls>
      </n>
      <n v="1450000">
        <tpls c="6">
          <tpl fld="5" item="4"/>
          <tpl fld="4" item="2"/>
          <tpl fld="7" item="0"/>
          <tpl fld="3" item="1"/>
          <tpl fld="2" item="1"/>
          <tpl fld="6" item="9"/>
        </tpls>
      </n>
      <n v="26000">
        <tpls c="8">
          <tpl fld="5" item="3"/>
          <tpl fld="4" item="2"/>
          <tpl fld="7" item="0"/>
          <tpl fld="3" item="1"/>
          <tpl fld="2" item="1"/>
          <tpl fld="1" item="0"/>
          <tpl fld="0" item="0"/>
          <tpl fld="6" item="1"/>
        </tpls>
      </n>
      <n v="0">
        <tpls c="8">
          <tpl fld="5" item="2"/>
          <tpl fld="4" item="2"/>
          <tpl fld="7" item="0"/>
          <tpl fld="3" item="1"/>
          <tpl fld="2" item="1"/>
          <tpl fld="1" item="0"/>
          <tpl fld="0" item="0"/>
          <tpl fld="6" item="2"/>
        </tpls>
      </n>
      <n v="2.6">
        <tpls c="6">
          <tpl fld="5" item="0"/>
          <tpl fld="4" item="0"/>
          <tpl fld="7" item="0"/>
          <tpl fld="3" item="0"/>
          <tpl fld="2" item="0"/>
          <tpl fld="6" item="10"/>
        </tpls>
      </n>
      <n v="30000">
        <tpls c="6">
          <tpl fld="5" item="4"/>
          <tpl fld="4" item="2"/>
          <tpl fld="7" item="0"/>
          <tpl fld="3" item="1"/>
          <tpl fld="2" item="1"/>
          <tpl fld="6" item="8"/>
        </tpls>
      </n>
      <n v="0">
        <tpls c="6">
          <tpl fld="5" item="2"/>
          <tpl fld="4" item="2"/>
          <tpl fld="7" item="0"/>
          <tpl fld="3" item="1"/>
          <tpl fld="2" item="1"/>
          <tpl fld="6" item="12"/>
        </tpls>
      </n>
      <n v="6.4716665999999989">
        <tpls c="8">
          <tpl fld="5" item="0"/>
          <tpl fld="4" item="0"/>
          <tpl fld="7" item="0"/>
          <tpl fld="3" item="0"/>
          <tpl fld="2" item="0"/>
          <tpl fld="1" item="0"/>
          <tpl fld="0" item="0"/>
          <tpl fld="6" item="5"/>
        </tpls>
      </n>
      <n v="7581000">
        <tpls c="6">
          <tpl fld="5" item="4"/>
          <tpl fld="4" item="2"/>
          <tpl fld="7" item="0"/>
          <tpl fld="3" item="1"/>
          <tpl fld="2" item="1"/>
          <tpl fld="6" item="2"/>
        </tpls>
      </n>
      <n v="1450000">
        <tpls c="8">
          <tpl fld="5" item="4"/>
          <tpl fld="4" item="2"/>
          <tpl fld="7" item="0"/>
          <tpl fld="3" item="1"/>
          <tpl fld="2" item="1"/>
          <tpl fld="1" item="0"/>
          <tpl fld="0" item="0"/>
          <tpl fld="6" item="9"/>
        </tpls>
      </n>
      <n v="217800">
        <tpls c="6">
          <tpl fld="5" item="3"/>
          <tpl fld="4" item="2"/>
          <tpl fld="7" item="0"/>
          <tpl fld="3" item="1"/>
          <tpl fld="2" item="1"/>
          <tpl fld="6" item="11"/>
        </tpls>
      </n>
      <n v="0">
        <tpls c="8">
          <tpl fld="5" item="2"/>
          <tpl fld="4" item="2"/>
          <tpl fld="7" item="0"/>
          <tpl fld="3" item="1"/>
          <tpl fld="2" item="1"/>
          <tpl fld="1" item="0"/>
          <tpl fld="0" item="0"/>
          <tpl fld="6" item="6"/>
        </tpls>
      </n>
      <n v="30000">
        <tpls c="8">
          <tpl fld="5" item="4"/>
          <tpl fld="4" item="2"/>
          <tpl fld="7" item="0"/>
          <tpl fld="3" item="1"/>
          <tpl fld="2" item="1"/>
          <tpl fld="1" item="0"/>
          <tpl fld="0" item="0"/>
          <tpl fld="6" item="8"/>
        </tpls>
      </n>
      <n v="0">
        <tpls c="6">
          <tpl fld="5" item="2"/>
          <tpl fld="4" item="2"/>
          <tpl fld="7" item="0"/>
          <tpl fld="3" item="1"/>
          <tpl fld="2" item="1"/>
          <tpl fld="6" item="5"/>
        </tpls>
      </n>
      <n v="2.2399999999999998">
        <tpls c="6">
          <tpl fld="5" item="0"/>
          <tpl fld="4" item="0"/>
          <tpl fld="7" item="0"/>
          <tpl fld="3" item="0"/>
          <tpl fld="2" item="0"/>
          <tpl fld="6" item="7"/>
        </tpls>
      </n>
      <n v="50000">
        <tpls c="6">
          <tpl fld="5" item="3"/>
          <tpl fld="4" item="2"/>
          <tpl fld="7" item="0"/>
          <tpl fld="3" item="1"/>
          <tpl fld="2" item="1"/>
          <tpl fld="6" item="9"/>
        </tpls>
      </n>
      <n v="5900">
        <tpls c="8">
          <tpl fld="5" item="2"/>
          <tpl fld="4" item="2"/>
          <tpl fld="7" item="0"/>
          <tpl fld="3" item="1"/>
          <tpl fld="2" item="1"/>
          <tpl fld="1" item="0"/>
          <tpl fld="0" item="0"/>
          <tpl fld="6" item="1"/>
        </tpls>
      </n>
      <n v="0.27">
        <tpls c="6">
          <tpl fld="5" item="0"/>
          <tpl fld="4" item="0"/>
          <tpl fld="7" item="0"/>
          <tpl fld="3" item="0"/>
          <tpl fld="2" item="0"/>
          <tpl fld="6" item="9"/>
        </tpls>
      </n>
      <n v="1330000">
        <tpls c="8">
          <tpl fld="5" item="4"/>
          <tpl fld="4" item="2"/>
          <tpl fld="7" item="0"/>
          <tpl fld="3" item="1"/>
          <tpl fld="2" item="1"/>
          <tpl fld="1" item="0"/>
          <tpl fld="0" item="0"/>
          <tpl fld="6" item="3"/>
        </tpls>
      </n>
      <n v="0">
        <tpls c="6">
          <tpl fld="5" item="2"/>
          <tpl fld="4" item="2"/>
          <tpl fld="7" item="0"/>
          <tpl fld="3" item="1"/>
          <tpl fld="2" item="1"/>
          <tpl fld="6" item="13"/>
        </tpls>
      </n>
      <n v="26.9">
        <tpls c="6">
          <tpl fld="5" item="1"/>
          <tpl fld="4" item="1"/>
          <tpl fld="7" item="0"/>
          <tpl fld="3" item="0"/>
          <tpl fld="2" item="0"/>
          <tpl fld="6" item="12"/>
        </tpls>
      </n>
      <n v="3.4699999999999998">
        <tpls c="6">
          <tpl fld="5" item="0"/>
          <tpl fld="4" item="0"/>
          <tpl fld="7" item="0"/>
          <tpl fld="3" item="0"/>
          <tpl fld="2" item="0"/>
          <tpl fld="6" item="8"/>
        </tpls>
      </n>
      <n v="135300">
        <tpls c="8">
          <tpl fld="5" item="4"/>
          <tpl fld="4" item="2"/>
          <tpl fld="7" item="0"/>
          <tpl fld="3" item="1"/>
          <tpl fld="2" item="1"/>
          <tpl fld="1" item="0"/>
          <tpl fld="0" item="0"/>
          <tpl fld="6" item="6"/>
        </tpls>
      </n>
      <n v="50000">
        <tpls c="8">
          <tpl fld="5" item="3"/>
          <tpl fld="4" item="2"/>
          <tpl fld="7" item="0"/>
          <tpl fld="3" item="1"/>
          <tpl fld="2" item="1"/>
          <tpl fld="1" item="0"/>
          <tpl fld="0" item="0"/>
          <tpl fld="6" item="9"/>
        </tpls>
      </n>
      <n v="9.6">
        <tpls c="8">
          <tpl fld="5" item="1"/>
          <tpl fld="4" item="1"/>
          <tpl fld="7" item="0"/>
          <tpl fld="3" item="0"/>
          <tpl fld="2" item="0"/>
          <tpl fld="1" item="0"/>
          <tpl fld="0" item="0"/>
          <tpl fld="6" item="6"/>
        </tpls>
      </n>
      <n v="135000">
        <tpls c="8">
          <tpl fld="5" item="4"/>
          <tpl fld="4" item="2"/>
          <tpl fld="7" item="0"/>
          <tpl fld="3" item="1"/>
          <tpl fld="2" item="1"/>
          <tpl fld="1" item="0"/>
          <tpl fld="0" item="0"/>
          <tpl fld="6" item="7"/>
        </tpls>
      </n>
      <n v="10483300">
        <tpls c="8">
          <tpl fld="5" item="4"/>
          <tpl fld="4" item="2"/>
          <tpl fld="7" item="0"/>
          <tpl fld="3" item="1"/>
          <tpl fld="2" item="1"/>
          <tpl fld="1" item="0"/>
          <tpl fld="0" item="0"/>
          <tpl fld="6" item="11"/>
        </tpls>
      </n>
      <n v="1380000">
        <tpls c="8">
          <tpl fld="5" item="4"/>
          <tpl fld="4" item="2"/>
          <tpl fld="7" item="0"/>
          <tpl fld="3" item="1"/>
          <tpl fld="2" item="1"/>
          <tpl fld="1" item="0"/>
          <tpl fld="0" item="0"/>
          <tpl fld="6" item="10"/>
        </tpls>
      </n>
      <n v="37000">
        <tpls c="8">
          <tpl fld="5" item="4"/>
          <tpl fld="4" item="2"/>
          <tpl fld="7" item="0"/>
          <tpl fld="3" item="1"/>
          <tpl fld="2" item="1"/>
          <tpl fld="1" item="0"/>
          <tpl fld="0" item="0"/>
          <tpl fld="6" item="1"/>
        </tpls>
      </n>
      <n v="1380000">
        <tpls c="6">
          <tpl fld="5" item="4"/>
          <tpl fld="4" item="2"/>
          <tpl fld="7" item="0"/>
          <tpl fld="3" item="1"/>
          <tpl fld="2" item="1"/>
          <tpl fld="6" item="10"/>
        </tpls>
      </n>
      <n v="1650000">
        <tpls c="6">
          <tpl fld="5" item="4"/>
          <tpl fld="4" item="2"/>
          <tpl fld="7" item="0"/>
          <tpl fld="3" item="1"/>
          <tpl fld="2" item="1"/>
          <tpl fld="6" item="12"/>
        </tpls>
      </n>
      <n v="135300">
        <tpls c="6">
          <tpl fld="5" item="4"/>
          <tpl fld="4" item="2"/>
          <tpl fld="7" item="0"/>
          <tpl fld="3" item="1"/>
          <tpl fld="2" item="1"/>
          <tpl fld="6" item="6"/>
        </tpls>
      </n>
      <n v="0">
        <tpls c="8">
          <tpl fld="5" item="4"/>
          <tpl fld="4" item="2"/>
          <tpl fld="7" item="0"/>
          <tpl fld="3" item="1"/>
          <tpl fld="2" item="1"/>
          <tpl fld="1" item="0"/>
          <tpl fld="0" item="0"/>
          <tpl fld="6" item="13"/>
        </tpls>
      </n>
      <n v="10483300">
        <tpls c="6">
          <tpl fld="5" item="4"/>
          <tpl fld="4" item="2"/>
          <tpl fld="7" item="0"/>
          <tpl fld="3" item="1"/>
          <tpl fld="2" item="1"/>
          <tpl fld="6" item="11"/>
        </tpls>
      </n>
      <n v="10526000">
        <tpls c="8">
          <tpl fld="5" item="4"/>
          <tpl fld="4" item="2"/>
          <tpl fld="7" item="0"/>
          <tpl fld="3" item="1"/>
          <tpl fld="2" item="1"/>
          <tpl fld="1" item="0"/>
          <tpl fld="0" item="0"/>
          <tpl fld="6" item="0"/>
        </tpls>
      </n>
      <n v="1650000">
        <tpls c="8">
          <tpl fld="5" item="4"/>
          <tpl fld="4" item="2"/>
          <tpl fld="7" item="0"/>
          <tpl fld="3" item="1"/>
          <tpl fld="2" item="1"/>
          <tpl fld="1" item="0"/>
          <tpl fld="0" item="0"/>
          <tpl fld="6" item="12"/>
        </tpls>
      </n>
      <n v="7281000">
        <tpls c="6">
          <tpl fld="5" item="4"/>
          <tpl fld="4" item="2"/>
          <tpl fld="7" item="0"/>
          <tpl fld="3" item="1"/>
          <tpl fld="2" item="1"/>
          <tpl fld="6" item="5"/>
        </tpls>
      </n>
      <n v="0">
        <tpls c="8">
          <tpl fld="5" item="4"/>
          <tpl fld="4" item="2"/>
          <tpl fld="7" item="0"/>
          <tpl fld="3" item="1"/>
          <tpl fld="2" item="1"/>
          <tpl fld="1" item="0"/>
          <tpl fld="0" item="0"/>
          <tpl fld="6" item="4"/>
        </tpls>
      </n>
      <n v="2.21">
        <tpls c="8">
          <tpl fld="5" item="0"/>
          <tpl fld="4" item="0"/>
          <tpl fld="7" item="0"/>
          <tpl fld="3" item="0"/>
          <tpl fld="2" item="0"/>
          <tpl fld="1" item="0"/>
          <tpl fld="0" item="0"/>
          <tpl fld="6" item="3"/>
        </tpls>
      </n>
      <n v="14.661666599999998">
        <tpls c="6">
          <tpl fld="5" item="0"/>
          <tpl fld="4" item="0"/>
          <tpl fld="7" item="0"/>
          <tpl fld="3" item="0"/>
          <tpl fld="2" item="0"/>
          <tpl fld="6" item="0"/>
        </tpls>
      </n>
      <n v="0.4">
        <tpls c="6">
          <tpl fld="5" item="0"/>
          <tpl fld="4" item="0"/>
          <tpl fld="7" item="0"/>
          <tpl fld="3" item="0"/>
          <tpl fld="2" item="0"/>
          <tpl fld="6" item="12"/>
        </tpls>
      </n>
      <n v="0.27">
        <tpls c="8">
          <tpl fld="5" item="0"/>
          <tpl fld="4" item="0"/>
          <tpl fld="7" item="0"/>
          <tpl fld="3" item="0"/>
          <tpl fld="2" item="0"/>
          <tpl fld="1" item="0"/>
          <tpl fld="0" item="0"/>
          <tpl fld="6" item="9"/>
        </tpls>
      </n>
      <n v="0.4">
        <tpls c="8">
          <tpl fld="5" item="0"/>
          <tpl fld="4" item="0"/>
          <tpl fld="7" item="0"/>
          <tpl fld="3" item="0"/>
          <tpl fld="2" item="0"/>
          <tpl fld="1" item="0"/>
          <tpl fld="0" item="0"/>
          <tpl fld="6" item="13"/>
        </tpls>
      </n>
      <n v="17.871666600000001">
        <tpls c="6">
          <tpl fld="5" item="0"/>
          <tpl fld="4" item="0"/>
          <tpl fld="7" item="0"/>
          <tpl fld="3" item="0"/>
          <tpl fld="2" item="0"/>
          <tpl fld="6" item="11"/>
        </tpls>
      </n>
      <n v="5.3">
        <tpls c="8">
          <tpl fld="5" item="0"/>
          <tpl fld="4" item="0"/>
          <tpl fld="7" item="0"/>
          <tpl fld="3" item="0"/>
          <tpl fld="2" item="0"/>
          <tpl fld="1" item="0"/>
          <tpl fld="0" item="0"/>
          <tpl fld="6" item="1"/>
        </tpls>
      </n>
      <n v="6.4716665999999989">
        <tpls c="6">
          <tpl fld="5" item="0"/>
          <tpl fld="4" item="0"/>
          <tpl fld="7" item="0"/>
          <tpl fld="3" item="0"/>
          <tpl fld="2" item="0"/>
          <tpl fld="6" item="5"/>
        </tpls>
      </n>
      <n v="0">
        <tpls c="8">
          <tpl fld="5" item="0"/>
          <tpl fld="4" item="0"/>
          <tpl fld="7" item="0"/>
          <tpl fld="3" item="0"/>
          <tpl fld="2" item="0"/>
          <tpl fld="1" item="0"/>
          <tpl fld="0" item="0"/>
          <tpl fld="6" item="4"/>
        </tpls>
      </n>
      <n v="6.4716665999999989">
        <tpls c="8">
          <tpl fld="5" item="0"/>
          <tpl fld="4" item="0"/>
          <tpl fld="7" item="0"/>
          <tpl fld="3" item="0"/>
          <tpl fld="2" item="0"/>
          <tpl fld="1" item="0"/>
          <tpl fld="0" item="0"/>
          <tpl fld="6" item="2"/>
        </tpls>
      </n>
      <n v="0">
        <tpls c="6">
          <tpl fld="5" item="0"/>
          <tpl fld="4" item="0"/>
          <tpl fld="7" item="0"/>
          <tpl fld="3" item="0"/>
          <tpl fld="2" item="0"/>
          <tpl fld="6" item="4"/>
        </tpls>
      </n>
      <n v="2.7">
        <tpls c="6">
          <tpl fld="5" item="0"/>
          <tpl fld="4" item="0"/>
          <tpl fld="7" item="0"/>
          <tpl fld="3" item="0"/>
          <tpl fld="2" item="0"/>
          <tpl fld="6" item="6"/>
        </tpls>
      </n>
      <n v="6.4716665999999989">
        <tpls c="6">
          <tpl fld="5" item="0"/>
          <tpl fld="4" item="0"/>
          <tpl fld="7" item="0"/>
          <tpl fld="3" item="0"/>
          <tpl fld="2" item="0"/>
          <tpl fld="6" item="2"/>
        </tpls>
      </n>
      <n v="2.2399999999999998">
        <tpls c="8">
          <tpl fld="5" item="0"/>
          <tpl fld="4" item="0"/>
          <tpl fld="7" item="0"/>
          <tpl fld="3" item="0"/>
          <tpl fld="2" item="0"/>
          <tpl fld="1" item="0"/>
          <tpl fld="0" item="0"/>
          <tpl fld="6" item="7"/>
        </tpls>
      </n>
      <n v="17.871666600000001">
        <tpls c="8">
          <tpl fld="5" item="0"/>
          <tpl fld="4" item="0"/>
          <tpl fld="7" item="0"/>
          <tpl fld="3" item="0"/>
          <tpl fld="2" item="0"/>
          <tpl fld="1" item="0"/>
          <tpl fld="0" item="0"/>
          <tpl fld="6" item="11"/>
        </tpls>
      </n>
      <n v="2.6">
        <tpls c="8">
          <tpl fld="5" item="0"/>
          <tpl fld="4" item="0"/>
          <tpl fld="7" item="0"/>
          <tpl fld="3" item="0"/>
          <tpl fld="2" item="0"/>
          <tpl fld="1" item="0"/>
          <tpl fld="0" item="0"/>
          <tpl fld="6" item="10"/>
        </tpls>
      </n>
      <n v="0.4">
        <tpls c="6">
          <tpl fld="5" item="0"/>
          <tpl fld="4" item="0"/>
          <tpl fld="7" item="0"/>
          <tpl fld="3" item="0"/>
          <tpl fld="2" item="0"/>
          <tpl fld="6" item="13"/>
        </tpls>
      </n>
      <n v="14.661666599999998">
        <tpls c="8">
          <tpl fld="5" item="0"/>
          <tpl fld="4" item="0"/>
          <tpl fld="7" item="0"/>
          <tpl fld="3" item="0"/>
          <tpl fld="2" item="0"/>
          <tpl fld="1" item="0"/>
          <tpl fld="0" item="0"/>
          <tpl fld="6" item="0"/>
        </tpls>
      </n>
      <n v="2.7">
        <tpls c="8">
          <tpl fld="5" item="0"/>
          <tpl fld="4" item="0"/>
          <tpl fld="7" item="0"/>
          <tpl fld="3" item="0"/>
          <tpl fld="2" item="0"/>
          <tpl fld="1" item="0"/>
          <tpl fld="0" item="0"/>
          <tpl fld="6" item="6"/>
        </tpls>
      </n>
      <n v="3.4699999999999998">
        <tpls c="8">
          <tpl fld="5" item="0"/>
          <tpl fld="4" item="0"/>
          <tpl fld="7" item="0"/>
          <tpl fld="3" item="0"/>
          <tpl fld="2" item="0"/>
          <tpl fld="1" item="0"/>
          <tpl fld="0" item="0"/>
          <tpl fld="6" item="8"/>
        </tpls>
      </n>
      <n v="2.21">
        <tpls c="6">
          <tpl fld="5" item="0"/>
          <tpl fld="4" item="0"/>
          <tpl fld="7" item="0"/>
          <tpl fld="3" item="0"/>
          <tpl fld="2" item="0"/>
          <tpl fld="6" item="3"/>
        </tpls>
      </n>
      <n v="0">
        <tpls c="8">
          <tpl fld="5" item="2"/>
          <tpl fld="4" item="2"/>
          <tpl fld="7" item="0"/>
          <tpl fld="3" item="1"/>
          <tpl fld="2" item="1"/>
          <tpl fld="1" item="0"/>
          <tpl fld="0" item="0"/>
          <tpl fld="6" item="8"/>
        </tpls>
      </n>
      <n v="0">
        <tpls c="8">
          <tpl fld="5" item="2"/>
          <tpl fld="4" item="2"/>
          <tpl fld="7" item="0"/>
          <tpl fld="3" item="1"/>
          <tpl fld="2" item="1"/>
          <tpl fld="1" item="0"/>
          <tpl fld="0" item="0"/>
          <tpl fld="6" item="9"/>
        </tpls>
      </n>
      <n v="0">
        <tpls c="8">
          <tpl fld="5" item="2"/>
          <tpl fld="4" item="2"/>
          <tpl fld="7" item="0"/>
          <tpl fld="3" item="1"/>
          <tpl fld="2" item="1"/>
          <tpl fld="1" item="0"/>
          <tpl fld="0" item="0"/>
          <tpl fld="6" item="7"/>
        </tpls>
      </n>
      <n v="0">
        <tpls c="6">
          <tpl fld="5" item="2"/>
          <tpl fld="4" item="2"/>
          <tpl fld="7" item="0"/>
          <tpl fld="3" item="1"/>
          <tpl fld="2" item="1"/>
          <tpl fld="6" item="8"/>
        </tpls>
      </n>
      <n v="0">
        <tpls c="8">
          <tpl fld="5" item="2"/>
          <tpl fld="4" item="2"/>
          <tpl fld="7" item="0"/>
          <tpl fld="3" item="1"/>
          <tpl fld="2" item="1"/>
          <tpl fld="1" item="0"/>
          <tpl fld="0" item="0"/>
          <tpl fld="6" item="10"/>
        </tpls>
      </n>
      <n v="0">
        <tpls c="8">
          <tpl fld="5" item="2"/>
          <tpl fld="4" item="2"/>
          <tpl fld="7" item="0"/>
          <tpl fld="3" item="1"/>
          <tpl fld="2" item="1"/>
          <tpl fld="1" item="0"/>
          <tpl fld="0" item="0"/>
          <tpl fld="6" item="5"/>
        </tpls>
      </n>
      <n v="0">
        <tpls c="6">
          <tpl fld="5" item="2"/>
          <tpl fld="4" item="2"/>
          <tpl fld="7" item="0"/>
          <tpl fld="3" item="1"/>
          <tpl fld="2" item="1"/>
          <tpl fld="6" item="10"/>
        </tpls>
      </n>
      <n v="0">
        <tpls c="8">
          <tpl fld="5" item="2"/>
          <tpl fld="4" item="2"/>
          <tpl fld="7" item="0"/>
          <tpl fld="3" item="1"/>
          <tpl fld="2" item="1"/>
          <tpl fld="1" item="0"/>
          <tpl fld="0" item="0"/>
          <tpl fld="6" item="12"/>
        </tpls>
      </n>
      <n v="0">
        <tpls c="8">
          <tpl fld="5" item="2"/>
          <tpl fld="4" item="2"/>
          <tpl fld="7" item="0"/>
          <tpl fld="3" item="1"/>
          <tpl fld="2" item="1"/>
          <tpl fld="1" item="0"/>
          <tpl fld="0" item="0"/>
          <tpl fld="6" item="4"/>
        </tpls>
      </n>
      <n v="0">
        <tpls c="8">
          <tpl fld="5" item="2"/>
          <tpl fld="4" item="2"/>
          <tpl fld="7" item="0"/>
          <tpl fld="3" item="1"/>
          <tpl fld="2" item="1"/>
          <tpl fld="1" item="0"/>
          <tpl fld="0" item="0"/>
          <tpl fld="6" item="3"/>
        </tpls>
      </n>
      <n v="0">
        <tpls c="6">
          <tpl fld="5" item="2"/>
          <tpl fld="4" item="2"/>
          <tpl fld="7" item="0"/>
          <tpl fld="3" item="1"/>
          <tpl fld="2" item="1"/>
          <tpl fld="6" item="4"/>
        </tpls>
      </n>
      <n v="0">
        <tpls c="6">
          <tpl fld="5" item="2"/>
          <tpl fld="4" item="2"/>
          <tpl fld="7" item="0"/>
          <tpl fld="3" item="1"/>
          <tpl fld="2" item="1"/>
          <tpl fld="6" item="3"/>
        </tpls>
      </n>
      <n v="5900">
        <tpls c="8">
          <tpl fld="5" item="2"/>
          <tpl fld="4" item="2"/>
          <tpl fld="7" item="0"/>
          <tpl fld="3" item="1"/>
          <tpl fld="2" item="1"/>
          <tpl fld="1" item="0"/>
          <tpl fld="0" item="0"/>
          <tpl fld="6" item="11"/>
        </tpls>
      </n>
      <n v="0">
        <tpls c="6">
          <tpl fld="5" item="2"/>
          <tpl fld="4" item="2"/>
          <tpl fld="7" item="0"/>
          <tpl fld="3" item="1"/>
          <tpl fld="2" item="1"/>
          <tpl fld="6" item="9"/>
        </tpls>
      </n>
      <n v="0">
        <tpls c="8">
          <tpl fld="5" item="2"/>
          <tpl fld="4" item="2"/>
          <tpl fld="7" item="0"/>
          <tpl fld="3" item="1"/>
          <tpl fld="2" item="1"/>
          <tpl fld="1" item="0"/>
          <tpl fld="0" item="0"/>
          <tpl fld="6" item="0"/>
        </tpls>
      </n>
      <n v="5900">
        <tpls c="6">
          <tpl fld="5" item="2"/>
          <tpl fld="4" item="2"/>
          <tpl fld="7" item="0"/>
          <tpl fld="3" item="1"/>
          <tpl fld="2" item="1"/>
          <tpl fld="6" item="1"/>
        </tpls>
      </n>
      <n v="0">
        <tpls c="6">
          <tpl fld="5" item="2"/>
          <tpl fld="4" item="2"/>
          <tpl fld="7" item="0"/>
          <tpl fld="3" item="1"/>
          <tpl fld="2" item="1"/>
          <tpl fld="6" item="0"/>
        </tpls>
      </n>
      <n v="0">
        <tpls c="6">
          <tpl fld="5" item="2"/>
          <tpl fld="4" item="2"/>
          <tpl fld="7" item="0"/>
          <tpl fld="3" item="1"/>
          <tpl fld="2" item="1"/>
          <tpl fld="6" item="6"/>
        </tpls>
      </n>
      <n v="0">
        <tpls c="6">
          <tpl fld="5" item="2"/>
          <tpl fld="4" item="2"/>
          <tpl fld="7" item="0"/>
          <tpl fld="3" item="1"/>
          <tpl fld="2" item="1"/>
          <tpl fld="6" item="2"/>
        </tpls>
      </n>
      <n v="0">
        <tpls c="8">
          <tpl fld="5" item="2"/>
          <tpl fld="4" item="2"/>
          <tpl fld="7" item="0"/>
          <tpl fld="3" item="1"/>
          <tpl fld="2" item="1"/>
          <tpl fld="1" item="0"/>
          <tpl fld="0" item="0"/>
          <tpl fld="6" item="13"/>
        </tpls>
      </n>
      <n v="0">
        <tpls c="6">
          <tpl fld="5" item="2"/>
          <tpl fld="4" item="2"/>
          <tpl fld="7" item="0"/>
          <tpl fld="3" item="1"/>
          <tpl fld="2" item="1"/>
          <tpl fld="6" item="7"/>
        </tpls>
      </n>
      <n v="5900">
        <tpls c="6">
          <tpl fld="5" item="2"/>
          <tpl fld="4" item="2"/>
          <tpl fld="7" item="0"/>
          <tpl fld="3" item="1"/>
          <tpl fld="2" item="1"/>
          <tpl fld="6" item="11"/>
        </tpls>
      </n>
      <n v="49.096666666666671">
        <tpls c="8">
          <tpl fld="5" item="1"/>
          <tpl fld="4" item="1"/>
          <tpl fld="7" item="0"/>
          <tpl fld="3" item="0"/>
          <tpl fld="2" item="0"/>
          <tpl fld="1" item="0"/>
          <tpl fld="0" item="0"/>
          <tpl fld="6" item="2"/>
        </tpls>
      </n>
      <n v="30.13">
        <tpls c="6">
          <tpl fld="5" item="1"/>
          <tpl fld="4" item="1"/>
          <tpl fld="7" item="0"/>
          <tpl fld="3" item="0"/>
          <tpl fld="2" item="0"/>
          <tpl fld="6" item="3"/>
        </tpls>
      </n>
      <n v="27.16">
        <tpls c="8">
          <tpl fld="5" item="1"/>
          <tpl fld="4" item="1"/>
          <tpl fld="7" item="0"/>
          <tpl fld="3" item="0"/>
          <tpl fld="2" item="0"/>
          <tpl fld="1" item="0"/>
          <tpl fld="0" item="0"/>
          <tpl fld="6" item="9"/>
        </tpls>
      </n>
      <n v="25.249999999999996">
        <tpls c="6">
          <tpl fld="5" item="1"/>
          <tpl fld="4" item="1"/>
          <tpl fld="7" item="0"/>
          <tpl fld="3" item="0"/>
          <tpl fld="2" item="0"/>
          <tpl fld="6" item="8"/>
        </tpls>
      </n>
      <n v="55.3">
        <tpls c="8">
          <tpl fld="5" item="1"/>
          <tpl fld="4" item="1"/>
          <tpl fld="7" item="0"/>
          <tpl fld="3" item="0"/>
          <tpl fld="2" item="0"/>
          <tpl fld="1" item="0"/>
          <tpl fld="0" item="0"/>
          <tpl fld="6" item="5"/>
        </tpls>
      </n>
      <n v="5.3">
        <tpls c="6">
          <tpl fld="5" item="1"/>
          <tpl fld="4" item="1"/>
          <tpl fld="7" item="0"/>
          <tpl fld="3" item="0"/>
          <tpl fld="2" item="0"/>
          <tpl fld="6" item="13"/>
        </tpls>
      </n>
      <n v="30.13">
        <tpls c="8">
          <tpl fld="5" item="1"/>
          <tpl fld="4" item="1"/>
          <tpl fld="7" item="0"/>
          <tpl fld="3" item="0"/>
          <tpl fld="2" item="0"/>
          <tpl fld="1" item="0"/>
          <tpl fld="0" item="0"/>
          <tpl fld="6" item="3"/>
        </tpls>
      </n>
      <n v="4.46">
        <tpls c="6">
          <tpl fld="5" item="1"/>
          <tpl fld="4" item="1"/>
          <tpl fld="7" item="0"/>
          <tpl fld="3" item="0"/>
          <tpl fld="2" item="0"/>
          <tpl fld="6" item="4"/>
        </tpls>
      </n>
      <n v="8.98">
        <tpls c="8">
          <tpl fld="5" item="1"/>
          <tpl fld="4" item="1"/>
          <tpl fld="7" item="0"/>
          <tpl fld="3" item="0"/>
          <tpl fld="2" item="0"/>
          <tpl fld="1" item="0"/>
          <tpl fld="0" item="0"/>
          <tpl fld="6" item="7"/>
        </tpls>
      </n>
      <n v="27.16">
        <tpls c="6">
          <tpl fld="5" item="1"/>
          <tpl fld="4" item="1"/>
          <tpl fld="7" item="0"/>
          <tpl fld="3" item="0"/>
          <tpl fld="2" item="0"/>
          <tpl fld="6" item="9"/>
        </tpls>
      </n>
      <n v="17.8">
        <tpls c="8">
          <tpl fld="5" item="1"/>
          <tpl fld="4" item="1"/>
          <tpl fld="7" item="0"/>
          <tpl fld="3" item="0"/>
          <tpl fld="2" item="0"/>
          <tpl fld="1" item="0"/>
          <tpl fld="0" item="0"/>
          <tpl fld="6" item="10"/>
        </tpls>
      </n>
      <n v="143.5">
        <tpls c="6">
          <tpl fld="5" item="1"/>
          <tpl fld="4" item="1"/>
          <tpl fld="7" item="0"/>
          <tpl fld="3" item="0"/>
          <tpl fld="2" item="0"/>
          <tpl fld="6" item="11"/>
        </tpls>
      </n>
      <n v="28.6">
        <tpls c="8">
          <tpl fld="5" item="1"/>
          <tpl fld="4" item="1"/>
          <tpl fld="7" item="0"/>
          <tpl fld="3" item="0"/>
          <tpl fld="2" item="0"/>
          <tpl fld="1" item="0"/>
          <tpl fld="0" item="0"/>
          <tpl fld="6" item="1"/>
        </tpls>
      </n>
      <n v="17.8">
        <tpls c="6">
          <tpl fld="5" item="1"/>
          <tpl fld="4" item="1"/>
          <tpl fld="7" item="0"/>
          <tpl fld="3" item="0"/>
          <tpl fld="2" item="0"/>
          <tpl fld="6" item="10"/>
        </tpls>
      </n>
      <n v="4.46">
        <tpls c="8">
          <tpl fld="5" item="1"/>
          <tpl fld="4" item="1"/>
          <tpl fld="7" item="0"/>
          <tpl fld="3" item="0"/>
          <tpl fld="2" item="0"/>
          <tpl fld="1" item="0"/>
          <tpl fld="0" item="0"/>
          <tpl fld="6" item="4"/>
        </tpls>
      </n>
      <n v="145.07666666666665">
        <tpls c="6">
          <tpl fld="5" item="1"/>
          <tpl fld="4" item="1"/>
          <tpl fld="7" item="0"/>
          <tpl fld="3" item="0"/>
          <tpl fld="2" item="0"/>
          <tpl fld="6" item="0"/>
        </tpls>
      </n>
      <n v="9.6">
        <tpls c="6">
          <tpl fld="5" item="1"/>
          <tpl fld="4" item="1"/>
          <tpl fld="7" item="0"/>
          <tpl fld="3" item="0"/>
          <tpl fld="2" item="0"/>
          <tpl fld="6" item="6"/>
        </tpls>
      </n>
      <n v="25.249999999999996">
        <tpls c="8">
          <tpl fld="5" item="1"/>
          <tpl fld="4" item="1"/>
          <tpl fld="7" item="0"/>
          <tpl fld="3" item="0"/>
          <tpl fld="2" item="0"/>
          <tpl fld="1" item="0"/>
          <tpl fld="0" item="0"/>
          <tpl fld="6" item="8"/>
        </tpls>
      </n>
      <n v="49.096666666666671">
        <tpls c="6">
          <tpl fld="5" item="1"/>
          <tpl fld="4" item="1"/>
          <tpl fld="7" item="0"/>
          <tpl fld="3" item="0"/>
          <tpl fld="2" item="0"/>
          <tpl fld="6" item="2"/>
        </tpls>
      </n>
      <n v="143.5">
        <tpls c="8">
          <tpl fld="5" item="1"/>
          <tpl fld="4" item="1"/>
          <tpl fld="7" item="0"/>
          <tpl fld="3" item="0"/>
          <tpl fld="2" item="0"/>
          <tpl fld="1" item="0"/>
          <tpl fld="0" item="0"/>
          <tpl fld="6" item="11"/>
        </tpls>
      </n>
      <n v="5.3">
        <tpls c="8">
          <tpl fld="5" item="1"/>
          <tpl fld="4" item="1"/>
          <tpl fld="7" item="0"/>
          <tpl fld="3" item="0"/>
          <tpl fld="2" item="0"/>
          <tpl fld="1" item="0"/>
          <tpl fld="0" item="0"/>
          <tpl fld="6" item="13"/>
        </tpls>
      </n>
      <n v="8.98">
        <tpls c="6">
          <tpl fld="5" item="1"/>
          <tpl fld="4" item="1"/>
          <tpl fld="7" item="0"/>
          <tpl fld="3" item="0"/>
          <tpl fld="2" item="0"/>
          <tpl fld="6" item="7"/>
        </tpls>
      </n>
      <n v="145.07666666666665">
        <tpls c="8">
          <tpl fld="5" item="1"/>
          <tpl fld="4" item="1"/>
          <tpl fld="7" item="0"/>
          <tpl fld="3" item="0"/>
          <tpl fld="2" item="0"/>
          <tpl fld="1" item="0"/>
          <tpl fld="0" item="0"/>
          <tpl fld="6" item="0"/>
        </tpls>
      </n>
      <n v="26.9">
        <tpls c="8">
          <tpl fld="5" item="1"/>
          <tpl fld="4" item="1"/>
          <tpl fld="7" item="0"/>
          <tpl fld="3" item="0"/>
          <tpl fld="2" item="0"/>
          <tpl fld="1" item="0"/>
          <tpl fld="0" item="0"/>
          <tpl fld="6" item="12"/>
        </tpls>
      </n>
      <n v="55.3">
        <tpls c="6">
          <tpl fld="5" item="1"/>
          <tpl fld="4" item="1"/>
          <tpl fld="7" item="0"/>
          <tpl fld="3" item="0"/>
          <tpl fld="2" item="0"/>
          <tpl fld="6" item="5"/>
        </tpls>
      </n>
      <n v="28.6">
        <tpls c="6">
          <tpl fld="5" item="1"/>
          <tpl fld="4" item="1"/>
          <tpl fld="7" item="0"/>
          <tpl fld="3" item="0"/>
          <tpl fld="2" item="0"/>
          <tpl fld="6" item="1"/>
        </tpls>
      </n>
      <n v="14.661666599999998">
        <tpls c="7">
          <tpl fld="5" item="0"/>
          <tpl fld="4" item="0"/>
          <tpl fld="3" item="0"/>
          <tpl fld="2" item="0"/>
          <tpl fld="1" item="0"/>
          <tpl fld="0" item="0"/>
          <tpl fld="6" item="0"/>
        </tpls>
      </n>
      <n v="145.07666666666665">
        <tpls c="7">
          <tpl fld="5" item="1"/>
          <tpl fld="4" item="1"/>
          <tpl fld="3" item="0"/>
          <tpl fld="2" item="0"/>
          <tpl fld="1" item="0"/>
          <tpl fld="0" item="0"/>
          <tpl fld="6" item="0"/>
        </tpls>
      </n>
      <n v="68933.899999999994">
        <tpls c="2">
          <tpl hier="16" item="4294967295"/>
          <tpl fld="6" item="1"/>
        </tpls>
      </n>
      <n v="1705027.3">
        <tpls c="4">
          <tpl hier="16" item="4294967295"/>
          <tpl fld="1" item="0"/>
          <tpl fld="0" item="0"/>
          <tpl fld="6" item="12"/>
        </tpls>
      </n>
      <n v="1395020.4">
        <tpls c="2">
          <tpl hier="16" item="4294967295"/>
          <tpl fld="6" item="10"/>
        </tpls>
      </n>
      <n v="7384561.7716666004">
        <tpls c="4">
          <tpl hier="16" item="4294967295"/>
          <tpl fld="1" item="0"/>
          <tpl fld="0" item="0"/>
          <tpl fld="6" item="5"/>
        </tpls>
      </n>
      <n v="149011.22">
        <tpls c="2">
          <tpl hier="16" item="4294967295"/>
          <tpl fld="6" item="7"/>
        </tpls>
      </n>
      <n v="1500027.43">
        <tpls c="2">
          <tpl hier="16" item="4294967295"/>
          <tpl fld="6" item="9"/>
        </tpls>
      </n>
      <n v="40028.720000000001">
        <tpls c="2">
          <tpl hier="16" item="4294967295"/>
          <tpl fld="6" item="8"/>
        </tpls>
      </n>
      <n v="1340032.3400000001">
        <tpls c="4">
          <tpl hier="16" item="4294967295"/>
          <tpl fld="1" item="0"/>
          <tpl fld="0" item="0"/>
          <tpl fld="6" item="3"/>
        </tpls>
      </n>
      <n v="10717159.738333266">
        <tpls c="2">
          <tpl hier="16" item="4294967295"/>
          <tpl fld="6" item="0"/>
        </tpls>
      </n>
      <n v="1705027.3">
        <tpls c="2">
          <tpl hier="16" item="4294967295"/>
          <tpl fld="6" item="12"/>
        </tpls>
      </n>
      <n v="1500027.43">
        <tpls c="4">
          <tpl hier="16" item="4294967295"/>
          <tpl fld="1" item="0"/>
          <tpl fld="0" item="0"/>
          <tpl fld="6" item="9"/>
        </tpls>
      </n>
      <n v="5.7">
        <tpls c="4">
          <tpl hier="16" item="4294967295"/>
          <tpl fld="1" item="0"/>
          <tpl fld="0" item="0"/>
          <tpl fld="6" item="13"/>
        </tpls>
      </n>
      <n v="10707161.371666599">
        <tpls c="2">
          <tpl hier="16" item="4294967295"/>
          <tpl fld="6" item="11"/>
        </tpls>
      </n>
      <n v="68933.899999999994">
        <tpls c="4">
          <tpl hier="16" item="4294967295"/>
          <tpl fld="1" item="0"/>
          <tpl fld="0" item="0"/>
          <tpl fld="6" item="1"/>
        </tpls>
      </n>
      <n v="7384561.7716666004">
        <tpls c="2">
          <tpl hier="16" item="4294967295"/>
          <tpl fld="6" item="5"/>
        </tpls>
      </n>
      <n v="4.46">
        <tpls c="4">
          <tpl hier="16" item="4294967295"/>
          <tpl fld="1" item="0"/>
          <tpl fld="0" item="0"/>
          <tpl fld="6" item="4"/>
        </tpls>
      </n>
      <n v="7688055.5683332663">
        <tpls c="4">
          <tpl hier="16" item="4294967295"/>
          <tpl fld="1" item="0"/>
          <tpl fld="0" item="0"/>
          <tpl fld="6" item="2"/>
        </tpls>
      </n>
      <n v="4.46">
        <tpls c="2">
          <tpl hier="16" item="4294967295"/>
          <tpl fld="6" item="4"/>
        </tpls>
      </n>
      <n v="153612.29999999999">
        <tpls c="2">
          <tpl hier="16" item="4294967295"/>
          <tpl fld="6" item="6"/>
        </tpls>
      </n>
      <n v="7688055.5683332663">
        <tpls c="2">
          <tpl hier="16" item="4294967295"/>
          <tpl fld="6" item="2"/>
        </tpls>
      </n>
      <n v="149011.22">
        <tpls c="4">
          <tpl hier="16" item="4294967295"/>
          <tpl fld="1" item="0"/>
          <tpl fld="0" item="0"/>
          <tpl fld="6" item="7"/>
        </tpls>
      </n>
      <n v="10707161.371666599">
        <tpls c="4">
          <tpl hier="16" item="4294967295"/>
          <tpl fld="1" item="0"/>
          <tpl fld="0" item="0"/>
          <tpl fld="6" item="11"/>
        </tpls>
      </n>
      <n v="1395020.4">
        <tpls c="4">
          <tpl hier="16" item="4294967295"/>
          <tpl fld="1" item="0"/>
          <tpl fld="0" item="0"/>
          <tpl fld="6" item="10"/>
        </tpls>
      </n>
      <n v="5.7">
        <tpls c="2">
          <tpl hier="16" item="4294967295"/>
          <tpl fld="6" item="13"/>
        </tpls>
      </n>
      <n v="153612.29999999999">
        <tpls c="4">
          <tpl hier="16" item="4294967295"/>
          <tpl fld="1" item="0"/>
          <tpl fld="0" item="0"/>
          <tpl fld="6" item="6"/>
        </tpls>
      </n>
      <n v="40028.720000000001">
        <tpls c="4">
          <tpl hier="16" item="4294967295"/>
          <tpl fld="1" item="0"/>
          <tpl fld="0" item="0"/>
          <tpl fld="6" item="8"/>
        </tpls>
      </n>
      <n v="1340032.3400000001">
        <tpls c="2">
          <tpl hier="16" item="4294967295"/>
          <tpl fld="6" item="3"/>
        </tpls>
      </n>
    </entries>
    <queryCache count="105">
      <query mdx="[2026_HR01].[Jahr].&amp;[2026]">
        <tpls c="1">
          <tpl fld="0" item="0"/>
        </tpls>
      </query>
      <query mdx="[2026_HR01].[Periode].&amp;[HR 01]">
        <tpls c="1">
          <tpl fld="1" item="0"/>
        </tpls>
      </query>
      <query mdx="[2026_HR01].[Kostenarten].&amp;[Kennzahlen]">
        <tpls c="1">
          <tpl fld="2" item="0"/>
        </tpls>
      </query>
      <query mdx="[2026_HR01].[Projektgruppe].&amp;">
        <tpls c="1">
          <tpl fld="3" item="0"/>
        </tpls>
      </query>
      <query mdx="[2026_HR01].[Kategorie].&amp;[Anzahl Mitarbeiter nTVöD]">
        <tpls c="1">
          <tpl fld="4" item="0"/>
        </tpls>
      </query>
      <query mdx="[2026_HR01].[Bezeichnung].&amp;[FTE Hiwis]">
        <tpls c="1">
          <tpl fld="5" item="0"/>
        </tpls>
      </query>
      <query mdx="[2026_HR01].[Haushalt].&amp;"/>
      <query mdx="[2026_HR01].[Kategorie].&amp;[Anzahl Mitarbeiter TVöD]">
        <tpls c="1">
          <tpl fld="4" item="1"/>
        </tpls>
      </query>
      <query mdx="[2026_HR01].[Bezeichnung].&amp;[FTE TVöD]">
        <tpls c="1">
          <tpl fld="5" item="1"/>
        </tpls>
      </query>
      <query mdx="[2026_HR01].[Kostenarten].&amp;[Externe Erträge]"/>
      <query mdx="[2026_HR01].[Projektgruppe].&amp;[Akquiseprojekte]"/>
      <query mdx="[2026_HR01].[Kategorie].&amp;[Wirtschaftserträge]"/>
      <query mdx="[2026_HR01].[Bezeichnung].&amp;[Industrie und Wirtschaft]"/>
      <query mdx="[2026_HR01].[Haushalt].&amp;[GHH]"/>
      <query mdx="[2026_HR01].[Kostenarten].&amp;[Sachaufwand]">
        <tpls c="1">
          <tpl fld="2" item="1"/>
        </tpls>
      </query>
      <query mdx="[2026_HR01].[Projektgruppe].&amp;[sichere Projekte]">
        <tpls c="1">
          <tpl fld="3" item="1"/>
        </tpls>
      </query>
      <query mdx="[2026_HR01].[Kategorie].&amp;[Gemeinkostenprojekte]"/>
      <query mdx="[2026_HR01].[Bezeichnung].&amp;[Energie/Wasser]">
        <tpls c="1">
          <tpl fld="5" item="2"/>
        </tpls>
      </query>
      <query mdx="[2026_HR01].[Kategorie].&amp;[Forschungsprojekte]">
        <tpls c="1">
          <tpl fld="4" item="2"/>
        </tpls>
      </query>
      <query mdx="[2026_HR01].[Bezeichnung].&amp;[Reisen]">
        <tpls c="1">
          <tpl fld="5" item="3"/>
        </tpls>
      </query>
      <query mdx="[2026_HR01].[Kostenarten].&amp;[Institutionelle Förderung]"/>
      <query mdx="[2026_HR01].[Kategorie].&amp;"/>
      <query mdx="[2026_HR01].[Bezeichnung].&amp;[Sondertatbestände und SoFi Land]"/>
      <query mdx="[2026_HR01].[Jahr].[2026]">
        <tpls c="1">
          <tpl fld="0" item="0"/>
        </tpls>
      </query>
      <query mdx="[2026_HR01].[Bezeichnung].&amp;[Verbrauch Risikoreserve]"/>
      <query mdx="[2026_HR01].[Haushalt].&amp;[BHH]"/>
      <query mdx="[2026_HR01].[Kategorie].&amp;[Sonstige Erträge]"/>
      <query mdx="[2026_HR01].[Kategorie].&amp;[weitere Kennzahlen]"/>
      <query mdx="[2026_HR01].[Bezeichnung].&amp;[Rho-Wi]"/>
      <query mdx="[Measures].[Summe von Bereich ABC]">
        <tpls c="1">
          <tpl fld="6" item="0"/>
        </tpls>
      </query>
      <query mdx="[2026_HR01].[Bezeichnung].&amp;[Sonstige nicht FuE]"/>
      <query mdx="[2026_HR01].[Bezeichnung].&amp;[Instandhaltung]"/>
      <query mdx="[2026_HR01].[Kostenarten].&amp;[Grundfinanzierung]"/>
      <query mdx="[2026_HR01].[Bezeichnung].&amp;[Aufstockung/Kürzung]"/>
      <query mdx="[2026_HR01].[Bezeichnung].&amp;[Interne Programme (enthält strategischen Invest)]"/>
      <query mdx="[2026_HR01].[Bezeichnung].&amp;[Fremde FuE]"/>
      <query mdx="[2026_HR01].[Kostenarten].&amp;[Interne Leistungsverrechnung]"/>
      <query mdx="[2026_HR01].[Kategorie].&amp;[Öffentliche Erträge]"/>
      <query mdx="[2026_HR01].[Bezeichnung].&amp;[Andere SK]"/>
      <query mdx="[2026_HR01].[Bezeichnung].&amp;[Anschubfinanzierung Länder]"/>
      <query mdx="[2026_HR01].[Bezeichnung].&amp;[Projektbezogene Länderfinanzierung]"/>
      <query mdx="[2026_HR01].[Bezeichnung].&amp;[Bund Sonstige]"/>
      <query mdx="[2026_HR01].[Haushalt].&amp;[IHH]"/>
      <query mdx="[2026_HR01].[Bezeichnung].&amp;[BMBF und Projektträger]"/>
      <query mdx="[2026_HR01].[Bezeichnung].&amp;[Roh-/Hilfs-/Betriebsstoffe]">
        <tpls c="1">
          <tpl fld="5" item="4"/>
        </tpls>
      </query>
      <query mdx="[2026_HR01].[Kostenarten].&amp;[Umlagen]"/>
      <query mdx="[2026_HR01].[Bezeichnung].&amp;[Mieten/P/L]"/>
      <query mdx="[2026_HR01].[Kostenarten].&amp;[Investitionen]"/>
      <query mdx="[2026_HR01].[Bezeichnung].&amp;[Normalinvestitionen]"/>
      <query mdx="[2026_HR01].[Kategorie].&amp;[EU Erträge]"/>
      <query mdx="[2026_HR01].[Bezeichnung].&amp;[Sonderzuwendungen]"/>
      <query mdx="[2026_HR01].[Bezeichnung].&amp;[Umlage - IMA+IL]"/>
      <query mdx="[2026_HR01].[Bezeichnung].&amp;[IIS-GruFi]"/>
      <query mdx="[2026_HR01].[Kategorie].&amp;[ILV Sonstige]"/>
      <query mdx="[2026_HR01].[Bezeichnung].&amp;[Direkte Kosten zwischen Instituten]"/>
      <query mdx="[2026_HR01].[Bezeichnung].&amp;[Investitionen über externe Projekte]"/>
      <query mdx="[2026_HR01].[Bezeichnung].&amp;[Länder]"/>
      <query mdx="[2026_HR01].[Bezeichnung].&amp;[Bezogene Leistungen]"/>
      <query mdx="[2026_HR01].[Kostenarten].&amp;[Personalaufwand]"/>
      <query mdx="[2026_HR01].[Bezeichnung].&amp;[Wirtschaftsverbände]"/>
      <query mdx="[2026_HR01].[Bezeichnung].&amp;[Investitionen - über Sonderzuwendungen]"/>
      <query mdx="[2026_HR01].[Bezeichnung].&amp;[BMWi]"/>
      <query mdx="[2026_HR01].[Bezeichnung].&amp;[Forschungsförderung]"/>
      <query mdx="[2026_HR01].[Bezeichnung].&amp;[Investitionen  - über externe Projekte]"/>
      <query mdx="[Measures].[Summe von Abteilung 13]">
        <tpls c="1">
          <tpl fld="6" item="1"/>
        </tpls>
      </query>
      <query mdx="[2026_HR01].[Bezeichnung].&amp;[innerhalb Institut]"/>
      <query mdx="[2026_HR01].[Bezeichnung].&amp;[Investitionen über Sonderzuwendungen]"/>
      <query mdx="[2026_HR01].[Bezeichnung].&amp;[Investitionen - über interne Programme]"/>
      <query mdx="[2026_HR01].[Bezeichnung].&amp;[Sonstige Einnahmen aus FuE]"/>
      <query mdx="[Measures].[Summe von Abteilung 3]">
        <tpls c="1">
          <tpl fld="6" item="2"/>
        </tpls>
      </query>
      <query mdx="[2026_HR01].[Kategorie].&amp;[Sonstige Personalkosten]"/>
      <query mdx="[2026_HR01].[Bezeichnung].&amp;[Arbeitnehmererfindervergütung u.a.]"/>
      <query mdx="[2026_HR01].[Bezeichnung].&amp;[Rho-EU]"/>
      <query mdx="[2026_HR01].[Bezeichnung].&amp;[Eigenanteil Kleinbau (hier Vorzeichen negativ!)]"/>
      <query mdx="[2026_HR01].[Kategorie].&amp;[ILV Patentkosten]"/>
      <query mdx="[Measures].[Summe von Abteilung 2]">
        <tpls c="1">
          <tpl fld="6" item="3"/>
        </tpls>
      </query>
      <query mdx="[2026_HR01].[Kategorie].&amp;[Mitarbeiter]"/>
      <query mdx="[2026_HR01].[Bezeichnung].&amp;[TVöD FTE PK inkl. PNK]"/>
      <query mdx="[2026_HR01].[Bezeichnung].&amp;[Investitionen über interne Programme]"/>
      <query mdx="[2026_HR01].[Kategorie].&amp;[Hiwis]"/>
      <query mdx="[2026_HR01].[Bezeichnung].&amp;[Leistungsv. Sonst. (Seminare, Veranst.)]"/>
      <query mdx="[Measures].[Summe von Abteilung 1]">
        <tpls c="1">
          <tpl fld="6" item="4"/>
        </tpls>
      </query>
      <query mdx="[2026_HR01].[Bezeichnung].&amp;[EU Erträge]"/>
      <query mdx="[2026_HR01].[Bezeichnung].&amp;[Umlage - Erfolgsbeteiligung]"/>
      <query mdx="[2026_HR01].[Bezeichnung].&amp;[Sonderfinanzierung Länder]"/>
      <query mdx="[2026_HR01].[Jahr].[All]">
        <tpls c="1">
          <tpl hier="20" item="4294967295"/>
        </tpls>
      </query>
      <query mdx="[2026_HR01].[Bezeichnung].&amp;[Umlage - ZV]"/>
      <query mdx="[Measures].[Summe von Abteilung 12]">
        <tpls c="1">
          <tpl fld="6" item="5"/>
        </tpls>
      </query>
      <query mdx="[2026_HR01].[Bezeichnung].&amp;[FTE TVÖD]">
        <tpls c="1">
          <tpl fld="5" item="1"/>
        </tpls>
      </query>
      <query mdx="[2026_HR01].[Bezeichnung].&amp;[Infrastruktur]"/>
      <query mdx="[Measures].[Summe von Abteilung 15]">
        <tpls c="1">
          <tpl fld="6" item="6"/>
        </tpls>
      </query>
      <query mdx="[Measures].[Summe von Abteilung 6]">
        <tpls c="1">
          <tpl fld="6" item="7"/>
        </tpls>
      </query>
      <query mdx="[Measures].[Summe von Abteilung 4]">
        <tpls c="1">
          <tpl fld="6" item="8"/>
        </tpls>
      </query>
      <query mdx="[Measures].[Summe von Abteilung 5]">
        <tpls c="1">
          <tpl fld="6" item="9"/>
        </tpls>
      </query>
      <query mdx="[2026_HR01].[Bezeichnung].&amp;[Umlage - Infrastruktur Invest IIS]"/>
      <query mdx="[Measures].[Summe von Abteilung 11]">
        <tpls c="1">
          <tpl fld="6" item="10"/>
        </tpls>
      </query>
      <query mdx="[2026_HR01].[Bezeichnung].&amp;[ILV Patentkosten]"/>
      <query mdx="[2026_HR01].[Bezeichnung].&amp;[Regelgrundfinanzierung BMBF]"/>
      <query mdx="[2026_HR01].[Kostenarten].[All]">
        <tpls c="1">
          <tpl hier="18" item="4294967295"/>
        </tpls>
      </query>
      <query mdx="[2026_HR01].[Bezeichnung].&amp;[Hiwis FTE PK inkl. PNK]"/>
      <query mdx="[Measures].[Summe von Bereich KLM]">
        <tpls c="1">
          <tpl fld="6" item="11"/>
        </tpls>
      </query>
      <query mdx="[Measures].[Summe von Abteilung 14]">
        <tpls c="1">
          <tpl fld="6" item="12"/>
        </tpls>
      </query>
      <query mdx="[Measures].[Summe von Abteilung 10]">
        <tpls c="1">
          <tpl fld="6" item="13"/>
        </tpls>
      </query>
      <query mdx="[2026_HR01].[Haushalt].&amp;[K]">
        <tpls c="1">
          <tpl fld="7" item="0"/>
        </tpls>
      </query>
      <query mdx="Haushalt">
        <tpls c="1">
          <tpl hier="16" item="4294967295"/>
        </tpls>
      </query>
    </queryCache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Winter, Kirsten" refreshedDate="46141.362719444442" backgroundQuery="1" createdVersion="8" refreshedVersion="8" minRefreshableVersion="3" recordCount="0" supportSubquery="1" supportAdvancedDrill="1" xr:uid="{BFAE1A5E-5E86-4774-8E77-3AC882230B10}">
  <cacheSource type="external" connectionId="3"/>
  <cacheFields count="21">
    <cacheField name="[2026_HR01].[Projektgruppe].[Projektgruppe]" caption="Projektgruppe" numFmtId="0" hierarchy="17" level="1">
      <sharedItems containsBlank="1" count="2">
        <m/>
        <s v="sichere Projekte"/>
      </sharedItems>
    </cacheField>
    <cacheField name="[2026_HR01].[Kostenarten].[Kostenarten]" caption="Kostenarten" numFmtId="0" hierarchy="18" level="1">
      <sharedItems count="2">
        <s v="Kennzahlen"/>
        <s v="Sachaufwand"/>
      </sharedItems>
    </cacheField>
    <cacheField name="[2026_HR01].[Kategorie].[Kategorie]" caption="Kategorie" numFmtId="0" hierarchy="15" level="1">
      <sharedItems count="3">
        <s v="Anzahl Mitarbeiter nTVöD"/>
        <s v="Anzahl Mitarbeiter TVöD"/>
        <s v="Forschungsprojekte"/>
      </sharedItems>
    </cacheField>
    <cacheField name="[2026_HR01].[Periode].[Periode]" caption="Periode" numFmtId="0" hierarchy="19" level="1">
      <sharedItems count="1">
        <s v="HR 01"/>
      </sharedItems>
    </cacheField>
    <cacheField name="[2026_HR01].[Jahr].[Jahr]" caption="Jahr" numFmtId="0" hierarchy="20" level="1">
      <sharedItems count="1">
        <s v="2026"/>
      </sharedItems>
    </cacheField>
    <cacheField name="[Measures].[Summe von Abteilung 1]" caption="Summe von Abteilung 1" numFmtId="0" hierarchy="39" level="32767"/>
    <cacheField name="[Measures].[Summe von Bereich ABC]" caption="Summe von Bereich ABC" numFmtId="0" hierarchy="38" level="32767"/>
    <cacheField name="[Measures].[Summe von Abteilung 2]" caption="Summe von Abteilung 2" numFmtId="0" hierarchy="40" level="32767"/>
    <cacheField name="[Measures].[Summe von Abteilung 3]" caption="Summe von Abteilung 3" numFmtId="0" hierarchy="41" level="32767"/>
    <cacheField name="[Measures].[Summe von Abteilung 4]" caption="Summe von Abteilung 4" numFmtId="0" hierarchy="42" level="32767"/>
    <cacheField name="[Measures].[Summe von Abteilung 5]" caption="Summe von Abteilung 5" numFmtId="0" hierarchy="43" level="32767"/>
    <cacheField name="[Measures].[Summe von Abteilung 6]" caption="Summe von Abteilung 6" numFmtId="0" hierarchy="44" level="32767"/>
    <cacheField name="[Measures].[Summe von Bereich KLM]" caption="Summe von Bereich KLM" numFmtId="0" hierarchy="45" level="32767"/>
    <cacheField name="[Measures].[Summe von Abteilung 10]" caption="Summe von Abteilung 10" numFmtId="0" hierarchy="46" level="32767"/>
    <cacheField name="[Measures].[Summe von Abteilung 11]" caption="Summe von Abteilung 11" numFmtId="0" hierarchy="47" level="32767"/>
    <cacheField name="[Measures].[Summe von Abteilung 12]" caption="Summe von Abteilung 12" numFmtId="0" hierarchy="48" level="32767"/>
    <cacheField name="[Measures].[Summe von Abteilung 13]" caption="Summe von Abteilung 13" numFmtId="0" hierarchy="49" level="32767"/>
    <cacheField name="[Measures].[Summe von Abteilung 14]" caption="Summe von Abteilung 14" numFmtId="0" hierarchy="50" level="32767"/>
    <cacheField name="[Measures].[Summe von Abteilung 15]" caption="Summe von Abteilung 15" numFmtId="0" hierarchy="51" level="32767"/>
    <cacheField name="[2026_HR01].[Bezeichnung].[Bezeichnung]" caption="Bezeichnung" numFmtId="0" hierarchy="14" level="1">
      <sharedItems count="5">
        <s v="FTE Hiwis"/>
        <s v="FTE TVÖD"/>
        <s v="Energie/Wasser"/>
        <s v="Reisen"/>
        <s v="Roh-/Hilfs-/Betriebsstoffe"/>
      </sharedItems>
    </cacheField>
    <cacheField name="[2026_HR01].[Haushalt].[Haushalt]" caption="Haushalt" numFmtId="0" hierarchy="16" level="1">
      <sharedItems count="1">
        <s v="K"/>
      </sharedItems>
    </cacheField>
  </cacheFields>
  <cacheHierarchies count="52">
    <cacheHierarchy uniqueName="[2025_JA].[Bezeichnung]" caption="Bezeichnung" attribute="1" defaultMemberUniqueName="[2025_JA].[Bezeichnung].[All]" allUniqueName="[2025_JA].[Bezeichnung].[All]" dimensionUniqueName="[2025_JA]" displayFolder="" count="0" memberValueDatatype="130" unbalanced="0"/>
    <cacheHierarchy uniqueName="[2025_JA].[Kategorie]" caption="Kategorie" attribute="1" defaultMemberUniqueName="[2025_JA].[Kategorie].[All]" allUniqueName="[2025_JA].[Kategorie].[All]" dimensionUniqueName="[2025_JA]" displayFolder="" count="0" memberValueDatatype="130" unbalanced="0"/>
    <cacheHierarchy uniqueName="[2025_JA].[Haushalt]" caption="Haushalt" attribute="1" defaultMemberUniqueName="[2025_JA].[Haushalt].[All]" allUniqueName="[2025_JA].[Haushalt].[All]" dimensionUniqueName="[2025_JA]" displayFolder="" count="0" memberValueDatatype="130" unbalanced="0"/>
    <cacheHierarchy uniqueName="[2025_JA].[Projektgruppe]" caption="Projektgruppe" attribute="1" defaultMemberUniqueName="[2025_JA].[Projektgruppe].[All]" allUniqueName="[2025_JA].[Projektgruppe].[All]" dimensionUniqueName="[2025_JA]" displayFolder="" count="0" memberValueDatatype="130" unbalanced="0"/>
    <cacheHierarchy uniqueName="[2025_JA].[Kostenarten]" caption="Kostenarten" attribute="1" defaultMemberUniqueName="[2025_JA].[Kostenarten].[All]" allUniqueName="[2025_JA].[Kostenarten].[All]" dimensionUniqueName="[2025_JA]" displayFolder="" count="0" memberValueDatatype="130" unbalanced="0"/>
    <cacheHierarchy uniqueName="[2025_JA].[Periode]" caption="Periode" attribute="1" defaultMemberUniqueName="[2025_JA].[Periode].[All]" allUniqueName="[2025_JA].[Periode].[All]" dimensionUniqueName="[2025_JA]" displayFolder="" count="0" memberValueDatatype="130" unbalanced="0"/>
    <cacheHierarchy uniqueName="[2025_JA].[Jahr]" caption="Jahr" attribute="1" defaultMemberUniqueName="[2025_JA].[Jahr].[All]" allUniqueName="[2025_JA].[Jahr].[All]" dimensionUniqueName="[2025_JA]" displayFolder="" count="0" memberValueDatatype="130" unbalanced="0"/>
    <cacheHierarchy uniqueName="[2025_JA].[Bereich ABC]" caption="Bereich ABC" attribute="1" defaultMemberUniqueName="[2025_JA].[Bereich ABC].[All]" allUniqueName="[2025_JA].[Bereich ABC].[All]" dimensionUniqueName="[2025_JA]" displayFolder="" count="0" memberValueDatatype="5" unbalanced="0"/>
    <cacheHierarchy uniqueName="[2025_JA].[Abteilung 1]" caption="Abteilung 1" attribute="1" defaultMemberUniqueName="[2025_JA].[Abteilung 1].[All]" allUniqueName="[2025_JA].[Abteilung 1].[All]" dimensionUniqueName="[2025_JA]" displayFolder="" count="0" memberValueDatatype="5" unbalanced="0"/>
    <cacheHierarchy uniqueName="[2025_JA].[Abteilung 2]" caption="Abteilung 2" attribute="1" defaultMemberUniqueName="[2025_JA].[Abteilung 2].[All]" allUniqueName="[2025_JA].[Abteilung 2].[All]" dimensionUniqueName="[2025_JA]" displayFolder="" count="0" memberValueDatatype="5" unbalanced="0"/>
    <cacheHierarchy uniqueName="[2025_JA].[Abteilung 3]" caption="Abteilung 3" attribute="1" defaultMemberUniqueName="[2025_JA].[Abteilung 3].[All]" allUniqueName="[2025_JA].[Abteilung 3].[All]" dimensionUniqueName="[2025_JA]" displayFolder="" count="0" memberValueDatatype="5" unbalanced="0"/>
    <cacheHierarchy uniqueName="[2025_JA].[Abteilung 4]" caption="Abteilung 4" attribute="1" defaultMemberUniqueName="[2025_JA].[Abteilung 4].[All]" allUniqueName="[2025_JA].[Abteilung 4].[All]" dimensionUniqueName="[2025_JA]" displayFolder="" count="0" memberValueDatatype="5" unbalanced="0"/>
    <cacheHierarchy uniqueName="[2025_JA].[Abteilung 5]" caption="Abteilung 5" attribute="1" defaultMemberUniqueName="[2025_JA].[Abteilung 5].[All]" allUniqueName="[2025_JA].[Abteilung 5].[All]" dimensionUniqueName="[2025_JA]" displayFolder="" count="0" memberValueDatatype="5" unbalanced="0"/>
    <cacheHierarchy uniqueName="[2025_JA].[Abteilung 6]" caption="Abteilung 6" attribute="1" defaultMemberUniqueName="[2025_JA].[Abteilung 6].[All]" allUniqueName="[2025_JA].[Abteilung 6].[All]" dimensionUniqueName="[2025_JA]" displayFolder="" count="0" memberValueDatatype="5" unbalanced="0"/>
    <cacheHierarchy uniqueName="[2026_HR01].[Bezeichnung]" caption="Bezeichnung" attribute="1" defaultMemberUniqueName="[2026_HR01].[Bezeichnung].[All]" allUniqueName="[2026_HR01].[Bezeichnung].[All]" dimensionUniqueName="[2026_HR01]" displayFolder="" count="2" memberValueDatatype="130" unbalanced="0">
      <fieldsUsage count="2">
        <fieldUsage x="-1"/>
        <fieldUsage x="19"/>
      </fieldsUsage>
    </cacheHierarchy>
    <cacheHierarchy uniqueName="[2026_HR01].[Kategorie]" caption="Kategorie" attribute="1" defaultMemberUniqueName="[2026_HR01].[Kategorie].[All]" allUniqueName="[2026_HR01].[Kategorie].[All]" dimensionUniqueName="[2026_HR01]" displayFolder="" count="2" memberValueDatatype="130" unbalanced="0">
      <fieldsUsage count="2">
        <fieldUsage x="-1"/>
        <fieldUsage x="2"/>
      </fieldsUsage>
    </cacheHierarchy>
    <cacheHierarchy uniqueName="[2026_HR01].[Haushalt]" caption="Haushalt" attribute="1" defaultMemberUniqueName="[2026_HR01].[Haushalt].[All]" allUniqueName="[2026_HR01].[Haushalt].[All]" dimensionUniqueName="[2026_HR01]" displayFolder="" count="2" memberValueDatatype="130" unbalanced="0">
      <fieldsUsage count="2">
        <fieldUsage x="-1"/>
        <fieldUsage x="20"/>
      </fieldsUsage>
    </cacheHierarchy>
    <cacheHierarchy uniqueName="[2026_HR01].[Projektgruppe]" caption="Projektgruppe" attribute="1" defaultMemberUniqueName="[2026_HR01].[Projektgruppe].[All]" allUniqueName="[2026_HR01].[Projektgruppe].[All]" dimensionUniqueName="[2026_HR01]" displayFolder="" count="2" memberValueDatatype="130" unbalanced="0">
      <fieldsUsage count="2">
        <fieldUsage x="-1"/>
        <fieldUsage x="0"/>
      </fieldsUsage>
    </cacheHierarchy>
    <cacheHierarchy uniqueName="[2026_HR01].[Kostenarten]" caption="Kostenarten" attribute="1" defaultMemberUniqueName="[2026_HR01].[Kostenarten].[All]" allUniqueName="[2026_HR01].[Kostenarten].[All]" dimensionUniqueName="[2026_HR01]" displayFolder="" count="2" memberValueDatatype="130" unbalanced="0">
      <fieldsUsage count="2">
        <fieldUsage x="-1"/>
        <fieldUsage x="1"/>
      </fieldsUsage>
    </cacheHierarchy>
    <cacheHierarchy uniqueName="[2026_HR01].[Periode]" caption="Periode" attribute="1" defaultMemberUniqueName="[2026_HR01].[Periode].[All]" allUniqueName="[2026_HR01].[Periode].[All]" dimensionUniqueName="[2026_HR01]" displayFolder="" count="2" memberValueDatatype="130" unbalanced="0">
      <fieldsUsage count="2">
        <fieldUsage x="-1"/>
        <fieldUsage x="3"/>
      </fieldsUsage>
    </cacheHierarchy>
    <cacheHierarchy uniqueName="[2026_HR01].[Jahr]" caption="Jahr" attribute="1" defaultMemberUniqueName="[2026_HR01].[Jahr].[All]" allUniqueName="[2026_HR01].[Jahr].[All]" dimensionUniqueName="[2026_HR01]" displayFolder="" count="2" memberValueDatatype="130" unbalanced="0">
      <fieldsUsage count="2">
        <fieldUsage x="-1"/>
        <fieldUsage x="4"/>
      </fieldsUsage>
    </cacheHierarchy>
    <cacheHierarchy uniqueName="[2026_HR01].[Bereich ABC]" caption="Bereich ABC" attribute="1" defaultMemberUniqueName="[2026_HR01].[Bereich ABC].[All]" allUniqueName="[2026_HR01].[Bereich ABC].[All]" dimensionUniqueName="[2026_HR01]" displayFolder="" count="0" memberValueDatatype="5" unbalanced="0"/>
    <cacheHierarchy uniqueName="[2026_HR01].[Abteilung 1]" caption="Abteilung 1" attribute="1" defaultMemberUniqueName="[2026_HR01].[Abteilung 1].[All]" allUniqueName="[2026_HR01].[Abteilung 1].[All]" dimensionUniqueName="[2026_HR01]" displayFolder="" count="0" memberValueDatatype="5" unbalanced="0"/>
    <cacheHierarchy uniqueName="[2026_HR01].[Abteilung 2]" caption="Abteilung 2" attribute="1" defaultMemberUniqueName="[2026_HR01].[Abteilung 2].[All]" allUniqueName="[2026_HR01].[Abteilung 2].[All]" dimensionUniqueName="[2026_HR01]" displayFolder="" count="0" memberValueDatatype="5" unbalanced="0"/>
    <cacheHierarchy uniqueName="[2026_HR01].[Abteilung 3]" caption="Abteilung 3" attribute="1" defaultMemberUniqueName="[2026_HR01].[Abteilung 3].[All]" allUniqueName="[2026_HR01].[Abteilung 3].[All]" dimensionUniqueName="[2026_HR01]" displayFolder="" count="0" memberValueDatatype="5" unbalanced="0"/>
    <cacheHierarchy uniqueName="[2026_HR01].[Abteilung 4]" caption="Abteilung 4" attribute="1" defaultMemberUniqueName="[2026_HR01].[Abteilung 4].[All]" allUniqueName="[2026_HR01].[Abteilung 4].[All]" dimensionUniqueName="[2026_HR01]" displayFolder="" count="0" memberValueDatatype="5" unbalanced="0"/>
    <cacheHierarchy uniqueName="[2026_HR01].[Abteilung 5]" caption="Abteilung 5" attribute="1" defaultMemberUniqueName="[2026_HR01].[Abteilung 5].[All]" allUniqueName="[2026_HR01].[Abteilung 5].[All]" dimensionUniqueName="[2026_HR01]" displayFolder="" count="0" memberValueDatatype="5" unbalanced="0"/>
    <cacheHierarchy uniqueName="[2026_HR01].[Abteilung 6]" caption="Abteilung 6" attribute="1" defaultMemberUniqueName="[2026_HR01].[Abteilung 6].[All]" allUniqueName="[2026_HR01].[Abteilung 6].[All]" dimensionUniqueName="[2026_HR01]" displayFolder="" count="0" memberValueDatatype="5" unbalanced="0"/>
    <cacheHierarchy uniqueName="[2026_HR01].[Bereich KLM]" caption="Bereich KLM" attribute="1" defaultMemberUniqueName="[2026_HR01].[Bereich KLM].[All]" allUniqueName="[2026_HR01].[Bereich KLM].[All]" dimensionUniqueName="[2026_HR01]" displayFolder="" count="0" memberValueDatatype="5" unbalanced="0"/>
    <cacheHierarchy uniqueName="[2026_HR01].[Abteilung 10]" caption="Abteilung 10" attribute="1" defaultMemberUniqueName="[2026_HR01].[Abteilung 10].[All]" allUniqueName="[2026_HR01].[Abteilung 10].[All]" dimensionUniqueName="[2026_HR01]" displayFolder="" count="0" memberValueDatatype="5" unbalanced="0"/>
    <cacheHierarchy uniqueName="[2026_HR01].[Abteilung 11]" caption="Abteilung 11" attribute="1" defaultMemberUniqueName="[2026_HR01].[Abteilung 11].[All]" allUniqueName="[2026_HR01].[Abteilung 11].[All]" dimensionUniqueName="[2026_HR01]" displayFolder="" count="0" memberValueDatatype="5" unbalanced="0"/>
    <cacheHierarchy uniqueName="[2026_HR01].[Abteilung 12]" caption="Abteilung 12" attribute="1" defaultMemberUniqueName="[2026_HR01].[Abteilung 12].[All]" allUniqueName="[2026_HR01].[Abteilung 12].[All]" dimensionUniqueName="[2026_HR01]" displayFolder="" count="0" memberValueDatatype="5" unbalanced="0"/>
    <cacheHierarchy uniqueName="[2026_HR01].[Abteilung 13]" caption="Abteilung 13" attribute="1" defaultMemberUniqueName="[2026_HR01].[Abteilung 13].[All]" allUniqueName="[2026_HR01].[Abteilung 13].[All]" dimensionUniqueName="[2026_HR01]" displayFolder="" count="0" memberValueDatatype="5" unbalanced="0"/>
    <cacheHierarchy uniqueName="[2026_HR01].[Abteilung 14]" caption="Abteilung 14" attribute="1" defaultMemberUniqueName="[2026_HR01].[Abteilung 14].[All]" allUniqueName="[2026_HR01].[Abteilung 14].[All]" dimensionUniqueName="[2026_HR01]" displayFolder="" count="0" memberValueDatatype="5" unbalanced="0"/>
    <cacheHierarchy uniqueName="[2026_HR01].[Abteilung 15]" caption="Abteilung 15" attribute="1" defaultMemberUniqueName="[2026_HR01].[Abteilung 15].[All]" allUniqueName="[2026_HR01].[Abteilung 15].[All]" dimensionUniqueName="[2026_HR01]" displayFolder="" count="0" memberValueDatatype="5" unbalanced="0"/>
    <cacheHierarchy uniqueName="[Measures].[__XL_Count 2026_HR01]" caption="__XL_Count 2026_HR01" measure="1" displayFolder="" measureGroup="2026_HR01" count="0" hidden="1"/>
    <cacheHierarchy uniqueName="[Measures].[__XL_Count 2025_JA]" caption="__XL_Count 2025_JA" measure="1" displayFolder="" measureGroup="2025_JA" count="0" hidden="1"/>
    <cacheHierarchy uniqueName="[Measures].[__No measures defined]" caption="__No measures defined" measure="1" displayFolder="" count="0" hidden="1"/>
    <cacheHierarchy uniqueName="[Measures].[Summe von Bereich ABC]" caption="Summe von Bereich ABC" measure="1" displayFolder="" measureGroup="2026_HR01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me von Abteilung 1]" caption="Summe von Abteilung 1" measure="1" displayFolder="" measureGroup="2026_HR01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e von Abteilung 2]" caption="Summe von Abteilung 2" measure="1" displayFolder="" measureGroup="2026_HR01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e von Abteilung 3]" caption="Summe von Abteilung 3" measure="1" displayFolder="" measureGroup="2026_HR01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me von Abteilung 4]" caption="Summe von Abteilung 4" measure="1" displayFolder="" measureGroup="2026_HR01" count="0" oneField="1" hidden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umme von Abteilung 5]" caption="Summe von Abteilung 5" measure="1" displayFolder="" measureGroup="2026_HR01" count="0" oneField="1" hidden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umme von Abteilung 6]" caption="Summe von Abteilung 6" measure="1" displayFolder="" measureGroup="2026_HR01" count="0" oneField="1" hidden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me von Bereich KLM]" caption="Summe von Bereich KLM" measure="1" displayFolder="" measureGroup="2026_HR01" count="0" oneField="1" hidden="1">
      <fieldsUsage count="1">
        <fieldUsage x="12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me von Abteilung 10]" caption="Summe von Abteilung 10" measure="1" displayFolder="" measureGroup="2026_HR01" count="0" oneField="1" hidden="1">
      <fieldsUsage count="1">
        <fieldUsage x="13"/>
      </fieldsUsage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e von Abteilung 11]" caption="Summe von Abteilung 11" measure="1" displayFolder="" measureGroup="2026_HR01" count="0" oneField="1" hidden="1">
      <fieldsUsage count="1">
        <fieldUsage x="14"/>
      </fieldsUsage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me von Abteilung 12]" caption="Summe von Abteilung 12" measure="1" displayFolder="" measureGroup="2026_HR01" count="0" oneField="1" hidden="1">
      <fieldsUsage count="1">
        <fieldUsage x="15"/>
      </fieldsUsage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e von Abteilung 13]" caption="Summe von Abteilung 13" measure="1" displayFolder="" measureGroup="2026_HR01" count="0" oneField="1" hidden="1">
      <fieldsUsage count="1">
        <fieldUsage x="16"/>
      </fieldsUsage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e von Abteilung 14]" caption="Summe von Abteilung 14" measure="1" displayFolder="" measureGroup="2026_HR01" count="0" oneField="1" hidden="1">
      <fieldsUsage count="1">
        <fieldUsage x="17"/>
      </fieldsUsage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e von Abteilung 15]" caption="Summe von Abteilung 15" measure="1" displayFolder="" measureGroup="2026_HR01" count="0" oneField="1" hidden="1">
      <fieldsUsage count="1">
        <fieldUsage x="18"/>
      </fieldsUsage>
      <extLst>
        <ext xmlns:x15="http://schemas.microsoft.com/office/spreadsheetml/2010/11/main" uri="{B97F6D7D-B522-45F9-BDA1-12C45D357490}">
          <x15:cacheHierarchy aggregatedColumn="34"/>
        </ext>
      </extLst>
    </cacheHierarchy>
  </cacheHierarchies>
  <kpis count="0"/>
  <dimensions count="3">
    <dimension name="2025_JA" uniqueName="[2025_JA]" caption="2025_JA"/>
    <dimension name="2026_HR01" uniqueName="[2026_HR01]" caption="2026_HR01"/>
    <dimension measure="1" name="Measures" uniqueName="[Measures]" caption="Measures"/>
  </dimensions>
  <measureGroups count="2">
    <measureGroup name="2025_JA" caption="2025_JA"/>
    <measureGroup name="2026_HR01" caption="2026_HR01"/>
  </measureGroups>
  <maps count="2">
    <map measureGroup="0" dimension="0"/>
    <map measureGroup="1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Winter, Kirsten" refreshedDate="46141.362822916664" backgroundQuery="1" createdVersion="8" refreshedVersion="8" minRefreshableVersion="3" recordCount="0" supportSubquery="1" supportAdvancedDrill="1" xr:uid="{3A8CFFD6-6960-433B-8CC7-A03A580E7BD5}">
  <cacheSource type="external" connectionId="3"/>
  <cacheFields count="21">
    <cacheField name="[2026_HR01].[Projektgruppe].[Projektgruppe]" caption="Projektgruppe" numFmtId="0" hierarchy="17" level="1">
      <sharedItems containsBlank="1" count="2">
        <m/>
        <s v="sichere Projekte"/>
      </sharedItems>
    </cacheField>
    <cacheField name="[2026_HR01].[Kostenarten].[Kostenarten]" caption="Kostenarten" numFmtId="0" hierarchy="18" level="1">
      <sharedItems count="2">
        <s v="Kennzahlen"/>
        <s v="Sachaufwand"/>
      </sharedItems>
    </cacheField>
    <cacheField name="[2026_HR01].[Kategorie].[Kategorie]" caption="Kategorie" numFmtId="0" hierarchy="15" level="1">
      <sharedItems count="3">
        <s v="Anzahl Mitarbeiter nTVöD"/>
        <s v="Anzahl Mitarbeiter TVöD"/>
        <s v="Forschungsprojekte"/>
      </sharedItems>
    </cacheField>
    <cacheField name="[2026_HR01].[Periode].[Periode]" caption="Periode" numFmtId="0" hierarchy="19" level="1">
      <sharedItems count="1">
        <s v="HR 01"/>
      </sharedItems>
    </cacheField>
    <cacheField name="[2026_HR01].[Jahr].[Jahr]" caption="Jahr" numFmtId="0" hierarchy="20" level="1">
      <sharedItems count="1">
        <s v="2026"/>
      </sharedItems>
    </cacheField>
    <cacheField name="[Measures].[Summe von Abteilung 1]" caption="Summe von Abteilung 1" numFmtId="0" hierarchy="39" level="32767"/>
    <cacheField name="[Measures].[Summe von Bereich ABC]" caption="Summe von Bereich ABC" numFmtId="0" hierarchy="38" level="32767"/>
    <cacheField name="[Measures].[Summe von Abteilung 2]" caption="Summe von Abteilung 2" numFmtId="0" hierarchy="40" level="32767"/>
    <cacheField name="[Measures].[Summe von Abteilung 3]" caption="Summe von Abteilung 3" numFmtId="0" hierarchy="41" level="32767"/>
    <cacheField name="[Measures].[Summe von Abteilung 4]" caption="Summe von Abteilung 4" numFmtId="0" hierarchy="42" level="32767"/>
    <cacheField name="[Measures].[Summe von Abteilung 5]" caption="Summe von Abteilung 5" numFmtId="0" hierarchy="43" level="32767"/>
    <cacheField name="[Measures].[Summe von Abteilung 6]" caption="Summe von Abteilung 6" numFmtId="0" hierarchy="44" level="32767"/>
    <cacheField name="[Measures].[Summe von Bereich KLM]" caption="Summe von Bereich KLM" numFmtId="0" hierarchy="45" level="32767"/>
    <cacheField name="[Measures].[Summe von Abteilung 10]" caption="Summe von Abteilung 10" numFmtId="0" hierarchy="46" level="32767"/>
    <cacheField name="[Measures].[Summe von Abteilung 11]" caption="Summe von Abteilung 11" numFmtId="0" hierarchy="47" level="32767"/>
    <cacheField name="[Measures].[Summe von Abteilung 12]" caption="Summe von Abteilung 12" numFmtId="0" hierarchy="48" level="32767"/>
    <cacheField name="[Measures].[Summe von Abteilung 13]" caption="Summe von Abteilung 13" numFmtId="0" hierarchy="49" level="32767"/>
    <cacheField name="[Measures].[Summe von Abteilung 14]" caption="Summe von Abteilung 14" numFmtId="0" hierarchy="50" level="32767"/>
    <cacheField name="[Measures].[Summe von Abteilung 15]" caption="Summe von Abteilung 15" numFmtId="0" hierarchy="51" level="32767"/>
    <cacheField name="[2026_HR01].[Bezeichnung].[Bezeichnung]" caption="Bezeichnung" numFmtId="0" hierarchy="14" level="1">
      <sharedItems count="5">
        <s v="FTE Hiwis"/>
        <s v="FTE TVÖD"/>
        <s v="Energie/Wasser"/>
        <s v="Reisen"/>
        <s v="Roh-/Hilfs-/Betriebsstoffe"/>
      </sharedItems>
    </cacheField>
    <cacheField name="[2026_HR01].[Haushalt].[Haushalt]" caption="Haushalt" numFmtId="0" hierarchy="16" level="1">
      <sharedItems count="1">
        <s v="K"/>
      </sharedItems>
    </cacheField>
  </cacheFields>
  <cacheHierarchies count="52">
    <cacheHierarchy uniqueName="[2025_JA].[Bezeichnung]" caption="Bezeichnung" attribute="1" defaultMemberUniqueName="[2025_JA].[Bezeichnung].[All]" allUniqueName="[2025_JA].[Bezeichnung].[All]" dimensionUniqueName="[2025_JA]" displayFolder="" count="0" memberValueDatatype="130" unbalanced="0"/>
    <cacheHierarchy uniqueName="[2025_JA].[Kategorie]" caption="Kategorie" attribute="1" defaultMemberUniqueName="[2025_JA].[Kategorie].[All]" allUniqueName="[2025_JA].[Kategorie].[All]" dimensionUniqueName="[2025_JA]" displayFolder="" count="0" memberValueDatatype="130" unbalanced="0"/>
    <cacheHierarchy uniqueName="[2025_JA].[Haushalt]" caption="Haushalt" attribute="1" defaultMemberUniqueName="[2025_JA].[Haushalt].[All]" allUniqueName="[2025_JA].[Haushalt].[All]" dimensionUniqueName="[2025_JA]" displayFolder="" count="0" memberValueDatatype="130" unbalanced="0"/>
    <cacheHierarchy uniqueName="[2025_JA].[Projektgruppe]" caption="Projektgruppe" attribute="1" defaultMemberUniqueName="[2025_JA].[Projektgruppe].[All]" allUniqueName="[2025_JA].[Projektgruppe].[All]" dimensionUniqueName="[2025_JA]" displayFolder="" count="0" memberValueDatatype="130" unbalanced="0"/>
    <cacheHierarchy uniqueName="[2025_JA].[Kostenarten]" caption="Kostenarten" attribute="1" defaultMemberUniqueName="[2025_JA].[Kostenarten].[All]" allUniqueName="[2025_JA].[Kostenarten].[All]" dimensionUniqueName="[2025_JA]" displayFolder="" count="0" memberValueDatatype="130" unbalanced="0"/>
    <cacheHierarchy uniqueName="[2025_JA].[Periode]" caption="Periode" attribute="1" defaultMemberUniqueName="[2025_JA].[Periode].[All]" allUniqueName="[2025_JA].[Periode].[All]" dimensionUniqueName="[2025_JA]" displayFolder="" count="0" memberValueDatatype="130" unbalanced="0"/>
    <cacheHierarchy uniqueName="[2025_JA].[Jahr]" caption="Jahr" attribute="1" defaultMemberUniqueName="[2025_JA].[Jahr].[All]" allUniqueName="[2025_JA].[Jahr].[All]" dimensionUniqueName="[2025_JA]" displayFolder="" count="0" memberValueDatatype="130" unbalanced="0"/>
    <cacheHierarchy uniqueName="[2025_JA].[Bereich ABC]" caption="Bereich ABC" attribute="1" defaultMemberUniqueName="[2025_JA].[Bereich ABC].[All]" allUniqueName="[2025_JA].[Bereich ABC].[All]" dimensionUniqueName="[2025_JA]" displayFolder="" count="0" memberValueDatatype="5" unbalanced="0"/>
    <cacheHierarchy uniqueName="[2025_JA].[Abteilung 1]" caption="Abteilung 1" attribute="1" defaultMemberUniqueName="[2025_JA].[Abteilung 1].[All]" allUniqueName="[2025_JA].[Abteilung 1].[All]" dimensionUniqueName="[2025_JA]" displayFolder="" count="0" memberValueDatatype="5" unbalanced="0"/>
    <cacheHierarchy uniqueName="[2025_JA].[Abteilung 2]" caption="Abteilung 2" attribute="1" defaultMemberUniqueName="[2025_JA].[Abteilung 2].[All]" allUniqueName="[2025_JA].[Abteilung 2].[All]" dimensionUniqueName="[2025_JA]" displayFolder="" count="0" memberValueDatatype="5" unbalanced="0"/>
    <cacheHierarchy uniqueName="[2025_JA].[Abteilung 3]" caption="Abteilung 3" attribute="1" defaultMemberUniqueName="[2025_JA].[Abteilung 3].[All]" allUniqueName="[2025_JA].[Abteilung 3].[All]" dimensionUniqueName="[2025_JA]" displayFolder="" count="0" memberValueDatatype="5" unbalanced="0"/>
    <cacheHierarchy uniqueName="[2025_JA].[Abteilung 4]" caption="Abteilung 4" attribute="1" defaultMemberUniqueName="[2025_JA].[Abteilung 4].[All]" allUniqueName="[2025_JA].[Abteilung 4].[All]" dimensionUniqueName="[2025_JA]" displayFolder="" count="0" memberValueDatatype="5" unbalanced="0"/>
    <cacheHierarchy uniqueName="[2025_JA].[Abteilung 5]" caption="Abteilung 5" attribute="1" defaultMemberUniqueName="[2025_JA].[Abteilung 5].[All]" allUniqueName="[2025_JA].[Abteilung 5].[All]" dimensionUniqueName="[2025_JA]" displayFolder="" count="0" memberValueDatatype="5" unbalanced="0"/>
    <cacheHierarchy uniqueName="[2025_JA].[Abteilung 6]" caption="Abteilung 6" attribute="1" defaultMemberUniqueName="[2025_JA].[Abteilung 6].[All]" allUniqueName="[2025_JA].[Abteilung 6].[All]" dimensionUniqueName="[2025_JA]" displayFolder="" count="0" memberValueDatatype="5" unbalanced="0"/>
    <cacheHierarchy uniqueName="[2026_HR01].[Bezeichnung]" caption="Bezeichnung" attribute="1" defaultMemberUniqueName="[2026_HR01].[Bezeichnung].[All]" allUniqueName="[2026_HR01].[Bezeichnung].[All]" dimensionUniqueName="[2026_HR01]" displayFolder="" count="2" memberValueDatatype="130" unbalanced="0">
      <fieldsUsage count="2">
        <fieldUsage x="-1"/>
        <fieldUsage x="19"/>
      </fieldsUsage>
    </cacheHierarchy>
    <cacheHierarchy uniqueName="[2026_HR01].[Kategorie]" caption="Kategorie" attribute="1" defaultMemberUniqueName="[2026_HR01].[Kategorie].[All]" allUniqueName="[2026_HR01].[Kategorie].[All]" dimensionUniqueName="[2026_HR01]" displayFolder="" count="2" memberValueDatatype="130" unbalanced="0">
      <fieldsUsage count="2">
        <fieldUsage x="-1"/>
        <fieldUsage x="2"/>
      </fieldsUsage>
    </cacheHierarchy>
    <cacheHierarchy uniqueName="[2026_HR01].[Haushalt]" caption="Haushalt" attribute="1" defaultMemberUniqueName="[2026_HR01].[Haushalt].[All]" allUniqueName="[2026_HR01].[Haushalt].[All]" dimensionUniqueName="[2026_HR01]" displayFolder="" count="2" memberValueDatatype="130" unbalanced="0">
      <fieldsUsage count="2">
        <fieldUsage x="-1"/>
        <fieldUsage x="20"/>
      </fieldsUsage>
    </cacheHierarchy>
    <cacheHierarchy uniqueName="[2026_HR01].[Projektgruppe]" caption="Projektgruppe" attribute="1" defaultMemberUniqueName="[2026_HR01].[Projektgruppe].[All]" allUniqueName="[2026_HR01].[Projektgruppe].[All]" dimensionUniqueName="[2026_HR01]" displayFolder="" count="2" memberValueDatatype="130" unbalanced="0">
      <fieldsUsage count="2">
        <fieldUsage x="-1"/>
        <fieldUsage x="0"/>
      </fieldsUsage>
    </cacheHierarchy>
    <cacheHierarchy uniqueName="[2026_HR01].[Kostenarten]" caption="Kostenarten" attribute="1" defaultMemberUniqueName="[2026_HR01].[Kostenarten].[All]" allUniqueName="[2026_HR01].[Kostenarten].[All]" dimensionUniqueName="[2026_HR01]" displayFolder="" count="2" memberValueDatatype="130" unbalanced="0">
      <fieldsUsage count="2">
        <fieldUsage x="-1"/>
        <fieldUsage x="1"/>
      </fieldsUsage>
    </cacheHierarchy>
    <cacheHierarchy uniqueName="[2026_HR01].[Periode]" caption="Periode" attribute="1" defaultMemberUniqueName="[2026_HR01].[Periode].[All]" allUniqueName="[2026_HR01].[Periode].[All]" dimensionUniqueName="[2026_HR01]" displayFolder="" count="2" memberValueDatatype="130" unbalanced="0">
      <fieldsUsage count="2">
        <fieldUsage x="-1"/>
        <fieldUsage x="3"/>
      </fieldsUsage>
    </cacheHierarchy>
    <cacheHierarchy uniqueName="[2026_HR01].[Jahr]" caption="Jahr" attribute="1" defaultMemberUniqueName="[2026_HR01].[Jahr].[All]" allUniqueName="[2026_HR01].[Jahr].[All]" dimensionUniqueName="[2026_HR01]" displayFolder="" count="2" memberValueDatatype="130" unbalanced="0">
      <fieldsUsage count="2">
        <fieldUsage x="-1"/>
        <fieldUsage x="4"/>
      </fieldsUsage>
    </cacheHierarchy>
    <cacheHierarchy uniqueName="[2026_HR01].[Bereich ABC]" caption="Bereich ABC" attribute="1" defaultMemberUniqueName="[2026_HR01].[Bereich ABC].[All]" allUniqueName="[2026_HR01].[Bereich ABC].[All]" dimensionUniqueName="[2026_HR01]" displayFolder="" count="0" memberValueDatatype="5" unbalanced="0"/>
    <cacheHierarchy uniqueName="[2026_HR01].[Abteilung 1]" caption="Abteilung 1" attribute="1" defaultMemberUniqueName="[2026_HR01].[Abteilung 1].[All]" allUniqueName="[2026_HR01].[Abteilung 1].[All]" dimensionUniqueName="[2026_HR01]" displayFolder="" count="0" memberValueDatatype="5" unbalanced="0"/>
    <cacheHierarchy uniqueName="[2026_HR01].[Abteilung 2]" caption="Abteilung 2" attribute="1" defaultMemberUniqueName="[2026_HR01].[Abteilung 2].[All]" allUniqueName="[2026_HR01].[Abteilung 2].[All]" dimensionUniqueName="[2026_HR01]" displayFolder="" count="0" memberValueDatatype="5" unbalanced="0"/>
    <cacheHierarchy uniqueName="[2026_HR01].[Abteilung 3]" caption="Abteilung 3" attribute="1" defaultMemberUniqueName="[2026_HR01].[Abteilung 3].[All]" allUniqueName="[2026_HR01].[Abteilung 3].[All]" dimensionUniqueName="[2026_HR01]" displayFolder="" count="0" memberValueDatatype="5" unbalanced="0"/>
    <cacheHierarchy uniqueName="[2026_HR01].[Abteilung 4]" caption="Abteilung 4" attribute="1" defaultMemberUniqueName="[2026_HR01].[Abteilung 4].[All]" allUniqueName="[2026_HR01].[Abteilung 4].[All]" dimensionUniqueName="[2026_HR01]" displayFolder="" count="0" memberValueDatatype="5" unbalanced="0"/>
    <cacheHierarchy uniqueName="[2026_HR01].[Abteilung 5]" caption="Abteilung 5" attribute="1" defaultMemberUniqueName="[2026_HR01].[Abteilung 5].[All]" allUniqueName="[2026_HR01].[Abteilung 5].[All]" dimensionUniqueName="[2026_HR01]" displayFolder="" count="0" memberValueDatatype="5" unbalanced="0"/>
    <cacheHierarchy uniqueName="[2026_HR01].[Abteilung 6]" caption="Abteilung 6" attribute="1" defaultMemberUniqueName="[2026_HR01].[Abteilung 6].[All]" allUniqueName="[2026_HR01].[Abteilung 6].[All]" dimensionUniqueName="[2026_HR01]" displayFolder="" count="0" memberValueDatatype="5" unbalanced="0"/>
    <cacheHierarchy uniqueName="[2026_HR01].[Bereich KLM]" caption="Bereich KLM" attribute="1" defaultMemberUniqueName="[2026_HR01].[Bereich KLM].[All]" allUniqueName="[2026_HR01].[Bereich KLM].[All]" dimensionUniqueName="[2026_HR01]" displayFolder="" count="0" memberValueDatatype="5" unbalanced="0"/>
    <cacheHierarchy uniqueName="[2026_HR01].[Abteilung 10]" caption="Abteilung 10" attribute="1" defaultMemberUniqueName="[2026_HR01].[Abteilung 10].[All]" allUniqueName="[2026_HR01].[Abteilung 10].[All]" dimensionUniqueName="[2026_HR01]" displayFolder="" count="0" memberValueDatatype="5" unbalanced="0"/>
    <cacheHierarchy uniqueName="[2026_HR01].[Abteilung 11]" caption="Abteilung 11" attribute="1" defaultMemberUniqueName="[2026_HR01].[Abteilung 11].[All]" allUniqueName="[2026_HR01].[Abteilung 11].[All]" dimensionUniqueName="[2026_HR01]" displayFolder="" count="0" memberValueDatatype="5" unbalanced="0"/>
    <cacheHierarchy uniqueName="[2026_HR01].[Abteilung 12]" caption="Abteilung 12" attribute="1" defaultMemberUniqueName="[2026_HR01].[Abteilung 12].[All]" allUniqueName="[2026_HR01].[Abteilung 12].[All]" dimensionUniqueName="[2026_HR01]" displayFolder="" count="0" memberValueDatatype="5" unbalanced="0"/>
    <cacheHierarchy uniqueName="[2026_HR01].[Abteilung 13]" caption="Abteilung 13" attribute="1" defaultMemberUniqueName="[2026_HR01].[Abteilung 13].[All]" allUniqueName="[2026_HR01].[Abteilung 13].[All]" dimensionUniqueName="[2026_HR01]" displayFolder="" count="0" memberValueDatatype="5" unbalanced="0"/>
    <cacheHierarchy uniqueName="[2026_HR01].[Abteilung 14]" caption="Abteilung 14" attribute="1" defaultMemberUniqueName="[2026_HR01].[Abteilung 14].[All]" allUniqueName="[2026_HR01].[Abteilung 14].[All]" dimensionUniqueName="[2026_HR01]" displayFolder="" count="0" memberValueDatatype="5" unbalanced="0"/>
    <cacheHierarchy uniqueName="[2026_HR01].[Abteilung 15]" caption="Abteilung 15" attribute="1" defaultMemberUniqueName="[2026_HR01].[Abteilung 15].[All]" allUniqueName="[2026_HR01].[Abteilung 15].[All]" dimensionUniqueName="[2026_HR01]" displayFolder="" count="0" memberValueDatatype="5" unbalanced="0"/>
    <cacheHierarchy uniqueName="[Measures].[__XL_Count 2026_HR01]" caption="__XL_Count 2026_HR01" measure="1" displayFolder="" measureGroup="2026_HR01" count="0" hidden="1"/>
    <cacheHierarchy uniqueName="[Measures].[__XL_Count 2025_JA]" caption="__XL_Count 2025_JA" measure="1" displayFolder="" measureGroup="2025_JA" count="0" hidden="1"/>
    <cacheHierarchy uniqueName="[Measures].[__No measures defined]" caption="__No measures defined" measure="1" displayFolder="" count="0" hidden="1"/>
    <cacheHierarchy uniqueName="[Measures].[Summe von Bereich ABC]" caption="Summe von Bereich ABC" measure="1" displayFolder="" measureGroup="2026_HR01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me von Abteilung 1]" caption="Summe von Abteilung 1" measure="1" displayFolder="" measureGroup="2026_HR01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e von Abteilung 2]" caption="Summe von Abteilung 2" measure="1" displayFolder="" measureGroup="2026_HR01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e von Abteilung 3]" caption="Summe von Abteilung 3" measure="1" displayFolder="" measureGroup="2026_HR01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me von Abteilung 4]" caption="Summe von Abteilung 4" measure="1" displayFolder="" measureGroup="2026_HR01" count="0" oneField="1" hidden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umme von Abteilung 5]" caption="Summe von Abteilung 5" measure="1" displayFolder="" measureGroup="2026_HR01" count="0" oneField="1" hidden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umme von Abteilung 6]" caption="Summe von Abteilung 6" measure="1" displayFolder="" measureGroup="2026_HR01" count="0" oneField="1" hidden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me von Bereich KLM]" caption="Summe von Bereich KLM" measure="1" displayFolder="" measureGroup="2026_HR01" count="0" oneField="1" hidden="1">
      <fieldsUsage count="1">
        <fieldUsage x="12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me von Abteilung 10]" caption="Summe von Abteilung 10" measure="1" displayFolder="" measureGroup="2026_HR01" count="0" oneField="1" hidden="1">
      <fieldsUsage count="1">
        <fieldUsage x="13"/>
      </fieldsUsage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e von Abteilung 11]" caption="Summe von Abteilung 11" measure="1" displayFolder="" measureGroup="2026_HR01" count="0" oneField="1" hidden="1">
      <fieldsUsage count="1">
        <fieldUsage x="14"/>
      </fieldsUsage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me von Abteilung 12]" caption="Summe von Abteilung 12" measure="1" displayFolder="" measureGroup="2026_HR01" count="0" oneField="1" hidden="1">
      <fieldsUsage count="1">
        <fieldUsage x="15"/>
      </fieldsUsage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e von Abteilung 13]" caption="Summe von Abteilung 13" measure="1" displayFolder="" measureGroup="2026_HR01" count="0" oneField="1" hidden="1">
      <fieldsUsage count="1">
        <fieldUsage x="16"/>
      </fieldsUsage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e von Abteilung 14]" caption="Summe von Abteilung 14" measure="1" displayFolder="" measureGroup="2026_HR01" count="0" oneField="1" hidden="1">
      <fieldsUsage count="1">
        <fieldUsage x="17"/>
      </fieldsUsage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e von Abteilung 15]" caption="Summe von Abteilung 15" measure="1" displayFolder="" measureGroup="2026_HR01" count="0" oneField="1" hidden="1">
      <fieldsUsage count="1">
        <fieldUsage x="18"/>
      </fieldsUsage>
      <extLst>
        <ext xmlns:x15="http://schemas.microsoft.com/office/spreadsheetml/2010/11/main" uri="{B97F6D7D-B522-45F9-BDA1-12C45D357490}">
          <x15:cacheHierarchy aggregatedColumn="34"/>
        </ext>
      </extLst>
    </cacheHierarchy>
  </cacheHierarchies>
  <kpis count="0"/>
  <dimensions count="3">
    <dimension name="2025_JA" uniqueName="[2025_JA]" caption="2025_JA"/>
    <dimension name="2026_HR01" uniqueName="[2026_HR01]" caption="2026_HR01"/>
    <dimension measure="1" name="Measures" uniqueName="[Measures]" caption="Measures"/>
  </dimensions>
  <measureGroups count="2">
    <measureGroup name="2025_JA" caption="2025_JA"/>
    <measureGroup name="2026_HR01" caption="2026_HR01"/>
  </measureGroups>
  <maps count="2">
    <map measureGroup="0" dimension="0"/>
    <map measureGroup="1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D73F81-A686-4B11-B4CA-7FB285E64881}" name="P_Grundstruktur_V1" cacheId="37" applyNumberFormats="0" applyBorderFormats="0" applyFontFormats="0" applyPatternFormats="0" applyAlignmentFormats="0" applyWidthHeightFormats="1" dataCaption="Werte" tag="fd405479-6db4-4911-938d-2af8e6a115fa" updatedVersion="8" minRefreshableVersion="3" showDrill="0" useAutoFormatting="1" subtotalHiddenItems="1" itemPrintTitles="1" createdVersion="8" indent="0" compact="0" compactData="0" gridDropZones="1" multipleFieldFilters="0">
  <location ref="A2:AG13" firstHeaderRow="1" firstDataRow="4" firstDataCol="5"/>
  <pivotFields count="21">
    <pivotField axis="axisRow" compact="0" allDrilled="1" outline="0" subtotalTop="0" showAll="0" defaultSubtotal="0" defaultAttributeDrillState="1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insertBlankRow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compact="0" allDrilled="1" outline="0" subtotalTop="0" showAll="0" dataSourceSort="1" defaultSubtotal="0" defaultAttributeDrillState="1">
      <items count="1">
        <item x="0"/>
      </items>
    </pivotField>
  </pivotFields>
  <rowFields count="5">
    <field x="1"/>
    <field x="0"/>
    <field x="2"/>
    <field x="19"/>
    <field x="20"/>
  </rowFields>
  <rowItems count="8">
    <i>
      <x/>
      <x v="1"/>
      <x/>
      <x/>
      <x/>
    </i>
    <i r="2">
      <x v="1"/>
      <x v="1"/>
      <x/>
    </i>
    <i t="blank">
      <x/>
    </i>
    <i>
      <x v="1"/>
      <x/>
      <x v="2"/>
      <x v="2"/>
      <x/>
    </i>
    <i r="3">
      <x v="3"/>
      <x/>
    </i>
    <i r="3">
      <x v="4"/>
      <x/>
    </i>
    <i t="blank">
      <x v="1"/>
    </i>
    <i t="grand">
      <x/>
    </i>
  </rowItems>
  <colFields count="3">
    <field x="4"/>
    <field x="3"/>
    <field x="-2"/>
  </colFields>
  <colItems count="28">
    <i>
      <x/>
      <x/>
      <x/>
    </i>
    <i r="2" i="1">
      <x v="1"/>
    </i>
    <i r="2" i="2">
      <x v="2"/>
    </i>
    <i r="2" i="3">
      <x v="3"/>
    </i>
    <i r="2" i="4">
      <x v="4"/>
    </i>
    <i r="2" i="5">
      <x v="5"/>
    </i>
    <i r="2" i="6">
      <x v="6"/>
    </i>
    <i r="2" i="7">
      <x v="7"/>
    </i>
    <i r="2" i="8">
      <x v="8"/>
    </i>
    <i r="2" i="9">
      <x v="9"/>
    </i>
    <i r="2" i="10">
      <x v="10"/>
    </i>
    <i r="2" i="11">
      <x v="11"/>
    </i>
    <i r="2" i="12">
      <x v="12"/>
    </i>
    <i r="2" i="13">
      <x v="13"/>
    </i>
    <i t="grand">
      <x/>
    </i>
    <i t="grand" i="1">
      <x/>
    </i>
    <i t="grand" i="2">
      <x/>
    </i>
    <i t="grand" i="3">
      <x/>
    </i>
    <i t="grand" i="4">
      <x/>
    </i>
    <i t="grand" i="5">
      <x/>
    </i>
    <i t="grand" i="6">
      <x/>
    </i>
    <i t="grand" i="7">
      <x/>
    </i>
    <i t="grand" i="8">
      <x/>
    </i>
    <i t="grand" i="9">
      <x/>
    </i>
    <i t="grand" i="10">
      <x/>
    </i>
    <i t="grand" i="11">
      <x/>
    </i>
    <i t="grand" i="12">
      <x/>
    </i>
    <i t="grand" i="13">
      <x/>
    </i>
  </colItems>
  <dataFields count="14">
    <dataField name=" Bereich ABC" fld="6" baseField="20" baseItem="3"/>
    <dataField name="Summe von Abteilung 1" fld="5" baseField="0" baseItem="0"/>
    <dataField name="Summe von Abteilung 2" fld="7" baseField="0" baseItem="0"/>
    <dataField name="Summe von Abteilung 3" fld="8" baseField="0" baseItem="0"/>
    <dataField name="Summe von Abteilung 4" fld="9" baseField="0" baseItem="0"/>
    <dataField name="Summe von Abteilung 5" fld="10" baseField="0" baseItem="0"/>
    <dataField name="Summe von Abteilung 6" fld="11" baseField="0" baseItem="0"/>
    <dataField name="Summe von Bereich KLM" fld="12" baseField="0" baseItem="0"/>
    <dataField name="Summe von Abteilung 10" fld="13" baseField="0" baseItem="0"/>
    <dataField name="Summe von Abteilung 11" fld="14" baseField="0" baseItem="0"/>
    <dataField name="Summe von Abteilung 12" fld="15" baseField="0" baseItem="0"/>
    <dataField name="Summe von Abteilung 13" fld="16" baseField="0" baseItem="0"/>
    <dataField name="Summe von Abteilung 14" fld="17" baseField="0" baseItem="0"/>
    <dataField name="Summe von Abteilung 15" fld="18" baseField="0" baseItem="0"/>
  </dataFields>
  <formats count="2">
    <format dxfId="14">
      <pivotArea outline="0" collapsedLevelsAreSubtotals="1" fieldPosition="0"/>
    </format>
    <format dxfId="3">
      <pivotArea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2" selected="0">
            <x v="0"/>
            <x v="1"/>
          </reference>
          <reference field="19" count="2" selected="0">
            <x v="0"/>
            <x v="1"/>
          </reference>
          <reference field="20" count="0" selected="0"/>
        </references>
      </pivotArea>
    </format>
  </formats>
  <pivotHierarchies count="5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 Bereich ABC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Medium9" showRowHeaders="1" showColHeaders="1" showRowStripes="0" showColStripes="0" showLastColumn="1"/>
  <rowHierarchiesUsage count="5">
    <rowHierarchyUsage hierarchyUsage="18"/>
    <rowHierarchyUsage hierarchyUsage="17"/>
    <rowHierarchyUsage hierarchyUsage="15"/>
    <rowHierarchyUsage hierarchyUsage="14"/>
    <rowHierarchyUsage hierarchyUsage="16"/>
  </rowHierarchiesUsage>
  <colHierarchiesUsage count="3">
    <colHierarchyUsage hierarchyUsage="20"/>
    <colHierarchyUsage hierarchyUsage="19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2026_HR0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4E6A2F-9D7C-4F90-BB8E-9CD062D3E1E0}" name="P_Grundstruktur_V2" cacheId="40" applyNumberFormats="0" applyBorderFormats="0" applyFontFormats="0" applyPatternFormats="0" applyAlignmentFormats="0" applyWidthHeightFormats="1" dataCaption="Werte" tag="eb8e267e-302e-4837-8140-210b36936361" updatedVersion="8" minRefreshableVersion="3" showDrill="0" useAutoFormatting="1" subtotalHiddenItems="1" itemPrintTitles="1" createdVersion="8" indent="0" compact="0" compactData="0" gridDropZones="1" multipleFieldFilters="0">
  <location ref="A2:U11" firstHeaderRow="1" firstDataRow="2" firstDataCol="7"/>
  <pivotFields count="21">
    <pivotField axis="axisRow" compact="0" allDrilled="1" outline="0" subtotalTop="0" showAll="0" defaultSubtotal="0" defaultAttributeDrillState="1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insertBlankRow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compact="0" allDrilled="1" outline="0" subtotalTop="0" showAll="0" dataSourceSort="1" defaultSubtotal="0" defaultAttributeDrillState="1">
      <items count="1">
        <item x="0"/>
      </items>
    </pivotField>
  </pivotFields>
  <rowFields count="7">
    <field x="4"/>
    <field x="3"/>
    <field x="1"/>
    <field x="0"/>
    <field x="2"/>
    <field x="19"/>
    <field x="20"/>
  </rowFields>
  <rowItems count="8">
    <i>
      <x/>
      <x/>
      <x/>
      <x v="1"/>
      <x/>
      <x/>
      <x/>
    </i>
    <i r="4">
      <x v="1"/>
      <x v="1"/>
      <x/>
    </i>
    <i t="blank" r="2">
      <x/>
    </i>
    <i r="2">
      <x v="1"/>
      <x/>
      <x v="2"/>
      <x v="2"/>
      <x/>
    </i>
    <i r="5">
      <x v="3"/>
      <x/>
    </i>
    <i r="5">
      <x v="4"/>
      <x/>
    </i>
    <i t="blank" r="2">
      <x v="1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 Bereich ABC" fld="6" baseField="20" baseItem="3"/>
    <dataField name="Summe von Abteilung 1" fld="5" baseField="0" baseItem="0"/>
    <dataField name="Summe von Abteilung 2" fld="7" baseField="0" baseItem="0"/>
    <dataField name="Summe von Abteilung 3" fld="8" baseField="0" baseItem="0"/>
    <dataField name="Summe von Abteilung 4" fld="9" baseField="0" baseItem="0"/>
    <dataField name="Summe von Abteilung 5" fld="10" baseField="0" baseItem="0"/>
    <dataField name="Summe von Abteilung 6" fld="11" baseField="0" baseItem="0"/>
    <dataField name="Summe von Bereich KLM" fld="12" baseField="0" baseItem="0"/>
    <dataField name="Summe von Abteilung 10" fld="13" baseField="0" baseItem="0"/>
    <dataField name="Summe von Abteilung 11" fld="14" baseField="0" baseItem="0"/>
    <dataField name="Summe von Abteilung 12" fld="15" baseField="0" baseItem="0"/>
    <dataField name="Summe von Abteilung 13" fld="16" baseField="0" baseItem="0"/>
    <dataField name="Summe von Abteilung 14" fld="17" baseField="0" baseItem="0"/>
    <dataField name="Summe von Abteilung 15" fld="18" baseField="0" baseItem="0"/>
  </dataFields>
  <formats count="1">
    <format dxfId="13">
      <pivotArea outline="0" collapsedLevelsAreSubtotals="1" fieldPosition="0"/>
    </format>
  </formats>
  <pivotHierarchies count="5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 Bereich ABC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Medium9" showRowHeaders="1" showColHeaders="1" showRowStripes="0" showColStripes="0" showLastColumn="1"/>
  <rowHierarchiesUsage count="7">
    <rowHierarchyUsage hierarchyUsage="20"/>
    <rowHierarchyUsage hierarchyUsage="19"/>
    <rowHierarchyUsage hierarchyUsage="18"/>
    <rowHierarchyUsage hierarchyUsage="17"/>
    <rowHierarchyUsage hierarchyUsage="15"/>
    <rowHierarchyUsage hierarchyUsage="14"/>
    <rowHierarchyUsage hierarchyUsage="1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2026_HR0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98A6B2-6971-46CF-BB18-647D14491647}" name="Tabelle1" displayName="Tabelle1" ref="A1:A6" totalsRowShown="0" headerRowDxfId="12" dataDxfId="11">
  <autoFilter ref="A1:A6" xr:uid="{EC98A6B2-6971-46CF-BB18-647D14491647}"/>
  <tableColumns count="1">
    <tableColumn id="1" xr3:uid="{B238E7C3-5358-4462-8B38-412E24E60BCF}" name="Wähle eine Periode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C191A6C-C251-4D69-8887-35195F96FFCD}" name="Tabelle2" displayName="Tabelle2" ref="C1:C8" totalsRowShown="0" headerRowDxfId="9" headerRowBorderDxfId="8" tableBorderDxfId="7">
  <autoFilter ref="C1:C8" xr:uid="{1C191A6C-C251-4D69-8887-35195F96FFCD}"/>
  <tableColumns count="1">
    <tableColumn id="1" xr3:uid="{EC49F0FE-EE93-491A-8CBB-4A544E6E506C}" name="Wähle ein Jahr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3A75B8B-FE26-481D-8512-25368557C445}" name="Tabelle3" displayName="Tabelle3" ref="E1:E18" totalsRowShown="0" headerRowDxfId="6" dataDxfId="5">
  <autoFilter ref="E1:E18" xr:uid="{D3A75B8B-FE26-481D-8512-25368557C445}"/>
  <tableColumns count="1">
    <tableColumn id="1" xr3:uid="{5D5F6576-66F7-4080-9A13-CBBA6D339B6E}" name="Wähle eine Einheit" dataDxfId="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43838AB-164B-4212-B818-289F3E2DDF2F}" name="Tabelle4" displayName="Tabelle4" ref="G1:G4" totalsRowShown="0" headerRowDxfId="0" dataDxfId="1">
  <autoFilter ref="G1:G4" xr:uid="{E43838AB-164B-4212-B818-289F3E2DDF2F}"/>
  <tableColumns count="1">
    <tableColumn id="1" xr3:uid="{77E34C5E-FF71-47EF-A9AA-4A230DCFA328}" name="Wähle einen Haushalt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32F15-FF7F-473D-BAC0-0FCDB983A983}">
  <sheetPr>
    <tabColor theme="4" tint="0.39997558519241921"/>
  </sheetPr>
  <dimension ref="A2:AG13"/>
  <sheetViews>
    <sheetView showGridLines="0" workbookViewId="0">
      <selection activeCell="B22" sqref="B22"/>
    </sheetView>
  </sheetViews>
  <sheetFormatPr baseColWidth="10" defaultRowHeight="15" x14ac:dyDescent="0.25"/>
  <cols>
    <col min="1" max="1" width="16" bestFit="1" customWidth="1"/>
    <col min="2" max="2" width="22.28515625" bestFit="1" customWidth="1"/>
    <col min="3" max="4" width="23.42578125" bestFit="1" customWidth="1"/>
    <col min="5" max="5" width="11.28515625" bestFit="1" customWidth="1"/>
    <col min="6" max="19" width="23.28515625" bestFit="1" customWidth="1"/>
    <col min="20" max="20" width="20.5703125" bestFit="1" customWidth="1"/>
    <col min="21" max="26" width="30.42578125" bestFit="1" customWidth="1"/>
    <col min="27" max="33" width="31.5703125" bestFit="1" customWidth="1"/>
    <col min="34" max="34" width="11.5703125" bestFit="1" customWidth="1"/>
    <col min="35" max="35" width="6" bestFit="1" customWidth="1"/>
    <col min="36" max="36" width="8" bestFit="1" customWidth="1"/>
    <col min="37" max="37" width="6" bestFit="1" customWidth="1"/>
    <col min="38" max="38" width="11.5703125" bestFit="1" customWidth="1"/>
    <col min="39" max="39" width="8" bestFit="1" customWidth="1"/>
    <col min="40" max="41" width="6" bestFit="1" customWidth="1"/>
    <col min="42" max="42" width="8" bestFit="1" customWidth="1"/>
    <col min="43" max="43" width="10.5703125" bestFit="1" customWidth="1"/>
    <col min="44" max="45" width="6" bestFit="1" customWidth="1"/>
    <col min="46" max="46" width="5" bestFit="1" customWidth="1"/>
    <col min="47" max="47" width="7" bestFit="1" customWidth="1"/>
    <col min="48" max="48" width="8" bestFit="1" customWidth="1"/>
    <col min="49" max="49" width="6" bestFit="1" customWidth="1"/>
    <col min="50" max="50" width="7" bestFit="1" customWidth="1"/>
    <col min="51" max="51" width="15.85546875" bestFit="1" customWidth="1"/>
  </cols>
  <sheetData>
    <row r="2" spans="1:33" x14ac:dyDescent="0.25">
      <c r="F2" s="11" t="s">
        <v>36</v>
      </c>
      <c r="G2" s="11" t="s">
        <v>0</v>
      </c>
      <c r="H2" s="11" t="s">
        <v>72</v>
      </c>
    </row>
    <row r="3" spans="1:33" x14ac:dyDescent="0.25">
      <c r="F3" t="s">
        <v>44</v>
      </c>
      <c r="G3" t="s">
        <v>44</v>
      </c>
      <c r="H3" t="s">
        <v>44</v>
      </c>
      <c r="I3" t="s">
        <v>44</v>
      </c>
      <c r="J3" t="s">
        <v>44</v>
      </c>
      <c r="K3" t="s">
        <v>44</v>
      </c>
      <c r="L3" t="s">
        <v>44</v>
      </c>
      <c r="M3" t="s">
        <v>44</v>
      </c>
      <c r="N3" t="s">
        <v>44</v>
      </c>
      <c r="O3" t="s">
        <v>44</v>
      </c>
      <c r="P3" t="s">
        <v>44</v>
      </c>
      <c r="Q3" t="s">
        <v>44</v>
      </c>
      <c r="R3" t="s">
        <v>44</v>
      </c>
      <c r="S3" t="s">
        <v>44</v>
      </c>
      <c r="T3" t="s">
        <v>30</v>
      </c>
      <c r="U3" t="s">
        <v>45</v>
      </c>
      <c r="V3" t="s">
        <v>47</v>
      </c>
      <c r="W3" t="s">
        <v>49</v>
      </c>
      <c r="X3" t="s">
        <v>51</v>
      </c>
      <c r="Y3" t="s">
        <v>53</v>
      </c>
      <c r="Z3" t="s">
        <v>55</v>
      </c>
      <c r="AA3" t="s">
        <v>57</v>
      </c>
      <c r="AB3" t="s">
        <v>59</v>
      </c>
      <c r="AC3" t="s">
        <v>66</v>
      </c>
      <c r="AD3" t="s">
        <v>67</v>
      </c>
      <c r="AE3" t="s">
        <v>68</v>
      </c>
      <c r="AF3" t="s">
        <v>69</v>
      </c>
      <c r="AG3" t="s">
        <v>70</v>
      </c>
    </row>
    <row r="4" spans="1:33" x14ac:dyDescent="0.25">
      <c r="F4" t="s">
        <v>43</v>
      </c>
      <c r="G4" t="s">
        <v>43</v>
      </c>
      <c r="H4" t="s">
        <v>43</v>
      </c>
      <c r="I4" t="s">
        <v>43</v>
      </c>
      <c r="J4" t="s">
        <v>43</v>
      </c>
      <c r="K4" t="s">
        <v>43</v>
      </c>
      <c r="L4" t="s">
        <v>43</v>
      </c>
      <c r="M4" t="s">
        <v>43</v>
      </c>
      <c r="N4" t="s">
        <v>43</v>
      </c>
      <c r="O4" t="s">
        <v>43</v>
      </c>
      <c r="P4" t="s">
        <v>43</v>
      </c>
      <c r="Q4" t="s">
        <v>43</v>
      </c>
      <c r="R4" t="s">
        <v>43</v>
      </c>
      <c r="S4" t="s">
        <v>43</v>
      </c>
    </row>
    <row r="5" spans="1:33" x14ac:dyDescent="0.25">
      <c r="A5" s="11" t="s">
        <v>73</v>
      </c>
      <c r="B5" s="11" t="s">
        <v>74</v>
      </c>
      <c r="C5" s="11" t="s">
        <v>75</v>
      </c>
      <c r="D5" s="11" t="s">
        <v>76</v>
      </c>
      <c r="E5" s="11" t="s">
        <v>77</v>
      </c>
      <c r="F5" t="s">
        <v>29</v>
      </c>
      <c r="G5" t="s">
        <v>46</v>
      </c>
      <c r="H5" t="s">
        <v>48</v>
      </c>
      <c r="I5" t="s">
        <v>50</v>
      </c>
      <c r="J5" t="s">
        <v>52</v>
      </c>
      <c r="K5" t="s">
        <v>54</v>
      </c>
      <c r="L5" t="s">
        <v>56</v>
      </c>
      <c r="M5" t="s">
        <v>58</v>
      </c>
      <c r="N5" t="s">
        <v>60</v>
      </c>
      <c r="O5" t="s">
        <v>61</v>
      </c>
      <c r="P5" t="s">
        <v>62</v>
      </c>
      <c r="Q5" t="s">
        <v>63</v>
      </c>
      <c r="R5" t="s">
        <v>64</v>
      </c>
      <c r="S5" t="s">
        <v>65</v>
      </c>
    </row>
    <row r="6" spans="1:33" x14ac:dyDescent="0.25">
      <c r="A6" t="s">
        <v>24</v>
      </c>
      <c r="B6" t="s">
        <v>27</v>
      </c>
      <c r="C6" t="s">
        <v>23</v>
      </c>
      <c r="D6" t="s">
        <v>22</v>
      </c>
      <c r="E6" t="s">
        <v>71</v>
      </c>
      <c r="F6" s="2">
        <v>14.661666599999998</v>
      </c>
      <c r="G6" s="2">
        <v>0</v>
      </c>
      <c r="H6" s="2">
        <v>2.21</v>
      </c>
      <c r="I6" s="2">
        <v>6.4716665999999989</v>
      </c>
      <c r="J6" s="2">
        <v>3.4699999999999998</v>
      </c>
      <c r="K6" s="2">
        <v>0.27</v>
      </c>
      <c r="L6" s="2">
        <v>2.2399999999999998</v>
      </c>
      <c r="M6" s="2">
        <v>17.871666600000001</v>
      </c>
      <c r="N6" s="2">
        <v>0.4</v>
      </c>
      <c r="O6" s="2">
        <v>2.6</v>
      </c>
      <c r="P6" s="2">
        <v>6.4716665999999989</v>
      </c>
      <c r="Q6" s="2">
        <v>5.3</v>
      </c>
      <c r="R6" s="2">
        <v>0.4</v>
      </c>
      <c r="S6" s="2">
        <v>2.7</v>
      </c>
      <c r="T6" s="2">
        <v>14.661666599999998</v>
      </c>
      <c r="U6" s="2">
        <v>0</v>
      </c>
      <c r="V6" s="2">
        <v>2.21</v>
      </c>
      <c r="W6" s="2">
        <v>6.4716665999999989</v>
      </c>
      <c r="X6" s="2">
        <v>3.4699999999999998</v>
      </c>
      <c r="Y6" s="2">
        <v>0.27</v>
      </c>
      <c r="Z6" s="2">
        <v>2.2399999999999998</v>
      </c>
      <c r="AA6" s="2">
        <v>17.871666600000001</v>
      </c>
      <c r="AB6" s="2">
        <v>0.4</v>
      </c>
      <c r="AC6" s="2">
        <v>2.6</v>
      </c>
      <c r="AD6" s="2">
        <v>6.4716665999999989</v>
      </c>
      <c r="AE6" s="2">
        <v>5.3</v>
      </c>
      <c r="AF6" s="2">
        <v>0.4</v>
      </c>
      <c r="AG6" s="2">
        <v>2.7</v>
      </c>
    </row>
    <row r="7" spans="1:33" x14ac:dyDescent="0.25">
      <c r="A7" t="s">
        <v>24</v>
      </c>
      <c r="B7" t="s">
        <v>27</v>
      </c>
      <c r="C7" t="s">
        <v>26</v>
      </c>
      <c r="D7" t="s">
        <v>25</v>
      </c>
      <c r="E7" t="s">
        <v>71</v>
      </c>
      <c r="F7" s="2">
        <v>145.07666666666665</v>
      </c>
      <c r="G7" s="2">
        <v>4.46</v>
      </c>
      <c r="H7" s="2">
        <v>30.13</v>
      </c>
      <c r="I7" s="2">
        <v>49.096666666666671</v>
      </c>
      <c r="J7" s="2">
        <v>25.249999999999996</v>
      </c>
      <c r="K7" s="2">
        <v>27.16</v>
      </c>
      <c r="L7" s="2">
        <v>8.98</v>
      </c>
      <c r="M7" s="2">
        <v>143.5</v>
      </c>
      <c r="N7" s="2">
        <v>5.3</v>
      </c>
      <c r="O7" s="2">
        <v>17.8</v>
      </c>
      <c r="P7" s="2">
        <v>55.3</v>
      </c>
      <c r="Q7" s="2">
        <v>28.6</v>
      </c>
      <c r="R7" s="2">
        <v>26.9</v>
      </c>
      <c r="S7" s="2">
        <v>9.6</v>
      </c>
      <c r="T7" s="2">
        <v>145.07666666666665</v>
      </c>
      <c r="U7" s="2">
        <v>4.46</v>
      </c>
      <c r="V7" s="2">
        <v>30.13</v>
      </c>
      <c r="W7" s="2">
        <v>49.096666666666671</v>
      </c>
      <c r="X7" s="2">
        <v>25.249999999999996</v>
      </c>
      <c r="Y7" s="2">
        <v>27.16</v>
      </c>
      <c r="Z7" s="2">
        <v>8.98</v>
      </c>
      <c r="AA7" s="2">
        <v>143.5</v>
      </c>
      <c r="AB7" s="2">
        <v>5.3</v>
      </c>
      <c r="AC7" s="2">
        <v>17.8</v>
      </c>
      <c r="AD7" s="2">
        <v>55.3</v>
      </c>
      <c r="AE7" s="2">
        <v>28.6</v>
      </c>
      <c r="AF7" s="2">
        <v>26.9</v>
      </c>
      <c r="AG7" s="2">
        <v>9.6</v>
      </c>
    </row>
    <row r="8" spans="1:33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x14ac:dyDescent="0.25">
      <c r="A9" t="s">
        <v>17</v>
      </c>
      <c r="B9" t="s">
        <v>18</v>
      </c>
      <c r="C9" t="s">
        <v>15</v>
      </c>
      <c r="D9" t="s">
        <v>19</v>
      </c>
      <c r="E9" t="s">
        <v>71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5900</v>
      </c>
      <c r="N9" s="1">
        <v>0</v>
      </c>
      <c r="O9" s="1">
        <v>0</v>
      </c>
      <c r="P9" s="1">
        <v>0</v>
      </c>
      <c r="Q9" s="1">
        <v>5900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5900</v>
      </c>
      <c r="AB9" s="1">
        <v>0</v>
      </c>
      <c r="AC9" s="1">
        <v>0</v>
      </c>
      <c r="AD9" s="1">
        <v>0</v>
      </c>
      <c r="AE9" s="1">
        <v>5900</v>
      </c>
      <c r="AF9" s="1">
        <v>0</v>
      </c>
      <c r="AG9" s="1">
        <v>0</v>
      </c>
    </row>
    <row r="10" spans="1:33" x14ac:dyDescent="0.25">
      <c r="A10" t="s">
        <v>17</v>
      </c>
      <c r="B10" t="s">
        <v>18</v>
      </c>
      <c r="C10" t="s">
        <v>15</v>
      </c>
      <c r="D10" t="s">
        <v>20</v>
      </c>
      <c r="E10" t="s">
        <v>71</v>
      </c>
      <c r="F10" s="1">
        <v>191000</v>
      </c>
      <c r="G10" s="1">
        <v>0</v>
      </c>
      <c r="H10" s="1">
        <v>10000</v>
      </c>
      <c r="I10" s="1">
        <v>107000</v>
      </c>
      <c r="J10" s="1">
        <v>10000</v>
      </c>
      <c r="K10" s="1">
        <v>50000</v>
      </c>
      <c r="L10" s="1">
        <v>14000</v>
      </c>
      <c r="M10" s="1">
        <v>217800</v>
      </c>
      <c r="N10" s="1">
        <v>0</v>
      </c>
      <c r="O10" s="1">
        <v>15000</v>
      </c>
      <c r="P10" s="1">
        <v>103500</v>
      </c>
      <c r="Q10" s="1">
        <v>26000</v>
      </c>
      <c r="R10" s="1">
        <v>55000</v>
      </c>
      <c r="S10" s="1">
        <v>18300</v>
      </c>
      <c r="T10" s="1">
        <v>191000</v>
      </c>
      <c r="U10" s="1">
        <v>0</v>
      </c>
      <c r="V10" s="1">
        <v>10000</v>
      </c>
      <c r="W10" s="1">
        <v>107000</v>
      </c>
      <c r="X10" s="1">
        <v>10000</v>
      </c>
      <c r="Y10" s="1">
        <v>50000</v>
      </c>
      <c r="Z10" s="1">
        <v>14000</v>
      </c>
      <c r="AA10" s="1">
        <v>217800</v>
      </c>
      <c r="AB10" s="1">
        <v>0</v>
      </c>
      <c r="AC10" s="1">
        <v>15000</v>
      </c>
      <c r="AD10" s="1">
        <v>103500</v>
      </c>
      <c r="AE10" s="1">
        <v>26000</v>
      </c>
      <c r="AF10" s="1">
        <v>55000</v>
      </c>
      <c r="AG10" s="1">
        <v>18300</v>
      </c>
    </row>
    <row r="11" spans="1:33" x14ac:dyDescent="0.25">
      <c r="A11" t="s">
        <v>17</v>
      </c>
      <c r="B11" t="s">
        <v>18</v>
      </c>
      <c r="C11" t="s">
        <v>15</v>
      </c>
      <c r="D11" t="s">
        <v>21</v>
      </c>
      <c r="E11" t="s">
        <v>71</v>
      </c>
      <c r="F11" s="1">
        <v>10526000</v>
      </c>
      <c r="G11" s="1">
        <v>0</v>
      </c>
      <c r="H11" s="1">
        <v>1330000</v>
      </c>
      <c r="I11" s="1">
        <v>7581000</v>
      </c>
      <c r="J11" s="1">
        <v>30000</v>
      </c>
      <c r="K11" s="1">
        <v>1450000</v>
      </c>
      <c r="L11" s="1">
        <v>135000</v>
      </c>
      <c r="M11" s="1">
        <v>10483300</v>
      </c>
      <c r="N11" s="1">
        <v>0</v>
      </c>
      <c r="O11" s="1">
        <v>1380000</v>
      </c>
      <c r="P11" s="1">
        <v>7281000</v>
      </c>
      <c r="Q11" s="1">
        <v>37000</v>
      </c>
      <c r="R11" s="1">
        <v>1650000</v>
      </c>
      <c r="S11" s="1">
        <v>135300</v>
      </c>
      <c r="T11" s="1">
        <v>10526000</v>
      </c>
      <c r="U11" s="1">
        <v>0</v>
      </c>
      <c r="V11" s="1">
        <v>1330000</v>
      </c>
      <c r="W11" s="1">
        <v>7581000</v>
      </c>
      <c r="X11" s="1">
        <v>30000</v>
      </c>
      <c r="Y11" s="1">
        <v>1450000</v>
      </c>
      <c r="Z11" s="1">
        <v>135000</v>
      </c>
      <c r="AA11" s="1">
        <v>10483300</v>
      </c>
      <c r="AB11" s="1">
        <v>0</v>
      </c>
      <c r="AC11" s="1">
        <v>1380000</v>
      </c>
      <c r="AD11" s="1">
        <v>7281000</v>
      </c>
      <c r="AE11" s="1">
        <v>37000</v>
      </c>
      <c r="AF11" s="1">
        <v>1650000</v>
      </c>
      <c r="AG11" s="1">
        <v>135300</v>
      </c>
    </row>
    <row r="12" spans="1:33" x14ac:dyDescent="0.25"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x14ac:dyDescent="0.25">
      <c r="A13" t="s">
        <v>28</v>
      </c>
      <c r="F13" s="1">
        <v>10717159.738333266</v>
      </c>
      <c r="G13" s="1">
        <v>4.46</v>
      </c>
      <c r="H13" s="1">
        <v>1340032.3400000001</v>
      </c>
      <c r="I13" s="1">
        <v>7688055.5683332663</v>
      </c>
      <c r="J13" s="1">
        <v>40028.720000000001</v>
      </c>
      <c r="K13" s="1">
        <v>1500027.43</v>
      </c>
      <c r="L13" s="1">
        <v>149011.22</v>
      </c>
      <c r="M13" s="1">
        <v>10707161.371666599</v>
      </c>
      <c r="N13" s="1">
        <v>5.7</v>
      </c>
      <c r="O13" s="1">
        <v>1395020.4</v>
      </c>
      <c r="P13" s="1">
        <v>7384561.7716666004</v>
      </c>
      <c r="Q13" s="1">
        <v>68933.899999999994</v>
      </c>
      <c r="R13" s="1">
        <v>1705027.3</v>
      </c>
      <c r="S13" s="1">
        <v>153612.29999999999</v>
      </c>
      <c r="T13" s="1">
        <v>10717159.738333266</v>
      </c>
      <c r="U13" s="1">
        <v>4.46</v>
      </c>
      <c r="V13" s="1">
        <v>1340032.3400000001</v>
      </c>
      <c r="W13" s="1">
        <v>7688055.5683332663</v>
      </c>
      <c r="X13" s="1">
        <v>40028.720000000001</v>
      </c>
      <c r="Y13" s="1">
        <v>1500027.43</v>
      </c>
      <c r="Z13" s="1">
        <v>149011.22</v>
      </c>
      <c r="AA13" s="1">
        <v>10707161.371666599</v>
      </c>
      <c r="AB13" s="1">
        <v>5.7</v>
      </c>
      <c r="AC13" s="1">
        <v>1395020.4</v>
      </c>
      <c r="AD13" s="1">
        <v>7384561.7716666004</v>
      </c>
      <c r="AE13" s="1">
        <v>68933.899999999994</v>
      </c>
      <c r="AF13" s="1">
        <v>1705027.3</v>
      </c>
      <c r="AG13" s="1">
        <v>153612.29999999999</v>
      </c>
    </row>
  </sheetData>
  <pageMargins left="0.7" right="0.7" top="0.78740157499999996" bottom="0.78740157499999996" header="0.3" footer="0.3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D3FE7-36D9-46C5-84D6-F45B3D49D4B4}">
  <sheetPr>
    <tabColor theme="4" tint="0.39997558519241921"/>
  </sheetPr>
  <dimension ref="A3:AG13"/>
  <sheetViews>
    <sheetView showGridLines="0" workbookViewId="0">
      <selection activeCell="H16" sqref="H16"/>
    </sheetView>
  </sheetViews>
  <sheetFormatPr baseColWidth="10" defaultRowHeight="15" x14ac:dyDescent="0.25"/>
  <cols>
    <col min="1" max="1" width="15.28515625" bestFit="1" customWidth="1"/>
    <col min="2" max="2" width="15" bestFit="1" customWidth="1"/>
    <col min="3" max="3" width="23.42578125" bestFit="1" customWidth="1"/>
    <col min="4" max="4" width="23.5703125" bestFit="1" customWidth="1"/>
    <col min="5" max="5" width="9" bestFit="1" customWidth="1"/>
    <col min="6" max="19" width="23.28515625" bestFit="1" customWidth="1"/>
    <col min="20" max="20" width="20.5703125" bestFit="1" customWidth="1"/>
    <col min="21" max="26" width="30.42578125" bestFit="1" customWidth="1"/>
    <col min="27" max="33" width="31.5703125" bestFit="1" customWidth="1"/>
    <col min="34" max="34" width="11.5703125" bestFit="1" customWidth="1"/>
    <col min="35" max="35" width="6" bestFit="1" customWidth="1"/>
    <col min="36" max="36" width="8" bestFit="1" customWidth="1"/>
    <col min="37" max="37" width="6" bestFit="1" customWidth="1"/>
    <col min="38" max="38" width="11.5703125" bestFit="1" customWidth="1"/>
    <col min="39" max="39" width="8" bestFit="1" customWidth="1"/>
    <col min="40" max="41" width="6" bestFit="1" customWidth="1"/>
    <col min="42" max="42" width="8" bestFit="1" customWidth="1"/>
    <col min="43" max="43" width="10.5703125" bestFit="1" customWidth="1"/>
    <col min="44" max="45" width="6" bestFit="1" customWidth="1"/>
    <col min="46" max="46" width="5" bestFit="1" customWidth="1"/>
    <col min="47" max="47" width="7" bestFit="1" customWidth="1"/>
    <col min="48" max="48" width="8" bestFit="1" customWidth="1"/>
    <col min="49" max="49" width="6" bestFit="1" customWidth="1"/>
    <col min="50" max="50" width="7" bestFit="1" customWidth="1"/>
    <col min="51" max="51" width="15.85546875" bestFit="1" customWidth="1"/>
  </cols>
  <sheetData>
    <row r="3" spans="1:33" x14ac:dyDescent="0.25">
      <c r="F3" s="8" t="str" vm="22">
        <f>CUBEMEMBER("ThisWorkbookDataModel","[2026_HR01].[Jahr].&amp;[2026]")</f>
        <v>2026</v>
      </c>
      <c r="G3" s="8" t="str" vm="22">
        <f>CUBEMEMBER("ThisWorkbookDataModel","[2026_HR01].[Jahr].&amp;[2026]")</f>
        <v>2026</v>
      </c>
      <c r="H3" s="8" t="str" vm="22">
        <f>CUBEMEMBER("ThisWorkbookDataModel","[2026_HR01].[Jahr].&amp;[2026]")</f>
        <v>2026</v>
      </c>
      <c r="I3" s="8" t="str" vm="22">
        <f>CUBEMEMBER("ThisWorkbookDataModel","[2026_HR01].[Jahr].&amp;[2026]")</f>
        <v>2026</v>
      </c>
      <c r="J3" s="8" t="str" vm="22">
        <f>CUBEMEMBER("ThisWorkbookDataModel","[2026_HR01].[Jahr].&amp;[2026]")</f>
        <v>2026</v>
      </c>
      <c r="K3" s="8" t="str" vm="22">
        <f>CUBEMEMBER("ThisWorkbookDataModel","[2026_HR01].[Jahr].&amp;[2026]")</f>
        <v>2026</v>
      </c>
      <c r="L3" s="8" t="str" vm="22">
        <f>CUBEMEMBER("ThisWorkbookDataModel","[2026_HR01].[Jahr].&amp;[2026]")</f>
        <v>2026</v>
      </c>
      <c r="M3" s="8" t="str" vm="22">
        <f>CUBEMEMBER("ThisWorkbookDataModel","[2026_HR01].[Jahr].&amp;[2026]")</f>
        <v>2026</v>
      </c>
      <c r="N3" s="8" t="str" vm="22">
        <f>CUBEMEMBER("ThisWorkbookDataModel","[2026_HR01].[Jahr].&amp;[2026]")</f>
        <v>2026</v>
      </c>
      <c r="O3" s="8" t="str" vm="22">
        <f>CUBEMEMBER("ThisWorkbookDataModel","[2026_HR01].[Jahr].&amp;[2026]")</f>
        <v>2026</v>
      </c>
      <c r="P3" s="8" t="str" vm="22">
        <f>CUBEMEMBER("ThisWorkbookDataModel","[2026_HR01].[Jahr].&amp;[2026]")</f>
        <v>2026</v>
      </c>
      <c r="Q3" s="8" t="str" vm="22">
        <f>CUBEMEMBER("ThisWorkbookDataModel","[2026_HR01].[Jahr].&amp;[2026]")</f>
        <v>2026</v>
      </c>
      <c r="R3" s="8" t="str" vm="22">
        <f>CUBEMEMBER("ThisWorkbookDataModel","[2026_HR01].[Jahr].&amp;[2026]")</f>
        <v>2026</v>
      </c>
      <c r="S3" s="8" t="str" vm="22">
        <f>CUBEMEMBER("ThisWorkbookDataModel","[2026_HR01].[Jahr].&amp;[2026]")</f>
        <v>2026</v>
      </c>
      <c r="T3" s="8" t="str" vm="13">
        <f>CUBEMEMBER("ThisWorkbookDataModel","[Measures].[Summe von Bereich ABC]","Gesamt:  Bereich ABC")</f>
        <v>Gesamt:  Bereich ABC</v>
      </c>
      <c r="U3" s="8" t="str" vm="7">
        <f>CUBEMEMBER("ThisWorkbookDataModel","[Measures].[Summe von Abteilung 1]","Gesamt: Summe von Abteilung 1")</f>
        <v>Gesamt: Summe von Abteilung 1</v>
      </c>
      <c r="V3" s="8" t="str" vm="3">
        <f>CUBEMEMBER("ThisWorkbookDataModel","[Measures].[Summe von Abteilung 2]","Gesamt: Summe von Abteilung 2")</f>
        <v>Gesamt: Summe von Abteilung 2</v>
      </c>
      <c r="W3" s="8" t="str" vm="2">
        <f>CUBEMEMBER("ThisWorkbookDataModel","[Measures].[Summe von Abteilung 3]","Gesamt: Summe von Abteilung 3")</f>
        <v>Gesamt: Summe von Abteilung 3</v>
      </c>
      <c r="X3" s="8" t="str" vm="12">
        <f>CUBEMEMBER("ThisWorkbookDataModel","[Measures].[Summe von Abteilung 4]","Gesamt: Summe von Abteilung 4")</f>
        <v>Gesamt: Summe von Abteilung 4</v>
      </c>
      <c r="Y3" s="8" t="str" vm="9">
        <f>CUBEMEMBER("ThisWorkbookDataModel","[Measures].[Summe von Abteilung 5]","Gesamt: Summe von Abteilung 5")</f>
        <v>Gesamt: Summe von Abteilung 5</v>
      </c>
      <c r="Z3" s="8" t="str" vm="11">
        <f>CUBEMEMBER("ThisWorkbookDataModel","[Measures].[Summe von Abteilung 6]","Gesamt: Summe von Abteilung 6")</f>
        <v>Gesamt: Summe von Abteilung 6</v>
      </c>
      <c r="AA3" s="8" t="str" vm="10">
        <f>CUBEMEMBER("ThisWorkbookDataModel","[Measures].[Summe von Bereich KLM]","Gesamt: Summe von Bereich KLM")</f>
        <v>Gesamt: Summe von Bereich KLM</v>
      </c>
      <c r="AB3" s="8" t="str" vm="8">
        <f>CUBEMEMBER("ThisWorkbookDataModel","[Measures].[Summe von Abteilung 10]","Gesamt: Summe von Abteilung 10")</f>
        <v>Gesamt: Summe von Abteilung 10</v>
      </c>
      <c r="AC3" s="8" t="str" vm="6">
        <f>CUBEMEMBER("ThisWorkbookDataModel","[Measures].[Summe von Abteilung 11]","Gesamt: Summe von Abteilung 11")</f>
        <v>Gesamt: Summe von Abteilung 11</v>
      </c>
      <c r="AD3" s="8" t="str" vm="1">
        <f>CUBEMEMBER("ThisWorkbookDataModel","[Measures].[Summe von Abteilung 12]","Gesamt: Summe von Abteilung 12")</f>
        <v>Gesamt: Summe von Abteilung 12</v>
      </c>
      <c r="AE3" s="8" t="str" vm="5">
        <f>CUBEMEMBER("ThisWorkbookDataModel","[Measures].[Summe von Abteilung 13]","Gesamt: Summe von Abteilung 13")</f>
        <v>Gesamt: Summe von Abteilung 13</v>
      </c>
      <c r="AF3" s="8" t="str" vm="4">
        <f>CUBEMEMBER("ThisWorkbookDataModel","[Measures].[Summe von Abteilung 14]","Gesamt: Summe von Abteilung 14")</f>
        <v>Gesamt: Summe von Abteilung 14</v>
      </c>
      <c r="AG3" s="8" t="str" vm="14">
        <f>CUBEMEMBER("ThisWorkbookDataModel","[Measures].[Summe von Abteilung 15]","Gesamt: Summe von Abteilung 15")</f>
        <v>Gesamt: Summe von Abteilung 15</v>
      </c>
    </row>
    <row r="4" spans="1:33" x14ac:dyDescent="0.25">
      <c r="F4" s="8" t="str" vm="21">
        <f>CUBEMEMBER("ThisWorkbookDataModel",{"[2026_HR01].[Jahr].&amp;[2026]","[2026_HR01].[Periode].&amp;[HR 01]"})</f>
        <v>HR 01</v>
      </c>
      <c r="G4" s="8" t="str" vm="21">
        <f>CUBEMEMBER("ThisWorkbookDataModel",{"[2026_HR01].[Jahr].&amp;[2026]","[2026_HR01].[Periode].&amp;[HR 01]"})</f>
        <v>HR 01</v>
      </c>
      <c r="H4" s="8" t="str" vm="21">
        <f>CUBEMEMBER("ThisWorkbookDataModel",{"[2026_HR01].[Jahr].&amp;[2026]","[2026_HR01].[Periode].&amp;[HR 01]"})</f>
        <v>HR 01</v>
      </c>
      <c r="I4" s="8" t="str" vm="21">
        <f>CUBEMEMBER("ThisWorkbookDataModel",{"[2026_HR01].[Jahr].&amp;[2026]","[2026_HR01].[Periode].&amp;[HR 01]"})</f>
        <v>HR 01</v>
      </c>
      <c r="J4" s="8" t="str" vm="21">
        <f>CUBEMEMBER("ThisWorkbookDataModel",{"[2026_HR01].[Jahr].&amp;[2026]","[2026_HR01].[Periode].&amp;[HR 01]"})</f>
        <v>HR 01</v>
      </c>
      <c r="K4" s="8" t="str" vm="21">
        <f>CUBEMEMBER("ThisWorkbookDataModel",{"[2026_HR01].[Jahr].&amp;[2026]","[2026_HR01].[Periode].&amp;[HR 01]"})</f>
        <v>HR 01</v>
      </c>
      <c r="L4" s="8" t="str" vm="21">
        <f>CUBEMEMBER("ThisWorkbookDataModel",{"[2026_HR01].[Jahr].&amp;[2026]","[2026_HR01].[Periode].&amp;[HR 01]"})</f>
        <v>HR 01</v>
      </c>
      <c r="M4" s="8" t="str" vm="21">
        <f>CUBEMEMBER("ThisWorkbookDataModel",{"[2026_HR01].[Jahr].&amp;[2026]","[2026_HR01].[Periode].&amp;[HR 01]"})</f>
        <v>HR 01</v>
      </c>
      <c r="N4" s="8" t="str" vm="21">
        <f>CUBEMEMBER("ThisWorkbookDataModel",{"[2026_HR01].[Jahr].&amp;[2026]","[2026_HR01].[Periode].&amp;[HR 01]"})</f>
        <v>HR 01</v>
      </c>
      <c r="O4" s="8" t="str" vm="21">
        <f>CUBEMEMBER("ThisWorkbookDataModel",{"[2026_HR01].[Jahr].&amp;[2026]","[2026_HR01].[Periode].&amp;[HR 01]"})</f>
        <v>HR 01</v>
      </c>
      <c r="P4" s="8" t="str" vm="21">
        <f>CUBEMEMBER("ThisWorkbookDataModel",{"[2026_HR01].[Jahr].&amp;[2026]","[2026_HR01].[Periode].&amp;[HR 01]"})</f>
        <v>HR 01</v>
      </c>
      <c r="Q4" s="8" t="str" vm="21">
        <f>CUBEMEMBER("ThisWorkbookDataModel",{"[2026_HR01].[Jahr].&amp;[2026]","[2026_HR01].[Periode].&amp;[HR 01]"})</f>
        <v>HR 01</v>
      </c>
      <c r="R4" s="8" t="str" vm="21">
        <f>CUBEMEMBER("ThisWorkbookDataModel",{"[2026_HR01].[Jahr].&amp;[2026]","[2026_HR01].[Periode].&amp;[HR 01]"})</f>
        <v>HR 01</v>
      </c>
      <c r="S4" s="8" t="str" vm="21">
        <f>CUBEMEMBER("ThisWorkbookDataModel",{"[2026_HR01].[Jahr].&amp;[2026]","[2026_HR01].[Periode].&amp;[HR 01]"})</f>
        <v>HR 01</v>
      </c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1:33" x14ac:dyDescent="0.25">
      <c r="A5" s="8" t="s">
        <v>73</v>
      </c>
      <c r="B5" s="8" t="s">
        <v>74</v>
      </c>
      <c r="C5" s="8" t="s">
        <v>75</v>
      </c>
      <c r="D5" s="8" t="s">
        <v>76</v>
      </c>
      <c r="E5" s="8" t="s">
        <v>77</v>
      </c>
      <c r="F5" s="8" t="str" vm="31">
        <f>CUBEMEMBER("ThisWorkbookDataModel",{"[2026_HR01].[Jahr].&amp;[2026]","[2026_HR01].[Periode].&amp;[HR 01]","[Measures].[Summe von Bereich ABC]"})</f>
        <v>Summe von Bereich ABC</v>
      </c>
      <c r="G5" s="8" t="str" vm="27">
        <f>CUBEMEMBER("ThisWorkbookDataModel",{"[2026_HR01].[Jahr].&amp;[2026]","[2026_HR01].[Periode].&amp;[HR 01]","[Measures].[Summe von Abteilung 1]"})</f>
        <v>Summe von Abteilung 1</v>
      </c>
      <c r="H5" s="8" t="str" vm="20">
        <f>CUBEMEMBER("ThisWorkbookDataModel",{"[2026_HR01].[Jahr].&amp;[2026]","[2026_HR01].[Periode].&amp;[HR 01]","[Measures].[Summe von Abteilung 2]"})</f>
        <v>Summe von Abteilung 2</v>
      </c>
      <c r="I5" s="8" t="str" vm="26">
        <f>CUBEMEMBER("ThisWorkbookDataModel",{"[2026_HR01].[Jahr].&amp;[2026]","[2026_HR01].[Periode].&amp;[HR 01]","[Measures].[Summe von Abteilung 3]"})</f>
        <v>Summe von Abteilung 3</v>
      </c>
      <c r="J5" s="8" t="str" vm="36">
        <f>CUBEMEMBER("ThisWorkbookDataModel",{"[2026_HR01].[Jahr].&amp;[2026]","[2026_HR01].[Periode].&amp;[HR 01]","[Measures].[Summe von Abteilung 4]"})</f>
        <v>Summe von Abteilung 4</v>
      </c>
      <c r="K5" s="8" t="str" vm="34">
        <f>CUBEMEMBER("ThisWorkbookDataModel",{"[2026_HR01].[Jahr].&amp;[2026]","[2026_HR01].[Periode].&amp;[HR 01]","[Measures].[Summe von Abteilung 5]"})</f>
        <v>Summe von Abteilung 5</v>
      </c>
      <c r="L5" s="8" t="str" vm="43">
        <f>CUBEMEMBER("ThisWorkbookDataModel",{"[2026_HR01].[Jahr].&amp;[2026]","[2026_HR01].[Periode].&amp;[HR 01]","[Measures].[Summe von Abteilung 6]"})</f>
        <v>Summe von Abteilung 6</v>
      </c>
      <c r="M5" s="8" t="str" vm="24">
        <f>CUBEMEMBER("ThisWorkbookDataModel",{"[2026_HR01].[Jahr].&amp;[2026]","[2026_HR01].[Periode].&amp;[HR 01]","[Measures].[Summe von Bereich KLM]"})</f>
        <v>Summe von Bereich KLM</v>
      </c>
      <c r="N5" s="8" t="str" vm="41">
        <f>CUBEMEMBER("ThisWorkbookDataModel",{"[2026_HR01].[Jahr].&amp;[2026]","[2026_HR01].[Periode].&amp;[HR 01]","[Measures].[Summe von Abteilung 10]"})</f>
        <v>Summe von Abteilung 10</v>
      </c>
      <c r="O5" s="8" t="str" vm="39">
        <f>CUBEMEMBER("ThisWorkbookDataModel",{"[2026_HR01].[Jahr].&amp;[2026]","[2026_HR01].[Periode].&amp;[HR 01]","[Measures].[Summe von Abteilung 11]"})</f>
        <v>Summe von Abteilung 11</v>
      </c>
      <c r="P5" s="8" t="str" vm="30">
        <f>CUBEMEMBER("ThisWorkbookDataModel",{"[2026_HR01].[Jahr].&amp;[2026]","[2026_HR01].[Periode].&amp;[HR 01]","[Measures].[Summe von Abteilung 12]"})</f>
        <v>Summe von Abteilung 12</v>
      </c>
      <c r="Q5" s="8" t="str" vm="33">
        <f>CUBEMEMBER("ThisWorkbookDataModel",{"[2026_HR01].[Jahr].&amp;[2026]","[2026_HR01].[Periode].&amp;[HR 01]","[Measures].[Summe von Abteilung 13]"})</f>
        <v>Summe von Abteilung 13</v>
      </c>
      <c r="R5" s="8" t="str" vm="32">
        <f>CUBEMEMBER("ThisWorkbookDataModel",{"[2026_HR01].[Jahr].&amp;[2026]","[2026_HR01].[Periode].&amp;[HR 01]","[Measures].[Summe von Abteilung 14]"})</f>
        <v>Summe von Abteilung 14</v>
      </c>
      <c r="S5" s="8" t="str" vm="29">
        <f>CUBEMEMBER("ThisWorkbookDataModel",{"[2026_HR01].[Jahr].&amp;[2026]","[2026_HR01].[Periode].&amp;[HR 01]","[Measures].[Summe von Abteilung 15]"})</f>
        <v>Summe von Abteilung 15</v>
      </c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x14ac:dyDescent="0.25">
      <c r="A6" t="str" vm="19">
        <f>CUBEMEMBER("ThisWorkbookDataModel","[2026_HR01].[Kostenarten].&amp;[Kennzahlen]")</f>
        <v>Kennzahlen</v>
      </c>
      <c r="B6" t="str" vm="23">
        <f>CUBEMEMBER("ThisWorkbookDataModel",{"[2026_HR01].[Kostenarten].&amp;[Kennzahlen]","[2026_HR01].[Projektgruppe].&amp;"})</f>
        <v>(Leer)</v>
      </c>
      <c r="C6" t="str" vm="25">
        <f>CUBEMEMBER("ThisWorkbookDataModel",{"[2026_HR01].[Kostenarten].&amp;[Kennzahlen]","[2026_HR01].[Projektgruppe].&amp;","[2026_HR01].[Kategorie].&amp;[Anzahl Mitarbeiter nTVöD]"})</f>
        <v>Anzahl Mitarbeiter nTVöD</v>
      </c>
      <c r="D6" t="str" vm="38">
        <f>CUBEMEMBER("ThisWorkbookDataModel",{"[2026_HR01].[Kostenarten].&amp;[Kennzahlen]","[2026_HR01].[Projektgruppe].&amp;","[2026_HR01].[Kategorie].&amp;[Anzahl Mitarbeiter nTVöD]","[2026_HR01].[Bezeichnung].&amp;[FTE Hiwis]"})</f>
        <v>FTE Hiwis</v>
      </c>
      <c r="E6" t="str" vm="101">
        <f>CUBEMEMBER("ThisWorkbookDataModel",{"[2026_HR01].[Kostenarten].&amp;[Kennzahlen]","[2026_HR01].[Projektgruppe].&amp;","[2026_HR01].[Kategorie].&amp;[Anzahl Mitarbeiter nTVöD]","[2026_HR01].[Bezeichnung].&amp;[FTE Hiwis]","[2026_HR01].[Haushalt].&amp;[K]"})</f>
        <v>K</v>
      </c>
      <c r="F6" s="10" vm="317">
        <f>CUBEVALUE("ThisWorkbookDataModel",CUBEMEMBER("ThisWorkbookDataModel",{"[2026_HR01].[Kostenarten].&amp;[Kennzahlen]","[2026_HR01].[Projektgruppe].&amp;","[2026_HR01].[Kategorie].&amp;[Anzahl Mitarbeiter nTVöD]","[2026_HR01].[Bezeichnung].&amp;[FTE Hiwis]"}),CUBEMEMBER("ThisWorkbookDataModel",{"[2026_HR01].[Jahr].&amp;[2026]","[2026_HR01].[Periode].&amp;[HR 01]","[Measures].[Summe von Bereich ABC]"}))</f>
        <v>14.661666599999998</v>
      </c>
      <c r="G6" s="2" vm="183">
        <f>CUBEVALUE("ThisWorkbookDataModel",$E6,G$5)</f>
        <v>0</v>
      </c>
      <c r="H6" s="2" vm="175">
        <f>CUBEVALUE("ThisWorkbookDataModel",$E6,H$5)</f>
        <v>2.21</v>
      </c>
      <c r="I6" s="2" vm="184">
        <f>CUBEVALUE("ThisWorkbookDataModel",$E6,I$5)</f>
        <v>6.4716665999999989</v>
      </c>
      <c r="J6" s="2" vm="193">
        <f>CUBEVALUE("ThisWorkbookDataModel",$E6,J$5)</f>
        <v>3.4699999999999998</v>
      </c>
      <c r="K6" s="2" vm="178">
        <f>CUBEVALUE("ThisWorkbookDataModel",$E6,K$5)</f>
        <v>0.27</v>
      </c>
      <c r="L6" s="2" vm="188">
        <f>CUBEVALUE("ThisWorkbookDataModel",$E6,L$5)</f>
        <v>2.2399999999999998</v>
      </c>
      <c r="M6" s="2" vm="189">
        <f>CUBEVALUE("ThisWorkbookDataModel",$E6,M$5)</f>
        <v>17.871666600000001</v>
      </c>
      <c r="N6" s="2" vm="179">
        <f>CUBEVALUE("ThisWorkbookDataModel",$E6,N$5)</f>
        <v>0.4</v>
      </c>
      <c r="O6" s="2" vm="190">
        <f>CUBEVALUE("ThisWorkbookDataModel",$E6,O$5)</f>
        <v>2.6</v>
      </c>
      <c r="P6" s="2" vm="144">
        <f>CUBEVALUE("ThisWorkbookDataModel",$E6,P$5)</f>
        <v>6.4716665999999989</v>
      </c>
      <c r="Q6" s="2" vm="181">
        <f>CUBEVALUE("ThisWorkbookDataModel",$E6,Q$5)</f>
        <v>5.3</v>
      </c>
      <c r="R6" s="2" vm="137">
        <f>CUBEVALUE("ThisWorkbookDataModel",$E6,R$5)</f>
        <v>0.4</v>
      </c>
      <c r="S6" s="2" vm="192">
        <f>CUBEVALUE("ThisWorkbookDataModel",$E6,S$5)</f>
        <v>2.7</v>
      </c>
      <c r="T6" s="2" vm="176">
        <f>CUBEVALUE("ThisWorkbookDataModel",$E6,T$3)</f>
        <v>14.661666599999998</v>
      </c>
      <c r="U6" s="2" vm="185">
        <f>CUBEVALUE("ThisWorkbookDataModel",$E6,U$3)</f>
        <v>0</v>
      </c>
      <c r="V6" s="2" vm="194">
        <f>CUBEVALUE("ThisWorkbookDataModel",$E6,V$3)</f>
        <v>2.21</v>
      </c>
      <c r="W6" s="2" vm="187">
        <f>CUBEVALUE("ThisWorkbookDataModel",$E6,W$3)</f>
        <v>6.4716665999999989</v>
      </c>
      <c r="X6" s="2" vm="158">
        <f>CUBEVALUE("ThisWorkbookDataModel",$E6,X$3)</f>
        <v>3.4699999999999998</v>
      </c>
      <c r="Y6" s="2" vm="154">
        <f>CUBEVALUE("ThisWorkbookDataModel",$E6,Y$3)</f>
        <v>0.27</v>
      </c>
      <c r="Z6" s="2" vm="151">
        <f>CUBEVALUE("ThisWorkbookDataModel",$E6,Z$3)</f>
        <v>2.2399999999999998</v>
      </c>
      <c r="AA6" s="2" vm="180">
        <f>CUBEVALUE("ThisWorkbookDataModel",$E6,AA$3)</f>
        <v>17.871666600000001</v>
      </c>
      <c r="AB6" s="2" vm="191">
        <f>CUBEVALUE("ThisWorkbookDataModel",$E6,AB$3)</f>
        <v>0.4</v>
      </c>
      <c r="AC6" s="2" vm="141">
        <f>CUBEVALUE("ThisWorkbookDataModel",$E6,AC$3)</f>
        <v>2.6</v>
      </c>
      <c r="AD6" s="2" vm="182">
        <f>CUBEVALUE("ThisWorkbookDataModel",$E6,AD$3)</f>
        <v>6.4716665999999989</v>
      </c>
      <c r="AE6" s="2" vm="134">
        <f>CUBEVALUE("ThisWorkbookDataModel",$E6,AE$3)</f>
        <v>5.3</v>
      </c>
      <c r="AF6" s="2" vm="177">
        <f>CUBEVALUE("ThisWorkbookDataModel",$E6,AF$3)</f>
        <v>0.4</v>
      </c>
      <c r="AG6" s="2" vm="186">
        <f>CUBEVALUE("ThisWorkbookDataModel",$E6,AG$3)</f>
        <v>2.7</v>
      </c>
    </row>
    <row r="7" spans="1:33" x14ac:dyDescent="0.25">
      <c r="A7" t="str" vm="19">
        <f>CUBEMEMBER("ThisWorkbookDataModel","[2026_HR01].[Kostenarten].&amp;[Kennzahlen]")</f>
        <v>Kennzahlen</v>
      </c>
      <c r="B7" t="str" vm="23">
        <f>CUBEMEMBER("ThisWorkbookDataModel",{"[2026_HR01].[Kostenarten].&amp;[Kennzahlen]","[2026_HR01].[Projektgruppe].&amp;"})</f>
        <v>(Leer)</v>
      </c>
      <c r="C7" t="str" vm="42">
        <f>CUBEMEMBER("ThisWorkbookDataModel",{"[2026_HR01].[Kostenarten].&amp;[Kennzahlen]","[2026_HR01].[Projektgruppe].&amp;","[2026_HR01].[Kategorie].&amp;[Anzahl Mitarbeiter TVöD]"})</f>
        <v>Anzahl Mitarbeiter TVöD</v>
      </c>
      <c r="D7" t="str" vm="37">
        <f>CUBEMEMBER("ThisWorkbookDataModel",{"[2026_HR01].[Kostenarten].&amp;[Kennzahlen]","[2026_HR01].[Projektgruppe].&amp;","[2026_HR01].[Kategorie].&amp;[Anzahl Mitarbeiter TVöD]","[2026_HR01].[Bezeichnung].&amp;[FTE TVÖD]"})</f>
        <v>FTE TVÖD</v>
      </c>
      <c r="E7" t="str" vm="103">
        <f>CUBEMEMBER("ThisWorkbookDataModel",{"[2026_HR01].[Kostenarten].&amp;[Kennzahlen]","[2026_HR01].[Projektgruppe].&amp;","[2026_HR01].[Kategorie].&amp;[Anzahl Mitarbeiter TVöD]","[2026_HR01].[Bezeichnung].&amp;[FTE TVÖD]","[2026_HR01].[Haushalt].&amp;[K]"})</f>
        <v>K</v>
      </c>
      <c r="F7" s="10" vm="318">
        <f>CUBEVALUE("ThisWorkbookDataModel",CUBEMEMBER("ThisWorkbookDataModel",{"[2026_HR01].[Kostenarten].&amp;[Kennzahlen]","[2026_HR01].[Projektgruppe].&amp;","[2026_HR01].[Kategorie].&amp;[Anzahl Mitarbeiter TVöD]","[2026_HR01].[Bezeichnung].&amp;[FTE TVöD]"}),CUBEMEMBER("ThisWorkbookDataModel",{"[2026_HR01].[Jahr].&amp;[2026]","[2026_HR01].[Periode].&amp;[HR 01]","[Measures].[Summe von Bereich ABC]"}))</f>
        <v>145.07666666666665</v>
      </c>
      <c r="G7" s="2" vm="231">
        <f>CUBEVALUE("ThisWorkbookDataModel",$E7,G$5)</f>
        <v>4.46</v>
      </c>
      <c r="H7" s="2" vm="223">
        <f>CUBEVALUE("ThisWorkbookDataModel",$E7,H$5)</f>
        <v>30.13</v>
      </c>
      <c r="I7" s="2" vm="217">
        <f>CUBEVALUE("ThisWorkbookDataModel",$E7,I$5)</f>
        <v>49.096666666666671</v>
      </c>
      <c r="J7" s="2" vm="234">
        <f>CUBEVALUE("ThisWorkbookDataModel",$E7,J$5)</f>
        <v>25.249999999999996</v>
      </c>
      <c r="K7" s="2" vm="219">
        <f>CUBEVALUE("ThisWorkbookDataModel",$E7,K$5)</f>
        <v>27.16</v>
      </c>
      <c r="L7" s="2" vm="225">
        <f>CUBEVALUE("ThisWorkbookDataModel",$E7,L$5)</f>
        <v>8.98</v>
      </c>
      <c r="M7" s="2" vm="236">
        <f>CUBEVALUE("ThisWorkbookDataModel",$E7,M$5)</f>
        <v>143.5</v>
      </c>
      <c r="N7" s="2" vm="237">
        <f>CUBEVALUE("ThisWorkbookDataModel",$E7,N$5)</f>
        <v>5.3</v>
      </c>
      <c r="O7" s="2" vm="227">
        <f>CUBEVALUE("ThisWorkbookDataModel",$E7,O$5)</f>
        <v>17.8</v>
      </c>
      <c r="P7" s="2" vm="221">
        <f>CUBEVALUE("ThisWorkbookDataModel",$E7,P$5)</f>
        <v>55.3</v>
      </c>
      <c r="Q7" s="2" vm="229">
        <f>CUBEVALUE("ThisWorkbookDataModel",$E7,Q$5)</f>
        <v>28.6</v>
      </c>
      <c r="R7" s="2" vm="239">
        <f>CUBEVALUE("ThisWorkbookDataModel",$E7,R$5)</f>
        <v>26.9</v>
      </c>
      <c r="S7" s="2" vm="161">
        <f>CUBEVALUE("ThisWorkbookDataModel",$E7,S$5)</f>
        <v>9.6</v>
      </c>
      <c r="T7" s="2" vm="232">
        <f>CUBEVALUE("ThisWorkbookDataModel",$E7,T$3)</f>
        <v>145.07666666666665</v>
      </c>
      <c r="U7" s="2" vm="224">
        <f>CUBEVALUE("ThisWorkbookDataModel",$E7,U$3)</f>
        <v>4.46</v>
      </c>
      <c r="V7" s="2" vm="218">
        <f>CUBEVALUE("ThisWorkbookDataModel",$E7,V$3)</f>
        <v>30.13</v>
      </c>
      <c r="W7" s="2" vm="235">
        <f>CUBEVALUE("ThisWorkbookDataModel",$E7,W$3)</f>
        <v>49.096666666666671</v>
      </c>
      <c r="X7" s="2" vm="220">
        <f>CUBEVALUE("ThisWorkbookDataModel",$E7,X$3)</f>
        <v>25.249999999999996</v>
      </c>
      <c r="Y7" s="2" vm="226">
        <f>CUBEVALUE("ThisWorkbookDataModel",$E7,Y$3)</f>
        <v>27.16</v>
      </c>
      <c r="Z7" s="2" vm="238">
        <f>CUBEVALUE("ThisWorkbookDataModel",$E7,Z$3)</f>
        <v>8.98</v>
      </c>
      <c r="AA7" s="2" vm="228">
        <f>CUBEVALUE("ThisWorkbookDataModel",$E7,AA$3)</f>
        <v>143.5</v>
      </c>
      <c r="AB7" s="2" vm="222">
        <f>CUBEVALUE("ThisWorkbookDataModel",$E7,AB$3)</f>
        <v>5.3</v>
      </c>
      <c r="AC7" s="2" vm="230">
        <f>CUBEVALUE("ThisWorkbookDataModel",$E7,AC$3)</f>
        <v>17.8</v>
      </c>
      <c r="AD7" s="2" vm="240">
        <f>CUBEVALUE("ThisWorkbookDataModel",$E7,AD$3)</f>
        <v>55.3</v>
      </c>
      <c r="AE7" s="2" vm="241">
        <f>CUBEVALUE("ThisWorkbookDataModel",$E7,AE$3)</f>
        <v>28.6</v>
      </c>
      <c r="AF7" s="2" vm="157">
        <f>CUBEVALUE("ThisWorkbookDataModel",$E7,AF$3)</f>
        <v>26.9</v>
      </c>
      <c r="AG7" s="2" vm="233">
        <f>CUBEVALUE("ThisWorkbookDataModel",$E7,AG$3)</f>
        <v>9.6</v>
      </c>
    </row>
    <row r="8" spans="1:33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x14ac:dyDescent="0.25">
      <c r="A9" t="str" vm="15">
        <f>CUBEMEMBER("ThisWorkbookDataModel","[2026_HR01].[Kostenarten].&amp;[Sachaufwand]")</f>
        <v>Sachaufwand</v>
      </c>
      <c r="B9" t="str" vm="16">
        <f>CUBEMEMBER("ThisWorkbookDataModel",{"[2026_HR01].[Kostenarten].&amp;[Sachaufwand]","[2026_HR01].[Projektgruppe].&amp;[sichere Projekte]"})</f>
        <v>sichere Projekte</v>
      </c>
      <c r="C9" t="str" vm="17">
        <f>CUBEMEMBER("ThisWorkbookDataModel",{"[2026_HR01].[Kostenarten].&amp;[Sachaufwand]","[2026_HR01].[Projektgruppe].&amp;[sichere Projekte]","[2026_HR01].[Kategorie].&amp;[Forschungsprojekte]"})</f>
        <v>Forschungsprojekte</v>
      </c>
      <c r="D9" t="str" vm="18">
        <f>CUBEMEMBER("ThisWorkbookDataModel",{"[2026_HR01].[Kostenarten].&amp;[Sachaufwand]","[2026_HR01].[Projektgruppe].&amp;[sichere Projekte]","[2026_HR01].[Kategorie].&amp;[Forschungsprojekte]","[2026_HR01].[Bezeichnung].&amp;[Energie/Wasser]"})</f>
        <v>Energie/Wasser</v>
      </c>
      <c r="E9" t="str" vm="102">
        <f>CUBEMEMBER("ThisWorkbookDataModel",{"[2026_HR01].[Kostenarten].&amp;[Sachaufwand]","[2026_HR01].[Projektgruppe].&amp;[sichere Projekte]","[2026_HR01].[Kategorie].&amp;[Forschungsprojekte]","[2026_HR01].[Bezeichnung].&amp;[Energie/Wasser]","[2026_HR01].[Haushalt].&amp;[K]"})</f>
        <v>K</v>
      </c>
      <c r="F9" s="1" vm="209">
        <f>CUBEVALUE("ThisWorkbookDataModel",$E9,F$5)</f>
        <v>0</v>
      </c>
      <c r="G9" s="1" vm="203">
        <f>CUBEVALUE("ThisWorkbookDataModel",$E9,G$5)</f>
        <v>0</v>
      </c>
      <c r="H9" s="1" vm="204">
        <f>CUBEVALUE("ThisWorkbookDataModel",$E9,H$5)</f>
        <v>0</v>
      </c>
      <c r="I9" s="1" vm="140">
        <f>CUBEVALUE("ThisWorkbookDataModel",$E9,I$5)</f>
        <v>0</v>
      </c>
      <c r="J9" s="1" vm="195">
        <f>CUBEVALUE("ThisWorkbookDataModel",$E9,J$5)</f>
        <v>0</v>
      </c>
      <c r="K9" s="1" vm="196">
        <f>CUBEVALUE("ThisWorkbookDataModel",$E9,K$5)</f>
        <v>0</v>
      </c>
      <c r="L9" s="1" vm="197">
        <f>CUBEVALUE("ThisWorkbookDataModel",$E9,L$5)</f>
        <v>0</v>
      </c>
      <c r="M9" s="1" vm="207">
        <f>CUBEVALUE("ThisWorkbookDataModel",$E9,M$5)</f>
        <v>5900</v>
      </c>
      <c r="N9" s="1" vm="214">
        <f>CUBEVALUE("ThisWorkbookDataModel",$E9,N$5)</f>
        <v>0</v>
      </c>
      <c r="O9" s="1" vm="199">
        <f>CUBEVALUE("ThisWorkbookDataModel",$E9,O$5)</f>
        <v>0</v>
      </c>
      <c r="P9" s="1" vm="200">
        <f>CUBEVALUE("ThisWorkbookDataModel",$E9,P$5)</f>
        <v>0</v>
      </c>
      <c r="Q9" s="1" vm="153">
        <f>CUBEVALUE("ThisWorkbookDataModel",$E9,Q$5)</f>
        <v>5900</v>
      </c>
      <c r="R9" s="1" vm="202">
        <f>CUBEVALUE("ThisWorkbookDataModel",$E9,R$5)</f>
        <v>0</v>
      </c>
      <c r="S9" s="1" vm="148">
        <f>CUBEVALUE("ThisWorkbookDataModel",$E9,S$5)</f>
        <v>0</v>
      </c>
      <c r="T9" s="1" vm="211">
        <f>CUBEVALUE("ThisWorkbookDataModel",$E9,T$3)</f>
        <v>0</v>
      </c>
      <c r="U9" s="1" vm="205">
        <f>CUBEVALUE("ThisWorkbookDataModel",$E9,U$3)</f>
        <v>0</v>
      </c>
      <c r="V9" s="1" vm="206">
        <f>CUBEVALUE("ThisWorkbookDataModel",$E9,V$3)</f>
        <v>0</v>
      </c>
      <c r="W9" s="1" vm="213">
        <f>CUBEVALUE("ThisWorkbookDataModel",$E9,W$3)</f>
        <v>0</v>
      </c>
      <c r="X9" s="1" vm="198">
        <f>CUBEVALUE("ThisWorkbookDataModel",$E9,X$3)</f>
        <v>0</v>
      </c>
      <c r="Y9" s="1" vm="208">
        <f>CUBEVALUE("ThisWorkbookDataModel",$E9,Y$3)</f>
        <v>0</v>
      </c>
      <c r="Z9" s="1" vm="215">
        <f>CUBEVALUE("ThisWorkbookDataModel",$E9,Z$3)</f>
        <v>0</v>
      </c>
      <c r="AA9" s="1" vm="216">
        <f>CUBEVALUE("ThisWorkbookDataModel",$E9,AA$3)</f>
        <v>5900</v>
      </c>
      <c r="AB9" s="1" vm="156">
        <f>CUBEVALUE("ThisWorkbookDataModel",$E9,AB$3)</f>
        <v>0</v>
      </c>
      <c r="AC9" s="1" vm="201">
        <f>CUBEVALUE("ThisWorkbookDataModel",$E9,AC$3)</f>
        <v>0</v>
      </c>
      <c r="AD9" s="1" vm="150">
        <f>CUBEVALUE("ThisWorkbookDataModel",$E9,AD$3)</f>
        <v>0</v>
      </c>
      <c r="AE9" s="1" vm="210">
        <f>CUBEVALUE("ThisWorkbookDataModel",$E9,AE$3)</f>
        <v>5900</v>
      </c>
      <c r="AF9" s="1" vm="143">
        <f>CUBEVALUE("ThisWorkbookDataModel",$E9,AF$3)</f>
        <v>0</v>
      </c>
      <c r="AG9" s="1" vm="212">
        <f>CUBEVALUE("ThisWorkbookDataModel",$E9,AG$3)</f>
        <v>0</v>
      </c>
    </row>
    <row r="10" spans="1:33" x14ac:dyDescent="0.25">
      <c r="A10" t="str" vm="15">
        <f>CUBEMEMBER("ThisWorkbookDataModel","[2026_HR01].[Kostenarten].&amp;[Sachaufwand]")</f>
        <v>Sachaufwand</v>
      </c>
      <c r="B10" t="str" vm="16">
        <f>CUBEMEMBER("ThisWorkbookDataModel",{"[2026_HR01].[Kostenarten].&amp;[Sachaufwand]","[2026_HR01].[Projektgruppe].&amp;[sichere Projekte]"})</f>
        <v>sichere Projekte</v>
      </c>
      <c r="C10" t="str" vm="17">
        <f>CUBEMEMBER("ThisWorkbookDataModel",{"[2026_HR01].[Kostenarten].&amp;[Sachaufwand]","[2026_HR01].[Projektgruppe].&amp;[sichere Projekte]","[2026_HR01].[Kategorie].&amp;[Forschungsprojekte]"})</f>
        <v>Forschungsprojekte</v>
      </c>
      <c r="D10" t="str" vm="40">
        <f>CUBEMEMBER("ThisWorkbookDataModel",{"[2026_HR01].[Kostenarten].&amp;[Sachaufwand]","[2026_HR01].[Projektgruppe].&amp;[sichere Projekte]","[2026_HR01].[Kategorie].&amp;[Forschungsprojekte]","[2026_HR01].[Bezeichnung].&amp;[Reisen]"})</f>
        <v>Reisen</v>
      </c>
      <c r="E10" t="str" vm="99">
        <f>CUBEMEMBER("ThisWorkbookDataModel",{"[2026_HR01].[Kostenarten].&amp;[Sachaufwand]","[2026_HR01].[Projektgruppe].&amp;[sichere Projekte]","[2026_HR01].[Kategorie].&amp;[Forschungsprojekte]","[2026_HR01].[Bezeichnung].&amp;[Reisen]","[2026_HR01].[Haushalt].&amp;[K]"})</f>
        <v>K</v>
      </c>
      <c r="F10" s="1" vm="106">
        <f>CUBEVALUE("ThisWorkbookDataModel",$E10,F$5)</f>
        <v>191000</v>
      </c>
      <c r="G10" s="1" vm="115">
        <f>CUBEVALUE("ThisWorkbookDataModel",$E10,G$5)</f>
        <v>0</v>
      </c>
      <c r="H10" s="1" vm="131">
        <f>CUBEVALUE("ThisWorkbookDataModel",$E10,H$5)</f>
        <v>10000</v>
      </c>
      <c r="I10" s="1" vm="114">
        <f>CUBEVALUE("ThisWorkbookDataModel",$E10,I$5)</f>
        <v>107000</v>
      </c>
      <c r="J10" s="1" vm="105">
        <f>CUBEVALUE("ThisWorkbookDataModel",$E10,J$5)</f>
        <v>10000</v>
      </c>
      <c r="K10" s="1" vm="160">
        <f>CUBEVALUE("ThisWorkbookDataModel",$E10,K$5)</f>
        <v>50000</v>
      </c>
      <c r="L10" s="1" vm="110">
        <f>CUBEVALUE("ThisWorkbookDataModel",$E10,L$5)</f>
        <v>14000</v>
      </c>
      <c r="M10" s="1" vm="109">
        <f>CUBEVALUE("ThisWorkbookDataModel",$E10,M$5)</f>
        <v>217800</v>
      </c>
      <c r="N10" s="1" vm="108">
        <f>CUBEVALUE("ThisWorkbookDataModel",$E10,N$5)</f>
        <v>0</v>
      </c>
      <c r="O10" s="1" vm="119">
        <f>CUBEVALUE("ThisWorkbookDataModel",$E10,O$5)</f>
        <v>15000</v>
      </c>
      <c r="P10" s="1" vm="118">
        <f>CUBEVALUE("ThisWorkbookDataModel",$E10,P$5)</f>
        <v>103500</v>
      </c>
      <c r="Q10" s="1" vm="139">
        <f>CUBEVALUE("ThisWorkbookDataModel",$E10,Q$5)</f>
        <v>26000</v>
      </c>
      <c r="R10" s="1" vm="136">
        <f>CUBEVALUE("ThisWorkbookDataModel",$E10,R$5)</f>
        <v>55000</v>
      </c>
      <c r="S10" s="1" vm="133">
        <f>CUBEVALUE("ThisWorkbookDataModel",$E10,S$5)</f>
        <v>18300</v>
      </c>
      <c r="T10" s="1" vm="130">
        <f>CUBEVALUE("ThisWorkbookDataModel",$E10,T$3)</f>
        <v>191000</v>
      </c>
      <c r="U10" s="1" vm="113">
        <f>CUBEVALUE("ThisWorkbookDataModel",$E10,U$3)</f>
        <v>0</v>
      </c>
      <c r="V10" s="1" vm="104">
        <f>CUBEVALUE("ThisWorkbookDataModel",$E10,V$3)</f>
        <v>10000</v>
      </c>
      <c r="W10" s="1" vm="111">
        <f>CUBEVALUE("ThisWorkbookDataModel",$E10,W$3)</f>
        <v>107000</v>
      </c>
      <c r="X10" s="1" vm="125">
        <f>CUBEVALUE("ThisWorkbookDataModel",$E10,X$3)</f>
        <v>10000</v>
      </c>
      <c r="Y10" s="1" vm="152">
        <f>CUBEVALUE("ThisWorkbookDataModel",$E10,Y$3)</f>
        <v>50000</v>
      </c>
      <c r="Z10" s="1" vm="121">
        <f>CUBEVALUE("ThisWorkbookDataModel",$E10,Z$3)</f>
        <v>14000</v>
      </c>
      <c r="AA10" s="1" vm="147">
        <f>CUBEVALUE("ThisWorkbookDataModel",$E10,AA$3)</f>
        <v>217800</v>
      </c>
      <c r="AB10" s="1" vm="107">
        <f>CUBEVALUE("ThisWorkbookDataModel",$E10,AB$3)</f>
        <v>0</v>
      </c>
      <c r="AC10" s="1" vm="117">
        <f>CUBEVALUE("ThisWorkbookDataModel",$E10,AC$3)</f>
        <v>15000</v>
      </c>
      <c r="AD10" s="1" vm="116">
        <f>CUBEVALUE("ThisWorkbookDataModel",$E10,AD$3)</f>
        <v>103500</v>
      </c>
      <c r="AE10" s="1" vm="132">
        <f>CUBEVALUE("ThisWorkbookDataModel",$E10,AE$3)</f>
        <v>26000</v>
      </c>
      <c r="AF10" s="1" vm="129">
        <f>CUBEVALUE("ThisWorkbookDataModel",$E10,AF$3)</f>
        <v>55000</v>
      </c>
      <c r="AG10" s="1" vm="112">
        <f>CUBEVALUE("ThisWorkbookDataModel",$E10,AG$3)</f>
        <v>18300</v>
      </c>
    </row>
    <row r="11" spans="1:33" x14ac:dyDescent="0.25">
      <c r="A11" t="str" vm="15">
        <f>CUBEMEMBER("ThisWorkbookDataModel","[2026_HR01].[Kostenarten].&amp;[Sachaufwand]")</f>
        <v>Sachaufwand</v>
      </c>
      <c r="B11" t="str" vm="16">
        <f>CUBEMEMBER("ThisWorkbookDataModel",{"[2026_HR01].[Kostenarten].&amp;[Sachaufwand]","[2026_HR01].[Projektgruppe].&amp;[sichere Projekte]"})</f>
        <v>sichere Projekte</v>
      </c>
      <c r="C11" t="str" vm="17">
        <f>CUBEMEMBER("ThisWorkbookDataModel",{"[2026_HR01].[Kostenarten].&amp;[Sachaufwand]","[2026_HR01].[Projektgruppe].&amp;[sichere Projekte]","[2026_HR01].[Kategorie].&amp;[Forschungsprojekte]"})</f>
        <v>Forschungsprojekte</v>
      </c>
      <c r="D11" t="str" vm="28">
        <f>CUBEMEMBER("ThisWorkbookDataModel",{"[2026_HR01].[Kostenarten].&amp;[Sachaufwand]","[2026_HR01].[Projektgruppe].&amp;[sichere Projekte]","[2026_HR01].[Kategorie].&amp;[Forschungsprojekte]","[2026_HR01].[Bezeichnung].&amp;[Roh-/Hilfs-/Betriebsstoffe]"})</f>
        <v>Roh-/Hilfs-/Betriebsstoffe</v>
      </c>
      <c r="E11" t="str" vm="100">
        <f>CUBEMEMBER("ThisWorkbookDataModel",{"[2026_HR01].[Kostenarten].&amp;[Sachaufwand]","[2026_HR01].[Projektgruppe].&amp;[sichere Projekte]","[2026_HR01].[Kategorie].&amp;[Forschungsprojekte]","[2026_HR01].[Bezeichnung].&amp;[Roh-/Hilfs-/Betriebsstoffe]","[2026_HR01].[Haushalt].&amp;[K]"})</f>
        <v>K</v>
      </c>
      <c r="F11" s="1" vm="171">
        <f>CUBEVALUE("ThisWorkbookDataModel",$E11,F$5)</f>
        <v>10526000</v>
      </c>
      <c r="G11" s="1" vm="174">
        <f>CUBEVALUE("ThisWorkbookDataModel",$E11,G$5)</f>
        <v>0</v>
      </c>
      <c r="H11" s="1" vm="155">
        <f>CUBEVALUE("ThisWorkbookDataModel",$E11,H$5)</f>
        <v>1330000</v>
      </c>
      <c r="I11" s="1" vm="123">
        <f>CUBEVALUE("ThisWorkbookDataModel",$E11,I$5)</f>
        <v>7581000</v>
      </c>
      <c r="J11" s="1" vm="149">
        <f>CUBEVALUE("ThisWorkbookDataModel",$E11,J$5)</f>
        <v>30000</v>
      </c>
      <c r="K11" s="1" vm="146">
        <f>CUBEVALUE("ThisWorkbookDataModel",$E11,K$5)</f>
        <v>1450000</v>
      </c>
      <c r="L11" s="1" vm="162">
        <f>CUBEVALUE("ThisWorkbookDataModel",$E11,L$5)</f>
        <v>135000</v>
      </c>
      <c r="M11" s="1" vm="163">
        <f>CUBEVALUE("ThisWorkbookDataModel",$E11,M$5)</f>
        <v>10483300</v>
      </c>
      <c r="N11" s="1" vm="169">
        <f>CUBEVALUE("ThisWorkbookDataModel",$E11,N$5)</f>
        <v>0</v>
      </c>
      <c r="O11" s="1" vm="164">
        <f>CUBEVALUE("ThisWorkbookDataModel",$E11,O$5)</f>
        <v>1380000</v>
      </c>
      <c r="P11" s="1" vm="128">
        <f>CUBEVALUE("ThisWorkbookDataModel",$E11,P$5)</f>
        <v>7281000</v>
      </c>
      <c r="Q11" s="1" vm="165">
        <f>CUBEVALUE("ThisWorkbookDataModel",$E11,Q$5)</f>
        <v>37000</v>
      </c>
      <c r="R11" s="1" vm="172">
        <f>CUBEVALUE("ThisWorkbookDataModel",$E11,R$5)</f>
        <v>1650000</v>
      </c>
      <c r="S11" s="1" vm="159">
        <f>CUBEVALUE("ThisWorkbookDataModel",$E11,S$5)</f>
        <v>135300</v>
      </c>
      <c r="T11" s="1" vm="124">
        <f>CUBEVALUE("ThisWorkbookDataModel",$E11,T$3)</f>
        <v>10526000</v>
      </c>
      <c r="U11" s="1" vm="122">
        <f>CUBEVALUE("ThisWorkbookDataModel",$E11,U$3)</f>
        <v>0</v>
      </c>
      <c r="V11" s="1" vm="120">
        <f>CUBEVALUE("ThisWorkbookDataModel",$E11,V$3)</f>
        <v>1330000</v>
      </c>
      <c r="W11" s="1" vm="145">
        <f>CUBEVALUE("ThisWorkbookDataModel",$E11,W$3)</f>
        <v>7581000</v>
      </c>
      <c r="X11" s="1" vm="142">
        <f>CUBEVALUE("ThisWorkbookDataModel",$E11,X$3)</f>
        <v>30000</v>
      </c>
      <c r="Y11" s="1" vm="138">
        <f>CUBEVALUE("ThisWorkbookDataModel",$E11,Y$3)</f>
        <v>1450000</v>
      </c>
      <c r="Z11" s="1" vm="135">
        <f>CUBEVALUE("ThisWorkbookDataModel",$E11,Z$3)</f>
        <v>135000</v>
      </c>
      <c r="AA11" s="1" vm="170">
        <f>CUBEVALUE("ThisWorkbookDataModel",$E11,AA$3)</f>
        <v>10483300</v>
      </c>
      <c r="AB11" s="1" vm="127">
        <f>CUBEVALUE("ThisWorkbookDataModel",$E11,AB$3)</f>
        <v>0</v>
      </c>
      <c r="AC11" s="1" vm="166">
        <f>CUBEVALUE("ThisWorkbookDataModel",$E11,AC$3)</f>
        <v>1380000</v>
      </c>
      <c r="AD11" s="1" vm="173">
        <f>CUBEVALUE("ThisWorkbookDataModel",$E11,AD$3)</f>
        <v>7281000</v>
      </c>
      <c r="AE11" s="1" vm="126">
        <f>CUBEVALUE("ThisWorkbookDataModel",$E11,AE$3)</f>
        <v>37000</v>
      </c>
      <c r="AF11" s="1" vm="167">
        <f>CUBEVALUE("ThisWorkbookDataModel",$E11,AF$3)</f>
        <v>1650000</v>
      </c>
      <c r="AG11" s="1" vm="168">
        <f>CUBEVALUE("ThisWorkbookDataModel",$E11,AG$3)</f>
        <v>135300</v>
      </c>
    </row>
    <row r="12" spans="1:33" x14ac:dyDescent="0.25"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x14ac:dyDescent="0.25">
      <c r="A13" t="str" vm="35">
        <f>CUBEMEMBER("ThisWorkbookDataModel","[2026_HR01].[Kostenarten].[All]","Gesamtergebnis")</f>
        <v>Gesamtergebnis</v>
      </c>
      <c r="F13" s="1" vm="60">
        <f>CUBEVALUE("ThisWorkbookDataModel",$A13,F$5)</f>
        <v>10717159.738333266</v>
      </c>
      <c r="G13" s="1" vm="48">
        <f>CUBEVALUE("ThisWorkbookDataModel",$A13,G$5)</f>
        <v>4.46</v>
      </c>
      <c r="H13" s="1" vm="44">
        <f>CUBEVALUE("ThisWorkbookDataModel",$A13,H$5)</f>
        <v>1340032.3400000001</v>
      </c>
      <c r="I13" s="1" vm="51">
        <f>CUBEVALUE("ThisWorkbookDataModel",$A13,I$5)</f>
        <v>7688055.5683332663</v>
      </c>
      <c r="J13" s="1" vm="52">
        <f>CUBEVALUE("ThisWorkbookDataModel",$A13,J$5)</f>
        <v>40028.720000000001</v>
      </c>
      <c r="K13" s="1" vm="62">
        <f>CUBEVALUE("ThisWorkbookDataModel",$A13,K$5)</f>
        <v>1500027.43</v>
      </c>
      <c r="L13" s="1" vm="53">
        <f>CUBEVALUE("ThisWorkbookDataModel",$A13,L$5)</f>
        <v>149011.22</v>
      </c>
      <c r="M13" s="1" vm="64">
        <f>CUBEVALUE("ThisWorkbookDataModel",$A13,M$5)</f>
        <v>10707161.371666599</v>
      </c>
      <c r="N13" s="1" vm="66">
        <f>CUBEVALUE("ThisWorkbookDataModel",$A13,N$5)</f>
        <v>5.7</v>
      </c>
      <c r="O13" s="1" vm="54">
        <f>CUBEVALUE("ThisWorkbookDataModel",$A13,O$5)</f>
        <v>1395020.4</v>
      </c>
      <c r="P13" s="1" vm="68">
        <f>CUBEVALUE("ThisWorkbookDataModel",$A13,P$5)</f>
        <v>7384561.7716666004</v>
      </c>
      <c r="Q13" s="1" vm="45">
        <f>CUBEVALUE("ThisWorkbookDataModel",$A13,Q$5)</f>
        <v>68933.899999999994</v>
      </c>
      <c r="R13" s="1" vm="56">
        <f>CUBEVALUE("ThisWorkbookDataModel",$A13,R$5)</f>
        <v>1705027.3</v>
      </c>
      <c r="S13" s="1" vm="57">
        <f>CUBEVALUE("ThisWorkbookDataModel",$A13,S$5)</f>
        <v>153612.29999999999</v>
      </c>
      <c r="T13" s="1" vm="58">
        <f>CUBEVALUE("ThisWorkbookDataModel",$A13,T$3)</f>
        <v>10717159.738333266</v>
      </c>
      <c r="U13" s="1" vm="59">
        <f>CUBEVALUE("ThisWorkbookDataModel",$A13,U$3)</f>
        <v>4.46</v>
      </c>
      <c r="V13" s="1" vm="61">
        <f>CUBEVALUE("ThisWorkbookDataModel",$A13,V$3)</f>
        <v>1340032.3400000001</v>
      </c>
      <c r="W13" s="1" vm="63">
        <f>CUBEVALUE("ThisWorkbookDataModel",$A13,W$3)</f>
        <v>7688055.5683332663</v>
      </c>
      <c r="X13" s="1" vm="46">
        <f>CUBEVALUE("ThisWorkbookDataModel",$A13,X$3)</f>
        <v>40028.720000000001</v>
      </c>
      <c r="Y13" s="1" vm="65">
        <f>CUBEVALUE("ThisWorkbookDataModel",$A13,Y$3)</f>
        <v>1500027.43</v>
      </c>
      <c r="Z13" s="1" vm="67">
        <f>CUBEVALUE("ThisWorkbookDataModel",$A13,Z$3)</f>
        <v>149011.22</v>
      </c>
      <c r="AA13" s="1" vm="47">
        <f>CUBEVALUE("ThisWorkbookDataModel",$A13,AA$3)</f>
        <v>10707161.371666599</v>
      </c>
      <c r="AB13" s="1" vm="69">
        <f>CUBEVALUE("ThisWorkbookDataModel",$A13,AB$3)</f>
        <v>5.7</v>
      </c>
      <c r="AC13" s="1" vm="49">
        <f>CUBEVALUE("ThisWorkbookDataModel",$A13,AC$3)</f>
        <v>1395020.4</v>
      </c>
      <c r="AD13" s="1" vm="55">
        <f>CUBEVALUE("ThisWorkbookDataModel",$A13,AD$3)</f>
        <v>7384561.7716666004</v>
      </c>
      <c r="AE13" s="1" vm="70">
        <f>CUBEVALUE("ThisWorkbookDataModel",$A13,AE$3)</f>
        <v>68933.899999999994</v>
      </c>
      <c r="AF13" s="1" vm="50">
        <f>CUBEVALUE("ThisWorkbookDataModel",$A13,AF$3)</f>
        <v>1705027.3</v>
      </c>
      <c r="AG13" s="1" vm="71">
        <f>CUBEVALUE("ThisWorkbookDataModel",$A13,AG$3)</f>
        <v>153612.29999999999</v>
      </c>
    </row>
  </sheetData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BA341-C494-460C-8852-C62F106F0473}">
  <sheetPr>
    <tabColor theme="6" tint="0.59999389629810485"/>
  </sheetPr>
  <dimension ref="A2:U11"/>
  <sheetViews>
    <sheetView showGridLines="0" workbookViewId="0">
      <selection activeCell="A2" sqref="A2:G3"/>
    </sheetView>
  </sheetViews>
  <sheetFormatPr baseColWidth="10" defaultRowHeight="15" x14ac:dyDescent="0.25"/>
  <cols>
    <col min="1" max="1" width="16" bestFit="1" customWidth="1"/>
    <col min="2" max="2" width="22.28515625" bestFit="1" customWidth="1"/>
    <col min="3" max="5" width="23.42578125" bestFit="1" customWidth="1"/>
    <col min="6" max="6" width="46.140625" bestFit="1" customWidth="1"/>
    <col min="7" max="7" width="11.28515625" bestFit="1" customWidth="1"/>
    <col min="8" max="8" width="12.42578125" bestFit="1" customWidth="1"/>
    <col min="9" max="14" width="22.28515625" bestFit="1" customWidth="1"/>
    <col min="15" max="21" width="23.28515625" bestFit="1" customWidth="1"/>
    <col min="22" max="27" width="30.42578125" bestFit="1" customWidth="1"/>
    <col min="28" max="34" width="31.5703125" bestFit="1" customWidth="1"/>
    <col min="35" max="35" width="6" bestFit="1" customWidth="1"/>
    <col min="36" max="36" width="8" bestFit="1" customWidth="1"/>
    <col min="37" max="37" width="6" bestFit="1" customWidth="1"/>
    <col min="38" max="38" width="11.5703125" bestFit="1" customWidth="1"/>
    <col min="39" max="39" width="8" bestFit="1" customWidth="1"/>
    <col min="40" max="41" width="6" bestFit="1" customWidth="1"/>
    <col min="42" max="42" width="8" bestFit="1" customWidth="1"/>
    <col min="43" max="43" width="10.5703125" bestFit="1" customWidth="1"/>
    <col min="44" max="45" width="6" bestFit="1" customWidth="1"/>
    <col min="46" max="46" width="5" bestFit="1" customWidth="1"/>
    <col min="47" max="47" width="7" bestFit="1" customWidth="1"/>
    <col min="48" max="48" width="8" bestFit="1" customWidth="1"/>
    <col min="49" max="49" width="6" bestFit="1" customWidth="1"/>
    <col min="50" max="50" width="7" bestFit="1" customWidth="1"/>
    <col min="51" max="51" width="15.85546875" bestFit="1" customWidth="1"/>
  </cols>
  <sheetData>
    <row r="2" spans="1:21" x14ac:dyDescent="0.25">
      <c r="H2" s="11" t="s">
        <v>72</v>
      </c>
    </row>
    <row r="3" spans="1:21" x14ac:dyDescent="0.25">
      <c r="A3" s="11" t="s">
        <v>36</v>
      </c>
      <c r="B3" s="11" t="s">
        <v>0</v>
      </c>
      <c r="C3" s="11" t="s">
        <v>73</v>
      </c>
      <c r="D3" s="11" t="s">
        <v>74</v>
      </c>
      <c r="E3" s="11" t="s">
        <v>75</v>
      </c>
      <c r="F3" s="11" t="s">
        <v>76</v>
      </c>
      <c r="G3" s="11" t="s">
        <v>77</v>
      </c>
      <c r="H3" t="s">
        <v>29</v>
      </c>
      <c r="I3" t="s">
        <v>46</v>
      </c>
      <c r="J3" t="s">
        <v>48</v>
      </c>
      <c r="K3" t="s">
        <v>50</v>
      </c>
      <c r="L3" t="s">
        <v>52</v>
      </c>
      <c r="M3" t="s">
        <v>54</v>
      </c>
      <c r="N3" t="s">
        <v>56</v>
      </c>
      <c r="O3" t="s">
        <v>58</v>
      </c>
      <c r="P3" t="s">
        <v>60</v>
      </c>
      <c r="Q3" t="s">
        <v>61</v>
      </c>
      <c r="R3" t="s">
        <v>62</v>
      </c>
      <c r="S3" t="s">
        <v>63</v>
      </c>
      <c r="T3" t="s">
        <v>64</v>
      </c>
      <c r="U3" t="s">
        <v>65</v>
      </c>
    </row>
    <row r="4" spans="1:21" x14ac:dyDescent="0.25">
      <c r="A4" t="s">
        <v>44</v>
      </c>
      <c r="B4" t="s">
        <v>43</v>
      </c>
      <c r="C4" t="s">
        <v>24</v>
      </c>
      <c r="D4" t="s">
        <v>27</v>
      </c>
      <c r="E4" t="s">
        <v>23</v>
      </c>
      <c r="F4" t="s">
        <v>22</v>
      </c>
      <c r="G4" t="s">
        <v>71</v>
      </c>
      <c r="H4" s="1">
        <v>14.661666599999998</v>
      </c>
      <c r="I4" s="1">
        <v>0</v>
      </c>
      <c r="J4" s="1">
        <v>2.21</v>
      </c>
      <c r="K4" s="1">
        <v>6.4716665999999989</v>
      </c>
      <c r="L4" s="1">
        <v>3.4699999999999998</v>
      </c>
      <c r="M4" s="1">
        <v>0.27</v>
      </c>
      <c r="N4" s="1">
        <v>2.2399999999999998</v>
      </c>
      <c r="O4" s="1">
        <v>17.871666600000001</v>
      </c>
      <c r="P4" s="1">
        <v>0.4</v>
      </c>
      <c r="Q4" s="1">
        <v>2.6</v>
      </c>
      <c r="R4" s="1">
        <v>6.4716665999999989</v>
      </c>
      <c r="S4" s="1">
        <v>5.3</v>
      </c>
      <c r="T4" s="1">
        <v>0.4</v>
      </c>
      <c r="U4" s="1">
        <v>2.7</v>
      </c>
    </row>
    <row r="5" spans="1:21" x14ac:dyDescent="0.25">
      <c r="A5" t="s">
        <v>44</v>
      </c>
      <c r="B5" t="s">
        <v>43</v>
      </c>
      <c r="C5" t="s">
        <v>24</v>
      </c>
      <c r="D5" t="s">
        <v>27</v>
      </c>
      <c r="E5" t="s">
        <v>26</v>
      </c>
      <c r="F5" t="s">
        <v>25</v>
      </c>
      <c r="G5" t="s">
        <v>71</v>
      </c>
      <c r="H5" s="1">
        <v>145.07666666666665</v>
      </c>
      <c r="I5" s="1">
        <v>4.46</v>
      </c>
      <c r="J5" s="1">
        <v>30.13</v>
      </c>
      <c r="K5" s="1">
        <v>49.096666666666671</v>
      </c>
      <c r="L5" s="1">
        <v>25.249999999999996</v>
      </c>
      <c r="M5" s="1">
        <v>27.16</v>
      </c>
      <c r="N5" s="1">
        <v>8.98</v>
      </c>
      <c r="O5" s="1">
        <v>143.5</v>
      </c>
      <c r="P5" s="1">
        <v>5.3</v>
      </c>
      <c r="Q5" s="1">
        <v>17.8</v>
      </c>
      <c r="R5" s="1">
        <v>55.3</v>
      </c>
      <c r="S5" s="1">
        <v>28.6</v>
      </c>
      <c r="T5" s="1">
        <v>26.9</v>
      </c>
      <c r="U5" s="1">
        <v>9.6</v>
      </c>
    </row>
    <row r="6" spans="1:21" x14ac:dyDescent="0.25"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A7" t="s">
        <v>44</v>
      </c>
      <c r="B7" t="s">
        <v>43</v>
      </c>
      <c r="C7" t="s">
        <v>17</v>
      </c>
      <c r="D7" t="s">
        <v>18</v>
      </c>
      <c r="E7" t="s">
        <v>15</v>
      </c>
      <c r="F7" t="s">
        <v>19</v>
      </c>
      <c r="G7" t="s">
        <v>71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5900</v>
      </c>
      <c r="P7" s="1">
        <v>0</v>
      </c>
      <c r="Q7" s="1">
        <v>0</v>
      </c>
      <c r="R7" s="1">
        <v>0</v>
      </c>
      <c r="S7" s="1">
        <v>5900</v>
      </c>
      <c r="T7" s="1">
        <v>0</v>
      </c>
      <c r="U7" s="1">
        <v>0</v>
      </c>
    </row>
    <row r="8" spans="1:21" x14ac:dyDescent="0.25">
      <c r="A8" t="s">
        <v>44</v>
      </c>
      <c r="B8" t="s">
        <v>43</v>
      </c>
      <c r="C8" t="s">
        <v>17</v>
      </c>
      <c r="D8" t="s">
        <v>18</v>
      </c>
      <c r="E8" t="s">
        <v>15</v>
      </c>
      <c r="F8" t="s">
        <v>20</v>
      </c>
      <c r="G8" t="s">
        <v>71</v>
      </c>
      <c r="H8" s="1">
        <v>191000</v>
      </c>
      <c r="I8" s="1">
        <v>0</v>
      </c>
      <c r="J8" s="1">
        <v>10000</v>
      </c>
      <c r="K8" s="1">
        <v>107000</v>
      </c>
      <c r="L8" s="1">
        <v>10000</v>
      </c>
      <c r="M8" s="1">
        <v>50000</v>
      </c>
      <c r="N8" s="1">
        <v>14000</v>
      </c>
      <c r="O8" s="1">
        <v>217800</v>
      </c>
      <c r="P8" s="1">
        <v>0</v>
      </c>
      <c r="Q8" s="1">
        <v>15000</v>
      </c>
      <c r="R8" s="1">
        <v>103500</v>
      </c>
      <c r="S8" s="1">
        <v>26000</v>
      </c>
      <c r="T8" s="1">
        <v>55000</v>
      </c>
      <c r="U8" s="1">
        <v>18300</v>
      </c>
    </row>
    <row r="9" spans="1:21" x14ac:dyDescent="0.25">
      <c r="A9" t="s">
        <v>44</v>
      </c>
      <c r="B9" t="s">
        <v>43</v>
      </c>
      <c r="C9" t="s">
        <v>17</v>
      </c>
      <c r="D9" t="s">
        <v>18</v>
      </c>
      <c r="E9" t="s">
        <v>15</v>
      </c>
      <c r="F9" t="s">
        <v>21</v>
      </c>
      <c r="G9" t="s">
        <v>71</v>
      </c>
      <c r="H9" s="1">
        <v>10526000</v>
      </c>
      <c r="I9" s="1">
        <v>0</v>
      </c>
      <c r="J9" s="1">
        <v>1330000</v>
      </c>
      <c r="K9" s="1">
        <v>7581000</v>
      </c>
      <c r="L9" s="1">
        <v>30000</v>
      </c>
      <c r="M9" s="1">
        <v>1450000</v>
      </c>
      <c r="N9" s="1">
        <v>135000</v>
      </c>
      <c r="O9" s="1">
        <v>10483300</v>
      </c>
      <c r="P9" s="1">
        <v>0</v>
      </c>
      <c r="Q9" s="1">
        <v>1380000</v>
      </c>
      <c r="R9" s="1">
        <v>7281000</v>
      </c>
      <c r="S9" s="1">
        <v>37000</v>
      </c>
      <c r="T9" s="1">
        <v>1650000</v>
      </c>
      <c r="U9" s="1">
        <v>135300</v>
      </c>
    </row>
    <row r="10" spans="1:21" x14ac:dyDescent="0.25"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5">
      <c r="A11" t="s">
        <v>28</v>
      </c>
      <c r="H11" s="1">
        <v>10717159.738333266</v>
      </c>
      <c r="I11" s="1">
        <v>4.46</v>
      </c>
      <c r="J11" s="1">
        <v>1340032.3400000001</v>
      </c>
      <c r="K11" s="1">
        <v>7688055.5683332663</v>
      </c>
      <c r="L11" s="1">
        <v>40028.720000000001</v>
      </c>
      <c r="M11" s="1">
        <v>1500027.43</v>
      </c>
      <c r="N11" s="1">
        <v>149011.22</v>
      </c>
      <c r="O11" s="1">
        <v>10707161.371666599</v>
      </c>
      <c r="P11" s="1">
        <v>5.7</v>
      </c>
      <c r="Q11" s="1">
        <v>1395020.4</v>
      </c>
      <c r="R11" s="1">
        <v>7384561.7716666004</v>
      </c>
      <c r="S11" s="1">
        <v>68933.899999999994</v>
      </c>
      <c r="T11" s="1">
        <v>1705027.3</v>
      </c>
      <c r="U11" s="1">
        <v>153612.29999999999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5271-C974-4AA9-ACA0-3FCE0B4914E8}">
  <sheetPr>
    <tabColor theme="6" tint="0.59999389629810485"/>
  </sheetPr>
  <dimension ref="A3:U11"/>
  <sheetViews>
    <sheetView showGridLines="0" workbookViewId="0">
      <selection activeCell="G16" sqref="G16"/>
    </sheetView>
  </sheetViews>
  <sheetFormatPr baseColWidth="10" defaultRowHeight="15" x14ac:dyDescent="0.25"/>
  <cols>
    <col min="1" max="1" width="15.28515625" bestFit="1" customWidth="1"/>
    <col min="2" max="2" width="7.7109375" bestFit="1" customWidth="1"/>
    <col min="3" max="3" width="13" bestFit="1" customWidth="1"/>
    <col min="4" max="4" width="23" customWidth="1"/>
    <col min="5" max="5" width="23.42578125" bestFit="1" customWidth="1"/>
    <col min="6" max="6" width="23.5703125" bestFit="1" customWidth="1"/>
    <col min="7" max="7" width="9" bestFit="1" customWidth="1"/>
    <col min="8" max="8" width="17" bestFit="1" customWidth="1"/>
    <col min="9" max="14" width="22.28515625" bestFit="1" customWidth="1"/>
    <col min="15" max="21" width="23.28515625" bestFit="1" customWidth="1"/>
    <col min="22" max="27" width="30.42578125" bestFit="1" customWidth="1"/>
    <col min="28" max="34" width="31.5703125" bestFit="1" customWidth="1"/>
    <col min="35" max="35" width="6" bestFit="1" customWidth="1"/>
    <col min="36" max="36" width="8" bestFit="1" customWidth="1"/>
    <col min="37" max="37" width="6" bestFit="1" customWidth="1"/>
    <col min="38" max="38" width="11.5703125" bestFit="1" customWidth="1"/>
    <col min="39" max="39" width="8" bestFit="1" customWidth="1"/>
    <col min="40" max="41" width="6" bestFit="1" customWidth="1"/>
    <col min="42" max="42" width="8" bestFit="1" customWidth="1"/>
    <col min="43" max="43" width="10.5703125" bestFit="1" customWidth="1"/>
    <col min="44" max="45" width="6" bestFit="1" customWidth="1"/>
    <col min="46" max="46" width="5" bestFit="1" customWidth="1"/>
    <col min="47" max="47" width="7" bestFit="1" customWidth="1"/>
    <col min="48" max="48" width="8" bestFit="1" customWidth="1"/>
    <col min="49" max="49" width="6" bestFit="1" customWidth="1"/>
    <col min="50" max="50" width="7" bestFit="1" customWidth="1"/>
    <col min="51" max="51" width="15.85546875" bestFit="1" customWidth="1"/>
  </cols>
  <sheetData>
    <row r="3" spans="1:21" x14ac:dyDescent="0.25">
      <c r="A3" s="8" t="s">
        <v>36</v>
      </c>
      <c r="B3" s="8" t="s">
        <v>0</v>
      </c>
      <c r="C3" s="8" t="s">
        <v>73</v>
      </c>
      <c r="D3" s="8" t="s">
        <v>74</v>
      </c>
      <c r="E3" s="8" t="s">
        <v>75</v>
      </c>
      <c r="F3" s="8" t="s">
        <v>76</v>
      </c>
      <c r="G3" s="8" t="s">
        <v>77</v>
      </c>
      <c r="H3" s="8" t="str" vm="13">
        <f>CUBEMEMBER("ThisWorkbookDataModel","[Measures].[Summe von Bereich ABC]")</f>
        <v>Summe von Bereich ABC</v>
      </c>
      <c r="I3" s="8" t="str" vm="7">
        <f>CUBEMEMBER("ThisWorkbookDataModel","[Measures].[Summe von Abteilung 1]")</f>
        <v>Summe von Abteilung 1</v>
      </c>
      <c r="J3" s="8" t="str" vm="3">
        <f>CUBEMEMBER("ThisWorkbookDataModel","[Measures].[Summe von Abteilung 2]")</f>
        <v>Summe von Abteilung 2</v>
      </c>
      <c r="K3" s="8" t="str" vm="2">
        <f>CUBEMEMBER("ThisWorkbookDataModel","[Measures].[Summe von Abteilung 3]")</f>
        <v>Summe von Abteilung 3</v>
      </c>
      <c r="L3" s="8" t="str" vm="12">
        <f>CUBEMEMBER("ThisWorkbookDataModel","[Measures].[Summe von Abteilung 4]")</f>
        <v>Summe von Abteilung 4</v>
      </c>
      <c r="M3" s="8" t="str" vm="9">
        <f>CUBEMEMBER("ThisWorkbookDataModel","[Measures].[Summe von Abteilung 5]")</f>
        <v>Summe von Abteilung 5</v>
      </c>
      <c r="N3" s="8" t="str" vm="11">
        <f>CUBEMEMBER("ThisWorkbookDataModel","[Measures].[Summe von Abteilung 6]")</f>
        <v>Summe von Abteilung 6</v>
      </c>
      <c r="O3" s="8" t="str" vm="10">
        <f>CUBEMEMBER("ThisWorkbookDataModel","[Measures].[Summe von Bereich KLM]")</f>
        <v>Summe von Bereich KLM</v>
      </c>
      <c r="P3" s="8" t="str" vm="8">
        <f>CUBEMEMBER("ThisWorkbookDataModel","[Measures].[Summe von Abteilung 10]")</f>
        <v>Summe von Abteilung 10</v>
      </c>
      <c r="Q3" s="8" t="str" vm="6">
        <f>CUBEMEMBER("ThisWorkbookDataModel","[Measures].[Summe von Abteilung 11]")</f>
        <v>Summe von Abteilung 11</v>
      </c>
      <c r="R3" s="8" t="str" vm="1">
        <f>CUBEMEMBER("ThisWorkbookDataModel","[Measures].[Summe von Abteilung 12]")</f>
        <v>Summe von Abteilung 12</v>
      </c>
      <c r="S3" s="8" t="str" vm="5">
        <f>CUBEMEMBER("ThisWorkbookDataModel","[Measures].[Summe von Abteilung 13]")</f>
        <v>Summe von Abteilung 13</v>
      </c>
      <c r="T3" s="8" t="str" vm="4">
        <f>CUBEMEMBER("ThisWorkbookDataModel","[Measures].[Summe von Abteilung 14]")</f>
        <v>Summe von Abteilung 14</v>
      </c>
      <c r="U3" s="8" t="str" vm="14">
        <f>CUBEMEMBER("ThisWorkbookDataModel","[Measures].[Summe von Abteilung 15]")</f>
        <v>Summe von Abteilung 15</v>
      </c>
    </row>
    <row r="4" spans="1:21" x14ac:dyDescent="0.25">
      <c r="A4" t="str" vm="22">
        <f>CUBEMEMBER("ThisWorkbookDataModel","[2026_HR01].[Jahr].&amp;[2026]")</f>
        <v>2026</v>
      </c>
      <c r="B4" t="str" vm="21">
        <f>CUBEMEMBER("ThisWorkbookDataModel",{"[2026_HR01].[Jahr].&amp;[2026]","[2026_HR01].[Periode].&amp;[HR 01]"})</f>
        <v>HR 01</v>
      </c>
      <c r="C4" t="str" vm="72">
        <f>CUBEMEMBER("ThisWorkbookDataModel",{"[2026_HR01].[Jahr].&amp;[2026]","[2026_HR01].[Periode].&amp;[HR 01]","[2026_HR01].[Kostenarten].&amp;[Kennzahlen]"})</f>
        <v>Kennzahlen</v>
      </c>
      <c r="D4" t="str" vm="73">
        <f>CUBEMEMBER("ThisWorkbookDataModel",{"[2026_HR01].[Jahr].&amp;[2026]","[2026_HR01].[Periode].&amp;[HR 01]","[2026_HR01].[Kostenarten].&amp;[Kennzahlen]","[2026_HR01].[Projektgruppe].&amp;"})</f>
        <v>(Leer)</v>
      </c>
      <c r="E4" t="str" vm="74">
        <f>CUBEMEMBER("ThisWorkbookDataModel",{"[2026_HR01].[Jahr].&amp;[2026]","[2026_HR01].[Periode].&amp;[HR 01]","[2026_HR01].[Kostenarten].&amp;[Kennzahlen]","[2026_HR01].[Projektgruppe].&amp;","[2026_HR01].[Kategorie].&amp;[Anzahl Mitarbeiter nTVöD]"})</f>
        <v>Anzahl Mitarbeiter nTVöD</v>
      </c>
      <c r="F4" t="str" vm="75">
        <f>CUBEMEMBER("ThisWorkbookDataModel",{"[2026_HR01].[Jahr].&amp;[2026]","[2026_HR01].[Periode].&amp;[HR 01]","[2026_HR01].[Kostenarten].&amp;[Kennzahlen]","[2026_HR01].[Projektgruppe].&amp;","[2026_HR01].[Kategorie].&amp;[Anzahl Mitarbeiter nTVöD]","[2026_HR01].[Bezeichnung].&amp;[FTE Hiwis]"})</f>
        <v>FTE Hiwis</v>
      </c>
      <c r="G4" t="str" vm="242">
        <f>CUBEMEMBER("ThisWorkbookDataModel",{"[2026_HR01].[Jahr].&amp;[2026]","[2026_HR01].[Periode].&amp;[HR 01]","[2026_HR01].[Kostenarten].&amp;[Kennzahlen]","[2026_HR01].[Projektgruppe].&amp;","[2026_HR01].[Kategorie].&amp;[Anzahl Mitarbeiter nTVöD]","[2026_HR01].[Bezeichnung].&amp;[FTE Hiwis]","[2026_HR01].[Haushalt].&amp;[K]"})</f>
        <v>K</v>
      </c>
      <c r="H4" s="9" vm="315">
        <f>CUBEVALUE("ThisWorkbookDataModel",CUBEMEMBER("ThisWorkbookDataModel",{"[2026_HR01].[Jahr].&amp;[2026]","[2026_HR01].[Periode].&amp;[HR 01]","[2026_HR01].[Kostenarten].&amp;[Kennzahlen]","[2026_HR01].[Projektgruppe].&amp;","[2026_HR01].[Kategorie].&amp;[Anzahl Mitarbeiter nTVöD]","[2026_HR01].[Bezeichnung].&amp;[FTE Hiwis]"}),CUBEMEMBER("ThisWorkbookDataModel","[Measures].[Summe von Bereich ABC]"))</f>
        <v>14.661666599999998</v>
      </c>
      <c r="I4" s="1" vm="247">
        <f>CUBEVALUE("ThisWorkbookDataModel",$G4,I$3)</f>
        <v>0</v>
      </c>
      <c r="J4" s="1" vm="248">
        <f>CUBEVALUE("ThisWorkbookDataModel",$G4,J$3)</f>
        <v>2.21</v>
      </c>
      <c r="K4" s="1" vm="249">
        <f>CUBEVALUE("ThisWorkbookDataModel",$G4,K$3)</f>
        <v>6.4716665999999989</v>
      </c>
      <c r="L4" s="1" vm="250">
        <f>CUBEVALUE("ThisWorkbookDataModel",$G4,L$3)</f>
        <v>3.4699999999999998</v>
      </c>
      <c r="M4" s="1" vm="251">
        <f>CUBEVALUE("ThisWorkbookDataModel",$G4,M$3)</f>
        <v>0.27</v>
      </c>
      <c r="N4" s="1" vm="252">
        <f>CUBEVALUE("ThisWorkbookDataModel",$G4,N$3)</f>
        <v>2.2399999999999998</v>
      </c>
      <c r="O4" s="1" vm="253">
        <f>CUBEVALUE("ThisWorkbookDataModel",$G4,O$3)</f>
        <v>17.871666600000001</v>
      </c>
      <c r="P4" s="1" vm="254">
        <f>CUBEVALUE("ThisWorkbookDataModel",$G4,P$3)</f>
        <v>0.4</v>
      </c>
      <c r="Q4" s="1" vm="255">
        <f>CUBEVALUE("ThisWorkbookDataModel",$G4,Q$3)</f>
        <v>2.6</v>
      </c>
      <c r="R4" s="1" vm="256">
        <f>CUBEVALUE("ThisWorkbookDataModel",$G4,R$3)</f>
        <v>6.4716665999999989</v>
      </c>
      <c r="S4" s="1" vm="257">
        <f>CUBEVALUE("ThisWorkbookDataModel",$G4,S$3)</f>
        <v>5.3</v>
      </c>
      <c r="T4" s="1" vm="258">
        <f>CUBEVALUE("ThisWorkbookDataModel",$G4,T$3)</f>
        <v>0.4</v>
      </c>
      <c r="U4" s="1" vm="259">
        <f>CUBEVALUE("ThisWorkbookDataModel",$G4,U$3)</f>
        <v>2.7</v>
      </c>
    </row>
    <row r="5" spans="1:21" x14ac:dyDescent="0.25">
      <c r="A5" t="str" vm="22">
        <f>CUBEMEMBER("ThisWorkbookDataModel","[2026_HR01].[Jahr].&amp;[2026]")</f>
        <v>2026</v>
      </c>
      <c r="B5" t="str" vm="21">
        <f>CUBEMEMBER("ThisWorkbookDataModel",{"[2026_HR01].[Jahr].&amp;[2026]","[2026_HR01].[Periode].&amp;[HR 01]"})</f>
        <v>HR 01</v>
      </c>
      <c r="C5" t="str" vm="72">
        <f>CUBEMEMBER("ThisWorkbookDataModel",{"[2026_HR01].[Jahr].&amp;[2026]","[2026_HR01].[Periode].&amp;[HR 01]","[2026_HR01].[Kostenarten].&amp;[Kennzahlen]"})</f>
        <v>Kennzahlen</v>
      </c>
      <c r="D5" t="str" vm="73">
        <f>CUBEMEMBER("ThisWorkbookDataModel",{"[2026_HR01].[Jahr].&amp;[2026]","[2026_HR01].[Periode].&amp;[HR 01]","[2026_HR01].[Kostenarten].&amp;[Kennzahlen]","[2026_HR01].[Projektgruppe].&amp;"})</f>
        <v>(Leer)</v>
      </c>
      <c r="E5" t="str" vm="76">
        <f>CUBEMEMBER("ThisWorkbookDataModel",{"[2026_HR01].[Jahr].&amp;[2026]","[2026_HR01].[Periode].&amp;[HR 01]","[2026_HR01].[Kostenarten].&amp;[Kennzahlen]","[2026_HR01].[Projektgruppe].&amp;","[2026_HR01].[Kategorie].&amp;[Anzahl Mitarbeiter TVöD]"})</f>
        <v>Anzahl Mitarbeiter TVöD</v>
      </c>
      <c r="F5" t="str" vm="77">
        <f>CUBEMEMBER("ThisWorkbookDataModel",{"[2026_HR01].[Jahr].&amp;[2026]","[2026_HR01].[Periode].&amp;[HR 01]","[2026_HR01].[Kostenarten].&amp;[Kennzahlen]","[2026_HR01].[Projektgruppe].&amp;","[2026_HR01].[Kategorie].&amp;[Anzahl Mitarbeiter TVöD]","[2026_HR01].[Bezeichnung].&amp;[FTE TVÖD]"})</f>
        <v>FTE TVÖD</v>
      </c>
      <c r="G5" t="str" vm="243">
        <f>CUBEMEMBER("ThisWorkbookDataModel",{"[2026_HR01].[Jahr].&amp;[2026]","[2026_HR01].[Periode].&amp;[HR 01]","[2026_HR01].[Kostenarten].&amp;[Kennzahlen]","[2026_HR01].[Projektgruppe].&amp;","[2026_HR01].[Kategorie].&amp;[Anzahl Mitarbeiter TVöD]","[2026_HR01].[Bezeichnung].&amp;[FTE TVÖD]","[2026_HR01].[Haushalt].&amp;[K]"})</f>
        <v>K</v>
      </c>
      <c r="H5" s="9" vm="316">
        <f>CUBEVALUE("ThisWorkbookDataModel",CUBEMEMBER("ThisWorkbookDataModel",{"[2026_HR01].[Jahr].&amp;[2026]","[2026_HR01].[Periode].&amp;[HR 01]","[2026_HR01].[Kostenarten].&amp;[Kennzahlen]","[2026_HR01].[Projektgruppe].&amp;","[2026_HR01].[Kategorie].&amp;[Anzahl Mitarbeiter TVöD]","[2026_HR01].[Bezeichnung].&amp;[FTE TVöD]"}),CUBEMEMBER("ThisWorkbookDataModel","[Measures].[Summe von Bereich ABC]"))</f>
        <v>145.07666666666665</v>
      </c>
      <c r="I5" s="1" vm="260">
        <f>CUBEVALUE("ThisWorkbookDataModel",$G5,I$3)</f>
        <v>4.46</v>
      </c>
      <c r="J5" s="1" vm="261">
        <f>CUBEVALUE("ThisWorkbookDataModel",$G5,J$3)</f>
        <v>30.13</v>
      </c>
      <c r="K5" s="1" vm="262">
        <f>CUBEVALUE("ThisWorkbookDataModel",$G5,K$3)</f>
        <v>49.096666666666671</v>
      </c>
      <c r="L5" s="1" vm="263">
        <f>CUBEVALUE("ThisWorkbookDataModel",$G5,L$3)</f>
        <v>25.249999999999996</v>
      </c>
      <c r="M5" s="1" vm="264">
        <f>CUBEVALUE("ThisWorkbookDataModel",$G5,M$3)</f>
        <v>27.16</v>
      </c>
      <c r="N5" s="1" vm="265">
        <f>CUBEVALUE("ThisWorkbookDataModel",$G5,N$3)</f>
        <v>8.98</v>
      </c>
      <c r="O5" s="1" vm="266">
        <f>CUBEVALUE("ThisWorkbookDataModel",$G5,O$3)</f>
        <v>143.5</v>
      </c>
      <c r="P5" s="1" vm="267">
        <f>CUBEVALUE("ThisWorkbookDataModel",$G5,P$3)</f>
        <v>5.3</v>
      </c>
      <c r="Q5" s="1" vm="268">
        <f>CUBEVALUE("ThisWorkbookDataModel",$G5,Q$3)</f>
        <v>17.8</v>
      </c>
      <c r="R5" s="1" vm="269">
        <f>CUBEVALUE("ThisWorkbookDataModel",$G5,R$3)</f>
        <v>55.3</v>
      </c>
      <c r="S5" s="1" vm="270">
        <f>CUBEVALUE("ThisWorkbookDataModel",$G5,S$3)</f>
        <v>28.6</v>
      </c>
      <c r="T5" s="1" vm="271">
        <f>CUBEVALUE("ThisWorkbookDataModel",$G5,T$3)</f>
        <v>26.9</v>
      </c>
      <c r="U5" s="1" vm="272">
        <f>CUBEVALUE("ThisWorkbookDataModel",$G5,U$3)</f>
        <v>9.6</v>
      </c>
    </row>
    <row r="6" spans="1:21" x14ac:dyDescent="0.25"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A7" t="str" vm="22">
        <f>CUBEMEMBER("ThisWorkbookDataModel","[2026_HR01].[Jahr].&amp;[2026]")</f>
        <v>2026</v>
      </c>
      <c r="B7" t="str" vm="21">
        <f>CUBEMEMBER("ThisWorkbookDataModel",{"[2026_HR01].[Jahr].&amp;[2026]","[2026_HR01].[Periode].&amp;[HR 01]"})</f>
        <v>HR 01</v>
      </c>
      <c r="C7" t="str" vm="78">
        <f>CUBEMEMBER("ThisWorkbookDataModel",{"[2026_HR01].[Jahr].&amp;[2026]","[2026_HR01].[Periode].&amp;[HR 01]","[2026_HR01].[Kostenarten].&amp;[Sachaufwand]"})</f>
        <v>Sachaufwand</v>
      </c>
      <c r="D7" t="str" vm="79">
        <f>CUBEMEMBER("ThisWorkbookDataModel",{"[2026_HR01].[Jahr].&amp;[2026]","[2026_HR01].[Periode].&amp;[HR 01]","[2026_HR01].[Kostenarten].&amp;[Sachaufwand]","[2026_HR01].[Projektgruppe].&amp;[sichere Projekte]"})</f>
        <v>sichere Projekte</v>
      </c>
      <c r="E7" t="str" vm="80">
        <f>CUBEMEMBER("ThisWorkbookDataModel",{"[2026_HR01].[Jahr].&amp;[2026]","[2026_HR01].[Periode].&amp;[HR 01]","[2026_HR01].[Kostenarten].&amp;[Sachaufwand]","[2026_HR01].[Projektgruppe].&amp;[sichere Projekte]","[2026_HR01].[Kategorie].&amp;[Forschungsprojekte]"})</f>
        <v>Forschungsprojekte</v>
      </c>
      <c r="F7" t="str" vm="81">
        <f>CUBEMEMBER("ThisWorkbookDataModel",{"[2026_HR01].[Jahr].&amp;[2026]","[2026_HR01].[Periode].&amp;[HR 01]","[2026_HR01].[Kostenarten].&amp;[Sachaufwand]","[2026_HR01].[Projektgruppe].&amp;[sichere Projekte]","[2026_HR01].[Kategorie].&amp;[Forschungsprojekte]","[2026_HR01].[Bezeichnung].&amp;[Energie/Wasser]"})</f>
        <v>Energie/Wasser</v>
      </c>
      <c r="G7" t="str" vm="244">
        <f>CUBEMEMBER("ThisWorkbookDataModel",{"[2026_HR01].[Jahr].&amp;[2026]","[2026_HR01].[Periode].&amp;[HR 01]","[2026_HR01].[Kostenarten].&amp;[Sachaufwand]","[2026_HR01].[Projektgruppe].&amp;[sichere Projekte]","[2026_HR01].[Kategorie].&amp;[Forschungsprojekte]","[2026_HR01].[Bezeichnung].&amp;[Energie/Wasser]","[2026_HR01].[Haushalt].&amp;[K]"})</f>
        <v>K</v>
      </c>
      <c r="H7" s="1" vm="273">
        <f>CUBEVALUE("ThisWorkbookDataModel",$G7,H$3)</f>
        <v>0</v>
      </c>
      <c r="I7" s="1" vm="274">
        <f>CUBEVALUE("ThisWorkbookDataModel",$G7,I$3)</f>
        <v>0</v>
      </c>
      <c r="J7" s="1" vm="275">
        <f>CUBEVALUE("ThisWorkbookDataModel",$G7,J$3)</f>
        <v>0</v>
      </c>
      <c r="K7" s="1" vm="276">
        <f>CUBEVALUE("ThisWorkbookDataModel",$G7,K$3)</f>
        <v>0</v>
      </c>
      <c r="L7" s="1" vm="277">
        <f>CUBEVALUE("ThisWorkbookDataModel",$G7,L$3)</f>
        <v>0</v>
      </c>
      <c r="M7" s="1" vm="278">
        <f>CUBEVALUE("ThisWorkbookDataModel",$G7,M$3)</f>
        <v>0</v>
      </c>
      <c r="N7" s="1" vm="279">
        <f>CUBEVALUE("ThisWorkbookDataModel",$G7,N$3)</f>
        <v>0</v>
      </c>
      <c r="O7" s="1" vm="280">
        <f>CUBEVALUE("ThisWorkbookDataModel",$G7,O$3)</f>
        <v>5900</v>
      </c>
      <c r="P7" s="1" vm="281">
        <f>CUBEVALUE("ThisWorkbookDataModel",$G7,P$3)</f>
        <v>0</v>
      </c>
      <c r="Q7" s="1" vm="282">
        <f>CUBEVALUE("ThisWorkbookDataModel",$G7,Q$3)</f>
        <v>0</v>
      </c>
      <c r="R7" s="1" vm="283">
        <f>CUBEVALUE("ThisWorkbookDataModel",$G7,R$3)</f>
        <v>0</v>
      </c>
      <c r="S7" s="1" vm="284">
        <f>CUBEVALUE("ThisWorkbookDataModel",$G7,S$3)</f>
        <v>5900</v>
      </c>
      <c r="T7" s="1" vm="285">
        <f>CUBEVALUE("ThisWorkbookDataModel",$G7,T$3)</f>
        <v>0</v>
      </c>
      <c r="U7" s="1" vm="286">
        <f>CUBEVALUE("ThisWorkbookDataModel",$G7,U$3)</f>
        <v>0</v>
      </c>
    </row>
    <row r="8" spans="1:21" x14ac:dyDescent="0.25">
      <c r="A8" t="str" vm="22">
        <f>CUBEMEMBER("ThisWorkbookDataModel","[2026_HR01].[Jahr].&amp;[2026]")</f>
        <v>2026</v>
      </c>
      <c r="B8" t="str" vm="21">
        <f>CUBEMEMBER("ThisWorkbookDataModel",{"[2026_HR01].[Jahr].&amp;[2026]","[2026_HR01].[Periode].&amp;[HR 01]"})</f>
        <v>HR 01</v>
      </c>
      <c r="C8" t="str" vm="78">
        <f>CUBEMEMBER("ThisWorkbookDataModel",{"[2026_HR01].[Jahr].&amp;[2026]","[2026_HR01].[Periode].&amp;[HR 01]","[2026_HR01].[Kostenarten].&amp;[Sachaufwand]"})</f>
        <v>Sachaufwand</v>
      </c>
      <c r="D8" t="str" vm="79">
        <f>CUBEMEMBER("ThisWorkbookDataModel",{"[2026_HR01].[Jahr].&amp;[2026]","[2026_HR01].[Periode].&amp;[HR 01]","[2026_HR01].[Kostenarten].&amp;[Sachaufwand]","[2026_HR01].[Projektgruppe].&amp;[sichere Projekte]"})</f>
        <v>sichere Projekte</v>
      </c>
      <c r="E8" t="str" vm="80">
        <f>CUBEMEMBER("ThisWorkbookDataModel",{"[2026_HR01].[Jahr].&amp;[2026]","[2026_HR01].[Periode].&amp;[HR 01]","[2026_HR01].[Kostenarten].&amp;[Sachaufwand]","[2026_HR01].[Projektgruppe].&amp;[sichere Projekte]","[2026_HR01].[Kategorie].&amp;[Forschungsprojekte]"})</f>
        <v>Forschungsprojekte</v>
      </c>
      <c r="F8" t="str" vm="82">
        <f>CUBEMEMBER("ThisWorkbookDataModel",{"[2026_HR01].[Jahr].&amp;[2026]","[2026_HR01].[Periode].&amp;[HR 01]","[2026_HR01].[Kostenarten].&amp;[Sachaufwand]","[2026_HR01].[Projektgruppe].&amp;[sichere Projekte]","[2026_HR01].[Kategorie].&amp;[Forschungsprojekte]","[2026_HR01].[Bezeichnung].&amp;[Reisen]"})</f>
        <v>Reisen</v>
      </c>
      <c r="G8" t="str" vm="245">
        <f>CUBEMEMBER("ThisWorkbookDataModel",{"[2026_HR01].[Jahr].&amp;[2026]","[2026_HR01].[Periode].&amp;[HR 01]","[2026_HR01].[Kostenarten].&amp;[Sachaufwand]","[2026_HR01].[Projektgruppe].&amp;[sichere Projekte]","[2026_HR01].[Kategorie].&amp;[Forschungsprojekte]","[2026_HR01].[Bezeichnung].&amp;[Reisen]","[2026_HR01].[Haushalt].&amp;[K]"})</f>
        <v>K</v>
      </c>
      <c r="H8" s="1" vm="287">
        <f>CUBEVALUE("ThisWorkbookDataModel",$G8,H$3)</f>
        <v>191000</v>
      </c>
      <c r="I8" s="1" vm="288">
        <f>CUBEVALUE("ThisWorkbookDataModel",$G8,I$3)</f>
        <v>0</v>
      </c>
      <c r="J8" s="1" vm="289">
        <f>CUBEVALUE("ThisWorkbookDataModel",$G8,J$3)</f>
        <v>10000</v>
      </c>
      <c r="K8" s="1" vm="290">
        <f>CUBEVALUE("ThisWorkbookDataModel",$G8,K$3)</f>
        <v>107000</v>
      </c>
      <c r="L8" s="1" vm="291">
        <f>CUBEVALUE("ThisWorkbookDataModel",$G8,L$3)</f>
        <v>10000</v>
      </c>
      <c r="M8" s="1" vm="292">
        <f>CUBEVALUE("ThisWorkbookDataModel",$G8,M$3)</f>
        <v>50000</v>
      </c>
      <c r="N8" s="1" vm="293">
        <f>CUBEVALUE("ThisWorkbookDataModel",$G8,N$3)</f>
        <v>14000</v>
      </c>
      <c r="O8" s="1" vm="294">
        <f>CUBEVALUE("ThisWorkbookDataModel",$G8,O$3)</f>
        <v>217800</v>
      </c>
      <c r="P8" s="1" vm="295">
        <f>CUBEVALUE("ThisWorkbookDataModel",$G8,P$3)</f>
        <v>0</v>
      </c>
      <c r="Q8" s="1" vm="296">
        <f>CUBEVALUE("ThisWorkbookDataModel",$G8,Q$3)</f>
        <v>15000</v>
      </c>
      <c r="R8" s="1" vm="297">
        <f>CUBEVALUE("ThisWorkbookDataModel",$G8,R$3)</f>
        <v>103500</v>
      </c>
      <c r="S8" s="1" vm="298">
        <f>CUBEVALUE("ThisWorkbookDataModel",$G8,S$3)</f>
        <v>26000</v>
      </c>
      <c r="T8" s="1" vm="299">
        <f>CUBEVALUE("ThisWorkbookDataModel",$G8,T$3)</f>
        <v>55000</v>
      </c>
      <c r="U8" s="1" vm="300">
        <f>CUBEVALUE("ThisWorkbookDataModel",$G8,U$3)</f>
        <v>18300</v>
      </c>
    </row>
    <row r="9" spans="1:21" x14ac:dyDescent="0.25">
      <c r="A9" t="str" vm="22">
        <f>CUBEMEMBER("ThisWorkbookDataModel","[2026_HR01].[Jahr].&amp;[2026]")</f>
        <v>2026</v>
      </c>
      <c r="B9" t="str" vm="21">
        <f>CUBEMEMBER("ThisWorkbookDataModel",{"[2026_HR01].[Jahr].&amp;[2026]","[2026_HR01].[Periode].&amp;[HR 01]"})</f>
        <v>HR 01</v>
      </c>
      <c r="C9" t="str" vm="78">
        <f>CUBEMEMBER("ThisWorkbookDataModel",{"[2026_HR01].[Jahr].&amp;[2026]","[2026_HR01].[Periode].&amp;[HR 01]","[2026_HR01].[Kostenarten].&amp;[Sachaufwand]"})</f>
        <v>Sachaufwand</v>
      </c>
      <c r="D9" t="str" vm="79">
        <f>CUBEMEMBER("ThisWorkbookDataModel",{"[2026_HR01].[Jahr].&amp;[2026]","[2026_HR01].[Periode].&amp;[HR 01]","[2026_HR01].[Kostenarten].&amp;[Sachaufwand]","[2026_HR01].[Projektgruppe].&amp;[sichere Projekte]"})</f>
        <v>sichere Projekte</v>
      </c>
      <c r="E9" t="str" vm="80">
        <f>CUBEMEMBER("ThisWorkbookDataModel",{"[2026_HR01].[Jahr].&amp;[2026]","[2026_HR01].[Periode].&amp;[HR 01]","[2026_HR01].[Kostenarten].&amp;[Sachaufwand]","[2026_HR01].[Projektgruppe].&amp;[sichere Projekte]","[2026_HR01].[Kategorie].&amp;[Forschungsprojekte]"})</f>
        <v>Forschungsprojekte</v>
      </c>
      <c r="F9" t="str" vm="83">
        <f>CUBEMEMBER("ThisWorkbookDataModel",{"[2026_HR01].[Jahr].&amp;[2026]","[2026_HR01].[Periode].&amp;[HR 01]","[2026_HR01].[Kostenarten].&amp;[Sachaufwand]","[2026_HR01].[Projektgruppe].&amp;[sichere Projekte]","[2026_HR01].[Kategorie].&amp;[Forschungsprojekte]","[2026_HR01].[Bezeichnung].&amp;[Roh-/Hilfs-/Betriebsstoffe]"})</f>
        <v>Roh-/Hilfs-/Betriebsstoffe</v>
      </c>
      <c r="G9" t="str" vm="246">
        <f>CUBEMEMBER("ThisWorkbookDataModel",{"[2026_HR01].[Jahr].&amp;[2026]","[2026_HR01].[Periode].&amp;[HR 01]","[2026_HR01].[Kostenarten].&amp;[Sachaufwand]","[2026_HR01].[Projektgruppe].&amp;[sichere Projekte]","[2026_HR01].[Kategorie].&amp;[Forschungsprojekte]","[2026_HR01].[Bezeichnung].&amp;[Roh-/Hilfs-/Betriebsstoffe]","[2026_HR01].[Haushalt].&amp;[K]"})</f>
        <v>K</v>
      </c>
      <c r="H9" s="1" vm="301">
        <f>CUBEVALUE("ThisWorkbookDataModel",$G9,H$3)</f>
        <v>10526000</v>
      </c>
      <c r="I9" s="1" vm="302">
        <f>CUBEVALUE("ThisWorkbookDataModel",$G9,I$3)</f>
        <v>0</v>
      </c>
      <c r="J9" s="1" vm="303">
        <f>CUBEVALUE("ThisWorkbookDataModel",$G9,J$3)</f>
        <v>1330000</v>
      </c>
      <c r="K9" s="1" vm="304">
        <f>CUBEVALUE("ThisWorkbookDataModel",$G9,K$3)</f>
        <v>7581000</v>
      </c>
      <c r="L9" s="1" vm="305">
        <f>CUBEVALUE("ThisWorkbookDataModel",$G9,L$3)</f>
        <v>30000</v>
      </c>
      <c r="M9" s="1" vm="306">
        <f>CUBEVALUE("ThisWorkbookDataModel",$G9,M$3)</f>
        <v>1450000</v>
      </c>
      <c r="N9" s="1" vm="307">
        <f>CUBEVALUE("ThisWorkbookDataModel",$G9,N$3)</f>
        <v>135000</v>
      </c>
      <c r="O9" s="1" vm="308">
        <f>CUBEVALUE("ThisWorkbookDataModel",$G9,O$3)</f>
        <v>10483300</v>
      </c>
      <c r="P9" s="1" vm="309">
        <f>CUBEVALUE("ThisWorkbookDataModel",$G9,P$3)</f>
        <v>0</v>
      </c>
      <c r="Q9" s="1" vm="310">
        <f>CUBEVALUE("ThisWorkbookDataModel",$G9,Q$3)</f>
        <v>1380000</v>
      </c>
      <c r="R9" s="1" vm="311">
        <f>CUBEVALUE("ThisWorkbookDataModel",$G9,R$3)</f>
        <v>7281000</v>
      </c>
      <c r="S9" s="1" vm="312">
        <f>CUBEVALUE("ThisWorkbookDataModel",$G9,S$3)</f>
        <v>37000</v>
      </c>
      <c r="T9" s="1" vm="313">
        <f>CUBEVALUE("ThisWorkbookDataModel",$G9,T$3)</f>
        <v>1650000</v>
      </c>
      <c r="U9" s="1" vm="314">
        <f>CUBEVALUE("ThisWorkbookDataModel",$G9,U$3)</f>
        <v>135300</v>
      </c>
    </row>
    <row r="10" spans="1:21" x14ac:dyDescent="0.25"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5">
      <c r="A11" t="str" vm="84">
        <f>CUBEMEMBER("ThisWorkbookDataModel","[2026_HR01].[Jahr].[All]","Gesamtergebnis")</f>
        <v>Gesamtergebnis</v>
      </c>
      <c r="H11" s="1" vm="85">
        <f>CUBEVALUE("ThisWorkbookDataModel",$A11,H$3)</f>
        <v>10717159.738333266</v>
      </c>
      <c r="I11" s="1" vm="86">
        <f>CUBEVALUE("ThisWorkbookDataModel",$A11,I$3)</f>
        <v>4.46</v>
      </c>
      <c r="J11" s="1" vm="92">
        <f>CUBEVALUE("ThisWorkbookDataModel",$A11,J$3)</f>
        <v>1340032.3400000001</v>
      </c>
      <c r="K11" s="1" vm="93">
        <f>CUBEVALUE("ThisWorkbookDataModel",$A11,K$3)</f>
        <v>7688055.5683332663</v>
      </c>
      <c r="L11" s="1" vm="94">
        <f>CUBEVALUE("ThisWorkbookDataModel",$A11,L$3)</f>
        <v>40028.720000000001</v>
      </c>
      <c r="M11" s="1" vm="95">
        <f>CUBEVALUE("ThisWorkbookDataModel",$A11,M$3)</f>
        <v>1500027.43</v>
      </c>
      <c r="N11" s="1" vm="87">
        <f>CUBEVALUE("ThisWorkbookDataModel",$A11,N$3)</f>
        <v>149011.22</v>
      </c>
      <c r="O11" s="1" vm="88">
        <f>CUBEVALUE("ThisWorkbookDataModel",$A11,O$3)</f>
        <v>10707161.371666599</v>
      </c>
      <c r="P11" s="1" vm="96">
        <f>CUBEVALUE("ThisWorkbookDataModel",$A11,P$3)</f>
        <v>5.7</v>
      </c>
      <c r="Q11" s="1" vm="97">
        <f>CUBEVALUE("ThisWorkbookDataModel",$A11,Q$3)</f>
        <v>1395020.4</v>
      </c>
      <c r="R11" s="1" vm="98">
        <f>CUBEVALUE("ThisWorkbookDataModel",$A11,R$3)</f>
        <v>7384561.7716666004</v>
      </c>
      <c r="S11" s="1" vm="89">
        <f>CUBEVALUE("ThisWorkbookDataModel",$A11,S$3)</f>
        <v>68933.899999999994</v>
      </c>
      <c r="T11" s="1" vm="90">
        <f>CUBEVALUE("ThisWorkbookDataModel",$A11,T$3)</f>
        <v>1705027.3</v>
      </c>
      <c r="U11" s="1" vm="91">
        <f>CUBEVALUE("ThisWorkbookDataModel",$A11,U$3)</f>
        <v>153612.29999999999</v>
      </c>
    </row>
  </sheetData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ACE5B-F98D-4379-BD8B-C0808C3EA196}">
  <sheetPr>
    <tabColor theme="4" tint="-0.499984740745262"/>
    <outlinePr summaryBelow="0"/>
  </sheetPr>
  <dimension ref="A1:G23"/>
  <sheetViews>
    <sheetView showGridLines="0" tabSelected="1" workbookViewId="0">
      <selection activeCell="J7" sqref="J7"/>
    </sheetView>
  </sheetViews>
  <sheetFormatPr baseColWidth="10" defaultColWidth="5.5703125" defaultRowHeight="15" outlineLevelRow="1" outlineLevelCol="1" x14ac:dyDescent="0.25"/>
  <cols>
    <col min="1" max="1" width="13" customWidth="1" outlineLevel="1"/>
    <col min="2" max="2" width="15" customWidth="1" outlineLevel="1"/>
    <col min="3" max="3" width="23.42578125" customWidth="1" outlineLevel="1"/>
    <col min="4" max="4" width="23.5703125" bestFit="1" customWidth="1"/>
    <col min="6" max="7" width="11.140625" bestFit="1" customWidth="1"/>
  </cols>
  <sheetData>
    <row r="1" spans="1:7" ht="27.75" customHeight="1" x14ac:dyDescent="0.25">
      <c r="D1" s="16" t="s">
        <v>82</v>
      </c>
    </row>
    <row r="2" spans="1:7" x14ac:dyDescent="0.25">
      <c r="D2" s="12" t="s">
        <v>29</v>
      </c>
    </row>
    <row r="3" spans="1:7" x14ac:dyDescent="0.25">
      <c r="D3" s="12" t="s">
        <v>71</v>
      </c>
    </row>
    <row r="4" spans="1:7" x14ac:dyDescent="0.25">
      <c r="F4" s="13">
        <v>2025</v>
      </c>
      <c r="G4" s="13">
        <v>2026</v>
      </c>
    </row>
    <row r="5" spans="1:7" x14ac:dyDescent="0.25">
      <c r="F5" s="13" t="s">
        <v>31</v>
      </c>
      <c r="G5" s="13" t="s">
        <v>33</v>
      </c>
    </row>
    <row r="7" spans="1:7" x14ac:dyDescent="0.25">
      <c r="A7" s="8"/>
      <c r="B7" s="8"/>
      <c r="C7" s="8"/>
      <c r="D7" s="8" t="s">
        <v>81</v>
      </c>
      <c r="E7" s="8"/>
      <c r="F7" s="14">
        <f>SUM(F8:F9)</f>
        <v>0</v>
      </c>
      <c r="G7" s="14">
        <f>SUM(G8:G9)</f>
        <v>0</v>
      </c>
    </row>
    <row r="8" spans="1:7" x14ac:dyDescent="0.25">
      <c r="A8" t="str" vm="19">
        <f>CUBEMEMBER("ThisWorkbookDataModel","[2026_HR01].[Kostenarten].&amp;[Kennzahlen]")</f>
        <v>Kennzahlen</v>
      </c>
      <c r="C8" t="str" vm="25">
        <f>CUBEMEMBER("ThisWorkbookDataModel",{"[2026_HR01].[Kostenarten].&amp;[Kennzahlen]","[2026_HR01].[Projektgruppe].&amp;","[2026_HR01].[Kategorie].&amp;[Anzahl Mitarbeiter nTVöD]"})</f>
        <v>Anzahl Mitarbeiter nTVöD</v>
      </c>
      <c r="D8" t="str" vm="38">
        <f>CUBEMEMBER("ThisWorkbookDataModel",{"[2026_HR01].[Kostenarten].&amp;[Kennzahlen]","[2026_HR01].[Projektgruppe].&amp;","[2026_HR01].[Kategorie].&amp;[Anzahl Mitarbeiter nTVöD]","[2026_HR01].[Bezeichnung].&amp;[FTE Hiwis]"})</f>
        <v>FTE Hiwis</v>
      </c>
      <c r="F8" s="15" t="s">
        <v>85</v>
      </c>
      <c r="G8" s="15" t="s">
        <v>85</v>
      </c>
    </row>
    <row r="9" spans="1:7" x14ac:dyDescent="0.25">
      <c r="A9" t="str" vm="19">
        <f>CUBEMEMBER("ThisWorkbookDataModel","[2026_HR01].[Kostenarten].&amp;[Kennzahlen]")</f>
        <v>Kennzahlen</v>
      </c>
      <c r="C9" t="str" vm="42">
        <f>CUBEMEMBER("ThisWorkbookDataModel",{"[2026_HR01].[Kostenarten].&amp;[Kennzahlen]","[2026_HR01].[Projektgruppe].&amp;","[2026_HR01].[Kategorie].&amp;[Anzahl Mitarbeiter TVöD]"})</f>
        <v>Anzahl Mitarbeiter TVöD</v>
      </c>
      <c r="D9" t="str" vm="37">
        <f>CUBEMEMBER("ThisWorkbookDataModel",{"[2026_HR01].[Kostenarten].&amp;[Kennzahlen]","[2026_HR01].[Projektgruppe].&amp;","[2026_HR01].[Kategorie].&amp;[Anzahl Mitarbeiter TVöD]","[2026_HR01].[Bezeichnung].&amp;[FTE TVÖD]"})</f>
        <v>FTE TVÖD</v>
      </c>
      <c r="F9" s="15" t="s">
        <v>85</v>
      </c>
      <c r="G9" s="15" t="s">
        <v>85</v>
      </c>
    </row>
    <row r="11" spans="1:7" x14ac:dyDescent="0.25">
      <c r="D11" s="8" t="s">
        <v>17</v>
      </c>
      <c r="F11" s="14">
        <f>SUM(F12:F14)</f>
        <v>0</v>
      </c>
      <c r="G11" s="14">
        <f>SUM(G12:G14)</f>
        <v>0</v>
      </c>
    </row>
    <row r="12" spans="1:7" x14ac:dyDescent="0.25">
      <c r="D12" t="str" vm="18">
        <f>CUBEMEMBER("ThisWorkbookDataModel",{"[2026_HR01].[Kostenarten].&amp;[Sachaufwand]","[2026_HR01].[Projektgruppe].&amp;[sichere Projekte]","[2026_HR01].[Kategorie].&amp;[Forschungsprojekte]","[2026_HR01].[Bezeichnung].&amp;[Energie/Wasser]"})</f>
        <v>Energie/Wasser</v>
      </c>
      <c r="F12" s="17" t="str">
        <f>IFERROR(F17+F21,"0")</f>
        <v>0</v>
      </c>
      <c r="G12" s="17" t="str">
        <f>IFERROR(G17+G21,"0")</f>
        <v>0</v>
      </c>
    </row>
    <row r="13" spans="1:7" x14ac:dyDescent="0.25">
      <c r="D13" t="str" vm="40">
        <f>CUBEMEMBER("ThisWorkbookDataModel",{"[2026_HR01].[Kostenarten].&amp;[Sachaufwand]","[2026_HR01].[Projektgruppe].&amp;[sichere Projekte]","[2026_HR01].[Kategorie].&amp;[Forschungsprojekte]","[2026_HR01].[Bezeichnung].&amp;[Reisen]"})</f>
        <v>Reisen</v>
      </c>
      <c r="F13" s="17" t="str">
        <f t="shared" ref="F13:G14" si="0">IFERROR(F18+F22,"0")</f>
        <v>0</v>
      </c>
      <c r="G13" s="17" t="str">
        <f t="shared" si="0"/>
        <v>0</v>
      </c>
    </row>
    <row r="14" spans="1:7" x14ac:dyDescent="0.25">
      <c r="D14" t="str" vm="28">
        <f>CUBEMEMBER("ThisWorkbookDataModel",{"[2026_HR01].[Kostenarten].&amp;[Sachaufwand]","[2026_HR01].[Projektgruppe].&amp;[sichere Projekte]","[2026_HR01].[Kategorie].&amp;[Forschungsprojekte]","[2026_HR01].[Bezeichnung].&amp;[Roh-/Hilfs-/Betriebsstoffe]"})</f>
        <v>Roh-/Hilfs-/Betriebsstoffe</v>
      </c>
      <c r="F14" s="17" t="str">
        <f t="shared" si="0"/>
        <v>0</v>
      </c>
      <c r="G14" s="17" t="str">
        <f t="shared" si="0"/>
        <v>0</v>
      </c>
    </row>
    <row r="15" spans="1:7" outlineLevel="1" x14ac:dyDescent="0.25"/>
    <row r="16" spans="1:7" outlineLevel="1" x14ac:dyDescent="0.25">
      <c r="D16" s="8" t="s">
        <v>83</v>
      </c>
      <c r="F16" s="14">
        <f>SUM(F17:F19)</f>
        <v>0</v>
      </c>
      <c r="G16" s="14">
        <f>SUM(G17:G19)</f>
        <v>0</v>
      </c>
    </row>
    <row r="17" spans="1:7" outlineLevel="1" x14ac:dyDescent="0.25">
      <c r="A17" t="str" vm="15">
        <f>CUBEMEMBER("ThisWorkbookDataModel","[2026_HR01].[Kostenarten].&amp;[Sachaufwand]")</f>
        <v>Sachaufwand</v>
      </c>
      <c r="B17" t="str" vm="16">
        <f>CUBEMEMBER("ThisWorkbookDataModel",{"[2026_HR01].[Kostenarten].&amp;[Sachaufwand]","[2026_HR01].[Projektgruppe].&amp;[sichere Projekte]"})</f>
        <v>sichere Projekte</v>
      </c>
      <c r="C17" t="str" vm="17">
        <f>CUBEMEMBER("ThisWorkbookDataModel",{"[2026_HR01].[Kostenarten].&amp;[Sachaufwand]","[2026_HR01].[Projektgruppe].&amp;[sichere Projekte]","[2026_HR01].[Kategorie].&amp;[Forschungsprojekte]"})</f>
        <v>Forschungsprojekte</v>
      </c>
      <c r="D17" t="str" vm="18">
        <f>CUBEMEMBER("ThisWorkbookDataModel",{"[2026_HR01].[Kostenarten].&amp;[Sachaufwand]","[2026_HR01].[Projektgruppe].&amp;[sichere Projekte]","[2026_HR01].[Kategorie].&amp;[Forschungsprojekte]","[2026_HR01].[Bezeichnung].&amp;[Energie/Wasser]"})</f>
        <v>Energie/Wasser</v>
      </c>
      <c r="F17" s="15" t="s">
        <v>85</v>
      </c>
      <c r="G17" s="15" t="s">
        <v>85</v>
      </c>
    </row>
    <row r="18" spans="1:7" outlineLevel="1" x14ac:dyDescent="0.25">
      <c r="A18" t="str" vm="15">
        <f>CUBEMEMBER("ThisWorkbookDataModel","[2026_HR01].[Kostenarten].&amp;[Sachaufwand]")</f>
        <v>Sachaufwand</v>
      </c>
      <c r="B18" t="str" vm="16">
        <f>CUBEMEMBER("ThisWorkbookDataModel",{"[2026_HR01].[Kostenarten].&amp;[Sachaufwand]","[2026_HR01].[Projektgruppe].&amp;[sichere Projekte]"})</f>
        <v>sichere Projekte</v>
      </c>
      <c r="C18" t="str" vm="17">
        <f>CUBEMEMBER("ThisWorkbookDataModel",{"[2026_HR01].[Kostenarten].&amp;[Sachaufwand]","[2026_HR01].[Projektgruppe].&amp;[sichere Projekte]","[2026_HR01].[Kategorie].&amp;[Forschungsprojekte]"})</f>
        <v>Forschungsprojekte</v>
      </c>
      <c r="D18" t="str" vm="40">
        <f>CUBEMEMBER("ThisWorkbookDataModel",{"[2026_HR01].[Kostenarten].&amp;[Sachaufwand]","[2026_HR01].[Projektgruppe].&amp;[sichere Projekte]","[2026_HR01].[Kategorie].&amp;[Forschungsprojekte]","[2026_HR01].[Bezeichnung].&amp;[Reisen]"})</f>
        <v>Reisen</v>
      </c>
      <c r="F18" s="15" t="s">
        <v>85</v>
      </c>
      <c r="G18" s="15" t="s">
        <v>85</v>
      </c>
    </row>
    <row r="19" spans="1:7" outlineLevel="1" x14ac:dyDescent="0.25">
      <c r="A19" t="str" vm="15">
        <f>CUBEMEMBER("ThisWorkbookDataModel","[2026_HR01].[Kostenarten].&amp;[Sachaufwand]")</f>
        <v>Sachaufwand</v>
      </c>
      <c r="B19" t="str" vm="16">
        <f>CUBEMEMBER("ThisWorkbookDataModel",{"[2026_HR01].[Kostenarten].&amp;[Sachaufwand]","[2026_HR01].[Projektgruppe].&amp;[sichere Projekte]"})</f>
        <v>sichere Projekte</v>
      </c>
      <c r="C19" t="str" vm="17">
        <f>CUBEMEMBER("ThisWorkbookDataModel",{"[2026_HR01].[Kostenarten].&amp;[Sachaufwand]","[2026_HR01].[Projektgruppe].&amp;[sichere Projekte]","[2026_HR01].[Kategorie].&amp;[Forschungsprojekte]"})</f>
        <v>Forschungsprojekte</v>
      </c>
      <c r="D19" t="str" vm="28">
        <f>CUBEMEMBER("ThisWorkbookDataModel",{"[2026_HR01].[Kostenarten].&amp;[Sachaufwand]","[2026_HR01].[Projektgruppe].&amp;[sichere Projekte]","[2026_HR01].[Kategorie].&amp;[Forschungsprojekte]","[2026_HR01].[Bezeichnung].&amp;[Roh-/Hilfs-/Betriebsstoffe]"})</f>
        <v>Roh-/Hilfs-/Betriebsstoffe</v>
      </c>
      <c r="F19" s="15" t="s">
        <v>85</v>
      </c>
      <c r="G19" s="15" t="s">
        <v>85</v>
      </c>
    </row>
    <row r="20" spans="1:7" outlineLevel="1" x14ac:dyDescent="0.25">
      <c r="D20" s="8" t="s">
        <v>84</v>
      </c>
      <c r="F20" s="14">
        <f>SUM(F21:F23)</f>
        <v>0</v>
      </c>
      <c r="G20" s="14">
        <f>SUM(G21:G23)</f>
        <v>0</v>
      </c>
    </row>
    <row r="21" spans="1:7" outlineLevel="1" x14ac:dyDescent="0.25">
      <c r="A21" t="str" vm="15">
        <f>CUBEMEMBER("ThisWorkbookDataModel","[2026_HR01].[Kostenarten].&amp;[Sachaufwand]")</f>
        <v>Sachaufwand</v>
      </c>
      <c r="B21" t="s">
        <v>16</v>
      </c>
      <c r="C21" t="str" vm="17">
        <f>CUBEMEMBER("ThisWorkbookDataModel",{"[2026_HR01].[Kostenarten].&amp;[Sachaufwand]","[2026_HR01].[Projektgruppe].&amp;[sichere Projekte]","[2026_HR01].[Kategorie].&amp;[Forschungsprojekte]"})</f>
        <v>Forschungsprojekte</v>
      </c>
      <c r="D21" t="str" vm="18">
        <f>CUBEMEMBER("ThisWorkbookDataModel",{"[2026_HR01].[Kostenarten].&amp;[Sachaufwand]","[2026_HR01].[Projektgruppe].&amp;[sichere Projekte]","[2026_HR01].[Kategorie].&amp;[Forschungsprojekte]","[2026_HR01].[Bezeichnung].&amp;[Energie/Wasser]"})</f>
        <v>Energie/Wasser</v>
      </c>
      <c r="F21" s="15" t="s">
        <v>85</v>
      </c>
      <c r="G21" s="15" t="s">
        <v>85</v>
      </c>
    </row>
    <row r="22" spans="1:7" outlineLevel="1" x14ac:dyDescent="0.25">
      <c r="A22" t="str" vm="15">
        <f>CUBEMEMBER("ThisWorkbookDataModel","[2026_HR01].[Kostenarten].&amp;[Sachaufwand]")</f>
        <v>Sachaufwand</v>
      </c>
      <c r="B22" t="s">
        <v>16</v>
      </c>
      <c r="C22" t="str" vm="17">
        <f>CUBEMEMBER("ThisWorkbookDataModel",{"[2026_HR01].[Kostenarten].&amp;[Sachaufwand]","[2026_HR01].[Projektgruppe].&amp;[sichere Projekte]","[2026_HR01].[Kategorie].&amp;[Forschungsprojekte]"})</f>
        <v>Forschungsprojekte</v>
      </c>
      <c r="D22" t="str" vm="40">
        <f>CUBEMEMBER("ThisWorkbookDataModel",{"[2026_HR01].[Kostenarten].&amp;[Sachaufwand]","[2026_HR01].[Projektgruppe].&amp;[sichere Projekte]","[2026_HR01].[Kategorie].&amp;[Forschungsprojekte]","[2026_HR01].[Bezeichnung].&amp;[Reisen]"})</f>
        <v>Reisen</v>
      </c>
      <c r="F22" s="15" t="s">
        <v>85</v>
      </c>
      <c r="G22" s="15" t="s">
        <v>85</v>
      </c>
    </row>
    <row r="23" spans="1:7" outlineLevel="1" x14ac:dyDescent="0.25">
      <c r="A23" t="str" vm="15">
        <f>CUBEMEMBER("ThisWorkbookDataModel","[2026_HR01].[Kostenarten].&amp;[Sachaufwand]")</f>
        <v>Sachaufwand</v>
      </c>
      <c r="B23" t="s">
        <v>16</v>
      </c>
      <c r="C23" t="str" vm="17">
        <f>CUBEMEMBER("ThisWorkbookDataModel",{"[2026_HR01].[Kostenarten].&amp;[Sachaufwand]","[2026_HR01].[Projektgruppe].&amp;[sichere Projekte]","[2026_HR01].[Kategorie].&amp;[Forschungsprojekte]"})</f>
        <v>Forschungsprojekte</v>
      </c>
      <c r="D23" t="str" vm="28">
        <f>CUBEMEMBER("ThisWorkbookDataModel",{"[2026_HR01].[Kostenarten].&amp;[Sachaufwand]","[2026_HR01].[Projektgruppe].&amp;[sichere Projekte]","[2026_HR01].[Kategorie].&amp;[Forschungsprojekte]","[2026_HR01].[Bezeichnung].&amp;[Roh-/Hilfs-/Betriebsstoffe]"})</f>
        <v>Roh-/Hilfs-/Betriebsstoffe</v>
      </c>
      <c r="F23" s="15" t="s">
        <v>85</v>
      </c>
      <c r="G23" s="15" t="s">
        <v>85</v>
      </c>
    </row>
  </sheetData>
  <phoneticPr fontId="3" type="noConversion"/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9F1C0D3-6767-4257-9FC7-56E818B56082}">
          <x14:formula1>
            <xm:f>Listen!$E$1:$E$18</xm:f>
          </x14:formula1>
          <xm:sqref>D2</xm:sqref>
        </x14:dataValidation>
        <x14:dataValidation type="list" allowBlank="1" showInputMessage="1" showErrorMessage="1" xr:uid="{46C3D2D9-EF48-43A0-BA6F-55BC0591E614}">
          <x14:formula1>
            <xm:f>Listen!$G$1:$G$4</xm:f>
          </x14:formula1>
          <xm:sqref>D3</xm:sqref>
        </x14:dataValidation>
        <x14:dataValidation type="list" allowBlank="1" showInputMessage="1" showErrorMessage="1" xr:uid="{68B72A2F-80AB-44E8-B709-6260F690572D}">
          <x14:formula1>
            <xm:f>Listen!$C$1:$C$8</xm:f>
          </x14:formula1>
          <xm:sqref>F4:G4</xm:sqref>
        </x14:dataValidation>
        <x14:dataValidation type="list" allowBlank="1" showInputMessage="1" showErrorMessage="1" xr:uid="{E564FCB6-CF54-439C-BE2A-DF1D478CE6D4}">
          <x14:formula1>
            <xm:f>Listen!$A$1:$A$6</xm:f>
          </x14:formula1>
          <xm:sqref>F5:G5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63D64-68A9-4A5A-B492-4736ECA4499B}">
  <dimension ref="A1:G18"/>
  <sheetViews>
    <sheetView showGridLines="0" workbookViewId="0">
      <selection activeCell="I12" sqref="I12"/>
    </sheetView>
  </sheetViews>
  <sheetFormatPr baseColWidth="10" defaultRowHeight="15" x14ac:dyDescent="0.25"/>
  <cols>
    <col min="1" max="1" width="18.7109375" bestFit="1" customWidth="1"/>
    <col min="2" max="2" width="3.85546875" customWidth="1"/>
    <col min="3" max="3" width="14" bestFit="1" customWidth="1"/>
    <col min="4" max="4" width="4.42578125" customWidth="1"/>
    <col min="5" max="5" width="19.7109375" style="4" bestFit="1" customWidth="1"/>
    <col min="6" max="6" width="4" style="4" customWidth="1"/>
    <col min="7" max="7" width="20.28515625" style="4" bestFit="1" customWidth="1"/>
  </cols>
  <sheetData>
    <row r="1" spans="1:7" x14ac:dyDescent="0.25">
      <c r="A1" s="3" t="s">
        <v>40</v>
      </c>
      <c r="B1" s="3"/>
      <c r="C1" s="7" t="s">
        <v>41</v>
      </c>
      <c r="E1" s="3" t="s">
        <v>42</v>
      </c>
      <c r="F1" s="3"/>
      <c r="G1" s="3" t="s">
        <v>80</v>
      </c>
    </row>
    <row r="2" spans="1:7" x14ac:dyDescent="0.25">
      <c r="A2" s="4" t="s">
        <v>31</v>
      </c>
      <c r="B2" s="4"/>
      <c r="C2" s="5">
        <v>2024</v>
      </c>
      <c r="E2" s="4" t="s">
        <v>1</v>
      </c>
      <c r="G2" s="4" t="s">
        <v>71</v>
      </c>
    </row>
    <row r="3" spans="1:7" x14ac:dyDescent="0.25">
      <c r="A3" s="4" t="s">
        <v>32</v>
      </c>
      <c r="B3" s="4"/>
      <c r="C3" s="6">
        <v>2025</v>
      </c>
      <c r="E3" s="4" t="s">
        <v>2</v>
      </c>
      <c r="G3" s="4" t="s">
        <v>78</v>
      </c>
    </row>
    <row r="4" spans="1:7" x14ac:dyDescent="0.25">
      <c r="A4" s="4" t="s">
        <v>33</v>
      </c>
      <c r="B4" s="4"/>
      <c r="C4" s="5">
        <v>2026</v>
      </c>
      <c r="E4" s="4" t="s">
        <v>3</v>
      </c>
      <c r="G4" s="4" t="s">
        <v>79</v>
      </c>
    </row>
    <row r="5" spans="1:7" x14ac:dyDescent="0.25">
      <c r="A5" s="4" t="s">
        <v>34</v>
      </c>
      <c r="B5" s="4"/>
      <c r="C5" s="6">
        <v>2027</v>
      </c>
      <c r="E5" s="4" t="s">
        <v>4</v>
      </c>
    </row>
    <row r="6" spans="1:7" x14ac:dyDescent="0.25">
      <c r="A6" s="4" t="s">
        <v>35</v>
      </c>
      <c r="B6" s="4"/>
      <c r="C6" s="5">
        <v>2028</v>
      </c>
      <c r="E6" s="4" t="s">
        <v>5</v>
      </c>
    </row>
    <row r="7" spans="1:7" x14ac:dyDescent="0.25">
      <c r="A7" s="4"/>
      <c r="B7" s="4"/>
      <c r="C7" s="4">
        <v>2029</v>
      </c>
      <c r="E7" s="4" t="s">
        <v>6</v>
      </c>
    </row>
    <row r="8" spans="1:7" x14ac:dyDescent="0.25">
      <c r="A8" s="4"/>
      <c r="B8" s="4"/>
      <c r="C8" s="4">
        <v>2030</v>
      </c>
      <c r="E8" s="4" t="s">
        <v>7</v>
      </c>
    </row>
    <row r="9" spans="1:7" x14ac:dyDescent="0.25">
      <c r="E9" s="4" t="s">
        <v>8</v>
      </c>
    </row>
    <row r="10" spans="1:7" x14ac:dyDescent="0.25">
      <c r="E10" s="4" t="s">
        <v>37</v>
      </c>
    </row>
    <row r="11" spans="1:7" x14ac:dyDescent="0.25">
      <c r="E11" s="4" t="s">
        <v>38</v>
      </c>
    </row>
    <row r="12" spans="1:7" x14ac:dyDescent="0.25">
      <c r="E12" s="4" t="s">
        <v>39</v>
      </c>
    </row>
    <row r="13" spans="1:7" x14ac:dyDescent="0.25">
      <c r="E13" s="4" t="s">
        <v>9</v>
      </c>
    </row>
    <row r="14" spans="1:7" x14ac:dyDescent="0.25">
      <c r="E14" s="4" t="s">
        <v>10</v>
      </c>
    </row>
    <row r="15" spans="1:7" x14ac:dyDescent="0.25">
      <c r="E15" s="4" t="s">
        <v>11</v>
      </c>
    </row>
    <row r="16" spans="1:7" x14ac:dyDescent="0.25">
      <c r="E16" s="4" t="s">
        <v>12</v>
      </c>
    </row>
    <row r="17" spans="5:5" x14ac:dyDescent="0.25">
      <c r="E17" s="4" t="s">
        <v>13</v>
      </c>
    </row>
    <row r="18" spans="5:5" x14ac:dyDescent="0.25">
      <c r="E18" s="4" t="s">
        <v>14</v>
      </c>
    </row>
  </sheetData>
  <phoneticPr fontId="3" type="noConversion"/>
  <pageMargins left="0.7" right="0.7" top="0.78740157499999996" bottom="0.78740157499999996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2 0 2 6 _ H R 0 1 _ 7 8 6 1 8 4 1 a - 8 a 9 d - 4 c 8 1 - 8 a 7 3 - d 9 c 5 6 0 c 6 c 3 9 d , 2 0 2 5 _ J A _ d f 7 b 1 d e e - 9 d 8 a - 4 9 4 a - 9 d 9 2 - 7 f f c e b 7 2 2 e 4 4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 H R 0 1 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 H R 0 1 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 C o l u m n s \ B e z e i c h n u n g 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 C o l u m n s \ K a t e g o r i e 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 C o l u m n s \ H a u s h a l t 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 C o l u m n s \ P r o j e k t g r u p p e 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 C o l u m n s \ K o s t e n a r t e n 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 C o l u m n s \ B e r e i c h   A B C 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 C o l u m n s \ B e r e i c h   K L M 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 2 0 2 6 _ H R 0 1 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 2 0 2 6 _ H R 0 1 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 C o l u m n s \ B e z e i c h n u n g 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 C o l u m n s \ K a t e g o r i e 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 C o l u m n s \ H a u s h a l t 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 C o l u m n s \ P r o j e k t g r u p p e 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 C o l u m n s \ K o s t e n a r t e n 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 C o l u m n s \ J a h r 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 C o l u m n s \ B e r e i c h   A B C 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 C o l u m n s \ B e r e i c h   K L M 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 H R 0 1 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 H R 0 1 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 M e a s u r e s \ A n z a h l   v o n   B e r e i c h   A B C < / K e y > < / D i a g r a m O b j e c t K e y > < D i a g r a m O b j e c t K e y > < K e y > M e a s u r e s \ A n z a h l   v o n   B e r e i c h   A B C \ T a g I n f o \ F o r m e l < / K e y > < / D i a g r a m O b j e c t K e y > < D i a g r a m O b j e c t K e y > < K e y > M e a s u r e s \ A n z a h l   v o n   B e r e i c h   A B C \ T a g I n f o \ W e r t < / K e y > < / D i a g r a m O b j e c t K e y > < D i a g r a m O b j e c t K e y > < K e y > M e a s u r e s \ A n z a h l   v o n   A b t e i l u n g   1 < / K e y > < / D i a g r a m O b j e c t K e y > < D i a g r a m O b j e c t K e y > < K e y > M e a s u r e s \ A n z a h l   v o n   A b t e i l u n g   1 \ T a g I n f o \ F o r m e l < / K e y > < / D i a g r a m O b j e c t K e y > < D i a g r a m O b j e c t K e y > < K e y > M e a s u r e s \ A n z a h l   v o n   A b t e i l u n g   1 \ T a g I n f o \ W e r t < / K e y > < / D i a g r a m O b j e c t K e y > < D i a g r a m O b j e c t K e y > < K e y > M e a s u r e s \ A n z a h l   v o n   A b t e i l u n g   2 < / K e y > < / D i a g r a m O b j e c t K e y > < D i a g r a m O b j e c t K e y > < K e y > M e a s u r e s \ A n z a h l   v o n   A b t e i l u n g   2 \ T a g I n f o \ F o r m e l < / K e y > < / D i a g r a m O b j e c t K e y > < D i a g r a m O b j e c t K e y > < K e y > M e a s u r e s \ A n z a h l   v o n   A b t e i l u n g   2 \ T a g I n f o \ W e r t < / K e y > < / D i a g r a m O b j e c t K e y > < D i a g r a m O b j e c t K e y > < K e y > M e a s u r e s \ A n z a h l   v o n   A b t e i l u n g   3 < / K e y > < / D i a g r a m O b j e c t K e y > < D i a g r a m O b j e c t K e y > < K e y > M e a s u r e s \ A n z a h l   v o n   A b t e i l u n g   3 \ T a g I n f o \ F o r m e l < / K e y > < / D i a g r a m O b j e c t K e y > < D i a g r a m O b j e c t K e y > < K e y > M e a s u r e s \ A n z a h l   v o n   A b t e i l u n g   3 \ T a g I n f o \ W e r t < / K e y > < / D i a g r a m O b j e c t K e y > < D i a g r a m O b j e c t K e y > < K e y > M e a s u r e s \ A n z a h l   v o n   A b t e i l u n g   4 < / K e y > < / D i a g r a m O b j e c t K e y > < D i a g r a m O b j e c t K e y > < K e y > M e a s u r e s \ A n z a h l   v o n   A b t e i l u n g   4 \ T a g I n f o \ F o r m e l < / K e y > < / D i a g r a m O b j e c t K e y > < D i a g r a m O b j e c t K e y > < K e y > M e a s u r e s \ A n z a h l   v o n   A b t e i l u n g   4 \ T a g I n f o \ W e r t < / K e y > < / D i a g r a m O b j e c t K e y > < D i a g r a m O b j e c t K e y > < K e y > M e a s u r e s \ A n z a h l   v o n   A b t e i l u n g   5 < / K e y > < / D i a g r a m O b j e c t K e y > < D i a g r a m O b j e c t K e y > < K e y > M e a s u r e s \ A n z a h l   v o n   A b t e i l u n g   5 \ T a g I n f o \ F o r m e l < / K e y > < / D i a g r a m O b j e c t K e y > < D i a g r a m O b j e c t K e y > < K e y > M e a s u r e s \ A n z a h l   v o n   A b t e i l u n g   5 \ T a g I n f o \ W e r t < / K e y > < / D i a g r a m O b j e c t K e y > < D i a g r a m O b j e c t K e y > < K e y > M e a s u r e s \ A n z a h l   v o n   A b t e i l u n g   6 < / K e y > < / D i a g r a m O b j e c t K e y > < D i a g r a m O b j e c t K e y > < K e y > M e a s u r e s \ A n z a h l   v o n   A b t e i l u n g   6 \ T a g I n f o \ F o r m e l < / K e y > < / D i a g r a m O b j e c t K e y > < D i a g r a m O b j e c t K e y > < K e y > M e a s u r e s \ A n z a h l   v o n   A b t e i l u n g   6 \ T a g I n f o \ W e r t < / K e y > < / D i a g r a m O b j e c t K e y > < D i a g r a m O b j e c t K e y > < K e y > M e a s u r e s \ A n z a h l   v o n   B e r e i c h   K L M < / K e y > < / D i a g r a m O b j e c t K e y > < D i a g r a m O b j e c t K e y > < K e y > M e a s u r e s \ A n z a h l   v o n   B e r e i c h   K L M \ T a g I n f o \ F o r m e l < / K e y > < / D i a g r a m O b j e c t K e y > < D i a g r a m O b j e c t K e y > < K e y > M e a s u r e s \ A n z a h l   v o n   B e r e i c h   K L M \ T a g I n f o \ W e r t < / K e y > < / D i a g r a m O b j e c t K e y > < D i a g r a m O b j e c t K e y > < K e y > M e a s u r e s \ A n z a h l   v o n   A b t e i l u n g   1 0 < / K e y > < / D i a g r a m O b j e c t K e y > < D i a g r a m O b j e c t K e y > < K e y > M e a s u r e s \ A n z a h l   v o n   A b t e i l u n g   1 0 \ T a g I n f o \ F o r m e l < / K e y > < / D i a g r a m O b j e c t K e y > < D i a g r a m O b j e c t K e y > < K e y > M e a s u r e s \ A n z a h l   v o n   A b t e i l u n g   1 0 \ T a g I n f o \ W e r t < / K e y > < / D i a g r a m O b j e c t K e y > < D i a g r a m O b j e c t K e y > < K e y > M e a s u r e s \ A n z a h l   v o n   A b t e i l u n g   1 1 < / K e y > < / D i a g r a m O b j e c t K e y > < D i a g r a m O b j e c t K e y > < K e y > M e a s u r e s \ A n z a h l   v o n   A b t e i l u n g   1 1 \ T a g I n f o \ F o r m e l < / K e y > < / D i a g r a m O b j e c t K e y > < D i a g r a m O b j e c t K e y > < K e y > M e a s u r e s \ A n z a h l   v o n   A b t e i l u n g   1 1 \ T a g I n f o \ W e r t < / K e y > < / D i a g r a m O b j e c t K e y > < D i a g r a m O b j e c t K e y > < K e y > M e a s u r e s \ A n z a h l   v o n   A b t e i l u n g   1 2 < / K e y > < / D i a g r a m O b j e c t K e y > < D i a g r a m O b j e c t K e y > < K e y > M e a s u r e s \ A n z a h l   v o n   A b t e i l u n g   1 2 \ T a g I n f o \ F o r m e l < / K e y > < / D i a g r a m O b j e c t K e y > < D i a g r a m O b j e c t K e y > < K e y > M e a s u r e s \ A n z a h l   v o n   A b t e i l u n g   1 2 \ T a g I n f o \ W e r t < / K e y > < / D i a g r a m O b j e c t K e y > < D i a g r a m O b j e c t K e y > < K e y > M e a s u r e s \ A n z a h l   v o n   A b t e i l u n g   1 3 < / K e y > < / D i a g r a m O b j e c t K e y > < D i a g r a m O b j e c t K e y > < K e y > M e a s u r e s \ A n z a h l   v o n   A b t e i l u n g   1 3 \ T a g I n f o \ F o r m e l < / K e y > < / D i a g r a m O b j e c t K e y > < D i a g r a m O b j e c t K e y > < K e y > M e a s u r e s \ A n z a h l   v o n   A b t e i l u n g   1 3 \ T a g I n f o \ W e r t < / K e y > < / D i a g r a m O b j e c t K e y > < D i a g r a m O b j e c t K e y > < K e y > M e a s u r e s \ A n z a h l   v o n   A b t e i l u n g   1 4 < / K e y > < / D i a g r a m O b j e c t K e y > < D i a g r a m O b j e c t K e y > < K e y > M e a s u r e s \ A n z a h l   v o n   A b t e i l u n g   1 4 \ T a g I n f o \ F o r m e l < / K e y > < / D i a g r a m O b j e c t K e y > < D i a g r a m O b j e c t K e y > < K e y > M e a s u r e s \ A n z a h l   v o n   A b t e i l u n g   1 4 \ T a g I n f o \ W e r t < / K e y > < / D i a g r a m O b j e c t K e y > < D i a g r a m O b j e c t K e y > < K e y > M e a s u r e s \ A n z a h l   v o n   A b t e i l u n g   1 5 < / K e y > < / D i a g r a m O b j e c t K e y > < D i a g r a m O b j e c t K e y > < K e y > M e a s u r e s \ A n z a h l   v o n   A b t e i l u n g   1 5 \ T a g I n f o \ F o r m e l < / K e y > < / D i a g r a m O b j e c t K e y > < D i a g r a m O b j e c t K e y > < K e y > M e a s u r e s \ A n z a h l   v o n   A b t e i l u n g   1 5 \ T a g I n f o \ W e r t < / K e y > < / D i a g r a m O b j e c t K e y > < D i a g r a m O b j e c t K e y > < K e y > M e a s u r e s \ S u m m e   v o n   B e r e i c h   A B C < / K e y > < / D i a g r a m O b j e c t K e y > < D i a g r a m O b j e c t K e y > < K e y > M e a s u r e s \ S u m m e   v o n   B e r e i c h   A B C \ T a g I n f o \ F o r m e l < / K e y > < / D i a g r a m O b j e c t K e y > < D i a g r a m O b j e c t K e y > < K e y > M e a s u r e s \ S u m m e   v o n   B e r e i c h   A B C \ T a g I n f o \ W e r t < / K e y > < / D i a g r a m O b j e c t K e y > < D i a g r a m O b j e c t K e y > < K e y > M e a s u r e s \ S u m m e   v o n   A b t e i l u n g   1 < / K e y > < / D i a g r a m O b j e c t K e y > < D i a g r a m O b j e c t K e y > < K e y > M e a s u r e s \ S u m m e   v o n   A b t e i l u n g   1 \ T a g I n f o \ F o r m e l < / K e y > < / D i a g r a m O b j e c t K e y > < D i a g r a m O b j e c t K e y > < K e y > M e a s u r e s \ S u m m e   v o n   A b t e i l u n g   1 \ T a g I n f o \ W e r t < / K e y > < / D i a g r a m O b j e c t K e y > < D i a g r a m O b j e c t K e y > < K e y > M e a s u r e s \ S u m m e   v o n   A b t e i l u n g   2 < / K e y > < / D i a g r a m O b j e c t K e y > < D i a g r a m O b j e c t K e y > < K e y > M e a s u r e s \ S u m m e   v o n   A b t e i l u n g   2 \ T a g I n f o \ F o r m e l < / K e y > < / D i a g r a m O b j e c t K e y > < D i a g r a m O b j e c t K e y > < K e y > M e a s u r e s \ S u m m e   v o n   A b t e i l u n g   2 \ T a g I n f o \ W e r t < / K e y > < / D i a g r a m O b j e c t K e y > < D i a g r a m O b j e c t K e y > < K e y > M e a s u r e s \ S u m m e   v o n   A b t e i l u n g   3 < / K e y > < / D i a g r a m O b j e c t K e y > < D i a g r a m O b j e c t K e y > < K e y > M e a s u r e s \ S u m m e   v o n   A b t e i l u n g   3 \ T a g I n f o \ F o r m e l < / K e y > < / D i a g r a m O b j e c t K e y > < D i a g r a m O b j e c t K e y > < K e y > M e a s u r e s \ S u m m e   v o n   A b t e i l u n g   3 \ T a g I n f o \ W e r t < / K e y > < / D i a g r a m O b j e c t K e y > < D i a g r a m O b j e c t K e y > < K e y > M e a s u r e s \ S u m m e   v o n   A b t e i l u n g   4 < / K e y > < / D i a g r a m O b j e c t K e y > < D i a g r a m O b j e c t K e y > < K e y > M e a s u r e s \ S u m m e   v o n   A b t e i l u n g   4 \ T a g I n f o \ F o r m e l < / K e y > < / D i a g r a m O b j e c t K e y > < D i a g r a m O b j e c t K e y > < K e y > M e a s u r e s \ S u m m e   v o n   A b t e i l u n g   4 \ T a g I n f o \ W e r t < / K e y > < / D i a g r a m O b j e c t K e y > < D i a g r a m O b j e c t K e y > < K e y > M e a s u r e s \ S u m m e   v o n   A b t e i l u n g   5 < / K e y > < / D i a g r a m O b j e c t K e y > < D i a g r a m O b j e c t K e y > < K e y > M e a s u r e s \ S u m m e   v o n   A b t e i l u n g   5 \ T a g I n f o \ F o r m e l < / K e y > < / D i a g r a m O b j e c t K e y > < D i a g r a m O b j e c t K e y > < K e y > M e a s u r e s \ S u m m e   v o n   A b t e i l u n g   5 \ T a g I n f o \ W e r t < / K e y > < / D i a g r a m O b j e c t K e y > < D i a g r a m O b j e c t K e y > < K e y > M e a s u r e s \ S u m m e   v o n   A b t e i l u n g   6 < / K e y > < / D i a g r a m O b j e c t K e y > < D i a g r a m O b j e c t K e y > < K e y > M e a s u r e s \ S u m m e   v o n   A b t e i l u n g   6 \ T a g I n f o \ F o r m e l < / K e y > < / D i a g r a m O b j e c t K e y > < D i a g r a m O b j e c t K e y > < K e y > M e a s u r e s \ S u m m e   v o n   A b t e i l u n g   6 \ T a g I n f o \ W e r t < / K e y > < / D i a g r a m O b j e c t K e y > < D i a g r a m O b j e c t K e y > < K e y > M e a s u r e s \ S u m m e   v o n   B e r e i c h   K L M < / K e y > < / D i a g r a m O b j e c t K e y > < D i a g r a m O b j e c t K e y > < K e y > M e a s u r e s \ S u m m e   v o n   B e r e i c h   K L M \ T a g I n f o \ F o r m e l < / K e y > < / D i a g r a m O b j e c t K e y > < D i a g r a m O b j e c t K e y > < K e y > M e a s u r e s \ S u m m e   v o n   B e r e i c h   K L M \ T a g I n f o \ W e r t < / K e y > < / D i a g r a m O b j e c t K e y > < D i a g r a m O b j e c t K e y > < K e y > M e a s u r e s \ S u m m e   v o n   A b t e i l u n g   1 0 < / K e y > < / D i a g r a m O b j e c t K e y > < D i a g r a m O b j e c t K e y > < K e y > M e a s u r e s \ S u m m e   v o n   A b t e i l u n g   1 0 \ T a g I n f o \ F o r m e l < / K e y > < / D i a g r a m O b j e c t K e y > < D i a g r a m O b j e c t K e y > < K e y > M e a s u r e s \ S u m m e   v o n   A b t e i l u n g   1 0 \ T a g I n f o \ W e r t < / K e y > < / D i a g r a m O b j e c t K e y > < D i a g r a m O b j e c t K e y > < K e y > M e a s u r e s \ S u m m e   v o n   A b t e i l u n g   1 1 < / K e y > < / D i a g r a m O b j e c t K e y > < D i a g r a m O b j e c t K e y > < K e y > M e a s u r e s \ S u m m e   v o n   A b t e i l u n g   1 1 \ T a g I n f o \ F o r m e l < / K e y > < / D i a g r a m O b j e c t K e y > < D i a g r a m O b j e c t K e y > < K e y > M e a s u r e s \ S u m m e   v o n   A b t e i l u n g   1 1 \ T a g I n f o \ W e r t < / K e y > < / D i a g r a m O b j e c t K e y > < D i a g r a m O b j e c t K e y > < K e y > M e a s u r e s \ S u m m e   v o n   A b t e i l u n g   1 2 < / K e y > < / D i a g r a m O b j e c t K e y > < D i a g r a m O b j e c t K e y > < K e y > M e a s u r e s \ S u m m e   v o n   A b t e i l u n g   1 2 \ T a g I n f o \ F o r m e l < / K e y > < / D i a g r a m O b j e c t K e y > < D i a g r a m O b j e c t K e y > < K e y > M e a s u r e s \ S u m m e   v o n   A b t e i l u n g   1 2 \ T a g I n f o \ W e r t < / K e y > < / D i a g r a m O b j e c t K e y > < D i a g r a m O b j e c t K e y > < K e y > M e a s u r e s \ S u m m e   v o n   A b t e i l u n g   1 3 < / K e y > < / D i a g r a m O b j e c t K e y > < D i a g r a m O b j e c t K e y > < K e y > M e a s u r e s \ S u m m e   v o n   A b t e i l u n g   1 3 \ T a g I n f o \ F o r m e l < / K e y > < / D i a g r a m O b j e c t K e y > < D i a g r a m O b j e c t K e y > < K e y > M e a s u r e s \ S u m m e   v o n   A b t e i l u n g   1 3 \ T a g I n f o \ W e r t < / K e y > < / D i a g r a m O b j e c t K e y > < D i a g r a m O b j e c t K e y > < K e y > M e a s u r e s \ S u m m e   v o n   A b t e i l u n g   1 4 < / K e y > < / D i a g r a m O b j e c t K e y > < D i a g r a m O b j e c t K e y > < K e y > M e a s u r e s \ S u m m e   v o n   A b t e i l u n g   1 4 \ T a g I n f o \ F o r m e l < / K e y > < / D i a g r a m O b j e c t K e y > < D i a g r a m O b j e c t K e y > < K e y > M e a s u r e s \ S u m m e   v o n   A b t e i l u n g   1 4 \ T a g I n f o \ W e r t < / K e y > < / D i a g r a m O b j e c t K e y > < D i a g r a m O b j e c t K e y > < K e y > M e a s u r e s \ S u m m e   v o n   A b t e i l u n g   1 5 < / K e y > < / D i a g r a m O b j e c t K e y > < D i a g r a m O b j e c t K e y > < K e y > M e a s u r e s \ S u m m e   v o n   A b t e i l u n g   1 5 \ T a g I n f o \ F o r m e l < / K e y > < / D i a g r a m O b j e c t K e y > < D i a g r a m O b j e c t K e y > < K e y > M e a s u r e s \ S u m m e   v o n   A b t e i l u n g   1 5 \ T a g I n f o \ W e r t < / K e y > < / D i a g r a m O b j e c t K e y > < D i a g r a m O b j e c t K e y > < K e y > C o l u m n s \ B e z e i c h n u n g < / K e y > < / D i a g r a m O b j e c t K e y > < D i a g r a m O b j e c t K e y > < K e y > C o l u m n s \ K a t e g o r i e < / K e y > < / D i a g r a m O b j e c t K e y > < D i a g r a m O b j e c t K e y > < K e y > C o l u m n s \ H a u s h a l t < / K e y > < / D i a g r a m O b j e c t K e y > < D i a g r a m O b j e c t K e y > < K e y > C o l u m n s \ P r o j e k t g r u p p e < / K e y > < / D i a g r a m O b j e c t K e y > < D i a g r a m O b j e c t K e y > < K e y > C o l u m n s \ K o s t e n a r t e n < / K e y > < / D i a g r a m O b j e c t K e y > < D i a g r a m O b j e c t K e y > < K e y > C o l u m n s \ P e r i o d e < / K e y > < / D i a g r a m O b j e c t K e y > < D i a g r a m O b j e c t K e y > < K e y > C o l u m n s \ B e r e i c h   A B C < / K e y > < / D i a g r a m O b j e c t K e y > < D i a g r a m O b j e c t K e y > < K e y > C o l u m n s \ A b t e i l u n g   1 < / K e y > < / D i a g r a m O b j e c t K e y > < D i a g r a m O b j e c t K e y > < K e y > C o l u m n s \ A b t e i l u n g   2 < / K e y > < / D i a g r a m O b j e c t K e y > < D i a g r a m O b j e c t K e y > < K e y > C o l u m n s \ A b t e i l u n g   3 < / K e y > < / D i a g r a m O b j e c t K e y > < D i a g r a m O b j e c t K e y > < K e y > C o l u m n s \ A b t e i l u n g   4 < / K e y > < / D i a g r a m O b j e c t K e y > < D i a g r a m O b j e c t K e y > < K e y > C o l u m n s \ A b t e i l u n g   5 < / K e y > < / D i a g r a m O b j e c t K e y > < D i a g r a m O b j e c t K e y > < K e y > C o l u m n s \ A b t e i l u n g   6 < / K e y > < / D i a g r a m O b j e c t K e y > < D i a g r a m O b j e c t K e y > < K e y > C o l u m n s \ B e r e i c h   K L M < / K e y > < / D i a g r a m O b j e c t K e y > < D i a g r a m O b j e c t K e y > < K e y > C o l u m n s \ A b t e i l u n g   1 0 < / K e y > < / D i a g r a m O b j e c t K e y > < D i a g r a m O b j e c t K e y > < K e y > C o l u m n s \ A b t e i l u n g   1 1 < / K e y > < / D i a g r a m O b j e c t K e y > < D i a g r a m O b j e c t K e y > < K e y > C o l u m n s \ A b t e i l u n g   1 2 < / K e y > < / D i a g r a m O b j e c t K e y > < D i a g r a m O b j e c t K e y > < K e y > C o l u m n s \ A b t e i l u n g   1 3 < / K e y > < / D i a g r a m O b j e c t K e y > < D i a g r a m O b j e c t K e y > < K e y > C o l u m n s \ A b t e i l u n g   1 4 < / K e y > < / D i a g r a m O b j e c t K e y > < D i a g r a m O b j e c t K e y > < K e y > C o l u m n s \ A b t e i l u n g   1 5 < / K e y > < / D i a g r a m O b j e c t K e y > < D i a g r a m O b j e c t K e y > < K e y > L i n k s \ & l t ; C o l u m n s \ A n z a h l   v o n   B e r e i c h   A B C & g t ; - & l t ; M e a s u r e s \ B e r e i c h   A B C & g t ; < / K e y > < / D i a g r a m O b j e c t K e y > < D i a g r a m O b j e c t K e y > < K e y > L i n k s \ & l t ; C o l u m n s \ A n z a h l   v o n   B e r e i c h   A B C & g t ; - & l t ; M e a s u r e s \ B e r e i c h   A B C & g t ; \ C O L U M N < / K e y > < / D i a g r a m O b j e c t K e y > < D i a g r a m O b j e c t K e y > < K e y > L i n k s \ & l t ; C o l u m n s \ A n z a h l   v o n   B e r e i c h   A B C & g t ; - & l t ; M e a s u r e s \ B e r e i c h   A B C & g t ; \ M E A S U R E < / K e y > < / D i a g r a m O b j e c t K e y > < D i a g r a m O b j e c t K e y > < K e y > L i n k s \ & l t ; C o l u m n s \ A n z a h l   v o n   A b t e i l u n g   1 & g t ; - & l t ; M e a s u r e s \ A b t e i l u n g   1 & g t ; < / K e y > < / D i a g r a m O b j e c t K e y > < D i a g r a m O b j e c t K e y > < K e y > L i n k s \ & l t ; C o l u m n s \ A n z a h l   v o n   A b t e i l u n g   1 & g t ; - & l t ; M e a s u r e s \ A b t e i l u n g   1 & g t ; \ C O L U M N < / K e y > < / D i a g r a m O b j e c t K e y > < D i a g r a m O b j e c t K e y > < K e y > L i n k s \ & l t ; C o l u m n s \ A n z a h l   v o n   A b t e i l u n g   1 & g t ; - & l t ; M e a s u r e s \ A b t e i l u n g   1 & g t ; \ M E A S U R E < / K e y > < / D i a g r a m O b j e c t K e y > < D i a g r a m O b j e c t K e y > < K e y > L i n k s \ & l t ; C o l u m n s \ A n z a h l   v o n   A b t e i l u n g   2 & g t ; - & l t ; M e a s u r e s \ A b t e i l u n g   2 & g t ; < / K e y > < / D i a g r a m O b j e c t K e y > < D i a g r a m O b j e c t K e y > < K e y > L i n k s \ & l t ; C o l u m n s \ A n z a h l   v o n   A b t e i l u n g   2 & g t ; - & l t ; M e a s u r e s \ A b t e i l u n g   2 & g t ; \ C O L U M N < / K e y > < / D i a g r a m O b j e c t K e y > < D i a g r a m O b j e c t K e y > < K e y > L i n k s \ & l t ; C o l u m n s \ A n z a h l   v o n   A b t e i l u n g   2 & g t ; - & l t ; M e a s u r e s \ A b t e i l u n g   2 & g t ; \ M E A S U R E < / K e y > < / D i a g r a m O b j e c t K e y > < D i a g r a m O b j e c t K e y > < K e y > L i n k s \ & l t ; C o l u m n s \ A n z a h l   v o n   A b t e i l u n g   3 & g t ; - & l t ; M e a s u r e s \ A b t e i l u n g   3 & g t ; < / K e y > < / D i a g r a m O b j e c t K e y > < D i a g r a m O b j e c t K e y > < K e y > L i n k s \ & l t ; C o l u m n s \ A n z a h l   v o n   A b t e i l u n g   3 & g t ; - & l t ; M e a s u r e s \ A b t e i l u n g   3 & g t ; \ C O L U M N < / K e y > < / D i a g r a m O b j e c t K e y > < D i a g r a m O b j e c t K e y > < K e y > L i n k s \ & l t ; C o l u m n s \ A n z a h l   v o n   A b t e i l u n g   3 & g t ; - & l t ; M e a s u r e s \ A b t e i l u n g   3 & g t ; \ M E A S U R E < / K e y > < / D i a g r a m O b j e c t K e y > < D i a g r a m O b j e c t K e y > < K e y > L i n k s \ & l t ; C o l u m n s \ A n z a h l   v o n   A b t e i l u n g   4 & g t ; - & l t ; M e a s u r e s \ A b t e i l u n g   4 & g t ; < / K e y > < / D i a g r a m O b j e c t K e y > < D i a g r a m O b j e c t K e y > < K e y > L i n k s \ & l t ; C o l u m n s \ A n z a h l   v o n   A b t e i l u n g   4 & g t ; - & l t ; M e a s u r e s \ A b t e i l u n g   4 & g t ; \ C O L U M N < / K e y > < / D i a g r a m O b j e c t K e y > < D i a g r a m O b j e c t K e y > < K e y > L i n k s \ & l t ; C o l u m n s \ A n z a h l   v o n   A b t e i l u n g   4 & g t ; - & l t ; M e a s u r e s \ A b t e i l u n g   4 & g t ; \ M E A S U R E < / K e y > < / D i a g r a m O b j e c t K e y > < D i a g r a m O b j e c t K e y > < K e y > L i n k s \ & l t ; C o l u m n s \ A n z a h l   v o n   A b t e i l u n g   5 & g t ; - & l t ; M e a s u r e s \ A b t e i l u n g   5 & g t ; < / K e y > < / D i a g r a m O b j e c t K e y > < D i a g r a m O b j e c t K e y > < K e y > L i n k s \ & l t ; C o l u m n s \ A n z a h l   v o n   A b t e i l u n g   5 & g t ; - & l t ; M e a s u r e s \ A b t e i l u n g   5 & g t ; \ C O L U M N < / K e y > < / D i a g r a m O b j e c t K e y > < D i a g r a m O b j e c t K e y > < K e y > L i n k s \ & l t ; C o l u m n s \ A n z a h l   v o n   A b t e i l u n g   5 & g t ; - & l t ; M e a s u r e s \ A b t e i l u n g   5 & g t ; \ M E A S U R E < / K e y > < / D i a g r a m O b j e c t K e y > < D i a g r a m O b j e c t K e y > < K e y > L i n k s \ & l t ; C o l u m n s \ A n z a h l   v o n   A b t e i l u n g   6 & g t ; - & l t ; M e a s u r e s \ A b t e i l u n g   6 & g t ; < / K e y > < / D i a g r a m O b j e c t K e y > < D i a g r a m O b j e c t K e y > < K e y > L i n k s \ & l t ; C o l u m n s \ A n z a h l   v o n   A b t e i l u n g   6 & g t ; - & l t ; M e a s u r e s \ A b t e i l u n g   6 & g t ; \ C O L U M N < / K e y > < / D i a g r a m O b j e c t K e y > < D i a g r a m O b j e c t K e y > < K e y > L i n k s \ & l t ; C o l u m n s \ A n z a h l   v o n   A b t e i l u n g   6 & g t ; - & l t ; M e a s u r e s \ A b t e i l u n g   6 & g t ; \ M E A S U R E < / K e y > < / D i a g r a m O b j e c t K e y > < D i a g r a m O b j e c t K e y > < K e y > L i n k s \ & l t ; C o l u m n s \ A n z a h l   v o n   B e r e i c h   K L M & g t ; - & l t ; M e a s u r e s \ B e r e i c h   K L M & g t ; < / K e y > < / D i a g r a m O b j e c t K e y > < D i a g r a m O b j e c t K e y > < K e y > L i n k s \ & l t ; C o l u m n s \ A n z a h l   v o n   B e r e i c h   K L M & g t ; - & l t ; M e a s u r e s \ B e r e i c h   K L M & g t ; \ C O L U M N < / K e y > < / D i a g r a m O b j e c t K e y > < D i a g r a m O b j e c t K e y > < K e y > L i n k s \ & l t ; C o l u m n s \ A n z a h l   v o n   B e r e i c h   K L M & g t ; - & l t ; M e a s u r e s \ B e r e i c h   K L M & g t ; \ M E A S U R E < / K e y > < / D i a g r a m O b j e c t K e y > < D i a g r a m O b j e c t K e y > < K e y > L i n k s \ & l t ; C o l u m n s \ A n z a h l   v o n   A b t e i l u n g   1 0 & g t ; - & l t ; M e a s u r e s \ A b t e i l u n g   1 0 & g t ; < / K e y > < / D i a g r a m O b j e c t K e y > < D i a g r a m O b j e c t K e y > < K e y > L i n k s \ & l t ; C o l u m n s \ A n z a h l   v o n   A b t e i l u n g   1 0 & g t ; - & l t ; M e a s u r e s \ A b t e i l u n g   1 0 & g t ; \ C O L U M N < / K e y > < / D i a g r a m O b j e c t K e y > < D i a g r a m O b j e c t K e y > < K e y > L i n k s \ & l t ; C o l u m n s \ A n z a h l   v o n   A b t e i l u n g   1 0 & g t ; - & l t ; M e a s u r e s \ A b t e i l u n g   1 0 & g t ; \ M E A S U R E < / K e y > < / D i a g r a m O b j e c t K e y > < D i a g r a m O b j e c t K e y > < K e y > L i n k s \ & l t ; C o l u m n s \ A n z a h l   v o n   A b t e i l u n g   1 1 & g t ; - & l t ; M e a s u r e s \ A b t e i l u n g   1 1 & g t ; < / K e y > < / D i a g r a m O b j e c t K e y > < D i a g r a m O b j e c t K e y > < K e y > L i n k s \ & l t ; C o l u m n s \ A n z a h l   v o n   A b t e i l u n g   1 1 & g t ; - & l t ; M e a s u r e s \ A b t e i l u n g   1 1 & g t ; \ C O L U M N < / K e y > < / D i a g r a m O b j e c t K e y > < D i a g r a m O b j e c t K e y > < K e y > L i n k s \ & l t ; C o l u m n s \ A n z a h l   v o n   A b t e i l u n g   1 1 & g t ; - & l t ; M e a s u r e s \ A b t e i l u n g   1 1 & g t ; \ M E A S U R E < / K e y > < / D i a g r a m O b j e c t K e y > < D i a g r a m O b j e c t K e y > < K e y > L i n k s \ & l t ; C o l u m n s \ A n z a h l   v o n   A b t e i l u n g   1 2 & g t ; - & l t ; M e a s u r e s \ A b t e i l u n g   1 2 & g t ; < / K e y > < / D i a g r a m O b j e c t K e y > < D i a g r a m O b j e c t K e y > < K e y > L i n k s \ & l t ; C o l u m n s \ A n z a h l   v o n   A b t e i l u n g   1 2 & g t ; - & l t ; M e a s u r e s \ A b t e i l u n g   1 2 & g t ; \ C O L U M N < / K e y > < / D i a g r a m O b j e c t K e y > < D i a g r a m O b j e c t K e y > < K e y > L i n k s \ & l t ; C o l u m n s \ A n z a h l   v o n   A b t e i l u n g   1 2 & g t ; - & l t ; M e a s u r e s \ A b t e i l u n g   1 2 & g t ; \ M E A S U R E < / K e y > < / D i a g r a m O b j e c t K e y > < D i a g r a m O b j e c t K e y > < K e y > L i n k s \ & l t ; C o l u m n s \ A n z a h l   v o n   A b t e i l u n g   1 3 & g t ; - & l t ; M e a s u r e s \ A b t e i l u n g   1 3 & g t ; < / K e y > < / D i a g r a m O b j e c t K e y > < D i a g r a m O b j e c t K e y > < K e y > L i n k s \ & l t ; C o l u m n s \ A n z a h l   v o n   A b t e i l u n g   1 3 & g t ; - & l t ; M e a s u r e s \ A b t e i l u n g   1 3 & g t ; \ C O L U M N < / K e y > < / D i a g r a m O b j e c t K e y > < D i a g r a m O b j e c t K e y > < K e y > L i n k s \ & l t ; C o l u m n s \ A n z a h l   v o n   A b t e i l u n g   1 3 & g t ; - & l t ; M e a s u r e s \ A b t e i l u n g   1 3 & g t ; \ M E A S U R E < / K e y > < / D i a g r a m O b j e c t K e y > < D i a g r a m O b j e c t K e y > < K e y > L i n k s \ & l t ; C o l u m n s \ A n z a h l   v o n   A b t e i l u n g   1 4 & g t ; - & l t ; M e a s u r e s \ A b t e i l u n g   1 4 & g t ; < / K e y > < / D i a g r a m O b j e c t K e y > < D i a g r a m O b j e c t K e y > < K e y > L i n k s \ & l t ; C o l u m n s \ A n z a h l   v o n   A b t e i l u n g   1 4 & g t ; - & l t ; M e a s u r e s \ A b t e i l u n g   1 4 & g t ; \ C O L U M N < / K e y > < / D i a g r a m O b j e c t K e y > < D i a g r a m O b j e c t K e y > < K e y > L i n k s \ & l t ; C o l u m n s \ A n z a h l   v o n   A b t e i l u n g   1 4 & g t ; - & l t ; M e a s u r e s \ A b t e i l u n g   1 4 & g t ; \ M E A S U R E < / K e y > < / D i a g r a m O b j e c t K e y > < D i a g r a m O b j e c t K e y > < K e y > L i n k s \ & l t ; C o l u m n s \ A n z a h l   v o n   A b t e i l u n g   1 5 & g t ; - & l t ; M e a s u r e s \ A b t e i l u n g   1 5 & g t ; < / K e y > < / D i a g r a m O b j e c t K e y > < D i a g r a m O b j e c t K e y > < K e y > L i n k s \ & l t ; C o l u m n s \ A n z a h l   v o n   A b t e i l u n g   1 5 & g t ; - & l t ; M e a s u r e s \ A b t e i l u n g   1 5 & g t ; \ C O L U M N < / K e y > < / D i a g r a m O b j e c t K e y > < D i a g r a m O b j e c t K e y > < K e y > L i n k s \ & l t ; C o l u m n s \ A n z a h l   v o n   A b t e i l u n g   1 5 & g t ; - & l t ; M e a s u r e s \ A b t e i l u n g   1 5 & g t ; \ M E A S U R E < / K e y > < / D i a g r a m O b j e c t K e y > < D i a g r a m O b j e c t K e y > < K e y > L i n k s \ & l t ; C o l u m n s \ S u m m e   v o n   B e r e i c h   A B C & g t ; - & l t ; M e a s u r e s \ B e r e i c h   A B C & g t ; < / K e y > < / D i a g r a m O b j e c t K e y > < D i a g r a m O b j e c t K e y > < K e y > L i n k s \ & l t ; C o l u m n s \ S u m m e   v o n   B e r e i c h   A B C & g t ; - & l t ; M e a s u r e s \ B e r e i c h   A B C & g t ; \ C O L U M N < / K e y > < / D i a g r a m O b j e c t K e y > < D i a g r a m O b j e c t K e y > < K e y > L i n k s \ & l t ; C o l u m n s \ S u m m e   v o n   B e r e i c h   A B C & g t ; - & l t ; M e a s u r e s \ B e r e i c h   A B C & g t ; \ M E A S U R E < / K e y > < / D i a g r a m O b j e c t K e y > < D i a g r a m O b j e c t K e y > < K e y > L i n k s \ & l t ; C o l u m n s \ S u m m e   v o n   A b t e i l u n g   1 & g t ; - & l t ; M e a s u r e s \ A b t e i l u n g   1 & g t ; < / K e y > < / D i a g r a m O b j e c t K e y > < D i a g r a m O b j e c t K e y > < K e y > L i n k s \ & l t ; C o l u m n s \ S u m m e   v o n   A b t e i l u n g   1 & g t ; - & l t ; M e a s u r e s \ A b t e i l u n g   1 & g t ; \ C O L U M N < / K e y > < / D i a g r a m O b j e c t K e y > < D i a g r a m O b j e c t K e y > < K e y > L i n k s \ & l t ; C o l u m n s \ S u m m e   v o n   A b t e i l u n g   1 & g t ; - & l t ; M e a s u r e s \ A b t e i l u n g   1 & g t ; \ M E A S U R E < / K e y > < / D i a g r a m O b j e c t K e y > < D i a g r a m O b j e c t K e y > < K e y > L i n k s \ & l t ; C o l u m n s \ S u m m e   v o n   A b t e i l u n g   2 & g t ; - & l t ; M e a s u r e s \ A b t e i l u n g   2 & g t ; < / K e y > < / D i a g r a m O b j e c t K e y > < D i a g r a m O b j e c t K e y > < K e y > L i n k s \ & l t ; C o l u m n s \ S u m m e   v o n   A b t e i l u n g   2 & g t ; - & l t ; M e a s u r e s \ A b t e i l u n g   2 & g t ; \ C O L U M N < / K e y > < / D i a g r a m O b j e c t K e y > < D i a g r a m O b j e c t K e y > < K e y > L i n k s \ & l t ; C o l u m n s \ S u m m e   v o n   A b t e i l u n g   2 & g t ; - & l t ; M e a s u r e s \ A b t e i l u n g   2 & g t ; \ M E A S U R E < / K e y > < / D i a g r a m O b j e c t K e y > < D i a g r a m O b j e c t K e y > < K e y > L i n k s \ & l t ; C o l u m n s \ S u m m e   v o n   A b t e i l u n g   3 & g t ; - & l t ; M e a s u r e s \ A b t e i l u n g   3 & g t ; < / K e y > < / D i a g r a m O b j e c t K e y > < D i a g r a m O b j e c t K e y > < K e y > L i n k s \ & l t ; C o l u m n s \ S u m m e   v o n   A b t e i l u n g   3 & g t ; - & l t ; M e a s u r e s \ A b t e i l u n g   3 & g t ; \ C O L U M N < / K e y > < / D i a g r a m O b j e c t K e y > < D i a g r a m O b j e c t K e y > < K e y > L i n k s \ & l t ; C o l u m n s \ S u m m e   v o n   A b t e i l u n g   3 & g t ; - & l t ; M e a s u r e s \ A b t e i l u n g   3 & g t ; \ M E A S U R E < / K e y > < / D i a g r a m O b j e c t K e y > < D i a g r a m O b j e c t K e y > < K e y > L i n k s \ & l t ; C o l u m n s \ S u m m e   v o n   A b t e i l u n g   4 & g t ; - & l t ; M e a s u r e s \ A b t e i l u n g   4 & g t ; < / K e y > < / D i a g r a m O b j e c t K e y > < D i a g r a m O b j e c t K e y > < K e y > L i n k s \ & l t ; C o l u m n s \ S u m m e   v o n   A b t e i l u n g   4 & g t ; - & l t ; M e a s u r e s \ A b t e i l u n g   4 & g t ; \ C O L U M N < / K e y > < / D i a g r a m O b j e c t K e y > < D i a g r a m O b j e c t K e y > < K e y > L i n k s \ & l t ; C o l u m n s \ S u m m e   v o n   A b t e i l u n g   4 & g t ; - & l t ; M e a s u r e s \ A b t e i l u n g   4 & g t ; \ M E A S U R E < / K e y > < / D i a g r a m O b j e c t K e y > < D i a g r a m O b j e c t K e y > < K e y > L i n k s \ & l t ; C o l u m n s \ S u m m e   v o n   A b t e i l u n g   5 & g t ; - & l t ; M e a s u r e s \ A b t e i l u n g   5 & g t ; < / K e y > < / D i a g r a m O b j e c t K e y > < D i a g r a m O b j e c t K e y > < K e y > L i n k s \ & l t ; C o l u m n s \ S u m m e   v o n   A b t e i l u n g   5 & g t ; - & l t ; M e a s u r e s \ A b t e i l u n g   5 & g t ; \ C O L U M N < / K e y > < / D i a g r a m O b j e c t K e y > < D i a g r a m O b j e c t K e y > < K e y > L i n k s \ & l t ; C o l u m n s \ S u m m e   v o n   A b t e i l u n g   5 & g t ; - & l t ; M e a s u r e s \ A b t e i l u n g   5 & g t ; \ M E A S U R E < / K e y > < / D i a g r a m O b j e c t K e y > < D i a g r a m O b j e c t K e y > < K e y > L i n k s \ & l t ; C o l u m n s \ S u m m e   v o n   A b t e i l u n g   6 & g t ; - & l t ; M e a s u r e s \ A b t e i l u n g   6 & g t ; < / K e y > < / D i a g r a m O b j e c t K e y > < D i a g r a m O b j e c t K e y > < K e y > L i n k s \ & l t ; C o l u m n s \ S u m m e   v o n   A b t e i l u n g   6 & g t ; - & l t ; M e a s u r e s \ A b t e i l u n g   6 & g t ; \ C O L U M N < / K e y > < / D i a g r a m O b j e c t K e y > < D i a g r a m O b j e c t K e y > < K e y > L i n k s \ & l t ; C o l u m n s \ S u m m e   v o n   A b t e i l u n g   6 & g t ; - & l t ; M e a s u r e s \ A b t e i l u n g   6 & g t ; \ M E A S U R E < / K e y > < / D i a g r a m O b j e c t K e y > < D i a g r a m O b j e c t K e y > < K e y > L i n k s \ & l t ; C o l u m n s \ S u m m e   v o n   B e r e i c h   K L M & g t ; - & l t ; M e a s u r e s \ B e r e i c h   K L M & g t ; < / K e y > < / D i a g r a m O b j e c t K e y > < D i a g r a m O b j e c t K e y > < K e y > L i n k s \ & l t ; C o l u m n s \ S u m m e   v o n   B e r e i c h   K L M & g t ; - & l t ; M e a s u r e s \ B e r e i c h   K L M & g t ; \ C O L U M N < / K e y > < / D i a g r a m O b j e c t K e y > < D i a g r a m O b j e c t K e y > < K e y > L i n k s \ & l t ; C o l u m n s \ S u m m e   v o n   B e r e i c h   K L M & g t ; - & l t ; M e a s u r e s \ B e r e i c h   K L M & g t ; \ M E A S U R E < / K e y > < / D i a g r a m O b j e c t K e y > < D i a g r a m O b j e c t K e y > < K e y > L i n k s \ & l t ; C o l u m n s \ S u m m e   v o n   A b t e i l u n g   1 0 & g t ; - & l t ; M e a s u r e s \ A b t e i l u n g   1 0 & g t ; < / K e y > < / D i a g r a m O b j e c t K e y > < D i a g r a m O b j e c t K e y > < K e y > L i n k s \ & l t ; C o l u m n s \ S u m m e   v o n   A b t e i l u n g   1 0 & g t ; - & l t ; M e a s u r e s \ A b t e i l u n g   1 0 & g t ; \ C O L U M N < / K e y > < / D i a g r a m O b j e c t K e y > < D i a g r a m O b j e c t K e y > < K e y > L i n k s \ & l t ; C o l u m n s \ S u m m e   v o n   A b t e i l u n g   1 0 & g t ; - & l t ; M e a s u r e s \ A b t e i l u n g   1 0 & g t ; \ M E A S U R E < / K e y > < / D i a g r a m O b j e c t K e y > < D i a g r a m O b j e c t K e y > < K e y > L i n k s \ & l t ; C o l u m n s \ S u m m e   v o n   A b t e i l u n g   1 1 & g t ; - & l t ; M e a s u r e s \ A b t e i l u n g   1 1 & g t ; < / K e y > < / D i a g r a m O b j e c t K e y > < D i a g r a m O b j e c t K e y > < K e y > L i n k s \ & l t ; C o l u m n s \ S u m m e   v o n   A b t e i l u n g   1 1 & g t ; - & l t ; M e a s u r e s \ A b t e i l u n g   1 1 & g t ; \ C O L U M N < / K e y > < / D i a g r a m O b j e c t K e y > < D i a g r a m O b j e c t K e y > < K e y > L i n k s \ & l t ; C o l u m n s \ S u m m e   v o n   A b t e i l u n g   1 1 & g t ; - & l t ; M e a s u r e s \ A b t e i l u n g   1 1 & g t ; \ M E A S U R E < / K e y > < / D i a g r a m O b j e c t K e y > < D i a g r a m O b j e c t K e y > < K e y > L i n k s \ & l t ; C o l u m n s \ S u m m e   v o n   A b t e i l u n g   1 2 & g t ; - & l t ; M e a s u r e s \ A b t e i l u n g   1 2 & g t ; < / K e y > < / D i a g r a m O b j e c t K e y > < D i a g r a m O b j e c t K e y > < K e y > L i n k s \ & l t ; C o l u m n s \ S u m m e   v o n   A b t e i l u n g   1 2 & g t ; - & l t ; M e a s u r e s \ A b t e i l u n g   1 2 & g t ; \ C O L U M N < / K e y > < / D i a g r a m O b j e c t K e y > < D i a g r a m O b j e c t K e y > < K e y > L i n k s \ & l t ; C o l u m n s \ S u m m e   v o n   A b t e i l u n g   1 2 & g t ; - & l t ; M e a s u r e s \ A b t e i l u n g   1 2 & g t ; \ M E A S U R E < / K e y > < / D i a g r a m O b j e c t K e y > < D i a g r a m O b j e c t K e y > < K e y > L i n k s \ & l t ; C o l u m n s \ S u m m e   v o n   A b t e i l u n g   1 3 & g t ; - & l t ; M e a s u r e s \ A b t e i l u n g   1 3 & g t ; < / K e y > < / D i a g r a m O b j e c t K e y > < D i a g r a m O b j e c t K e y > < K e y > L i n k s \ & l t ; C o l u m n s \ S u m m e   v o n   A b t e i l u n g   1 3 & g t ; - & l t ; M e a s u r e s \ A b t e i l u n g   1 3 & g t ; \ C O L U M N < / K e y > < / D i a g r a m O b j e c t K e y > < D i a g r a m O b j e c t K e y > < K e y > L i n k s \ & l t ; C o l u m n s \ S u m m e   v o n   A b t e i l u n g   1 3 & g t ; - & l t ; M e a s u r e s \ A b t e i l u n g   1 3 & g t ; \ M E A S U R E < / K e y > < / D i a g r a m O b j e c t K e y > < D i a g r a m O b j e c t K e y > < K e y > L i n k s \ & l t ; C o l u m n s \ S u m m e   v o n   A b t e i l u n g   1 4 & g t ; - & l t ; M e a s u r e s \ A b t e i l u n g   1 4 & g t ; < / K e y > < / D i a g r a m O b j e c t K e y > < D i a g r a m O b j e c t K e y > < K e y > L i n k s \ & l t ; C o l u m n s \ S u m m e   v o n   A b t e i l u n g   1 4 & g t ; - & l t ; M e a s u r e s \ A b t e i l u n g   1 4 & g t ; \ C O L U M N < / K e y > < / D i a g r a m O b j e c t K e y > < D i a g r a m O b j e c t K e y > < K e y > L i n k s \ & l t ; C o l u m n s \ S u m m e   v o n   A b t e i l u n g   1 4 & g t ; - & l t ; M e a s u r e s \ A b t e i l u n g   1 4 & g t ; \ M E A S U R E < / K e y > < / D i a g r a m O b j e c t K e y > < D i a g r a m O b j e c t K e y > < K e y > L i n k s \ & l t ; C o l u m n s \ S u m m e   v o n   A b t e i l u n g   1 5 & g t ; - & l t ; M e a s u r e s \ A b t e i l u n g   1 5 & g t ; < / K e y > < / D i a g r a m O b j e c t K e y > < D i a g r a m O b j e c t K e y > < K e y > L i n k s \ & l t ; C o l u m n s \ S u m m e   v o n   A b t e i l u n g   1 5 & g t ; - & l t ; M e a s u r e s \ A b t e i l u n g   1 5 & g t ; \ C O L U M N < / K e y > < / D i a g r a m O b j e c t K e y > < D i a g r a m O b j e c t K e y > < K e y > L i n k s \ & l t ; C o l u m n s \ S u m m e   v o n   A b t e i l u n g   1 5 & g t ; - & l t ; M e a s u r e s \ A b t e i l u n g   1 5 & g t ; \ M E A S U R E 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 8 < / F o c u s C o l u m n > < F o c u s R o w > 1 < / F o c u s R o w > < S e l e c t i o n E n d C o l u m n > 8 < / S e l e c t i o n E n d C o l u m n > < S e l e c t i o n E n d R o w > 1 < / S e l e c t i o n E n d R o w > < S e l e c t i o n S t a r t C o l u m n > 8 < / S e l e c t i o n S t a r t C o l u m n > < S e l e c t i o n S t a r t R o w >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 M e a s u r e s \ A n z a h l   v o n   B e r e i c h   A B C 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 B e r e i c h   A B C \ T a g I n f o \ F o r m e l 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 B e r e i c h   A B C \ T a g I n f o \ W e r t 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 A b t e i l u n g   1 \ T a g I n f o \ F o r m e l 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 2 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 A b t e i l u n g   2 \ T a g I n f o \ F o r m e l 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 2 \ T a g I n f o \ W e r t 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 3 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 A b t e i l u n g   3 \ T a g I n f o \ F o r m e l 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 3 \ T a g I n f o \ W e r t 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 4 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 A b t e i l u n g   4 \ T a g I n f o \ F o r m e l 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 4 \ T a g I n f o \ W e r t 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 5 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 A b t e i l u n g   5 \ T a g I n f o \ F o r m e l 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 5 \ T a g I n f o \ W e r t 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 6 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 A b t e i l u n g   6 \ T a g I n f o \ F o r m e l 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 6 \ T a g I n f o \ W e r t 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 B e r e i c h   K L M < / K e y > < / a : K e y > < a : V a l u e   i : t y p e = " M e a s u r e G r i d N o d e V i e w S t a t e " > < C o l u m n > 1 3 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 B e r e i c h   K L M \ T a g I n f o \ F o r m e l 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 B e r e i c h   K L M \ T a g I n f o \ W e r t 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 1 0 < / K e y > < / a : K e y > < a : V a l u e   i : t y p e = " M e a s u r e G r i d N o d e V i e w S t a t e " > < C o l u m n > 1 4 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 A b t e i l u n g   1 0 \ T a g I n f o \ F o r m e l 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 1 0 \ T a g I n f o \ W e r t 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 1 1 < / K e y > < / a : K e y > < a : V a l u e   i : t y p e = " M e a s u r e G r i d N o d e V i e w S t a t e " > < C o l u m n > 1 5 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 A b t e i l u n g   1 1 \ T a g I n f o \ F o r m e l 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 1 1 \ T a g I n f o \ W e r t 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 1 2 < / K e y > < / a : K e y > < a : V a l u e   i : t y p e = " M e a s u r e G r i d N o d e V i e w S t a t e " > < C o l u m n > 1 6 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 A b t e i l u n g   1 2 \ T a g I n f o \ F o r m e l 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 1 2 \ T a g I n f o \ W e r t 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 1 3 < / K e y > < / a : K e y > < a : V a l u e   i : t y p e = " M e a s u r e G r i d N o d e V i e w S t a t e " > < C o l u m n > 1 7 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 A b t e i l u n g   1 3 \ T a g I n f o \ F o r m e l 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 1 3 \ T a g I n f o \ W e r t 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 1 4 < / K e y > < / a : K e y > < a : V a l u e   i : t y p e = " M e a s u r e G r i d N o d e V i e w S t a t e " > < C o l u m n > 1 8 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 A b t e i l u n g   1 4 \ T a g I n f o \ F o r m e l 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 1 4 \ T a g I n f o \ W e r t 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 1 5 < / K e y > < / a : K e y > < a : V a l u e   i : t y p e = " M e a s u r e G r i d N o d e V i e w S t a t e " > < C o l u m n > 1 9 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 A b t e i l u n g   1 5 \ T a g I n f o \ F o r m e l 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 1 5 \ T a g I n f o \ W e r t 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 B e r e i c h   A B C < / K e y > < / a : K e y > < a : V a l u e   i : t y p e = " M e a s u r e G r i d N o d e V i e w S t a t e " > < C o l u m n > 6 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 B e r e i c h   A B C \ T a g I n f o \ F o r m e l 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 B e r e i c h   A B C \ T a g I n f o \ W e r t 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< / K e y > < / a : K e y > < a : V a l u e   i : t y p e = " M e a s u r e G r i d N o d e V i e w S t a t e " > < C o l u m n > 7 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 2 < / K e y > < / a : K e y > < a : V a l u e   i : t y p e = " M e a s u r e G r i d N o d e V i e w S t a t e " > < C o l u m n > 8 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 2 \ T a g I n f o \ F o r m e l 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 2 \ T a g I n f o \ W e r t 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 3 < / K e y > < / a : K e y > < a : V a l u e   i : t y p e = " M e a s u r e G r i d N o d e V i e w S t a t e " > < C o l u m n > 9 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 3 \ T a g I n f o \ F o r m e l 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 3 \ T a g I n f o \ W e r t 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 4 < / K e y > < / a : K e y > < a : V a l u e   i : t y p e = " M e a s u r e G r i d N o d e V i e w S t a t e " > < C o l u m n > 1 0 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 4 \ T a g I n f o \ F o r m e l 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 4 \ T a g I n f o \ W e r t 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 5 < / K e y > < / a : K e y > < a : V a l u e   i : t y p e = " M e a s u r e G r i d N o d e V i e w S t a t e " > < C o l u m n > 1 1 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 5 \ T a g I n f o \ F o r m e l 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 5 \ T a g I n f o \ W e r t 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 6 < / K e y > < / a : K e y > < a : V a l u e   i : t y p e = " M e a s u r e G r i d N o d e V i e w S t a t e " > < C o l u m n > 1 2 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 6 \ T a g I n f o \ F o r m e l 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 6 \ T a g I n f o \ W e r t 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 B e r e i c h   K L M < / K e y > < / a : K e y > < a : V a l u e   i : t y p e = " M e a s u r e G r i d N o d e V i e w S t a t e " > < C o l u m n > 1 3 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 B e r e i c h   K L M \ T a g I n f o \ F o r m e l 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 B e r e i c h   K L M \ T a g I n f o \ W e r t 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 1 0 < / K e y > < / a : K e y > < a : V a l u e   i : t y p e = " M e a s u r e G r i d N o d e V i e w S t a t e " > < C o l u m n > 1 4 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 1 0 \ T a g I n f o \ F o r m e l 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 1 0 \ T a g I n f o \ W e r t 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 1 1 < / K e y > < / a : K e y > < a : V a l u e   i : t y p e = " M e a s u r e G r i d N o d e V i e w S t a t e " > < C o l u m n > 1 5 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 1 1 \ T a g I n f o \ F o r m e l 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 1 1 \ T a g I n f o \ W e r t 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 1 2 < / K e y > < / a : K e y > < a : V a l u e   i : t y p e = " M e a s u r e G r i d N o d e V i e w S t a t e " > < C o l u m n > 1 6 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 1 2 \ T a g I n f o \ F o r m e l 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 1 2 \ T a g I n f o \ W e r t 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 1 3 < / K e y > < / a : K e y > < a : V a l u e   i : t y p e = " M e a s u r e G r i d N o d e V i e w S t a t e " > < C o l u m n > 1 7 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 1 3 \ T a g I n f o \ F o r m e l 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 1 3 \ T a g I n f o \ W e r t 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 1 4 < / K e y > < / a : K e y > < a : V a l u e   i : t y p e = " M e a s u r e G r i d N o d e V i e w S t a t e " > < C o l u m n > 1 8 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 1 4 \ T a g I n f o \ F o r m e l 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 1 4 \ T a g I n f o \ W e r t 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 1 5 < / K e y > < / a : K e y > < a : V a l u e   i : t y p e = " M e a s u r e G r i d N o d e V i e w S t a t e " > < C o l u m n > 1 9 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 1 5 \ T a g I n f o \ F o r m e l 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 1 5 \ T a g I n f o \ W e r t 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 C o l u m n s \ B e z e i c h n u n g 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 C o l u m n s \ K a t e g o r i e 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 C o l u m n s \ H a u s h a l t 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 C o l u m n s \ P r o j e k t g r u p p e 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 C o l u m n s \ K o s t e n a r t e n 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 C o l u m n s \ P e r i o d e 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 C o l u m n s \ B e r e i c h   A B C 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 2 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 3 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 4 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 5 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 6 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 C o l u m n s \ B e r e i c h   K L M 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 1 0 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 1 1 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 1 2 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 1 3 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 1 4 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 1 5 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 L i n k s \ & l t ; C o l u m n s \ A n z a h l   v o n   B e r e i c h   A B C & g t ; - & l t ; M e a s u r e s \ B e r e i c h   A B C & g t ; 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 B e r e i c h   A B C & g t ; - & l t ; M e a s u r e s \ B e r e i c h   A B C & g t ; \ C O L U M N 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 B e r e i c h   A B C & g t ; - & l t ; M e a s u r e s \ B e r e i c h   A B C & g t ; \ M E A S U R E 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 1 & g t ; - & l t ; M e a s u r e s \ A b t e i l u n g  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 1 & g t ; - & l t ; M e a s u r e s \ A b t e i l u n g  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 1 & g t ; - & l t ; M e a s u r e s \ A b t e i l u n g  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 2 & g t ; - & l t ; M e a s u r e s \ A b t e i l u n g  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 2 & g t ; - & l t ; M e a s u r e s \ A b t e i l u n g  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 2 & g t ; - & l t ; M e a s u r e s \ A b t e i l u n g  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 3 & g t ; - & l t ; M e a s u r e s \ A b t e i l u n g  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 3 & g t ; - & l t ; M e a s u r e s \ A b t e i l u n g  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 3 & g t ; - & l t ; M e a s u r e s \ A b t e i l u n g  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 4 & g t ; - & l t ; M e a s u r e s \ A b t e i l u n g  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 4 & g t ; - & l t ; M e a s u r e s \ A b t e i l u n g  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 4 & g t ; - & l t ; M e a s u r e s \ A b t e i l u n g  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 5 & g t ; - & l t ; M e a s u r e s \ A b t e i l u n g  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 5 & g t ; - & l t ; M e a s u r e s \ A b t e i l u n g  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 5 & g t ; - & l t ; M e a s u r e s \ A b t e i l u n g   5 & g t ; \ M E A S U R E 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 6 & g t ; - & l t ; M e a s u r e s \ A b t e i l u n g   6 & g t ; 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 6 & g t ; - & l t ; M e a s u r e s \ A b t e i l u n g   6 & g t ; \ C O L U M N 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 6 & g t ; - & l t ; M e a s u r e s \ A b t e i l u n g   6 & g t ; \ M E A S U R E 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 B e r e i c h   K L M & g t ; - & l t ; M e a s u r e s \ B e r e i c h   K L M & g t ; 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 B e r e i c h   K L M & g t ; - & l t ; M e a s u r e s \ B e r e i c h   K L M & g t ; \ C O L U M N 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 B e r e i c h   K L M & g t ; - & l t ; M e a s u r e s \ B e r e i c h   K L M & g t ; \ M E A S U R E 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 1 0 & g t ; - & l t ; M e a s u r e s \ A b t e i l u n g   1 0 & g t ; 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 1 0 & g t ; - & l t ; M e a s u r e s \ A b t e i l u n g   1 0 & g t ; \ C O L U M N 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 1 0 & g t ; - & l t ; M e a s u r e s \ A b t e i l u n g   1 0 & g t ; \ M E A S U R E 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 1 1 & g t ; - & l t ; M e a s u r e s \ A b t e i l u n g   1 1 & g t ; 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 1 1 & g t ; - & l t ; M e a s u r e s \ A b t e i l u n g   1 1 & g t ; \ C O L U M N 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 1 1 & g t ; - & l t ; M e a s u r e s \ A b t e i l u n g   1 1 & g t ; \ M E A S U R E 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 1 2 & g t ; - & l t ; M e a s u r e s \ A b t e i l u n g   1 2 & g t ; 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 1 2 & g t ; - & l t ; M e a s u r e s \ A b t e i l u n g   1 2 & g t ; \ C O L U M N 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 1 2 & g t ; - & l t ; M e a s u r e s \ A b t e i l u n g   1 2 & g t ; \ M E A S U R E 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 1 3 & g t ; - & l t ; M e a s u r e s \ A b t e i l u n g   1 3 & g t ; 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 1 3 & g t ; - & l t ; M e a s u r e s \ A b t e i l u n g   1 3 & g t ; \ C O L U M N 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 1 3 & g t ; - & l t ; M e a s u r e s \ A b t e i l u n g   1 3 & g t ; \ M E A S U R E 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 1 4 & g t ; - & l t ; M e a s u r e s \ A b t e i l u n g   1 4 & g t ; 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 1 4 & g t ; - & l t ; M e a s u r e s \ A b t e i l u n g   1 4 & g t ; \ C O L U M N 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 1 4 & g t ; - & l t ; M e a s u r e s \ A b t e i l u n g   1 4 & g t ; \ M E A S U R E 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 1 5 & g t ; - & l t ; M e a s u r e s \ A b t e i l u n g   1 5 & g t ; 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 1 5 & g t ; - & l t ; M e a s u r e s \ A b t e i l u n g   1 5 & g t ; \ C O L U M N 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 1 5 & g t ; - & l t ; M e a s u r e s \ A b t e i l u n g   1 5 & g t ; \ M E A S U R E 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 A B C & g t ; - & l t ; M e a s u r e s \ B e r e i c h   A B C & g t ; 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 A B C & g t ; - & l t ; M e a s u r e s \ B e r e i c h   A B C & g t ; \ C O L U M N 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 A B C & g t ; - & l t ; M e a s u r e s \ B e r e i c h   A B C & g t ; \ M E A S U R E 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 1 & g t ; - & l t ; M e a s u r e s \ A b t e i l u n g  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 1 & g t ; - & l t ; M e a s u r e s \ A b t e i l u n g  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 1 & g t ; - & l t ; M e a s u r e s \ A b t e i l u n g  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 2 & g t ; - & l t ; M e a s u r e s \ A b t e i l u n g  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 2 & g t ; - & l t ; M e a s u r e s \ A b t e i l u n g  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 2 & g t ; - & l t ; M e a s u r e s \ A b t e i l u n g  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 3 & g t ; - & l t ; M e a s u r e s \ A b t e i l u n g  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 3 & g t ; - & l t ; M e a s u r e s \ A b t e i l u n g  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 3 & g t ; - & l t ; M e a s u r e s \ A b t e i l u n g  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 4 & g t ; - & l t ; M e a s u r e s \ A b t e i l u n g  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 4 & g t ; - & l t ; M e a s u r e s \ A b t e i l u n g  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 4 & g t ; - & l t ; M e a s u r e s \ A b t e i l u n g  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 5 & g t ; - & l t ; M e a s u r e s \ A b t e i l u n g  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 5 & g t ; - & l t ; M e a s u r e s \ A b t e i l u n g  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 5 & g t ; - & l t ; M e a s u r e s \ A b t e i l u n g   5 & g t ; \ M E A S U R E 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 6 & g t ; - & l t ; M e a s u r e s \ A b t e i l u n g   6 & g t ; 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 6 & g t ; - & l t ; M e a s u r e s \ A b t e i l u n g   6 & g t ; \ C O L U M N 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 6 & g t ; - & l t ; M e a s u r e s \ A b t e i l u n g   6 & g t ; \ M E A S U R E 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 K L M & g t ; - & l t ; M e a s u r e s \ B e r e i c h   K L M & g t ; 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 K L M & g t ; - & l t ; M e a s u r e s \ B e r e i c h   K L M & g t ; \ C O L U M N 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 K L M & g t ; - & l t ; M e a s u r e s \ B e r e i c h   K L M & g t ; \ M E A S U R E 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 1 0 & g t ; - & l t ; M e a s u r e s \ A b t e i l u n g   1 0 & g t ; 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 1 0 & g t ; - & l t ; M e a s u r e s \ A b t e i l u n g   1 0 & g t ; \ C O L U M N 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 1 0 & g t ; - & l t ; M e a s u r e s \ A b t e i l u n g   1 0 & g t ; \ M E A S U R E 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 1 1 & g t ; - & l t ; M e a s u r e s \ A b t e i l u n g   1 1 & g t ; 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 1 1 & g t ; - & l t ; M e a s u r e s \ A b t e i l u n g   1 1 & g t ; \ C O L U M N 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 1 1 & g t ; - & l t ; M e a s u r e s \ A b t e i l u n g   1 1 & g t ; \ M E A S U R E 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 1 2 & g t ; - & l t ; M e a s u r e s \ A b t e i l u n g   1 2 & g t ; 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 1 2 & g t ; - & l t ; M e a s u r e s \ A b t e i l u n g   1 2 & g t ; \ C O L U M N 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 1 2 & g t ; - & l t ; M e a s u r e s \ A b t e i l u n g   1 2 & g t ; \ M E A S U R E 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 1 3 & g t ; - & l t ; M e a s u r e s \ A b t e i l u n g   1 3 & g t ; 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 1 3 & g t ; - & l t ; M e a s u r e s \ A b t e i l u n g   1 3 & g t ; \ C O L U M N 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 1 3 & g t ; - & l t ; M e a s u r e s \ A b t e i l u n g   1 3 & g t ; \ M E A S U R E 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 1 4 & g t ; - & l t ; M e a s u r e s \ A b t e i l u n g   1 4 & g t ; 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 1 4 & g t ; - & l t ; M e a s u r e s \ A b t e i l u n g   1 4 & g t ; \ C O L U M N 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 1 4 & g t ; - & l t ; M e a s u r e s \ A b t e i l u n g   1 4 & g t ; \ M E A S U R E 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 1 5 & g t ; - & l t ; M e a s u r e s \ A b t e i l u n g   1 5 & g t ; 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 1 5 & g t ; - & l t ; M e a s u r e s \ A b t e i l u n g   1 5 & g t ; \ C O L U M N 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 1 5 & g t ; - & l t ; M e a s u r e s \ A b t e i l u n g   1 5 & g t ; \ M E A S U R E 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 2 0 2 6 _ H R 0 1 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 2 0 2 6 _ H R 0 1 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 M e a s u r e s \ S u m m e   v o n   B e r e i c h   A B C < / K e y > < / D i a g r a m O b j e c t K e y > < D i a g r a m O b j e c t K e y > < K e y > M e a s u r e s \ S u m m e   v o n   B e r e i c h   A B C \ T a g I n f o \ F o r m e l < / K e y > < / D i a g r a m O b j e c t K e y > < D i a g r a m O b j e c t K e y > < K e y > M e a s u r e s \ S u m m e   v o n   B e r e i c h   A B C \ T a g I n f o \ W e r t < / K e y > < / D i a g r a m O b j e c t K e y > < D i a g r a m O b j e c t K e y > < K e y > M e a s u r e s \ S u m m e   v o n   A b t e i l u n g   1 < / K e y > < / D i a g r a m O b j e c t K e y > < D i a g r a m O b j e c t K e y > < K e y > M e a s u r e s \ S u m m e   v o n   A b t e i l u n g   1 \ T a g I n f o \ F o r m e l < / K e y > < / D i a g r a m O b j e c t K e y > < D i a g r a m O b j e c t K e y > < K e y > M e a s u r e s \ S u m m e   v o n   A b t e i l u n g   1 \ T a g I n f o \ W e r t < / K e y > < / D i a g r a m O b j e c t K e y > < D i a g r a m O b j e c t K e y > < K e y > M e a s u r e s \ S u m m e   v o n   A b t e i l u n g   2 < / K e y > < / D i a g r a m O b j e c t K e y > < D i a g r a m O b j e c t K e y > < K e y > M e a s u r e s \ S u m m e   v o n   A b t e i l u n g   2 \ T a g I n f o \ F o r m e l < / K e y > < / D i a g r a m O b j e c t K e y > < D i a g r a m O b j e c t K e y > < K e y > M e a s u r e s \ S u m m e   v o n   A b t e i l u n g   2 \ T a g I n f o \ W e r t < / K e y > < / D i a g r a m O b j e c t K e y > < D i a g r a m O b j e c t K e y > < K e y > M e a s u r e s \ S u m m e   v o n   A b t e i l u n g   3 < / K e y > < / D i a g r a m O b j e c t K e y > < D i a g r a m O b j e c t K e y > < K e y > M e a s u r e s \ S u m m e   v o n   A b t e i l u n g   3 \ T a g I n f o \ F o r m e l < / K e y > < / D i a g r a m O b j e c t K e y > < D i a g r a m O b j e c t K e y > < K e y > M e a s u r e s \ S u m m e   v o n   A b t e i l u n g   3 \ T a g I n f o \ W e r t < / K e y > < / D i a g r a m O b j e c t K e y > < D i a g r a m O b j e c t K e y > < K e y > M e a s u r e s \ S u m m e   v o n   A b t e i l u n g   4 < / K e y > < / D i a g r a m O b j e c t K e y > < D i a g r a m O b j e c t K e y > < K e y > M e a s u r e s \ S u m m e   v o n   A b t e i l u n g   4 \ T a g I n f o \ F o r m e l < / K e y > < / D i a g r a m O b j e c t K e y > < D i a g r a m O b j e c t K e y > < K e y > M e a s u r e s \ S u m m e   v o n   A b t e i l u n g   4 \ T a g I n f o \ W e r t < / K e y > < / D i a g r a m O b j e c t K e y > < D i a g r a m O b j e c t K e y > < K e y > M e a s u r e s \ S u m m e   v o n   A b t e i l u n g   5 < / K e y > < / D i a g r a m O b j e c t K e y > < D i a g r a m O b j e c t K e y > < K e y > M e a s u r e s \ S u m m e   v o n   A b t e i l u n g   5 \ T a g I n f o \ F o r m e l < / K e y > < / D i a g r a m O b j e c t K e y > < D i a g r a m O b j e c t K e y > < K e y > M e a s u r e s \ S u m m e   v o n   A b t e i l u n g   5 \ T a g I n f o \ W e r t < / K e y > < / D i a g r a m O b j e c t K e y > < D i a g r a m O b j e c t K e y > < K e y > M e a s u r e s \ S u m m e   v o n   A b t e i l u n g   6 < / K e y > < / D i a g r a m O b j e c t K e y > < D i a g r a m O b j e c t K e y > < K e y > M e a s u r e s \ S u m m e   v o n   A b t e i l u n g   6 \ T a g I n f o \ F o r m e l < / K e y > < / D i a g r a m O b j e c t K e y > < D i a g r a m O b j e c t K e y > < K e y > M e a s u r e s \ S u m m e   v o n   A b t e i l u n g   6 \ T a g I n f o \ W e r t < / K e y > < / D i a g r a m O b j e c t K e y > < D i a g r a m O b j e c t K e y > < K e y > M e a s u r e s \ S u m m e   v o n   B e r e i c h   K L M < / K e y > < / D i a g r a m O b j e c t K e y > < D i a g r a m O b j e c t K e y > < K e y > M e a s u r e s \ S u m m e   v o n   B e r e i c h   K L M \ T a g I n f o \ F o r m e l < / K e y > < / D i a g r a m O b j e c t K e y > < D i a g r a m O b j e c t K e y > < K e y > M e a s u r e s \ S u m m e   v o n   B e r e i c h   K L M \ T a g I n f o \ W e r t < / K e y > < / D i a g r a m O b j e c t K e y > < D i a g r a m O b j e c t K e y > < K e y > M e a s u r e s \ S u m m e   v o n   A b t e i l u n g   1 0 < / K e y > < / D i a g r a m O b j e c t K e y > < D i a g r a m O b j e c t K e y > < K e y > M e a s u r e s \ S u m m e   v o n   A b t e i l u n g   1 0 \ T a g I n f o \ F o r m e l < / K e y > < / D i a g r a m O b j e c t K e y > < D i a g r a m O b j e c t K e y > < K e y > M e a s u r e s \ S u m m e   v o n   A b t e i l u n g   1 0 \ T a g I n f o \ W e r t < / K e y > < / D i a g r a m O b j e c t K e y > < D i a g r a m O b j e c t K e y > < K e y > M e a s u r e s \ S u m m e   v o n   A b t e i l u n g   1 1 < / K e y > < / D i a g r a m O b j e c t K e y > < D i a g r a m O b j e c t K e y > < K e y > M e a s u r e s \ S u m m e   v o n   A b t e i l u n g   1 1 \ T a g I n f o \ F o r m e l < / K e y > < / D i a g r a m O b j e c t K e y > < D i a g r a m O b j e c t K e y > < K e y > M e a s u r e s \ S u m m e   v o n   A b t e i l u n g   1 1 \ T a g I n f o \ W e r t < / K e y > < / D i a g r a m O b j e c t K e y > < D i a g r a m O b j e c t K e y > < K e y > M e a s u r e s \ S u m m e   v o n   A b t e i l u n g   1 2 < / K e y > < / D i a g r a m O b j e c t K e y > < D i a g r a m O b j e c t K e y > < K e y > M e a s u r e s \ S u m m e   v o n   A b t e i l u n g   1 2 \ T a g I n f o \ F o r m e l < / K e y > < / D i a g r a m O b j e c t K e y > < D i a g r a m O b j e c t K e y > < K e y > M e a s u r e s \ S u m m e   v o n   A b t e i l u n g   1 2 \ T a g I n f o \ W e r t < / K e y > < / D i a g r a m O b j e c t K e y > < D i a g r a m O b j e c t K e y > < K e y > M e a s u r e s \ S u m m e   v o n   A b t e i l u n g   1 3 < / K e y > < / D i a g r a m O b j e c t K e y > < D i a g r a m O b j e c t K e y > < K e y > M e a s u r e s \ S u m m e   v o n   A b t e i l u n g   1 3 \ T a g I n f o \ F o r m e l < / K e y > < / D i a g r a m O b j e c t K e y > < D i a g r a m O b j e c t K e y > < K e y > M e a s u r e s \ S u m m e   v o n   A b t e i l u n g   1 3 \ T a g I n f o \ W e r t < / K e y > < / D i a g r a m O b j e c t K e y > < D i a g r a m O b j e c t K e y > < K e y > M e a s u r e s \ S u m m e   v o n   A b t e i l u n g   1 4 < / K e y > < / D i a g r a m O b j e c t K e y > < D i a g r a m O b j e c t K e y > < K e y > M e a s u r e s \ S u m m e   v o n   A b t e i l u n g   1 4 \ T a g I n f o \ F o r m e l < / K e y > < / D i a g r a m O b j e c t K e y > < D i a g r a m O b j e c t K e y > < K e y > M e a s u r e s \ S u m m e   v o n   A b t e i l u n g   1 4 \ T a g I n f o \ W e r t < / K e y > < / D i a g r a m O b j e c t K e y > < D i a g r a m O b j e c t K e y > < K e y > M e a s u r e s \ S u m m e   v o n   A b t e i l u n g   1 5 < / K e y > < / D i a g r a m O b j e c t K e y > < D i a g r a m O b j e c t K e y > < K e y > M e a s u r e s \ S u m m e   v o n   A b t e i l u n g   1 5 \ T a g I n f o \ F o r m e l < / K e y > < / D i a g r a m O b j e c t K e y > < D i a g r a m O b j e c t K e y > < K e y > M e a s u r e s \ S u m m e   v o n   A b t e i l u n g   1 5 \ T a g I n f o \ W e r t < / K e y > < / D i a g r a m O b j e c t K e y > < D i a g r a m O b j e c t K e y > < K e y > C o l u m n s \ B e z e i c h n u n g < / K e y > < / D i a g r a m O b j e c t K e y > < D i a g r a m O b j e c t K e y > < K e y > C o l u m n s \ K a t e g o r i e < / K e y > < / D i a g r a m O b j e c t K e y > < D i a g r a m O b j e c t K e y > < K e y > C o l u m n s \ H a u s h a l t < / K e y > < / D i a g r a m O b j e c t K e y > < D i a g r a m O b j e c t K e y > < K e y > C o l u m n s \ P r o j e k t g r u p p e < / K e y > < / D i a g r a m O b j e c t K e y > < D i a g r a m O b j e c t K e y > < K e y > C o l u m n s \ K o s t e n a r t e n < / K e y > < / D i a g r a m O b j e c t K e y > < D i a g r a m O b j e c t K e y > < K e y > C o l u m n s \ P e r i o d e < / K e y > < / D i a g r a m O b j e c t K e y > < D i a g r a m O b j e c t K e y > < K e y > C o l u m n s \ J a h r < / K e y > < / D i a g r a m O b j e c t K e y > < D i a g r a m O b j e c t K e y > < K e y > C o l u m n s \ B e r e i c h   A B C < / K e y > < / D i a g r a m O b j e c t K e y > < D i a g r a m O b j e c t K e y > < K e y > C o l u m n s \ A b t e i l u n g   1 < / K e y > < / D i a g r a m O b j e c t K e y > < D i a g r a m O b j e c t K e y > < K e y > C o l u m n s \ A b t e i l u n g   2 < / K e y > < / D i a g r a m O b j e c t K e y > < D i a g r a m O b j e c t K e y > < K e y > C o l u m n s \ A b t e i l u n g   3 < / K e y > < / D i a g r a m O b j e c t K e y > < D i a g r a m O b j e c t K e y > < K e y > C o l u m n s \ A b t e i l u n g   4 < / K e y > < / D i a g r a m O b j e c t K e y > < D i a g r a m O b j e c t K e y > < K e y > C o l u m n s \ A b t e i l u n g   5 < / K e y > < / D i a g r a m O b j e c t K e y > < D i a g r a m O b j e c t K e y > < K e y > C o l u m n s \ A b t e i l u n g   6 < / K e y > < / D i a g r a m O b j e c t K e y > < D i a g r a m O b j e c t K e y > < K e y > C o l u m n s \ B e r e i c h   K L M < / K e y > < / D i a g r a m O b j e c t K e y > < D i a g r a m O b j e c t K e y > < K e y > C o l u m n s \ A b t e i l u n g   1 0 < / K e y > < / D i a g r a m O b j e c t K e y > < D i a g r a m O b j e c t K e y > < K e y > C o l u m n s \ A b t e i l u n g   1 1 < / K e y > < / D i a g r a m O b j e c t K e y > < D i a g r a m O b j e c t K e y > < K e y > C o l u m n s \ A b t e i l u n g   1 2 < / K e y > < / D i a g r a m O b j e c t K e y > < D i a g r a m O b j e c t K e y > < K e y > C o l u m n s \ A b t e i l u n g   1 3 < / K e y > < / D i a g r a m O b j e c t K e y > < D i a g r a m O b j e c t K e y > < K e y > C o l u m n s \ A b t e i l u n g   1 4 < / K e y > < / D i a g r a m O b j e c t K e y > < D i a g r a m O b j e c t K e y > < K e y > C o l u m n s \ A b t e i l u n g   1 5 < / K e y > < / D i a g r a m O b j e c t K e y > < D i a g r a m O b j e c t K e y > < K e y > L i n k s \ & l t ; C o l u m n s \ S u m m e   v o n   B e r e i c h   A B C & g t ; - & l t ; M e a s u r e s \ B e r e i c h   A B C & g t ; < / K e y > < / D i a g r a m O b j e c t K e y > < D i a g r a m O b j e c t K e y > < K e y > L i n k s \ & l t ; C o l u m n s \ S u m m e   v o n   B e r e i c h   A B C & g t ; - & l t ; M e a s u r e s \ B e r e i c h   A B C & g t ; \ C O L U M N < / K e y > < / D i a g r a m O b j e c t K e y > < D i a g r a m O b j e c t K e y > < K e y > L i n k s \ & l t ; C o l u m n s \ S u m m e   v o n   B e r e i c h   A B C & g t ; - & l t ; M e a s u r e s \ B e r e i c h   A B C & g t ; \ M E A S U R E < / K e y > < / D i a g r a m O b j e c t K e y > < D i a g r a m O b j e c t K e y > < K e y > L i n k s \ & l t ; C o l u m n s \ S u m m e   v o n   A b t e i l u n g   1 & g t ; - & l t ; M e a s u r e s \ A b t e i l u n g   1 & g t ; < / K e y > < / D i a g r a m O b j e c t K e y > < D i a g r a m O b j e c t K e y > < K e y > L i n k s \ & l t ; C o l u m n s \ S u m m e   v o n   A b t e i l u n g   1 & g t ; - & l t ; M e a s u r e s \ A b t e i l u n g   1 & g t ; \ C O L U M N < / K e y > < / D i a g r a m O b j e c t K e y > < D i a g r a m O b j e c t K e y > < K e y > L i n k s \ & l t ; C o l u m n s \ S u m m e   v o n   A b t e i l u n g   1 & g t ; - & l t ; M e a s u r e s \ A b t e i l u n g   1 & g t ; \ M E A S U R E < / K e y > < / D i a g r a m O b j e c t K e y > < D i a g r a m O b j e c t K e y > < K e y > L i n k s \ & l t ; C o l u m n s \ S u m m e   v o n   A b t e i l u n g   2 & g t ; - & l t ; M e a s u r e s \ A b t e i l u n g   2 & g t ; < / K e y > < / D i a g r a m O b j e c t K e y > < D i a g r a m O b j e c t K e y > < K e y > L i n k s \ & l t ; C o l u m n s \ S u m m e   v o n   A b t e i l u n g   2 & g t ; - & l t ; M e a s u r e s \ A b t e i l u n g   2 & g t ; \ C O L U M N < / K e y > < / D i a g r a m O b j e c t K e y > < D i a g r a m O b j e c t K e y > < K e y > L i n k s \ & l t ; C o l u m n s \ S u m m e   v o n   A b t e i l u n g   2 & g t ; - & l t ; M e a s u r e s \ A b t e i l u n g   2 & g t ; \ M E A S U R E < / K e y > < / D i a g r a m O b j e c t K e y > < D i a g r a m O b j e c t K e y > < K e y > L i n k s \ & l t ; C o l u m n s \ S u m m e   v o n   A b t e i l u n g   3 & g t ; - & l t ; M e a s u r e s \ A b t e i l u n g   3 & g t ; < / K e y > < / D i a g r a m O b j e c t K e y > < D i a g r a m O b j e c t K e y > < K e y > L i n k s \ & l t ; C o l u m n s \ S u m m e   v o n   A b t e i l u n g   3 & g t ; - & l t ; M e a s u r e s \ A b t e i l u n g   3 & g t ; \ C O L U M N < / K e y > < / D i a g r a m O b j e c t K e y > < D i a g r a m O b j e c t K e y > < K e y > L i n k s \ & l t ; C o l u m n s \ S u m m e   v o n   A b t e i l u n g   3 & g t ; - & l t ; M e a s u r e s \ A b t e i l u n g   3 & g t ; \ M E A S U R E < / K e y > < / D i a g r a m O b j e c t K e y > < D i a g r a m O b j e c t K e y > < K e y > L i n k s \ & l t ; C o l u m n s \ S u m m e   v o n   A b t e i l u n g   4 & g t ; - & l t ; M e a s u r e s \ A b t e i l u n g   4 & g t ; < / K e y > < / D i a g r a m O b j e c t K e y > < D i a g r a m O b j e c t K e y > < K e y > L i n k s \ & l t ; C o l u m n s \ S u m m e   v o n   A b t e i l u n g   4 & g t ; - & l t ; M e a s u r e s \ A b t e i l u n g   4 & g t ; \ C O L U M N < / K e y > < / D i a g r a m O b j e c t K e y > < D i a g r a m O b j e c t K e y > < K e y > L i n k s \ & l t ; C o l u m n s \ S u m m e   v o n   A b t e i l u n g   4 & g t ; - & l t ; M e a s u r e s \ A b t e i l u n g   4 & g t ; \ M E A S U R E < / K e y > < / D i a g r a m O b j e c t K e y > < D i a g r a m O b j e c t K e y > < K e y > L i n k s \ & l t ; C o l u m n s \ S u m m e   v o n   A b t e i l u n g   5 & g t ; - & l t ; M e a s u r e s \ A b t e i l u n g   5 & g t ; < / K e y > < / D i a g r a m O b j e c t K e y > < D i a g r a m O b j e c t K e y > < K e y > L i n k s \ & l t ; C o l u m n s \ S u m m e   v o n   A b t e i l u n g   5 & g t ; - & l t ; M e a s u r e s \ A b t e i l u n g   5 & g t ; \ C O L U M N < / K e y > < / D i a g r a m O b j e c t K e y > < D i a g r a m O b j e c t K e y > < K e y > L i n k s \ & l t ; C o l u m n s \ S u m m e   v o n   A b t e i l u n g   5 & g t ; - & l t ; M e a s u r e s \ A b t e i l u n g   5 & g t ; \ M E A S U R E < / K e y > < / D i a g r a m O b j e c t K e y > < D i a g r a m O b j e c t K e y > < K e y > L i n k s \ & l t ; C o l u m n s \ S u m m e   v o n   A b t e i l u n g   6 & g t ; - & l t ; M e a s u r e s \ A b t e i l u n g   6 & g t ; < / K e y > < / D i a g r a m O b j e c t K e y > < D i a g r a m O b j e c t K e y > < K e y > L i n k s \ & l t ; C o l u m n s \ S u m m e   v o n   A b t e i l u n g   6 & g t ; - & l t ; M e a s u r e s \ A b t e i l u n g   6 & g t ; \ C O L U M N < / K e y > < / D i a g r a m O b j e c t K e y > < D i a g r a m O b j e c t K e y > < K e y > L i n k s \ & l t ; C o l u m n s \ S u m m e   v o n   A b t e i l u n g   6 & g t ; - & l t ; M e a s u r e s \ A b t e i l u n g   6 & g t ; \ M E A S U R E < / K e y > < / D i a g r a m O b j e c t K e y > < D i a g r a m O b j e c t K e y > < K e y > L i n k s \ & l t ; C o l u m n s \ S u m m e   v o n   B e r e i c h   K L M & g t ; - & l t ; M e a s u r e s \ B e r e i c h   K L M & g t ; < / K e y > < / D i a g r a m O b j e c t K e y > < D i a g r a m O b j e c t K e y > < K e y > L i n k s \ & l t ; C o l u m n s \ S u m m e   v o n   B e r e i c h   K L M & g t ; - & l t ; M e a s u r e s \ B e r e i c h   K L M & g t ; \ C O L U M N < / K e y > < / D i a g r a m O b j e c t K e y > < D i a g r a m O b j e c t K e y > < K e y > L i n k s \ & l t ; C o l u m n s \ S u m m e   v o n   B e r e i c h   K L M & g t ; - & l t ; M e a s u r e s \ B e r e i c h   K L M & g t ; \ M E A S U R E < / K e y > < / D i a g r a m O b j e c t K e y > < D i a g r a m O b j e c t K e y > < K e y > L i n k s \ & l t ; C o l u m n s \ S u m m e   v o n   A b t e i l u n g   1 0 & g t ; - & l t ; M e a s u r e s \ A b t e i l u n g   1 0 & g t ; < / K e y > < / D i a g r a m O b j e c t K e y > < D i a g r a m O b j e c t K e y > < K e y > L i n k s \ & l t ; C o l u m n s \ S u m m e   v o n   A b t e i l u n g   1 0 & g t ; - & l t ; M e a s u r e s \ A b t e i l u n g   1 0 & g t ; \ C O L U M N < / K e y > < / D i a g r a m O b j e c t K e y > < D i a g r a m O b j e c t K e y > < K e y > L i n k s \ & l t ; C o l u m n s \ S u m m e   v o n   A b t e i l u n g   1 0 & g t ; - & l t ; M e a s u r e s \ A b t e i l u n g   1 0 & g t ; \ M E A S U R E < / K e y > < / D i a g r a m O b j e c t K e y > < D i a g r a m O b j e c t K e y > < K e y > L i n k s \ & l t ; C o l u m n s \ S u m m e   v o n   A b t e i l u n g   1 1 & g t ; - & l t ; M e a s u r e s \ A b t e i l u n g   1 1 & g t ; < / K e y > < / D i a g r a m O b j e c t K e y > < D i a g r a m O b j e c t K e y > < K e y > L i n k s \ & l t ; C o l u m n s \ S u m m e   v o n   A b t e i l u n g   1 1 & g t ; - & l t ; M e a s u r e s \ A b t e i l u n g   1 1 & g t ; \ C O L U M N < / K e y > < / D i a g r a m O b j e c t K e y > < D i a g r a m O b j e c t K e y > < K e y > L i n k s \ & l t ; C o l u m n s \ S u m m e   v o n   A b t e i l u n g   1 1 & g t ; - & l t ; M e a s u r e s \ A b t e i l u n g   1 1 & g t ; \ M E A S U R E < / K e y > < / D i a g r a m O b j e c t K e y > < D i a g r a m O b j e c t K e y > < K e y > L i n k s \ & l t ; C o l u m n s \ S u m m e   v o n   A b t e i l u n g   1 2 & g t ; - & l t ; M e a s u r e s \ A b t e i l u n g   1 2 & g t ; < / K e y > < / D i a g r a m O b j e c t K e y > < D i a g r a m O b j e c t K e y > < K e y > L i n k s \ & l t ; C o l u m n s \ S u m m e   v o n   A b t e i l u n g   1 2 & g t ; - & l t ; M e a s u r e s \ A b t e i l u n g   1 2 & g t ; \ C O L U M N < / K e y > < / D i a g r a m O b j e c t K e y > < D i a g r a m O b j e c t K e y > < K e y > L i n k s \ & l t ; C o l u m n s \ S u m m e   v o n   A b t e i l u n g   1 2 & g t ; - & l t ; M e a s u r e s \ A b t e i l u n g   1 2 & g t ; \ M E A S U R E < / K e y > < / D i a g r a m O b j e c t K e y > < D i a g r a m O b j e c t K e y > < K e y > L i n k s \ & l t ; C o l u m n s \ S u m m e   v o n   A b t e i l u n g   1 3 & g t ; - & l t ; M e a s u r e s \ A b t e i l u n g   1 3 & g t ; < / K e y > < / D i a g r a m O b j e c t K e y > < D i a g r a m O b j e c t K e y > < K e y > L i n k s \ & l t ; C o l u m n s \ S u m m e   v o n   A b t e i l u n g   1 3 & g t ; - & l t ; M e a s u r e s \ A b t e i l u n g   1 3 & g t ; \ C O L U M N < / K e y > < / D i a g r a m O b j e c t K e y > < D i a g r a m O b j e c t K e y > < K e y > L i n k s \ & l t ; C o l u m n s \ S u m m e   v o n   A b t e i l u n g   1 3 & g t ; - & l t ; M e a s u r e s \ A b t e i l u n g   1 3 & g t ; \ M E A S U R E < / K e y > < / D i a g r a m O b j e c t K e y > < D i a g r a m O b j e c t K e y > < K e y > L i n k s \ & l t ; C o l u m n s \ S u m m e   v o n   A b t e i l u n g   1 4 & g t ; - & l t ; M e a s u r e s \ A b t e i l u n g   1 4 & g t ; < / K e y > < / D i a g r a m O b j e c t K e y > < D i a g r a m O b j e c t K e y > < K e y > L i n k s \ & l t ; C o l u m n s \ S u m m e   v o n   A b t e i l u n g   1 4 & g t ; - & l t ; M e a s u r e s \ A b t e i l u n g   1 4 & g t ; \ C O L U M N < / K e y > < / D i a g r a m O b j e c t K e y > < D i a g r a m O b j e c t K e y > < K e y > L i n k s \ & l t ; C o l u m n s \ S u m m e   v o n   A b t e i l u n g   1 4 & g t ; - & l t ; M e a s u r e s \ A b t e i l u n g   1 4 & g t ; \ M E A S U R E < / K e y > < / D i a g r a m O b j e c t K e y > < D i a g r a m O b j e c t K e y > < K e y > L i n k s \ & l t ; C o l u m n s \ S u m m e   v o n   A b t e i l u n g   1 5 & g t ; - & l t ; M e a s u r e s \ A b t e i l u n g   1 5 & g t ; < / K e y > < / D i a g r a m O b j e c t K e y > < D i a g r a m O b j e c t K e y > < K e y > L i n k s \ & l t ; C o l u m n s \ S u m m e   v o n   A b t e i l u n g   1 5 & g t ; - & l t ; M e a s u r e s \ A b t e i l u n g   1 5 & g t ; \ C O L U M N < / K e y > < / D i a g r a m O b j e c t K e y > < D i a g r a m O b j e c t K e y > < K e y > L i n k s \ & l t ; C o l u m n s \ S u m m e   v o n   A b t e i l u n g   1 5 & g t ; - & l t ; M e a s u r e s \ A b t e i l u n g   1 5 & g t ; \ M E A S U R E 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 M e a s u r e s \ S u m m e   v o n   B e r e i c h   A B C 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 B e r e i c h   A B C \ T a g I n f o \ F o r m e l 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 B e r e i c h   A B C \ T a g I n f o \ W e r t 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 2 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 2 \ T a g I n f o \ F o r m e l 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 2 \ T a g I n f o \ W e r t 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 3 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 3 \ T a g I n f o \ F o r m e l 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 3 \ T a g I n f o \ W e r t 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 4 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 4 \ T a g I n f o \ F o r m e l 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 4 \ T a g I n f o \ W e r t 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 5 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 5 \ T a g I n f o \ F o r m e l 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 5 \ T a g I n f o \ W e r t 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 6 < / K e y > < / a : K e y > < a : V a l u e   i : t y p e = " M e a s u r e G r i d N o d e V i e w S t a t e " > < C o l u m n > 1 3 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 6 \ T a g I n f o \ F o r m e l 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 6 \ T a g I n f o \ W e r t 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 B e r e i c h   K L M < / K e y > < / a : K e y > < a : V a l u e   i : t y p e = " M e a s u r e G r i d N o d e V i e w S t a t e " > < C o l u m n > 1 4 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 B e r e i c h   K L M \ T a g I n f o \ F o r m e l 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 B e r e i c h   K L M \ T a g I n f o \ W e r t 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 1 0 < / K e y > < / a : K e y > < a : V a l u e   i : t y p e = " M e a s u r e G r i d N o d e V i e w S t a t e " > < C o l u m n > 1 5 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 1 0 \ T a g I n f o \ F o r m e l 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 1 0 \ T a g I n f o \ W e r t 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 1 1 < / K e y > < / a : K e y > < a : V a l u e   i : t y p e = " M e a s u r e G r i d N o d e V i e w S t a t e " > < C o l u m n > 1 6 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 1 1 \ T a g I n f o \ F o r m e l 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 1 1 \ T a g I n f o \ W e r t 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 1 2 < / K e y > < / a : K e y > < a : V a l u e   i : t y p e = " M e a s u r e G r i d N o d e V i e w S t a t e " > < C o l u m n > 1 7 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 1 2 \ T a g I n f o \ F o r m e l 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 1 2 \ T a g I n f o \ W e r t 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 1 3 < / K e y > < / a : K e y > < a : V a l u e   i : t y p e = " M e a s u r e G r i d N o d e V i e w S t a t e " > < C o l u m n > 1 8 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 1 3 \ T a g I n f o \ F o r m e l 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 1 3 \ T a g I n f o \ W e r t 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 1 4 < / K e y > < / a : K e y > < a : V a l u e   i : t y p e = " M e a s u r e G r i d N o d e V i e w S t a t e " > < C o l u m n > 1 9 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 1 4 \ T a g I n f o \ F o r m e l 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 1 4 \ T a g I n f o \ W e r t 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 1 5 < / K e y > < / a : K e y > < a : V a l u e   i : t y p e = " M e a s u r e G r i d N o d e V i e w S t a t e " > < C o l u m n > 2 0 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 1 5 \ T a g I n f o \ F o r m e l 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 1 5 \ T a g I n f o \ W e r t 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 C o l u m n s \ B e z e i c h n u n g 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 C o l u m n s \ K a t e g o r i e 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 C o l u m n s \ H a u s h a l t 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 C o l u m n s \ P r o j e k t g r u p p e 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 C o l u m n s \ K o s t e n a r t e n 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 C o l u m n s \ P e r i o d e 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 C o l u m n s \ J a h r 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 C o l u m n s \ B e r e i c h   A B C 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 2 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 3 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 4 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 5 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 6 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 C o l u m n s \ B e r e i c h   K L M 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 1 0 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 1 1 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 1 2 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 1 3 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 1 4 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 1 5 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 A B C & g t ; - & l t ; M e a s u r e s \ B e r e i c h   A B C & g t ; 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 A B C & g t ; - & l t ; M e a s u r e s \ B e r e i c h   A B C & g t ; \ C O L U M N 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 A B C & g t ; - & l t ; M e a s u r e s \ B e r e i c h   A B C & g t ; \ M E A S U R E 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 1 & g t ; - & l t ; M e a s u r e s \ A b t e i l u n g  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 1 & g t ; - & l t ; M e a s u r e s \ A b t e i l u n g  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 1 & g t ; - & l t ; M e a s u r e s \ A b t e i l u n g  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 2 & g t ; - & l t ; M e a s u r e s \ A b t e i l u n g  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 2 & g t ; - & l t ; M e a s u r e s \ A b t e i l u n g  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 2 & g t ; - & l t ; M e a s u r e s \ A b t e i l u n g  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 3 & g t ; - & l t ; M e a s u r e s \ A b t e i l u n g  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 3 & g t ; - & l t ; M e a s u r e s \ A b t e i l u n g  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 3 & g t ; - & l t ; M e a s u r e s \ A b t e i l u n g  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 4 & g t ; - & l t ; M e a s u r e s \ A b t e i l u n g  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 4 & g t ; - & l t ; M e a s u r e s \ A b t e i l u n g  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 4 & g t ; - & l t ; M e a s u r e s \ A b t e i l u n g  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 5 & g t ; - & l t ; M e a s u r e s \ A b t e i l u n g  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 5 & g t ; - & l t ; M e a s u r e s \ A b t e i l u n g  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 5 & g t ; - & l t ; M e a s u r e s \ A b t e i l u n g   5 & g t ; \ M E A S U R E 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 6 & g t ; - & l t ; M e a s u r e s \ A b t e i l u n g   6 & g t ; 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 6 & g t ; - & l t ; M e a s u r e s \ A b t e i l u n g   6 & g t ; \ C O L U M N 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 6 & g t ; - & l t ; M e a s u r e s \ A b t e i l u n g   6 & g t ; \ M E A S U R E 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 K L M & g t ; - & l t ; M e a s u r e s \ B e r e i c h   K L M & g t ; 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 K L M & g t ; - & l t ; M e a s u r e s \ B e r e i c h   K L M & g t ; \ C O L U M N 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 K L M & g t ; - & l t ; M e a s u r e s \ B e r e i c h   K L M & g t ; \ M E A S U R E 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 1 0 & g t ; - & l t ; M e a s u r e s \ A b t e i l u n g   1 0 & g t ; 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 1 0 & g t ; - & l t ; M e a s u r e s \ A b t e i l u n g   1 0 & g t ; \ C O L U M N 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 1 0 & g t ; - & l t ; M e a s u r e s \ A b t e i l u n g   1 0 & g t ; \ M E A S U R E 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 1 1 & g t ; - & l t ; M e a s u r e s \ A b t e i l u n g   1 1 & g t ; 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 1 1 & g t ; - & l t ; M e a s u r e s \ A b t e i l u n g   1 1 & g t ; \ C O L U M N 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 1 1 & g t ; - & l t ; M e a s u r e s \ A b t e i l u n g   1 1 & g t ; \ M E A S U R E 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 1 2 & g t ; - & l t ; M e a s u r e s \ A b t e i l u n g   1 2 & g t ; 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 1 2 & g t ; - & l t ; M e a s u r e s \ A b t e i l u n g   1 2 & g t ; \ C O L U M N 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 1 2 & g t ; - & l t ; M e a s u r e s \ A b t e i l u n g   1 2 & g t ; \ M E A S U R E 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 1 3 & g t ; - & l t ; M e a s u r e s \ A b t e i l u n g   1 3 & g t ; 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 1 3 & g t ; - & l t ; M e a s u r e s \ A b t e i l u n g   1 3 & g t ; \ C O L U M N 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 1 3 & g t ; - & l t ; M e a s u r e s \ A b t e i l u n g   1 3 & g t ; \ M E A S U R E 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 1 4 & g t ; - & l t ; M e a s u r e s \ A b t e i l u n g   1 4 & g t ; 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 1 4 & g t ; - & l t ; M e a s u r e s \ A b t e i l u n g   1 4 & g t ; \ C O L U M N 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 1 4 & g t ; - & l t ; M e a s u r e s \ A b t e i l u n g   1 4 & g t ; \ M E A S U R E 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 1 5 & g t ; - & l t ; M e a s u r e s \ A b t e i l u n g   1 5 & g t ; 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 1 5 & g t ; - & l t ; M e a s u r e s \ A b t e i l u n g   1 5 & g t ; \ C O L U M N 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 1 5 & g t ; - & l t ; M e a s u r e s \ A b t e i l u n g   1 5 & g t ; \ M E A S U R E 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 2 0 2 6 _ H R 0 1 _ 7 8 6 1 8 4 1 a - 8 a 9 d - 4 c 8 1 - 8 a 7 3 - d 9 c 5 6 0 c 6 c 3 9 d 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7 ] ] > < / C u s t o m C o n t e n t > < / G e m i n i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 2 0 2 6 - 0 4 - 2 9 T 0 9 : 2 2 : 1 2 . 7 7 1 3 5 1 8 + 0 2 : 0 0 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H R 0 1 _ f 2 5 e d e 1 8 - 2 5 6 f - 4 0 3 8 - 8 1 7 8 - d 1 c 7 7 9 c 6 c 9 7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 B e z e i c h n u n g < / s t r i n g > < / k e y > < v a l u e > < i n t > 1 2 0 < / i n t > < / v a l u e > < / i t e m > < i t e m > < k e y > < s t r i n g > K a t e g o r i e < / s t r i n g > < / k e y > < v a l u e > < i n t > 9 8 < / i n t > < / v a l u e > < / i t e m > < i t e m > < k e y > < s t r i n g > H a u s h a l t < / s t r i n g > < / k e y > < v a l u e > < i n t > 9 3 < / i n t > < / v a l u e > < / i t e m > < i t e m > < k e y > < s t r i n g > P r o j e k t g r u p p e < / s t r i n g > < / k e y > < v a l u e > < i n t > 1 2 7 < / i n t > < / v a l u e > < / i t e m > < i t e m > < k e y > < s t r i n g > K o s t e n a r t e n < / s t r i n g > < / k e y > < v a l u e > < i n t > 1 1 5 < / i n t > < / v a l u e > < / i t e m > < i t e m > < k e y > < s t r i n g > P e r i o d e < / s t r i n g > < / k e y > < v a l u e > < i n t > 8 6 < / i n t > < / v a l u e > < / i t e m > < i t e m > < k e y > < s t r i n g > B e r e i c h   A B C < / s t r i n g > < / k e y > < v a l u e > < i n t > 1 1 9 < / i n t > < / v a l u e > < / i t e m > < i t e m > < k e y > < s t r i n g > A b t e i l u n g   1 < / s t r i n g > < / k e y > < v a l u e > < i n t > 1 0 6 < / i n t > < / v a l u e > < / i t e m > < i t e m > < k e y > < s t r i n g > A b t e i l u n g   2 < / s t r i n g > < / k e y > < v a l u e > < i n t > 1 0 6 < / i n t > < / v a l u e > < / i t e m > < i t e m > < k e y > < s t r i n g > A b t e i l u n g   3 < / s t r i n g > < / k e y > < v a l u e > < i n t > 1 0 6 < / i n t > < / v a l u e > < / i t e m > < i t e m > < k e y > < s t r i n g > A b t e i l u n g   4 < / s t r i n g > < / k e y > < v a l u e > < i n t > 1 0 6 < / i n t > < / v a l u e > < / i t e m > < i t e m > < k e y > < s t r i n g > A b t e i l u n g   5 < / s t r i n g > < / k e y > < v a l u e > < i n t > 1 0 6 < / i n t > < / v a l u e > < / i t e m > < i t e m > < k e y > < s t r i n g > A b t e i l u n g   6 < / s t r i n g > < / k e y > < v a l u e > < i n t > 1 0 6 < / i n t > < / v a l u e > < / i t e m > < i t e m > < k e y > < s t r i n g > B e r e i c h   K L M < / s t r i n g > < / k e y > < v a l u e > < i n t > 1 2 0 < / i n t > < / v a l u e > < / i t e m > < i t e m > < k e y > < s t r i n g > A b t e i l u n g   1 0 < / s t r i n g > < / k e y > < v a l u e > < i n t > 1 1 4 < / i n t > < / v a l u e > < / i t e m > < i t e m > < k e y > < s t r i n g > A b t e i l u n g   1 1 < / s t r i n g > < / k e y > < v a l u e > < i n t > 1 1 4 < / i n t > < / v a l u e > < / i t e m > < i t e m > < k e y > < s t r i n g > A b t e i l u n g   1 2 < / s t r i n g > < / k e y > < v a l u e > < i n t > 1 1 4 < / i n t > < / v a l u e > < / i t e m > < i t e m > < k e y > < s t r i n g > A b t e i l u n g   1 3 < / s t r i n g > < / k e y > < v a l u e > < i n t > 1 1 4 < / i n t > < / v a l u e > < / i t e m > < i t e m > < k e y > < s t r i n g > A b t e i l u n g   1 4 < / s t r i n g > < / k e y > < v a l u e > < i n t > 1 1 4 < / i n t > < / v a l u e > < / i t e m > < i t e m > < k e y > < s t r i n g > A b t e i l u n g   1 5 < / s t r i n g > < / k e y > < v a l u e > < i n t > 1 1 4 < / i n t > < / v a l u e > < / i t e m > < / C o l u m n W i d t h s > < C o l u m n D i s p l a y I n d e x > < i t e m > < k e y > < s t r i n g > B e z e i c h n u n g < / s t r i n g > < / k e y > < v a l u e > < i n t > 0 < / i n t > < / v a l u e > < / i t e m > < i t e m > < k e y > < s t r i n g > K a t e g o r i e < / s t r i n g > < / k e y > < v a l u e > < i n t > 1 < / i n t > < / v a l u e > < / i t e m > < i t e m > < k e y > < s t r i n g > H a u s h a l t < / s t r i n g > < / k e y > < v a l u e > < i n t > 2 < / i n t > < / v a l u e > < / i t e m > < i t e m > < k e y > < s t r i n g > P r o j e k t g r u p p e < / s t r i n g > < / k e y > < v a l u e > < i n t > 3 < / i n t > < / v a l u e > < / i t e m > < i t e m > < k e y > < s t r i n g > K o s t e n a r t e n < / s t r i n g > < / k e y > < v a l u e > < i n t > 4 < / i n t > < / v a l u e > < / i t e m > < i t e m > < k e y > < s t r i n g > P e r i o d e < / s t r i n g > < / k e y > < v a l u e > < i n t > 5 < / i n t > < / v a l u e > < / i t e m > < i t e m > < k e y > < s t r i n g > B e r e i c h   A B C < / s t r i n g > < / k e y > < v a l u e > < i n t > 6 < / i n t > < / v a l u e > < / i t e m > < i t e m > < k e y > < s t r i n g > A b t e i l u n g   1 < / s t r i n g > < / k e y > < v a l u e > < i n t > 7 < / i n t > < / v a l u e > < / i t e m > < i t e m > < k e y > < s t r i n g > A b t e i l u n g   2 < / s t r i n g > < / k e y > < v a l u e > < i n t > 8 < / i n t > < / v a l u e > < / i t e m > < i t e m > < k e y > < s t r i n g > A b t e i l u n g   3 < / s t r i n g > < / k e y > < v a l u e > < i n t > 9 < / i n t > < / v a l u e > < / i t e m > < i t e m > < k e y > < s t r i n g > A b t e i l u n g   4 < / s t r i n g > < / k e y > < v a l u e > < i n t > 1 0 < / i n t > < / v a l u e > < / i t e m > < i t e m > < k e y > < s t r i n g > A b t e i l u n g   5 < / s t r i n g > < / k e y > < v a l u e > < i n t > 1 1 < / i n t > < / v a l u e > < / i t e m > < i t e m > < k e y > < s t r i n g > A b t e i l u n g   6 < / s t r i n g > < / k e y > < v a l u e > < i n t > 1 2 < / i n t > < / v a l u e > < / i t e m > < i t e m > < k e y > < s t r i n g > B e r e i c h   K L M < / s t r i n g > < / k e y > < v a l u e > < i n t > 1 3 < / i n t > < / v a l u e > < / i t e m > < i t e m > < k e y > < s t r i n g > A b t e i l u n g   1 0 < / s t r i n g > < / k e y > < v a l u e > < i n t > 1 4 < / i n t > < / v a l u e > < / i t e m > < i t e m > < k e y > < s t r i n g > A b t e i l u n g   1 1 < / s t r i n g > < / k e y > < v a l u e > < i n t > 1 5 < / i n t > < / v a l u e > < / i t e m > < i t e m > < k e y > < s t r i n g > A b t e i l u n g   1 2 < / s t r i n g > < / k e y > < v a l u e > < i n t > 1 6 < / i n t > < / v a l u e > < / i t e m > < i t e m > < k e y > < s t r i n g > A b t e i l u n g   1 3 < / s t r i n g > < / k e y > < v a l u e > < i n t > 1 7 < / i n t > < / v a l u e > < / i t e m > < i t e m > < k e y > < s t r i n g > A b t e i l u n g   1 4 < / s t r i n g > < / k e y > < v a l u e > < i n t > 1 8 < / i n t > < / v a l u e > < / i t e m > < i t e m > < k e y > < s t r i n g > A b t e i l u n g   1 5 < / s t r i n g > < / k e y > < v a l u e > < i n t > 1 9 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2 0 2 6 _ H R 0 1 _ 7 8 6 1 8 4 1 a - 8 a 9 d - 4 c 8 1 - 8 a 7 3 - d 9 c 5 6 0 c 6 c 3 9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 B e z e i c h n u n g < / s t r i n g > < / k e y > < v a l u e > < i n t > 1 2 0 < / i n t > < / v a l u e > < / i t e m > < i t e m > < k e y > < s t r i n g > K a t e g o r i e < / s t r i n g > < / k e y > < v a l u e > < i n t > 9 8 < / i n t > < / v a l u e > < / i t e m > < i t e m > < k e y > < s t r i n g > H a u s h a l t < / s t r i n g > < / k e y > < v a l u e > < i n t > 9 3 < / i n t > < / v a l u e > < / i t e m > < i t e m > < k e y > < s t r i n g > P r o j e k t g r u p p e < / s t r i n g > < / k e y > < v a l u e > < i n t > 1 2 7 < / i n t > < / v a l u e > < / i t e m > < i t e m > < k e y > < s t r i n g > K o s t e n a r t e n < / s t r i n g > < / k e y > < v a l u e > < i n t > 1 1 5 < / i n t > < / v a l u e > < / i t e m > < i t e m > < k e y > < s t r i n g > P e r i o d e < / s t r i n g > < / k e y > < v a l u e > < i n t > 8 6 < / i n t > < / v a l u e > < / i t e m > < i t e m > < k e y > < s t r i n g > J a h r < / s t r i n g > < / k e y > < v a l u e > < i n t > 6 4 < / i n t > < / v a l u e > < / i t e m > < i t e m > < k e y > < s t r i n g > B e r e i c h   A B C < / s t r i n g > < / k e y > < v a l u e > < i n t > 1 1 9 < / i n t > < / v a l u e > < / i t e m > < i t e m > < k e y > < s t r i n g > A b t e i l u n g   1 < / s t r i n g > < / k e y > < v a l u e > < i n t > 1 0 6 < / i n t > < / v a l u e > < / i t e m > < i t e m > < k e y > < s t r i n g > A b t e i l u n g   2 < / s t r i n g > < / k e y > < v a l u e > < i n t > 1 0 6 < / i n t > < / v a l u e > < / i t e m > < i t e m > < k e y > < s t r i n g > A b t e i l u n g   3 < / s t r i n g > < / k e y > < v a l u e > < i n t > 1 0 6 < / i n t > < / v a l u e > < / i t e m > < i t e m > < k e y > < s t r i n g > A b t e i l u n g   4 < / s t r i n g > < / k e y > < v a l u e > < i n t > 1 0 6 < / i n t > < / v a l u e > < / i t e m > < i t e m > < k e y > < s t r i n g > A b t e i l u n g   5 < / s t r i n g > < / k e y > < v a l u e > < i n t > 1 0 6 < / i n t > < / v a l u e > < / i t e m > < i t e m > < k e y > < s t r i n g > A b t e i l u n g   6 < / s t r i n g > < / k e y > < v a l u e > < i n t > 1 0 6 < / i n t > < / v a l u e > < / i t e m > < i t e m > < k e y > < s t r i n g > B e r e i c h   K L M < / s t r i n g > < / k e y > < v a l u e > < i n t > 1 2 0 < / i n t > < / v a l u e > < / i t e m > < i t e m > < k e y > < s t r i n g > A b t e i l u n g   1 0 < / s t r i n g > < / k e y > < v a l u e > < i n t > 1 1 4 < / i n t > < / v a l u e > < / i t e m > < i t e m > < k e y > < s t r i n g > A b t e i l u n g   1 1 < / s t r i n g > < / k e y > < v a l u e > < i n t > 1 1 4 < / i n t > < / v a l u e > < / i t e m > < i t e m > < k e y > < s t r i n g > A b t e i l u n g   1 2 < / s t r i n g > < / k e y > < v a l u e > < i n t > 1 1 4 < / i n t > < / v a l u e > < / i t e m > < i t e m > < k e y > < s t r i n g > A b t e i l u n g   1 3 < / s t r i n g > < / k e y > < v a l u e > < i n t > 1 1 4 < / i n t > < / v a l u e > < / i t e m > < i t e m > < k e y > < s t r i n g > A b t e i l u n g   1 4 < / s t r i n g > < / k e y > < v a l u e > < i n t > 1 1 4 < / i n t > < / v a l u e > < / i t e m > < i t e m > < k e y > < s t r i n g > A b t e i l u n g   1 5 < / s t r i n g > < / k e y > < v a l u e > < i n t > 1 1 4 < / i n t > < / v a l u e > < / i t e m > < / C o l u m n W i d t h s > < C o l u m n D i s p l a y I n d e x > < i t e m > < k e y > < s t r i n g > B e z e i c h n u n g < / s t r i n g > < / k e y > < v a l u e > < i n t > 0 < / i n t > < / v a l u e > < / i t e m > < i t e m > < k e y > < s t r i n g > K a t e g o r i e < / s t r i n g > < / k e y > < v a l u e > < i n t > 1 < / i n t > < / v a l u e > < / i t e m > < i t e m > < k e y > < s t r i n g > H a u s h a l t < / s t r i n g > < / k e y > < v a l u e > < i n t > 2 < / i n t > < / v a l u e > < / i t e m > < i t e m > < k e y > < s t r i n g > P r o j e k t g r u p p e < / s t r i n g > < / k e y > < v a l u e > < i n t > 3 < / i n t > < / v a l u e > < / i t e m > < i t e m > < k e y > < s t r i n g > K o s t e n a r t e n < / s t r i n g > < / k e y > < v a l u e > < i n t > 4 < / i n t > < / v a l u e > < / i t e m > < i t e m > < k e y > < s t r i n g > P e r i o d e < / s t r i n g > < / k e y > < v a l u e > < i n t > 5 < / i n t > < / v a l u e > < / i t e m > < i t e m > < k e y > < s t r i n g > J a h r < / s t r i n g > < / k e y > < v a l u e > < i n t > 6 < / i n t > < / v a l u e > < / i t e m > < i t e m > < k e y > < s t r i n g > B e r e i c h   A B C < / s t r i n g > < / k e y > < v a l u e > < i n t > 7 < / i n t > < / v a l u e > < / i t e m > < i t e m > < k e y > < s t r i n g > A b t e i l u n g   1 < / s t r i n g > < / k e y > < v a l u e > < i n t > 8 < / i n t > < / v a l u e > < / i t e m > < i t e m > < k e y > < s t r i n g > A b t e i l u n g   2 < / s t r i n g > < / k e y > < v a l u e > < i n t > 9 < / i n t > < / v a l u e > < / i t e m > < i t e m > < k e y > < s t r i n g > A b t e i l u n g   3 < / s t r i n g > < / k e y > < v a l u e > < i n t > 1 0 < / i n t > < / v a l u e > < / i t e m > < i t e m > < k e y > < s t r i n g > A b t e i l u n g   4 < / s t r i n g > < / k e y > < v a l u e > < i n t > 1 1 < / i n t > < / v a l u e > < / i t e m > < i t e m > < k e y > < s t r i n g > A b t e i l u n g   5 < / s t r i n g > < / k e y > < v a l u e > < i n t > 1 2 < / i n t > < / v a l u e > < / i t e m > < i t e m > < k e y > < s t r i n g > A b t e i l u n g   6 < / s t r i n g > < / k e y > < v a l u e > < i n t > 1 3 < / i n t > < / v a l u e > < / i t e m > < i t e m > < k e y > < s t r i n g > B e r e i c h   K L M < / s t r i n g > < / k e y > < v a l u e > < i n t > 1 4 < / i n t > < / v a l u e > < / i t e m > < i t e m > < k e y > < s t r i n g > A b t e i l u n g   1 0 < / s t r i n g > < / k e y > < v a l u e > < i n t > 1 5 < / i n t > < / v a l u e > < / i t e m > < i t e m > < k e y > < s t r i n g > A b t e i l u n g   1 1 < / s t r i n g > < / k e y > < v a l u e > < i n t > 1 6 < / i n t > < / v a l u e > < / i t e m > < i t e m > < k e y > < s t r i n g > A b t e i l u n g   1 2 < / s t r i n g > < / k e y > < v a l u e > < i n t > 1 7 < / i n t > < / v a l u e > < / i t e m > < i t e m > < k e y > < s t r i n g > A b t e i l u n g   1 3 < / s t r i n g > < / k e y > < v a l u e > < i n t > 1 8 < / i n t > < / v a l u e > < / i t e m > < i t e m > < k e y > < s t r i n g > A b t e i l u n g   1 4 < / s t r i n g > < / k e y > < v a l u e > < i n t > 1 9 < / i n t > < / v a l u e > < / i t e m > < i t e m > < k e y > < s t r i n g > A b t e i l u n g   1 5 < / s t r i n g > < / k e y > < v a l u e > < i n t > 2 0 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D a t a M a s h u p   s q m i d = " 1 d 4 6 5 b 0 a - e a f 3 - 4 0 4 9 - 8 f 5 a - c 2 c 6 9 3 c 7 a 4 0 f "   x m l n s = " h t t p : / / s c h e m a s . m i c r o s o f t . c o m / D a t a M a s h u p " > A A A A A F A G A A B Q S w M E F A A C A A g A 8 k O d X J N v g N S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U q q r o u r j T 6 M a 6 M P 9 Y M d A F B L A w Q U A A I A C A D y Q 5 1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k O d X L d I j 8 B I A w A A o x M A A B M A H A B G b 3 J t d W x h c y 9 T Z W N 0 a W 9 u M S 5 t I K I Y A C i g F A A A A A A A A A A A A A A A A A A A A A A A A A A A A O 1 W 2 2 7 a Q B B 9 R + I f V s 4 L k R D C J K R S q z 6 Q B B I l T U o D a a V C h B Y 8 g B u z i 3 b X C W 3 E 3 / R P + m O d X R u w D T h N F S o q w Q P 2 z H h n z p y 9 H Q k 9 5 X J G G s H T f p f N Z D N y S A U 4 Z M 8 q F U t H n f O b o m 2 R 9 8 Q D l c 0 Q / H 3 y w f M A P T X u O S A K N d c D m b N u 3 7 Z r t D f 0 3 N 4 Q Z L t y R q p i A F 3 m S o k e 1 W 6 C V K X 2 l S 8 V i L Z O b O 3 n g 3 x 7 1 h n 0 X Q / 9 C s h X w G x M 1 2 v S r g e F B n g I 7 Y Y / y l x Q N 0 8 A q 5 B c 6 5 q O 4 A 6 / s + r u A 1 c G Z s c A 1 p W 6 I A D L E r s w 8 e T E I l y Q P x t Q C g b s z 8 D V D D B w T J O r U K 1 C H 2 J s V S c K m E R e T d k w 8 7 z r K l N 9 E A y H N c Y U E 0 S 6 v o E R f 4 A T 7 v k j J n M x D P k n 6 5 T i G N r r g Z T g Y L H A M e K O 2 3 c j j p 4 A f B i 7 o p R w u 7 4 C q a 1 g 3 k i d q q E 1 1 X j O Q O E I O i 9 f c Z y g d m 4 V y i A / n X V Z n f T A K 3 z h 4 r 7 L + X 2 u d c L x Y 6 b u 8 k Q J H w y R 1 c m Y M q c x B F A L D g O n e Q + L h T A W + Z + C l 2 m E M / E I b s C 1 C a V k i x a N p j y G H 3 q m m c 8 G u p V L 5 G j A h Q v a O K c + L n 5 P 6 f e 6 4 N / g X g 2 E P x 6 b 4 C X H t c u o C D m o g 3 C 5 Y y L H 4 e K p H J 8 Y t r s K 1 w H m J 3 b c L M X N g 7 h 5 G D f L c f N I m 0 F r 9 m H k v R x 5 N 9 9 c 0 K G I g r r 8 c J U A V U z Y C Z R 2 A q a d w G k n g M Y g v L G m O 5 L / A c m L L X E N P q F s A F w 4 D F Y f J h g C M T t N l j c R H i n h p t U 1 9 D G p n / P D K + j z 1 e c z S e F W z O s W z O f S g W u v u x f W z / 1 z M 2 r K 3 b K x v g j x p p + l D z 0 f 1 T C 2 X J Y B b W i L m y U x j d 5 X 2 v u Z e j 6 Y e 7 O e w G v s 3 L y P P P n g S l U 4 x T + X 9 S K B 1 j z f 3 f 7 6 7 D M t 8 u s n c / T m E K T 5 f b z g v i k o k 3 0 u R g E z G E P V E y L K P y X 5 U B g m C i b K H I d R c u K R C F P x Q J K 2 R M I Y h 4 m R c 0 L j / v h G M z H m j 1 D 4 m G h 8 3 6 V E y + n h w / T w Q X q 4 l B 5 + B l p x R T i + o 9 c P P k q N p j e d 3 n N 6 y 6 s 6 D o / G x f R N 9 7 M Z l 2 U z y 8 t z S b C X O x e V D c j 1 c h v T v q 5 i v 6 h 0 D N 5 V e n 2 n v 3 f 6 e / u l x J J 8 2 K g I J l v a 6 t 9 J l 5 e K 0 C 2 U L I s J S d E s m p m d b n m B b i E b E i 7 / 6 w X / G 1 B L A Q I t A B Q A A g A I A P J D n V y T b 4 D U p g A A A P Y A A A A S A A A A A A A A A A A A A A A A A A A A A A B D b 2 5 m a W c v U G F j a 2 F n Z S 5 4 b W x Q S w E C L Q A U A A I A C A D y Q 5 1 c D 8 r p q 6 Q A A A D p A A A A E w A A A A A A A A A A A A A A A A D y A A A A W 0 N v b n R l b n R f V H l w Z X N d L n h t b F B L A Q I t A B Q A A g A I A P J D n V y 3 S I / A S A M A A K M T A A A T A A A A A A A A A A A A A A A A A O M B A A B G b 3 J t d W x h c y 9 T Z W N 0 a W 9 u M S 5 t U E s F B g A A A A A D A A M A w g A A A H g F A A A A A B E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m Z h b H N l P C 9 G a X J l d 2 F s b E V u Y W J s Z W Q + P C 9 Q Z X J t a X N z a W 9 u T G l z d D 7 x L Q A A A A A A A M 8 t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M j A y N l 9 I U j A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U y M m J k Y 2 M t Y T h i Z i 0 0 N m J h L T h l N z E t N D A 3 N D Q 2 O G U z Y T d k I i A v P j x F b n R y e S B U e X B l P S J G a W x s R W 5 h Y m x l Z C I g V m F s d W U 9 I m w w I i A v P j x F b n R y e S B U e X B l P S J S Z W x h d G l v b n N o a X B J b m Z v Q 2 9 u d G F p b m V y I i B W Y W x 1 Z T 0 i c 3 s m c X V v d D t j b 2 x 1 b W 5 D b 3 V u d C Z x d W 9 0 O z o y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N l 9 I U j A x L 0 d l w 6 R u Z G V y d G V y I F R 5 c C 5 7 Q m V 6 Z W l j a G 5 1 b m c s M H 0 m c X V v d D s s J n F 1 b 3 Q 7 U 2 V j d G l v b j E v M j A y N l 9 I U j A x L 0 d l w 6 R u Z G V y d G V y I F R 5 c C 5 7 S 2 F 0 Z W d v c m l l L D F 9 J n F 1 b 3 Q 7 L C Z x d W 9 0 O 1 N l Y 3 R p b 2 4 x L z I w M j Z f S F I w M S 9 H Z c O k b m R l c n R l c i B U e X A u e 0 h h d X N o Y W x 0 L D J 9 J n F 1 b 3 Q 7 L C Z x d W 9 0 O 1 N l Y 3 R p b 2 4 x L z I w M j Z f S F I w M S 9 H Z c O k b m R l c n R l c i B U e X A u e 1 B y b 2 p l a 3 R n c n V w c G U s M 3 0 m c X V v d D s s J n F 1 b 3 Q 7 U 2 V j d G l v b j E v M j A y N l 9 I U j A x L 0 d l w 6 R u Z G V y d G V y I F R 5 c C 5 7 S 2 9 z d G V u Y X J 0 Z W 4 s N H 0 m c X V v d D s s J n F 1 b 3 Q 7 U 2 V j d G l v b j E v M j A y N l 9 I U j A x L 0 d l w 6 R u Z G V y d G V y I F R 5 c C 5 7 U G V y a W 9 k Z S w 1 f S Z x d W 9 0 O y w m c X V v d D t T Z W N 0 a W 9 u M S 8 y M D I 2 X 0 h S M D E v R 2 X D p G 5 k Z X J 0 Z X I g V H l w L n t K Y W h y L D Z 9 J n F 1 b 3 Q 7 L C Z x d W 9 0 O 1 N l Y 3 R p b 2 4 x L z I w M j Z f S F I w M S 9 H Z c O k b m R l c n R l c i B U e X A u e 0 J l c m V p Y 2 g g Q U J D L D d 9 J n F 1 b 3 Q 7 L C Z x d W 9 0 O 1 N l Y 3 R p b 2 4 x L z I w M j Z f S F I w M S 9 H Z c O k b m R l c n R l c i B U e X A u e 0 F i d G V p b H V u Z y A x L D h 9 J n F 1 b 3 Q 7 L C Z x d W 9 0 O 1 N l Y 3 R p b 2 4 x L z I w M j Z f S F I w M S 9 H Z c O k b m R l c n R l c i B U e X A u e 0 F i d G V p b H V u Z y A y L D l 9 J n F 1 b 3 Q 7 L C Z x d W 9 0 O 1 N l Y 3 R p b 2 4 x L z I w M j Z f S F I w M S 9 H Z c O k b m R l c n R l c i B U e X A u e 0 F i d G V p b H V u Z y A z L D E w f S Z x d W 9 0 O y w m c X V v d D t T Z W N 0 a W 9 u M S 8 y M D I 2 X 0 h S M D E v R 2 X D p G 5 k Z X J 0 Z X I g V H l w L n t B Y n R l a W x 1 b m c g N C w x M X 0 m c X V v d D s s J n F 1 b 3 Q 7 U 2 V j d G l v b j E v M j A y N l 9 I U j A x L 0 d l w 6 R u Z G V y d G V y I F R 5 c C 5 7 Q W J 0 Z W l s d W 5 n I D U s M T J 9 J n F 1 b 3 Q 7 L C Z x d W 9 0 O 1 N l Y 3 R p b 2 4 x L z I w M j Z f S F I w M S 9 H Z c O k b m R l c n R l c i B U e X A u e 0 F i d G V p b H V u Z y A 2 L D E z f S Z x d W 9 0 O y w m c X V v d D t T Z W N 0 a W 9 u M S 8 y M D I 2 X 0 h S M D E v R 2 X D p G 5 k Z X J 0 Z X I g V H l w L n t C Z X J l a W N o I E t M T S w x N H 0 m c X V v d D s s J n F 1 b 3 Q 7 U 2 V j d G l v b j E v M j A y N l 9 I U j A x L 0 d l w 6 R u Z G V y d G V y I F R 5 c C 5 7 Q W J 0 Z W l s d W 5 n I D E w L D E 1 f S Z x d W 9 0 O y w m c X V v d D t T Z W N 0 a W 9 u M S 8 y M D I 2 X 0 h S M D E v R 2 X D p G 5 k Z X J 0 Z X I g V H l w L n t B Y n R l a W x 1 b m c g M T E s M T Z 9 J n F 1 b 3 Q 7 L C Z x d W 9 0 O 1 N l Y 3 R p b 2 4 x L z I w M j Z f S F I w M S 9 H Z c O k b m R l c n R l c i B U e X A u e 0 F i d G V p b H V u Z y A x M i w x N 3 0 m c X V v d D s s J n F 1 b 3 Q 7 U 2 V j d G l v b j E v M j A y N l 9 I U j A x L 0 d l w 6 R u Z G V y d G V y I F R 5 c C 5 7 Q W J 0 Z W l s d W 5 n I D E z L D E 4 f S Z x d W 9 0 O y w m c X V v d D t T Z W N 0 a W 9 u M S 8 y M D I 2 X 0 h S M D E v R 2 X D p G 5 k Z X J 0 Z X I g V H l w L n t B Y n R l a W x 1 b m c g M T Q s M T l 9 J n F 1 b 3 Q 7 L C Z x d W 9 0 O 1 N l Y 3 R p b 2 4 x L z I w M j Z f S F I w M S 9 H Z c O k b m R l c n R l c i B U e X A u e 0 F i d G V p b H V u Z y A x N S w y M H 0 m c X V v d D t d L C Z x d W 9 0 O 0 N v b H V t b k N v d W 5 0 J n F 1 b 3 Q 7 O j I x L C Z x d W 9 0 O 0 t l e U N v b H V t b k 5 h b W V z J n F 1 b 3 Q 7 O l t d L C Z x d W 9 0 O 0 N v b H V t b k l k Z W 5 0 a X R p Z X M m c X V v d D s 6 W y Z x d W 9 0 O 1 N l Y 3 R p b 2 4 x L z I w M j Z f S F I w M S 9 H Z c O k b m R l c n R l c i B U e X A u e 0 J l e m V p Y 2 h u d W 5 n L D B 9 J n F 1 b 3 Q 7 L C Z x d W 9 0 O 1 N l Y 3 R p b 2 4 x L z I w M j Z f S F I w M S 9 H Z c O k b m R l c n R l c i B U e X A u e 0 t h d G V n b 3 J p Z S w x f S Z x d W 9 0 O y w m c X V v d D t T Z W N 0 a W 9 u M S 8 y M D I 2 X 0 h S M D E v R 2 X D p G 5 k Z X J 0 Z X I g V H l w L n t I Y X V z a G F s d C w y f S Z x d W 9 0 O y w m c X V v d D t T Z W N 0 a W 9 u M S 8 y M D I 2 X 0 h S M D E v R 2 X D p G 5 k Z X J 0 Z X I g V H l w L n t Q c m 9 q Z W t 0 Z 3 J 1 c H B l L D N 9 J n F 1 b 3 Q 7 L C Z x d W 9 0 O 1 N l Y 3 R p b 2 4 x L z I w M j Z f S F I w M S 9 H Z c O k b m R l c n R l c i B U e X A u e 0 t v c 3 R l b m F y d G V u L D R 9 J n F 1 b 3 Q 7 L C Z x d W 9 0 O 1 N l Y 3 R p b 2 4 x L z I w M j Z f S F I w M S 9 H Z c O k b m R l c n R l c i B U e X A u e 1 B l c m l v Z G U s N X 0 m c X V v d D s s J n F 1 b 3 Q 7 U 2 V j d G l v b j E v M j A y N l 9 I U j A x L 0 d l w 6 R u Z G V y d G V y I F R 5 c C 5 7 S m F o c i w 2 f S Z x d W 9 0 O y w m c X V v d D t T Z W N 0 a W 9 u M S 8 y M D I 2 X 0 h S M D E v R 2 X D p G 5 k Z X J 0 Z X I g V H l w L n t C Z X J l a W N o I E F C Q y w 3 f S Z x d W 9 0 O y w m c X V v d D t T Z W N 0 a W 9 u M S 8 y M D I 2 X 0 h S M D E v R 2 X D p G 5 k Z X J 0 Z X I g V H l w L n t B Y n R l a W x 1 b m c g M S w 4 f S Z x d W 9 0 O y w m c X V v d D t T Z W N 0 a W 9 u M S 8 y M D I 2 X 0 h S M D E v R 2 X D p G 5 k Z X J 0 Z X I g V H l w L n t B Y n R l a W x 1 b m c g M i w 5 f S Z x d W 9 0 O y w m c X V v d D t T Z W N 0 a W 9 u M S 8 y M D I 2 X 0 h S M D E v R 2 X D p G 5 k Z X J 0 Z X I g V H l w L n t B Y n R l a W x 1 b m c g M y w x M H 0 m c X V v d D s s J n F 1 b 3 Q 7 U 2 V j d G l v b j E v M j A y N l 9 I U j A x L 0 d l w 6 R u Z G V y d G V y I F R 5 c C 5 7 Q W J 0 Z W l s d W 5 n I D Q s M T F 9 J n F 1 b 3 Q 7 L C Z x d W 9 0 O 1 N l Y 3 R p b 2 4 x L z I w M j Z f S F I w M S 9 H Z c O k b m R l c n R l c i B U e X A u e 0 F i d G V p b H V u Z y A 1 L D E y f S Z x d W 9 0 O y w m c X V v d D t T Z W N 0 a W 9 u M S 8 y M D I 2 X 0 h S M D E v R 2 X D p G 5 k Z X J 0 Z X I g V H l w L n t B Y n R l a W x 1 b m c g N i w x M 3 0 m c X V v d D s s J n F 1 b 3 Q 7 U 2 V j d G l v b j E v M j A y N l 9 I U j A x L 0 d l w 6 R u Z G V y d G V y I F R 5 c C 5 7 Q m V y Z W l j a C B L T E 0 s M T R 9 J n F 1 b 3 Q 7 L C Z x d W 9 0 O 1 N l Y 3 R p b 2 4 x L z I w M j Z f S F I w M S 9 H Z c O k b m R l c n R l c i B U e X A u e 0 F i d G V p b H V u Z y A x M C w x N X 0 m c X V v d D s s J n F 1 b 3 Q 7 U 2 V j d G l v b j E v M j A y N l 9 I U j A x L 0 d l w 6 R u Z G V y d G V y I F R 5 c C 5 7 Q W J 0 Z W l s d W 5 n I D E x L D E 2 f S Z x d W 9 0 O y w m c X V v d D t T Z W N 0 a W 9 u M S 8 y M D I 2 X 0 h S M D E v R 2 X D p G 5 k Z X J 0 Z X I g V H l w L n t B Y n R l a W x 1 b m c g M T I s M T d 9 J n F 1 b 3 Q 7 L C Z x d W 9 0 O 1 N l Y 3 R p b 2 4 x L z I w M j Z f S F I w M S 9 H Z c O k b m R l c n R l c i B U e X A u e 0 F i d G V p b H V u Z y A x M y w x O H 0 m c X V v d D s s J n F 1 b 3 Q 7 U 2 V j d G l v b j E v M j A y N l 9 I U j A x L 0 d l w 6 R u Z G V y d G V y I F R 5 c C 5 7 Q W J 0 Z W l s d W 5 n I D E 0 L D E 5 f S Z x d W 9 0 O y w m c X V v d D t T Z W N 0 a W 9 u M S 8 y M D I 2 X 0 h S M D E v R 2 X D p G 5 k Z X J 0 Z X I g V H l w L n t B Y n R l a W x 1 b m c g M T U s M j B 9 J n F 1 b 3 Q 7 X S w m c X V v d D t S Z W x h d G l v b n N o a X B J b m Z v J n F 1 b 3 Q 7 O l t d f S I g L z 4 8 R W 5 0 c n k g V H l w Z T 0 i R m l s b F N 0 Y X R 1 c y I g V m F s d W U 9 I n N D b 2 1 w b G V 0 Z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I U j A x I i A v P j x F b n R y e S B U e X B l P S J Q a X Z v d E 9 i a m V j d E 5 h b W U i I F Z h b H V l P S J z M j A y N l 9 I U j A x I V B p d m 9 0 V G F i b G V f R G F 0 Z W 5 t b 2 R l b G w i I C 8 + P E V u d H J 5 I F R 5 c G U 9 I k Z p b G x U b 0 R h d G F N b 2 R l b E V u Y W J s Z W Q i I F Z h b H V l P S J s M S I g L z 4 8 R W 5 0 c n k g V H l w Z T 0 i R m l s b E N v b H V t b l R 5 c G V z I i B W Y W x 1 Z T 0 i c 0 J n W U d C Z 1 l H Q m d V R k J R V U Z C U V V G Q l F V R k J R V U Y i I C 8 + P E V u d H J 5 I F R 5 c G U 9 I k Z p b G x M Y X N 0 V X B k Y X R l Z C I g V m F s d W U 9 I m Q y M D I 2 L T A 0 L T I 5 V D A 2 O j M x O j M 3 L j E 0 M T U 5 N j Z a I i A v P j x F b n R y e S B U e X B l P S J G a W x s Q 2 9 s d W 1 u T m F t Z X M i I F Z h b H V l P S J z W y Z x d W 9 0 O 0 J l e m V p Y 2 h u d W 5 n J n F 1 b 3 Q 7 L C Z x d W 9 0 O 0 t h d G V n b 3 J p Z S Z x d W 9 0 O y w m c X V v d D t I Y X V z a G F s d C Z x d W 9 0 O y w m c X V v d D t Q c m 9 q Z W t 0 Z 3 J 1 c H B l J n F 1 b 3 Q 7 L C Z x d W 9 0 O 0 t v c 3 R l b m F y d G V u J n F 1 b 3 Q 7 L C Z x d W 9 0 O 1 B l c m l v Z G U m c X V v d D s s J n F 1 b 3 Q 7 S m F o c i Z x d W 9 0 O y w m c X V v d D t C Z X J l a W N o I E F C Q y Z x d W 9 0 O y w m c X V v d D t B Y n R l a W x 1 b m c g M S Z x d W 9 0 O y w m c X V v d D t B Y n R l a W x 1 b m c g M i Z x d W 9 0 O y w m c X V v d D t B Y n R l a W x 1 b m c g M y Z x d W 9 0 O y w m c X V v d D t B Y n R l a W x 1 b m c g N C Z x d W 9 0 O y w m c X V v d D t B Y n R l a W x 1 b m c g N S Z x d W 9 0 O y w m c X V v d D t B Y n R l a W x 1 b m c g N i Z x d W 9 0 O y w m c X V v d D t C Z X J l a W N o I E t M T S Z x d W 9 0 O y w m c X V v d D t B Y n R l a W x 1 b m c g M T A m c X V v d D s s J n F 1 b 3 Q 7 Q W J 0 Z W l s d W 5 n I D E x J n F 1 b 3 Q 7 L C Z x d W 9 0 O 0 F i d G V p b H V u Z y A x M i Z x d W 9 0 O y w m c X V v d D t B Y n R l a W x 1 b m c g M T M m c X V v d D s s J n F 1 b 3 Q 7 Q W J 0 Z W l s d W 5 n I D E 0 J n F 1 b 3 Q 7 L C Z x d W 9 0 O 0 F i d G V p b H V u Z y A x N S Z x d W 9 0 O 1 0 i I C 8 + P E V u d H J 5 I F R 5 c G U 9 I k Z p b G x F c n J v c k N v d W 5 0 I i B W Y W x 1 Z T 0 i b D A i I C 8 + P E V u d H J 5 I F R 5 c G U 9 I k Z p b G x P Y m p l Y 3 R U e X B l I i B W Y W x 1 Z T 0 i c 1 B p d m 9 0 V G F i b G U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8 y M D I 2 X 0 h S M D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l 9 I U j A x L 0 d l Z m l s d G V y d G U l M j B a Z W l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2 X 0 h S M D E v R m l s d G V y Z W R G a W x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Z f S F I w M S 9 F b n R m Z X J u d G U l M j B T c G F s d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l 9 I U j A x L 0 d l d E R h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2 X 0 h S M D E v R X h w Y W 5 k U 2 h l Z X R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l 9 I U j A x L 0 V u d G Z l c m 5 0 Z S U y M F N w Y W x 0 Z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l 9 I U j A x L 1 V u c G l 2 b 3 R l Z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Z f S F I w M S 9 Q a X Z v d G V k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l 9 I U j A x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V f S k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O T Y z Z W M w O C 0 w O G E 4 L T R m N D E t O G Q w Y i 1 l M T c 0 M j k 5 N D d i Y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d W 5 0 I i B W Y W x 1 Z T 0 i b D A i I C 8 + P E V u d H J 5 I F R 5 c G U 9 I k Z p b G x M Y X N 0 V X B k Y X R l Z C I g V m F s d W U 9 I m Q y M D I 2 L T A 0 L T I 5 V D A 2 O j M w O j I w L j Q z M D c 0 M z V a I i A v P j x F b n R y e S B U e X B l P S J G a W x s Q 2 9 s d W 1 u V H l w Z X M i I F Z h b H V l P S J z Q m d Z R 0 J n W U d C Z 1 V G Q l F V R k J R V T 0 i I C 8 + P E V u d H J 5 I F R 5 c G U 9 I k Z p b G x D b 2 x 1 b W 5 O Y W 1 l c y I g V m F s d W U 9 I n N b J n F 1 b 3 Q 7 Q m V 6 Z W l j a G 5 1 b m c m c X V v d D s s J n F 1 b 3 Q 7 S 2 F 0 Z W d v c m l l J n F 1 b 3 Q 7 L C Z x d W 9 0 O 0 h h d X N o Y W x 0 J n F 1 b 3 Q 7 L C Z x d W 9 0 O 1 B y b 2 p l a 3 R n c n V w c G U m c X V v d D s s J n F 1 b 3 Q 7 S 2 9 z d G V u Y X J 0 Z W 4 m c X V v d D s s J n F 1 b 3 Q 7 U G V y a W 9 k Z S A m c X V v d D s s J n F 1 b 3 Q 7 S m F o c i Z x d W 9 0 O y w m c X V v d D t C Z X J l a W N o I E F C Q y Z x d W 9 0 O y w m c X V v d D t B Y n R l a W x 1 b m c g M S Z x d W 9 0 O y w m c X V v d D t B Y n R l a W x 1 b m c g M i Z x d W 9 0 O y w m c X V v d D t B Y n R l a W x 1 b m c g M y Z x d W 9 0 O y w m c X V v d D t B Y n R l a W x 1 b m c g N C Z x d W 9 0 O y w m c X V v d D t B Y n R l a W x 1 b m c g N S Z x d W 9 0 O y w m c X V v d D t B Y n R l a W x 1 b m c g N i Z x d W 9 0 O 1 0 i I C 8 + P E V u d H J 5 I F R 5 c G U 9 I k Z p b G x T d G F 0 d X M i I F Z h b H V l P S J z Q 2 9 t c G x l d G U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1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1 X 0 p B L 0 d l w 6 R u Z G V y d G V y I F R 5 c C 5 7 Q m V 6 Z W l j a G 5 1 b m c s M H 0 m c X V v d D s s J n F 1 b 3 Q 7 U 2 V j d G l v b j E v M j A y N V 9 K Q S 9 H Z c O k b m R l c n R l c i B U e X A u e 0 t h d G V n b 3 J p Z S w x f S Z x d W 9 0 O y w m c X V v d D t T Z W N 0 a W 9 u M S 8 y M D I 1 X 0 p B L 0 d l w 6 R u Z G V y d G V y I F R 5 c C 5 7 S G F 1 c 2 h h b H Q s M n 0 m c X V v d D s s J n F 1 b 3 Q 7 U 2 V j d G l v b j E v M j A y N V 9 K Q S 9 H Z c O k b m R l c n R l c i B U e X A u e 1 B y b 2 p l a 3 R n c n V w c G U s M 3 0 m c X V v d D s s J n F 1 b 3 Q 7 U 2 V j d G l v b j E v M j A y N V 9 K Q S 9 H Z c O k b m R l c n R l c i B U e X A u e 0 t v c 3 R l b m F y d G V u L D R 9 J n F 1 b 3 Q 7 L C Z x d W 9 0 O 1 N l Y 3 R p b 2 4 x L z I w M j V f S k E v R 2 X D p G 5 k Z X J 0 Z X I g V H l w L n t Q Z X J p b 2 R l I C w 1 f S Z x d W 9 0 O y w m c X V v d D t T Z W N 0 a W 9 u M S 8 y M D I 1 X 0 p B L 0 d l w 6 R u Z G V y d G V y I F R 5 c C 5 7 S m F o c i w 2 f S Z x d W 9 0 O y w m c X V v d D t T Z W N 0 a W 9 u M S 8 y M D I 1 X 0 p B L 0 d l w 6 R u Z G V y d G V y I F R 5 c C 5 7 Q m V y Z W l j a C B B Q k M s N 3 0 m c X V v d D s s J n F 1 b 3 Q 7 U 2 V j d G l v b j E v M j A y N V 9 K Q S 9 H Z c O k b m R l c n R l c i B U e X A u e 0 F i d G V p b H V u Z y A x L D h 9 J n F 1 b 3 Q 7 L C Z x d W 9 0 O 1 N l Y 3 R p b 2 4 x L z I w M j V f S k E v R 2 X D p G 5 k Z X J 0 Z X I g V H l w L n t B Y n R l a W x 1 b m c g M i w 5 f S Z x d W 9 0 O y w m c X V v d D t T Z W N 0 a W 9 u M S 8 y M D I 1 X 0 p B L 0 d l w 6 R u Z G V y d G V y I F R 5 c C 5 7 Q W J 0 Z W l s d W 5 n I D M s M T B 9 J n F 1 b 3 Q 7 L C Z x d W 9 0 O 1 N l Y 3 R p b 2 4 x L z I w M j V f S k E v R 2 X D p G 5 k Z X J 0 Z X I g V H l w L n t B Y n R l a W x 1 b m c g N C w x M X 0 m c X V v d D s s J n F 1 b 3 Q 7 U 2 V j d G l v b j E v M j A y N V 9 K Q S 9 H Z c O k b m R l c n R l c i B U e X A u e 0 F i d G V p b H V u Z y A 1 L D E y f S Z x d W 9 0 O y w m c X V v d D t T Z W N 0 a W 9 u M S 8 y M D I 1 X 0 p B L 0 d l w 6 R u Z G V y d G V y I F R 5 c C 5 7 Q W J 0 Z W l s d W 5 n I D Y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8 y M D I 1 X 0 p B L 0 d l w 6 R u Z G V y d G V y I F R 5 c C 5 7 Q m V 6 Z W l j a G 5 1 b m c s M H 0 m c X V v d D s s J n F 1 b 3 Q 7 U 2 V j d G l v b j E v M j A y N V 9 K Q S 9 H Z c O k b m R l c n R l c i B U e X A u e 0 t h d G V n b 3 J p Z S w x f S Z x d W 9 0 O y w m c X V v d D t T Z W N 0 a W 9 u M S 8 y M D I 1 X 0 p B L 0 d l w 6 R u Z G V y d G V y I F R 5 c C 5 7 S G F 1 c 2 h h b H Q s M n 0 m c X V v d D s s J n F 1 b 3 Q 7 U 2 V j d G l v b j E v M j A y N V 9 K Q S 9 H Z c O k b m R l c n R l c i B U e X A u e 1 B y b 2 p l a 3 R n c n V w c G U s M 3 0 m c X V v d D s s J n F 1 b 3 Q 7 U 2 V j d G l v b j E v M j A y N V 9 K Q S 9 H Z c O k b m R l c n R l c i B U e X A u e 0 t v c 3 R l b m F y d G V u L D R 9 J n F 1 b 3 Q 7 L C Z x d W 9 0 O 1 N l Y 3 R p b 2 4 x L z I w M j V f S k E v R 2 X D p G 5 k Z X J 0 Z X I g V H l w L n t Q Z X J p b 2 R l I C w 1 f S Z x d W 9 0 O y w m c X V v d D t T Z W N 0 a W 9 u M S 8 y M D I 1 X 0 p B L 0 d l w 6 R u Z G V y d G V y I F R 5 c C 5 7 S m F o c i w 2 f S Z x d W 9 0 O y w m c X V v d D t T Z W N 0 a W 9 u M S 8 y M D I 1 X 0 p B L 0 d l w 6 R u Z G V y d G V y I F R 5 c C 5 7 Q m V y Z W l j a C B B Q k M s N 3 0 m c X V v d D s s J n F 1 b 3 Q 7 U 2 V j d G l v b j E v M j A y N V 9 K Q S 9 H Z c O k b m R l c n R l c i B U e X A u e 0 F i d G V p b H V u Z y A x L D h 9 J n F 1 b 3 Q 7 L C Z x d W 9 0 O 1 N l Y 3 R p b 2 4 x L z I w M j V f S k E v R 2 X D p G 5 k Z X J 0 Z X I g V H l w L n t B Y n R l a W x 1 b m c g M i w 5 f S Z x d W 9 0 O y w m c X V v d D t T Z W N 0 a W 9 u M S 8 y M D I 1 X 0 p B L 0 d l w 6 R u Z G V y d G V y I F R 5 c C 5 7 Q W J 0 Z W l s d W 5 n I D M s M T B 9 J n F 1 b 3 Q 7 L C Z x d W 9 0 O 1 N l Y 3 R p b 2 4 x L z I w M j V f S k E v R 2 X D p G 5 k Z X J 0 Z X I g V H l w L n t B Y n R l a W x 1 b m c g N C w x M X 0 m c X V v d D s s J n F 1 b 3 Q 7 U 2 V j d G l v b j E v M j A y N V 9 K Q S 9 H Z c O k b m R l c n R l c i B U e X A u e 0 F i d G V p b H V u Z y A 1 L D E y f S Z x d W 9 0 O y w m c X V v d D t T Z W N 0 a W 9 u M S 8 y M D I 1 X 0 p B L 0 d l w 6 R u Z G V y d G V y I F R 5 c C 5 7 Q W J 0 Z W l s d W 5 n I D Y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I 1 X 0 p B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V f S k E v R 2 V m a W x 0 Z X J 0 Z S U y M F p l a W x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V f S k E v R m l s d G V y Z W R G a W x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V f S k E v R W 5 0 Z m V y b n R l J T I w U 3 B h b H R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V f S k E v R 2 V 0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V f S k E v R X h w Y W 5 k U 2 h l Z X R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V 9 K Q S 9 F c n d l a X R l c n R l J T I w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V f S k E v R W 5 0 Z m V y b n R l J T I w U 3 B h b H R l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1 X 0 p B L 1 V u c G l 2 b 3 R l Z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V f S k E v U G l 2 b 3 R l Z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V f S k E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l 9 I U j A x L 0 V y d 2 V p d G V y d G U l M j B E Y X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l 9 I U j A x L 0 5 l d S U y M G F u Z 2 V v c m R u Z X R l J T I w U 3 B h b H R l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i f n S z 7 6 a X Q p 8 h y n p E 6 R c 2 A A A A A A I A A A A A A B B m A A A A A Q A A I A A A A H Q e 3 E 5 0 1 e 4 N v N k F 8 c Y p j f 4 8 n P A S W P i x K 2 O v x 6 7 4 Q D 1 4 A A A A A A 6 A A A A A A g A A I A A A A P / D 3 d A g S p H e d P P X S G g k t 3 n r W e M z V 0 S 0 v 7 2 i 4 3 2 7 i v C b U A A A A O l y P V / I P B 7 B Q A r a h P n / K X G w L q e / Q e C 9 8 3 x 9 g t 3 7 M u L 0 B z K o s V i e g S y m 4 M 3 R P b E / / g d m / s i X 3 g E q A o n N w e 3 j F r 7 6 U R f 7 y R X f 9 m 5 6 E e o 4 i / W V Q A A A A L S I p 8 m i x p r B h L 0 g w O J 3 R c 3 F b l V p G k 3 r 7 j 6 H G 8 Y 4 f D L z z C w G C 0 M 2 Y g + Z 3 V l J 0 S w N y 8 p q q 8 4 X R l c G h p X v L 9 b f V d Q = < / D a t a M a s h u p > 
</file>

<file path=customXml/item9.xml>��< ? x m l   v e r s i o n = " 1 . 0 "   e n c o d i n g = " U T F - 1 6 " ? > < G e m i n i   x m l n s = " h t t p : / / g e m i n i / p i v o t c u s t o m i z a t i o n / C l i e n t W i n d o w X M L " > < C u s t o m C o n t e n t > < ! [ C D A T A [ 2 0 2 6 _ H R 0 1 _ 7 8 6 1 8 4 1 a - 8 a 9 d - 4 c 8 1 - 8 a 7 3 - d 9 c 5 6 0 c 6 c 3 9 d ] ] > < / C u s t o m C o n t e n t > < / G e m i n i > 
</file>

<file path=customXml/itemProps1.xml><?xml version="1.0" encoding="utf-8"?>
<ds:datastoreItem xmlns:ds="http://schemas.openxmlformats.org/officeDocument/2006/customXml" ds:itemID="{DECD8474-8B54-416E-9399-0AC052197FEA}">
  <ds:schemaRefs/>
</ds:datastoreItem>
</file>

<file path=customXml/itemProps10.xml><?xml version="1.0" encoding="utf-8"?>
<ds:datastoreItem xmlns:ds="http://schemas.openxmlformats.org/officeDocument/2006/customXml" ds:itemID="{BFBC55F7-BFEC-4710-8884-E821CFBEF133}">
  <ds:schemaRefs/>
</ds:datastoreItem>
</file>

<file path=customXml/itemProps11.xml><?xml version="1.0" encoding="utf-8"?>
<ds:datastoreItem xmlns:ds="http://schemas.openxmlformats.org/officeDocument/2006/customXml" ds:itemID="{CB5CDE69-3FF7-474A-B514-78248357FD46}">
  <ds:schemaRefs/>
</ds:datastoreItem>
</file>

<file path=customXml/itemProps12.xml><?xml version="1.0" encoding="utf-8"?>
<ds:datastoreItem xmlns:ds="http://schemas.openxmlformats.org/officeDocument/2006/customXml" ds:itemID="{9DA292A0-DAC3-4ACE-AFBC-097009562E24}">
  <ds:schemaRefs/>
</ds:datastoreItem>
</file>

<file path=customXml/itemProps13.xml><?xml version="1.0" encoding="utf-8"?>
<ds:datastoreItem xmlns:ds="http://schemas.openxmlformats.org/officeDocument/2006/customXml" ds:itemID="{F5B0EC56-C257-4BED-A535-2076A6A5D2E5}">
  <ds:schemaRefs/>
</ds:datastoreItem>
</file>

<file path=customXml/itemProps14.xml><?xml version="1.0" encoding="utf-8"?>
<ds:datastoreItem xmlns:ds="http://schemas.openxmlformats.org/officeDocument/2006/customXml" ds:itemID="{3842D7AF-AA44-4B58-B70F-1A6AA3E3BA03}">
  <ds:schemaRefs/>
</ds:datastoreItem>
</file>

<file path=customXml/itemProps15.xml><?xml version="1.0" encoding="utf-8"?>
<ds:datastoreItem xmlns:ds="http://schemas.openxmlformats.org/officeDocument/2006/customXml" ds:itemID="{71A89BA4-328E-4125-A1A4-B99BAA06F0E6}">
  <ds:schemaRefs/>
</ds:datastoreItem>
</file>

<file path=customXml/itemProps16.xml><?xml version="1.0" encoding="utf-8"?>
<ds:datastoreItem xmlns:ds="http://schemas.openxmlformats.org/officeDocument/2006/customXml" ds:itemID="{DFAC365C-C68F-4669-B545-657692EE7F99}">
  <ds:schemaRefs/>
</ds:datastoreItem>
</file>

<file path=customXml/itemProps17.xml><?xml version="1.0" encoding="utf-8"?>
<ds:datastoreItem xmlns:ds="http://schemas.openxmlformats.org/officeDocument/2006/customXml" ds:itemID="{BFF08994-AFDD-4406-8357-963862205F09}">
  <ds:schemaRefs/>
</ds:datastoreItem>
</file>

<file path=customXml/itemProps18.xml><?xml version="1.0" encoding="utf-8"?>
<ds:datastoreItem xmlns:ds="http://schemas.openxmlformats.org/officeDocument/2006/customXml" ds:itemID="{26977F4A-B516-4FFF-AA50-B59405AB2F1D}">
  <ds:schemaRefs/>
</ds:datastoreItem>
</file>

<file path=customXml/itemProps2.xml><?xml version="1.0" encoding="utf-8"?>
<ds:datastoreItem xmlns:ds="http://schemas.openxmlformats.org/officeDocument/2006/customXml" ds:itemID="{577FDAEC-DAD4-4D0A-8DA4-A3EB5A5F6166}">
  <ds:schemaRefs/>
</ds:datastoreItem>
</file>

<file path=customXml/itemProps3.xml><?xml version="1.0" encoding="utf-8"?>
<ds:datastoreItem xmlns:ds="http://schemas.openxmlformats.org/officeDocument/2006/customXml" ds:itemID="{F62401B2-9170-421C-8D45-A64996416C69}">
  <ds:schemaRefs/>
</ds:datastoreItem>
</file>

<file path=customXml/itemProps4.xml><?xml version="1.0" encoding="utf-8"?>
<ds:datastoreItem xmlns:ds="http://schemas.openxmlformats.org/officeDocument/2006/customXml" ds:itemID="{3F68FC70-4065-4BC7-9D1A-315AD702E352}">
  <ds:schemaRefs/>
</ds:datastoreItem>
</file>

<file path=customXml/itemProps5.xml><?xml version="1.0" encoding="utf-8"?>
<ds:datastoreItem xmlns:ds="http://schemas.openxmlformats.org/officeDocument/2006/customXml" ds:itemID="{9ACCA2D1-A978-47D4-A17C-A667FD766455}">
  <ds:schemaRefs/>
</ds:datastoreItem>
</file>

<file path=customXml/itemProps6.xml><?xml version="1.0" encoding="utf-8"?>
<ds:datastoreItem xmlns:ds="http://schemas.openxmlformats.org/officeDocument/2006/customXml" ds:itemID="{E3473840-717A-4AF5-99D4-0191F6C4025C}">
  <ds:schemaRefs/>
</ds:datastoreItem>
</file>

<file path=customXml/itemProps7.xml><?xml version="1.0" encoding="utf-8"?>
<ds:datastoreItem xmlns:ds="http://schemas.openxmlformats.org/officeDocument/2006/customXml" ds:itemID="{79A153C1-8796-48A6-A8C5-938861A86966}">
  <ds:schemaRefs/>
</ds:datastoreItem>
</file>

<file path=customXml/itemProps8.xml><?xml version="1.0" encoding="utf-8"?>
<ds:datastoreItem xmlns:ds="http://schemas.openxmlformats.org/officeDocument/2006/customXml" ds:itemID="{7A65C9E7-9E32-471D-98F3-E26CBCF293D1}">
  <ds:schemaRefs>
    <ds:schemaRef ds:uri="http://schemas.microsoft.com/DataMashup"/>
  </ds:schemaRefs>
</ds:datastoreItem>
</file>

<file path=customXml/itemProps9.xml><?xml version="1.0" encoding="utf-8"?>
<ds:datastoreItem xmlns:ds="http://schemas.openxmlformats.org/officeDocument/2006/customXml" ds:itemID="{9BFC90A7-D760-4344-B022-3FCB61BECDC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P_Var.1</vt:lpstr>
      <vt:lpstr>P_V1_in Formeln</vt:lpstr>
      <vt:lpstr>P_Var.2</vt:lpstr>
      <vt:lpstr>P_V2_in Formeln</vt:lpstr>
      <vt:lpstr>Dashboard</vt:lpstr>
      <vt:lpstr>Listen</vt:lpstr>
    </vt:vector>
  </TitlesOfParts>
  <Company>Fraunhofer IIS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Winter, Kirsten</dc:creator>
  <cp:lastModifiedBy>Winter, Kirsten</cp:lastModifiedBy>
  <dcterms:created xsi:type="dcterms:W3CDTF">2026-04-23T13:16:22Z</dcterms:created>
  <dcterms:modified xsi:type="dcterms:W3CDTF">2026-04-29T07:22:21Z</dcterms:modified>
</cp:coreProperties>
</file>