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ate1904="1"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8_{45B28257-92CF-4B5C-AAC3-3DDBAB139478}" xr6:coauthVersionLast="47" xr6:coauthVersionMax="47" xr10:uidLastSave="{00000000-0000-0000-0000-000000000000}"/>
  <bookViews>
    <workbookView xWindow="-108" yWindow="-108" windowWidth="23256" windowHeight="12456" activeTab="1" xr2:uid="{C07219DE-EBEC-402F-910A-4B47E120CE9F}"/>
  </bookViews>
  <sheets>
    <sheet name="JAN" sheetId="1" r:id="rId1"/>
    <sheet name="FEB" sheetId="2" r:id="rId2"/>
    <sheet name="MASTER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" i="2" l="1"/>
  <c r="D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E17" i="2" a="1"/>
  <c r="E17" i="2" s="1"/>
  <c r="F17" i="2" s="1"/>
  <c r="E16" i="2" a="1"/>
  <c r="E16" i="2" s="1"/>
  <c r="F16" i="2" s="1"/>
  <c r="E15" i="2" a="1"/>
  <c r="E15" i="2" s="1"/>
  <c r="F15" i="2" s="1"/>
  <c r="E14" i="2" a="1"/>
  <c r="E14" i="2" s="1"/>
  <c r="F14" i="2" s="1"/>
  <c r="E13" i="2" a="1"/>
  <c r="E13" i="2" s="1"/>
  <c r="F13" i="2" s="1"/>
  <c r="E12" i="2" a="1"/>
  <c r="E12" i="2" s="1"/>
  <c r="F12" i="2" s="1"/>
  <c r="E11" i="2" a="1"/>
  <c r="E11" i="2" s="1"/>
  <c r="F11" i="2" s="1"/>
  <c r="E10" i="2"/>
  <c r="F10" i="2" s="1"/>
  <c r="E10" i="2" a="1"/>
  <c r="E9" i="2" a="1"/>
  <c r="E9" i="2" s="1"/>
  <c r="F9" i="2" s="1"/>
  <c r="E8" i="2" a="1"/>
  <c r="E8" i="2" s="1"/>
  <c r="F8" i="2" s="1"/>
  <c r="E7" i="2"/>
  <c r="F7" i="2" s="1"/>
  <c r="E7" i="2" a="1"/>
  <c r="E6" i="2" a="1"/>
  <c r="E6" i="2" s="1"/>
  <c r="F6" i="2" s="1"/>
  <c r="E5" i="2" a="1"/>
  <c r="E5" i="2" s="1"/>
  <c r="F5" i="2" s="1"/>
  <c r="E4" i="2" a="1"/>
  <c r="E4" i="2" s="1"/>
  <c r="F4" i="2" s="1"/>
  <c r="A4" i="2"/>
  <c r="A39" i="3"/>
  <c r="D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E17" i="3" a="1"/>
  <c r="E17" i="3" s="1"/>
  <c r="F17" i="3" s="1"/>
  <c r="E16" i="3" a="1"/>
  <c r="E16" i="3" s="1"/>
  <c r="F16" i="3" s="1"/>
  <c r="E15" i="3" a="1"/>
  <c r="E15" i="3" s="1"/>
  <c r="F15" i="3" s="1"/>
  <c r="E14" i="3"/>
  <c r="F14" i="3" s="1"/>
  <c r="E14" i="3" a="1"/>
  <c r="E13" i="3" a="1"/>
  <c r="E13" i="3" s="1"/>
  <c r="F13" i="3" s="1"/>
  <c r="E12" i="3" a="1"/>
  <c r="E12" i="3" s="1"/>
  <c r="F12" i="3" s="1"/>
  <c r="E11" i="3" a="1"/>
  <c r="E11" i="3" s="1"/>
  <c r="F11" i="3" s="1"/>
  <c r="E10" i="3" a="1"/>
  <c r="E10" i="3" s="1"/>
  <c r="F10" i="3" s="1"/>
  <c r="E9" i="3" a="1"/>
  <c r="E9" i="3" s="1"/>
  <c r="F9" i="3" s="1"/>
  <c r="E8" i="3" a="1"/>
  <c r="E8" i="3" s="1"/>
  <c r="F8" i="3" s="1"/>
  <c r="E7" i="3" a="1"/>
  <c r="E7" i="3" s="1"/>
  <c r="F7" i="3" s="1"/>
  <c r="E6" i="3" a="1"/>
  <c r="E6" i="3" s="1"/>
  <c r="F6" i="3" s="1"/>
  <c r="E5" i="3" a="1"/>
  <c r="E5" i="3" s="1"/>
  <c r="F5" i="3" s="1"/>
  <c r="E4" i="3" a="1"/>
  <c r="E4" i="3" s="1"/>
  <c r="F4" i="3" s="1"/>
  <c r="A4" i="3"/>
  <c r="A5" i="3" s="1"/>
  <c r="J5" i="1"/>
  <c r="J6" i="1"/>
  <c r="J7" i="1"/>
  <c r="J8" i="1"/>
  <c r="J9" i="1"/>
  <c r="J10" i="1"/>
  <c r="J11" i="1"/>
  <c r="J12" i="1"/>
  <c r="J13" i="1"/>
  <c r="J14" i="1"/>
  <c r="J15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5" i="1"/>
  <c r="I6" i="1"/>
  <c r="I7" i="1"/>
  <c r="I8" i="1"/>
  <c r="I9" i="1"/>
  <c r="I10" i="1"/>
  <c r="I11" i="1"/>
  <c r="I12" i="1"/>
  <c r="I13" i="1"/>
  <c r="I14" i="1"/>
  <c r="I15" i="1"/>
  <c r="I4" i="1"/>
  <c r="F5" i="1"/>
  <c r="F6" i="1"/>
  <c r="F7" i="1"/>
  <c r="F8" i="1"/>
  <c r="F9" i="1"/>
  <c r="F10" i="1"/>
  <c r="F11" i="1"/>
  <c r="F12" i="1"/>
  <c r="F13" i="1"/>
  <c r="F14" i="1"/>
  <c r="F15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4" i="1"/>
  <c r="E5" i="1" a="1"/>
  <c r="E5" i="1" s="1"/>
  <c r="E6" i="1" a="1"/>
  <c r="E6" i="1"/>
  <c r="E7" i="1" a="1"/>
  <c r="E7" i="1"/>
  <c r="E8" i="1" a="1"/>
  <c r="E8" i="1"/>
  <c r="E9" i="1" a="1"/>
  <c r="E9" i="1"/>
  <c r="E10" i="1" a="1"/>
  <c r="E10" i="1"/>
  <c r="E11" i="1" a="1"/>
  <c r="E11" i="1"/>
  <c r="E12" i="1" a="1"/>
  <c r="E12" i="1"/>
  <c r="E13" i="1" a="1"/>
  <c r="E13" i="1"/>
  <c r="E14" i="1" a="1"/>
  <c r="E14" i="1"/>
  <c r="E15" i="1" a="1"/>
  <c r="E15" i="1"/>
  <c r="E16" i="1" a="1"/>
  <c r="E16" i="1" s="1"/>
  <c r="F16" i="1" s="1"/>
  <c r="I16" i="1" s="1"/>
  <c r="J16" i="1" s="1"/>
  <c r="E17" i="1" a="1"/>
  <c r="E17" i="1"/>
  <c r="E4" i="1" a="1"/>
  <c r="E4" i="1" s="1"/>
  <c r="A5" i="2" l="1"/>
  <c r="A37" i="2"/>
  <c r="H4" i="2"/>
  <c r="I4" i="2"/>
  <c r="J4" i="2" s="1"/>
  <c r="A38" i="2"/>
  <c r="H5" i="3"/>
  <c r="A6" i="3"/>
  <c r="I5" i="3"/>
  <c r="J5" i="3" s="1"/>
  <c r="A37" i="3"/>
  <c r="H4" i="3"/>
  <c r="A38" i="3"/>
  <c r="I4" i="3"/>
  <c r="J4" i="3" s="1"/>
  <c r="A6" i="2" l="1"/>
  <c r="I5" i="2"/>
  <c r="H5" i="2"/>
  <c r="H6" i="3"/>
  <c r="A7" i="3"/>
  <c r="I6" i="3"/>
  <c r="J6" i="3" s="1"/>
  <c r="A7" i="2" l="1"/>
  <c r="I6" i="2"/>
  <c r="H6" i="2"/>
  <c r="J5" i="2"/>
  <c r="I7" i="3"/>
  <c r="H7" i="3"/>
  <c r="A8" i="3"/>
  <c r="J6" i="2" l="1"/>
  <c r="A8" i="2"/>
  <c r="I7" i="2"/>
  <c r="H7" i="2"/>
  <c r="J7" i="3"/>
  <c r="A9" i="3"/>
  <c r="I8" i="3"/>
  <c r="J8" i="3" s="1"/>
  <c r="H8" i="3"/>
  <c r="J7" i="2" l="1"/>
  <c r="A9" i="2"/>
  <c r="H8" i="2"/>
  <c r="I8" i="2"/>
  <c r="J8" i="2" s="1"/>
  <c r="H9" i="3"/>
  <c r="A10" i="3"/>
  <c r="I9" i="3"/>
  <c r="I9" i="2" l="1"/>
  <c r="J9" i="2" s="1"/>
  <c r="H9" i="2"/>
  <c r="A10" i="2"/>
  <c r="J9" i="3"/>
  <c r="I10" i="3"/>
  <c r="J10" i="3" s="1"/>
  <c r="H10" i="3"/>
  <c r="A11" i="3"/>
  <c r="H10" i="2" l="1"/>
  <c r="I10" i="2"/>
  <c r="J10" i="2" s="1"/>
  <c r="A11" i="2"/>
  <c r="I11" i="3"/>
  <c r="J11" i="3" s="1"/>
  <c r="H11" i="3"/>
  <c r="A12" i="3"/>
  <c r="I11" i="2" l="1"/>
  <c r="J11" i="2" s="1"/>
  <c r="A12" i="2"/>
  <c r="H11" i="2"/>
  <c r="A13" i="3"/>
  <c r="I12" i="3"/>
  <c r="J12" i="3" s="1"/>
  <c r="H12" i="3"/>
  <c r="I12" i="2" l="1"/>
  <c r="J12" i="2" s="1"/>
  <c r="A13" i="2"/>
  <c r="H12" i="2"/>
  <c r="A14" i="3"/>
  <c r="H13" i="3"/>
  <c r="I13" i="3"/>
  <c r="J13" i="3" s="1"/>
  <c r="A14" i="2" l="1"/>
  <c r="I13" i="2"/>
  <c r="H13" i="2"/>
  <c r="H14" i="3"/>
  <c r="A15" i="3"/>
  <c r="I14" i="3"/>
  <c r="J14" i="3" s="1"/>
  <c r="J13" i="2" l="1"/>
  <c r="A15" i="2"/>
  <c r="I14" i="2"/>
  <c r="J14" i="2" s="1"/>
  <c r="H14" i="2"/>
  <c r="I15" i="3"/>
  <c r="J15" i="3" s="1"/>
  <c r="A16" i="3"/>
  <c r="H15" i="3"/>
  <c r="A16" i="2" l="1"/>
  <c r="I15" i="2"/>
  <c r="H15" i="2"/>
  <c r="A17" i="3"/>
  <c r="I16" i="3"/>
  <c r="J16" i="3" s="1"/>
  <c r="H16" i="3"/>
  <c r="J15" i="2" l="1"/>
  <c r="H16" i="2"/>
  <c r="A17" i="2"/>
  <c r="I16" i="2"/>
  <c r="J16" i="2" s="1"/>
  <c r="H17" i="3"/>
  <c r="A18" i="3"/>
  <c r="I17" i="3"/>
  <c r="J17" i="3" s="1"/>
  <c r="I17" i="2" l="1"/>
  <c r="J17" i="2" s="1"/>
  <c r="A18" i="2"/>
  <c r="H17" i="2"/>
  <c r="A19" i="3"/>
  <c r="I18" i="3"/>
  <c r="J18" i="3" s="1"/>
  <c r="H18" i="3"/>
  <c r="I18" i="2" l="1"/>
  <c r="J18" i="2" s="1"/>
  <c r="A19" i="2"/>
  <c r="H18" i="2"/>
  <c r="H19" i="3"/>
  <c r="I19" i="3"/>
  <c r="J19" i="3" s="1"/>
  <c r="A20" i="3"/>
  <c r="A20" i="2" l="1"/>
  <c r="I19" i="2"/>
  <c r="J19" i="2" s="1"/>
  <c r="H19" i="2"/>
  <c r="I20" i="3"/>
  <c r="H20" i="3"/>
  <c r="A21" i="3"/>
  <c r="J20" i="3"/>
  <c r="H20" i="2" l="1"/>
  <c r="A21" i="2"/>
  <c r="I20" i="2"/>
  <c r="J20" i="2" s="1"/>
  <c r="H21" i="3"/>
  <c r="A22" i="3"/>
  <c r="I21" i="3"/>
  <c r="J21" i="3" s="1"/>
  <c r="A22" i="2" l="1"/>
  <c r="I21" i="2"/>
  <c r="J21" i="2" s="1"/>
  <c r="H21" i="2"/>
  <c r="A23" i="3"/>
  <c r="I22" i="3"/>
  <c r="J22" i="3" s="1"/>
  <c r="H22" i="3"/>
  <c r="H22" i="2" l="1"/>
  <c r="A23" i="2"/>
  <c r="I22" i="2"/>
  <c r="I23" i="3"/>
  <c r="J23" i="3" s="1"/>
  <c r="A24" i="3"/>
  <c r="H23" i="3"/>
  <c r="J22" i="2" l="1"/>
  <c r="I23" i="2"/>
  <c r="J23" i="2" s="1"/>
  <c r="H23" i="2"/>
  <c r="A24" i="2"/>
  <c r="H24" i="3"/>
  <c r="I24" i="3"/>
  <c r="J24" i="3" s="1"/>
  <c r="A25" i="3"/>
  <c r="A25" i="2" l="1"/>
  <c r="I24" i="2"/>
  <c r="J24" i="2" s="1"/>
  <c r="H24" i="2"/>
  <c r="H25" i="3"/>
  <c r="A26" i="3"/>
  <c r="I25" i="3"/>
  <c r="J25" i="3" s="1"/>
  <c r="H25" i="2" l="1"/>
  <c r="I25" i="2"/>
  <c r="J25" i="2" s="1"/>
  <c r="A26" i="2"/>
  <c r="A27" i="3"/>
  <c r="I26" i="3"/>
  <c r="J26" i="3" s="1"/>
  <c r="H26" i="3"/>
  <c r="I26" i="2" l="1"/>
  <c r="J26" i="2" s="1"/>
  <c r="H26" i="2"/>
  <c r="A27" i="2"/>
  <c r="I27" i="3"/>
  <c r="H27" i="3"/>
  <c r="A28" i="3"/>
  <c r="A28" i="2" l="1"/>
  <c r="I27" i="2"/>
  <c r="J27" i="2" s="1"/>
  <c r="H27" i="2"/>
  <c r="J27" i="3"/>
  <c r="I28" i="3"/>
  <c r="H28" i="3"/>
  <c r="A29" i="3"/>
  <c r="J28" i="3"/>
  <c r="H28" i="2" l="1"/>
  <c r="A29" i="2"/>
  <c r="I28" i="2"/>
  <c r="J28" i="2" s="1"/>
  <c r="A30" i="3"/>
  <c r="I29" i="3"/>
  <c r="J29" i="3" s="1"/>
  <c r="H29" i="3"/>
  <c r="A30" i="2" l="1"/>
  <c r="I29" i="2"/>
  <c r="J29" i="2" s="1"/>
  <c r="H29" i="2"/>
  <c r="A31" i="3"/>
  <c r="I30" i="3"/>
  <c r="J30" i="3" s="1"/>
  <c r="H30" i="3"/>
  <c r="A31" i="2" l="1"/>
  <c r="H30" i="2"/>
  <c r="I30" i="2"/>
  <c r="J30" i="2" s="1"/>
  <c r="I31" i="3"/>
  <c r="J31" i="3" s="1"/>
  <c r="A32" i="3"/>
  <c r="H31" i="3"/>
  <c r="I31" i="2" l="1"/>
  <c r="J31" i="2" s="1"/>
  <c r="H31" i="2"/>
  <c r="A32" i="2"/>
  <c r="A33" i="3"/>
  <c r="I32" i="3"/>
  <c r="J32" i="3" s="1"/>
  <c r="H32" i="3"/>
  <c r="A33" i="2" l="1"/>
  <c r="I32" i="2"/>
  <c r="J32" i="2" s="1"/>
  <c r="H32" i="2"/>
  <c r="H33" i="3"/>
  <c r="A34" i="3"/>
  <c r="I33" i="3"/>
  <c r="J33" i="3" s="1"/>
  <c r="A34" i="2" l="1"/>
  <c r="I33" i="2"/>
  <c r="J33" i="2" s="1"/>
  <c r="H33" i="2"/>
  <c r="I34" i="3"/>
  <c r="I35" i="3" s="1"/>
  <c r="C37" i="3" s="1"/>
  <c r="H34" i="3"/>
  <c r="H35" i="3" s="1"/>
  <c r="I34" i="2" l="1"/>
  <c r="I35" i="2" s="1"/>
  <c r="C37" i="2" s="1"/>
  <c r="H34" i="2"/>
  <c r="H35" i="2" s="1"/>
  <c r="J34" i="3"/>
  <c r="J35" i="3" s="1"/>
  <c r="C38" i="3" s="1"/>
  <c r="J34" i="2" l="1"/>
  <c r="J35" i="2" s="1"/>
  <c r="C38" i="2" s="1"/>
  <c r="A39" i="1" l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H34" i="1" s="1"/>
  <c r="H32" i="1" l="1"/>
  <c r="H8" i="1"/>
  <c r="H31" i="1"/>
  <c r="H23" i="1"/>
  <c r="H15" i="1"/>
  <c r="H7" i="1"/>
  <c r="H24" i="1"/>
  <c r="H14" i="1"/>
  <c r="H29" i="1"/>
  <c r="H21" i="1"/>
  <c r="H13" i="1"/>
  <c r="H5" i="1"/>
  <c r="H30" i="1"/>
  <c r="H6" i="1"/>
  <c r="H28" i="1"/>
  <c r="H20" i="1"/>
  <c r="H12" i="1"/>
  <c r="H16" i="1"/>
  <c r="H22" i="1"/>
  <c r="H27" i="1"/>
  <c r="H19" i="1"/>
  <c r="H11" i="1"/>
  <c r="H26" i="1"/>
  <c r="H18" i="1"/>
  <c r="H10" i="1"/>
  <c r="H33" i="1"/>
  <c r="H25" i="1"/>
  <c r="H17" i="1"/>
  <c r="H9" i="1"/>
  <c r="J4" i="1"/>
  <c r="H4" i="1"/>
  <c r="A37" i="1"/>
  <c r="A38" i="1"/>
  <c r="H35" i="1" l="1"/>
  <c r="I35" i="1"/>
  <c r="C37" i="1" s="1"/>
  <c r="D35" i="1"/>
  <c r="J35" i="1" l="1"/>
  <c r="C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<sst xmlns="http://schemas.openxmlformats.org/spreadsheetml/2006/main" count="135" uniqueCount="20">
  <si>
    <t>Name:</t>
  </si>
  <si>
    <t>Personalnr.:</t>
  </si>
  <si>
    <t>Datum</t>
  </si>
  <si>
    <t>Beginn</t>
  </si>
  <si>
    <t>Ende</t>
  </si>
  <si>
    <t>Soll-Zeit</t>
  </si>
  <si>
    <t>Ist-Zeit</t>
  </si>
  <si>
    <t>Pause</t>
  </si>
  <si>
    <t>Monat:</t>
  </si>
  <si>
    <t>Jahr:</t>
  </si>
  <si>
    <t>Abwesenheit</t>
  </si>
  <si>
    <t> </t>
  </si>
  <si>
    <t>Differenz</t>
  </si>
  <si>
    <t>Der Mitarbeiter</t>
  </si>
  <si>
    <t>Überstd.-Abb.</t>
  </si>
  <si>
    <t>Urlaub</t>
  </si>
  <si>
    <t>Feiertag</t>
  </si>
  <si>
    <t>gesetzl.</t>
  </si>
  <si>
    <t>gültig</t>
  </si>
  <si>
    <t>manuell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</si>
</sst>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:mm;@"/>
    <numFmt numFmtId="165" formatCode="dd/\ mmm\,\ ddd"/>
    <numFmt numFmtId="166" formatCode="[hh]:mm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0000F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16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left"/>
    </xf>
    <xf numFmtId="0" fontId="1" fillId="2" borderId="0" xfId="0" applyFont="1" applyFill="1"/>
    <xf numFmtId="0" fontId="1" fillId="3" borderId="0" xfId="0" applyFont="1" applyFill="1"/>
    <xf numFmtId="164" fontId="3" fillId="0" borderId="0" xfId="0" applyNumberFormat="1" applyFont="1"/>
    <xf numFmtId="166" fontId="3" fillId="0" borderId="0" xfId="0" applyNumberFormat="1" applyFont="1"/>
    <xf numFmtId="166" fontId="3" fillId="0" borderId="0" xfId="0" applyNumberFormat="1" applyFont="1" applyAlignment="1">
      <alignment horizontal="right"/>
    </xf>
    <xf numFmtId="166" fontId="0" fillId="0" borderId="0" xfId="0" applyNumberFormat="1" applyAlignment="1">
      <alignment horizontal="right"/>
    </xf>
    <xf numFmtId="20" fontId="0" fillId="0" borderId="0" xfId="0" applyNumberFormat="1" applyAlignment="1">
      <alignment horizontal="right"/>
    </xf>
    <xf numFmtId="0" fontId="3" fillId="0" borderId="0" xfId="0" applyFont="1"/>
    <xf numFmtId="0" fontId="1" fillId="0" borderId="0" xfId="0" applyFont="1"/>
    <xf numFmtId="0" fontId="1" fillId="3" borderId="0" xfId="0" applyFont="1" applyFill="1" applyAlignment="1">
      <alignment horizontal="right"/>
    </xf>
    <xf numFmtId="164" fontId="4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5" fillId="3" borderId="0" xfId="0" applyFont="1" applyFill="1" applyAlignment="1">
      <alignment horizontal="right"/>
    </xf>
    <xf numFmtId="164" fontId="6" fillId="0" borderId="0" xfId="0" applyNumberFormat="1" applyFont="1"/>
  </cellXfs>
  <cellStyles count="1">
    <cellStyle name="Standard" xfId="0" builtinId="0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F63B4-6B5D-41A0-8FA4-4D54D55776A9}">
  <sheetPr codeName="Tabelle1"/>
  <dimension ref="A1:AS39"/>
  <sheetViews>
    <sheetView workbookViewId="0">
      <pane ySplit="3" topLeftCell="A4" activePane="bottomLeft" state="frozen"/>
      <selection pane="bottomLeft" activeCell="C2" sqref="C2"/>
    </sheetView>
  </sheetViews>
  <sheetFormatPr baseColWidth="10" defaultRowHeight="14.4" x14ac:dyDescent="0.3"/>
  <cols>
    <col min="1" max="1" width="11.6640625" customWidth="1"/>
    <col min="2" max="2" width="9.6640625" customWidth="1"/>
    <col min="3" max="3" width="8.77734375" customWidth="1"/>
    <col min="4" max="6" width="8.21875" customWidth="1"/>
    <col min="7" max="7" width="12" customWidth="1"/>
    <col min="8" max="8" width="9.109375" customWidth="1"/>
    <col min="9" max="9" width="8.88671875" customWidth="1"/>
    <col min="10" max="10" width="9.21875" customWidth="1"/>
  </cols>
  <sheetData>
    <row r="1" spans="1:45" x14ac:dyDescent="0.3">
      <c r="A1" s="1" t="s">
        <v>0</v>
      </c>
      <c r="B1" t="s">
        <v>13</v>
      </c>
      <c r="I1" s="1" t="s">
        <v>8</v>
      </c>
      <c r="J1" s="3">
        <v>1</v>
      </c>
    </row>
    <row r="2" spans="1:45" x14ac:dyDescent="0.3">
      <c r="A2" s="1" t="s">
        <v>1</v>
      </c>
      <c r="B2" s="3">
        <v>111</v>
      </c>
      <c r="D2" s="18" t="s">
        <v>19</v>
      </c>
      <c r="E2" s="15" t="s">
        <v>17</v>
      </c>
      <c r="F2" s="15" t="s">
        <v>18</v>
      </c>
      <c r="I2" s="1" t="s">
        <v>9</v>
      </c>
      <c r="J2" s="3">
        <v>2026</v>
      </c>
    </row>
    <row r="3" spans="1:45" s="6" customFormat="1" x14ac:dyDescent="0.3">
      <c r="A3" s="7" t="s">
        <v>2</v>
      </c>
      <c r="B3" s="15" t="s">
        <v>3</v>
      </c>
      <c r="C3" s="15" t="s">
        <v>4</v>
      </c>
      <c r="D3" s="15" t="s">
        <v>7</v>
      </c>
      <c r="E3" s="15" t="s">
        <v>7</v>
      </c>
      <c r="F3" s="15" t="s">
        <v>7</v>
      </c>
      <c r="G3" s="7" t="s">
        <v>10</v>
      </c>
      <c r="H3" s="15" t="s">
        <v>5</v>
      </c>
      <c r="I3" s="15" t="s">
        <v>6</v>
      </c>
      <c r="J3" s="15" t="s">
        <v>12</v>
      </c>
      <c r="K3"/>
      <c r="L3"/>
      <c r="M3"/>
      <c r="N3"/>
      <c r="O3"/>
      <c r="P3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spans="1:45" x14ac:dyDescent="0.3">
      <c r="A4" s="5">
        <f>DATE(J2,J1,1)</f>
        <v>44561</v>
      </c>
      <c r="B4" s="17">
        <v>0.29166666666666669</v>
      </c>
      <c r="C4" s="17">
        <v>0.66666666666666663</v>
      </c>
      <c r="D4" s="17">
        <v>3.125E-2</v>
      </c>
      <c r="E4" s="16" cm="1">
        <f t="array" ref="E4">IF( AND(B4&lt;&gt;"", C4&lt;&gt;""), SUMPRODUCT(IFERROR(EXP(LN(((MOD(C4-B4,1))-{0,360,390,570,585}/1440))),0)*{0,1,-1,1,-1}), "")</f>
        <v>2.0833333333333356E-2</v>
      </c>
      <c r="F4" s="2">
        <f>MAX(D4, E4)</f>
        <v>3.125E-2</v>
      </c>
      <c r="G4" s="4" t="s">
        <v>11</v>
      </c>
      <c r="H4" s="12">
        <f>IFERROR(IF(MONTH(A4)=$J$1,IF(WEEKDAY($A4,2)&gt;5,0,IF(WEEKDAY($A4,2)=5,6/24,8/24)),""),"")</f>
        <v>0.33333333333333331</v>
      </c>
      <c r="I4" s="11">
        <f>IFERROR(IF(MONTH(A4)=$J$1,IF(G4="Überstd.-Abb.",0,IF(OR(G4="Urlaub",G4="Feiertag"),H4,IF(OR(B4="",C4=""),"",C4-B4-F4)))),"")</f>
        <v>0.34374999999999994</v>
      </c>
      <c r="J4" s="11">
        <f>IFERROR(IF(MONTH(A4)=$J$1,IF(I4=0,-H4,ROUND(I4-H4,10))),"")</f>
        <v>1.04166667E-2</v>
      </c>
    </row>
    <row r="5" spans="1:45" x14ac:dyDescent="0.3">
      <c r="A5" s="5">
        <f>IFERROR(IF(MONTH(A4+1)=$J$1,A4+1,""),"")</f>
        <v>44562</v>
      </c>
      <c r="B5" s="19">
        <v>0.33333333333333331</v>
      </c>
      <c r="C5" s="19">
        <v>0.64583333333333337</v>
      </c>
      <c r="D5" s="17">
        <v>1.3888888888888888E-2</v>
      </c>
      <c r="E5" s="16" cm="1">
        <f t="array" ref="E5">IF( AND(B5&lt;&gt;"", C5&lt;&gt;""), SUMPRODUCT(IFERROR(EXP(LN(((MOD(C5-B5,1))-{0,360,390,570,585}/1440))),0)*{0,1,-1,1,-1}), "")</f>
        <v>2.0833333333333322E-2</v>
      </c>
      <c r="F5" s="2">
        <f t="shared" ref="F5:F34" si="0">MAX(D5, E5)</f>
        <v>2.0833333333333322E-2</v>
      </c>
      <c r="G5" s="4" t="s">
        <v>11</v>
      </c>
      <c r="H5" s="12">
        <f t="shared" ref="H5:H34" si="1">IFERROR(IF(MONTH(A5)=$J$1,IF(WEEKDAY($A5,2)&gt;5,0,IF(WEEKDAY($A5,2)=5,6/24,8/24)),""),"")</f>
        <v>0.25</v>
      </c>
      <c r="I5" s="11">
        <f t="shared" ref="I5:I34" si="2">IFERROR(IF(MONTH(A5)=$J$1,IF(G5="Überstd.-Abb.",0,IF(OR(G5="Urlaub",G5="Feiertag"),H5,IF(OR(B5="",C5=""),"",C5-B5-F5)))),"")</f>
        <v>0.29166666666666674</v>
      </c>
      <c r="J5" s="11">
        <f t="shared" ref="J5:J18" si="3">IFERROR(IF(MONTH(A5)=$J$1,IF(I5=0,-H5,ROUND(I5-H5,10))),"")</f>
        <v>4.16666667E-2</v>
      </c>
    </row>
    <row r="6" spans="1:45" x14ac:dyDescent="0.3">
      <c r="A6" s="5">
        <f t="shared" ref="A6:A34" si="4">IFERROR(IF(MONTH(A5+1)=$J$1,A5+1,""),"")</f>
        <v>44563</v>
      </c>
      <c r="B6" s="19"/>
      <c r="C6" s="19"/>
      <c r="D6" s="17"/>
      <c r="E6" s="16" t="str" cm="1">
        <f t="array" ref="E6">IF( AND(B6&lt;&gt;"", C6&lt;&gt;""), SUMPRODUCT(IFERROR(EXP(LN(((MOD(C6-B6,1))-{0,360,390,570,585}/1440))),0)*{0,1,-1,1,-1}), "")</f>
        <v/>
      </c>
      <c r="F6" s="2">
        <f t="shared" si="0"/>
        <v>0</v>
      </c>
      <c r="G6" s="4" t="s">
        <v>11</v>
      </c>
      <c r="H6" s="12">
        <f t="shared" si="1"/>
        <v>0</v>
      </c>
      <c r="I6" s="11" t="str">
        <f t="shared" si="2"/>
        <v/>
      </c>
      <c r="J6" s="11" t="str">
        <f t="shared" si="3"/>
        <v/>
      </c>
    </row>
    <row r="7" spans="1:45" x14ac:dyDescent="0.3">
      <c r="A7" s="5">
        <f t="shared" si="4"/>
        <v>44564</v>
      </c>
      <c r="B7" s="19"/>
      <c r="C7" s="19"/>
      <c r="D7" s="17"/>
      <c r="E7" s="16" t="str" cm="1">
        <f t="array" ref="E7">IF( AND(B7&lt;&gt;"", C7&lt;&gt;""), SUMPRODUCT(IFERROR(EXP(LN(((MOD(C7-B7,1))-{0,360,390,570,585}/1440))),0)*{0,1,-1,1,-1}), "")</f>
        <v/>
      </c>
      <c r="F7" s="2">
        <f t="shared" si="0"/>
        <v>0</v>
      </c>
      <c r="G7" s="4" t="s">
        <v>11</v>
      </c>
      <c r="H7" s="12">
        <f t="shared" si="1"/>
        <v>0</v>
      </c>
      <c r="I7" s="11" t="str">
        <f t="shared" si="2"/>
        <v/>
      </c>
      <c r="J7" s="11" t="str">
        <f t="shared" si="3"/>
        <v/>
      </c>
    </row>
    <row r="8" spans="1:45" x14ac:dyDescent="0.3">
      <c r="A8" s="5">
        <f t="shared" si="4"/>
        <v>44565</v>
      </c>
      <c r="B8" s="19">
        <v>0.33333333333333331</v>
      </c>
      <c r="C8" s="19">
        <v>0.70833333333333337</v>
      </c>
      <c r="D8" s="17">
        <v>1.0416666666666666E-2</v>
      </c>
      <c r="E8" s="16" cm="1">
        <f t="array" ref="E8">IF( AND(B8&lt;&gt;"", C8&lt;&gt;""), SUMPRODUCT(IFERROR(EXP(LN(((MOD(C8-B8,1))-{0,360,390,570,585}/1440))),0)*{0,1,-1,1,-1}), "")</f>
        <v>2.0833333333333329E-2</v>
      </c>
      <c r="F8" s="2">
        <f t="shared" si="0"/>
        <v>2.0833333333333329E-2</v>
      </c>
      <c r="G8" s="4" t="s">
        <v>11</v>
      </c>
      <c r="H8" s="12">
        <f t="shared" si="1"/>
        <v>0.33333333333333331</v>
      </c>
      <c r="I8" s="11">
        <f t="shared" si="2"/>
        <v>0.35416666666666674</v>
      </c>
      <c r="J8" s="11">
        <f t="shared" si="3"/>
        <v>2.08333333E-2</v>
      </c>
    </row>
    <row r="9" spans="1:45" x14ac:dyDescent="0.3">
      <c r="A9" s="5">
        <f t="shared" si="4"/>
        <v>44566</v>
      </c>
      <c r="B9" s="19"/>
      <c r="C9" s="19"/>
      <c r="D9" s="17"/>
      <c r="E9" s="16" t="str" cm="1">
        <f t="array" ref="E9">IF( AND(B9&lt;&gt;"", C9&lt;&gt;""), SUMPRODUCT(IFERROR(EXP(LN(((MOD(C9-B9,1))-{0,360,390,570,585}/1440))),0)*{0,1,-1,1,-1}), "")</f>
        <v/>
      </c>
      <c r="F9" s="2">
        <f t="shared" si="0"/>
        <v>0</v>
      </c>
      <c r="G9" s="4" t="s">
        <v>15</v>
      </c>
      <c r="H9" s="12">
        <f t="shared" si="1"/>
        <v>0.33333333333333331</v>
      </c>
      <c r="I9" s="11">
        <f t="shared" si="2"/>
        <v>0.33333333333333331</v>
      </c>
      <c r="J9" s="11">
        <f t="shared" si="3"/>
        <v>0</v>
      </c>
    </row>
    <row r="10" spans="1:45" x14ac:dyDescent="0.3">
      <c r="A10" s="5">
        <f t="shared" si="4"/>
        <v>44567</v>
      </c>
      <c r="B10" s="19"/>
      <c r="C10" s="19"/>
      <c r="D10" s="17"/>
      <c r="E10" s="16" t="str" cm="1">
        <f t="array" ref="E10">IF( AND(B10&lt;&gt;"", C10&lt;&gt;""), SUMPRODUCT(IFERROR(EXP(LN(((MOD(C10-B10,1))-{0,360,390,570,585}/1440))),0)*{0,1,-1,1,-1}), "")</f>
        <v/>
      </c>
      <c r="F10" s="2">
        <f t="shared" si="0"/>
        <v>0</v>
      </c>
      <c r="G10" s="4" t="s">
        <v>16</v>
      </c>
      <c r="H10" s="12">
        <f t="shared" si="1"/>
        <v>0.33333333333333331</v>
      </c>
      <c r="I10" s="11">
        <f t="shared" si="2"/>
        <v>0.33333333333333331</v>
      </c>
      <c r="J10" s="11">
        <f t="shared" si="3"/>
        <v>0</v>
      </c>
    </row>
    <row r="11" spans="1:45" x14ac:dyDescent="0.3">
      <c r="A11" s="5">
        <f t="shared" si="4"/>
        <v>44568</v>
      </c>
      <c r="B11" s="19"/>
      <c r="C11" s="19"/>
      <c r="D11" s="17"/>
      <c r="E11" s="16" t="str" cm="1">
        <f t="array" ref="E11">IF( AND(B11&lt;&gt;"", C11&lt;&gt;""), SUMPRODUCT(IFERROR(EXP(LN(((MOD(C11-B11,1))-{0,360,390,570,585}/1440))),0)*{0,1,-1,1,-1}), "")</f>
        <v/>
      </c>
      <c r="F11" s="2">
        <f t="shared" si="0"/>
        <v>0</v>
      </c>
      <c r="G11" s="4" t="s">
        <v>14</v>
      </c>
      <c r="H11" s="12">
        <f t="shared" si="1"/>
        <v>0.33333333333333331</v>
      </c>
      <c r="I11" s="11">
        <f t="shared" si="2"/>
        <v>0</v>
      </c>
      <c r="J11" s="11">
        <f t="shared" si="3"/>
        <v>-0.33333333333333331</v>
      </c>
    </row>
    <row r="12" spans="1:45" x14ac:dyDescent="0.3">
      <c r="A12" s="5">
        <f t="shared" si="4"/>
        <v>44569</v>
      </c>
      <c r="B12" s="19"/>
      <c r="C12" s="19"/>
      <c r="D12" s="17"/>
      <c r="E12" s="16" t="str" cm="1">
        <f t="array" ref="E12">IF( AND(B12&lt;&gt;"", C12&lt;&gt;""), SUMPRODUCT(IFERROR(EXP(LN(((MOD(C12-B12,1))-{0,360,390,570,585}/1440))),0)*{0,1,-1,1,-1}), "")</f>
        <v/>
      </c>
      <c r="F12" s="2">
        <f t="shared" si="0"/>
        <v>0</v>
      </c>
      <c r="G12" s="4" t="s">
        <v>11</v>
      </c>
      <c r="H12" s="12">
        <f t="shared" si="1"/>
        <v>0.25</v>
      </c>
      <c r="I12" s="11" t="str">
        <f t="shared" si="2"/>
        <v/>
      </c>
      <c r="J12" s="11" t="str">
        <f t="shared" si="3"/>
        <v/>
      </c>
    </row>
    <row r="13" spans="1:45" x14ac:dyDescent="0.3">
      <c r="A13" s="5">
        <f t="shared" si="4"/>
        <v>44570</v>
      </c>
      <c r="B13" s="19"/>
      <c r="C13" s="19"/>
      <c r="D13" s="17"/>
      <c r="E13" s="16" t="str" cm="1">
        <f t="array" ref="E13">IF( AND(B13&lt;&gt;"", C13&lt;&gt;""), SUMPRODUCT(IFERROR(EXP(LN(((MOD(C13-B13,1))-{0,360,390,570,585}/1440))),0)*{0,1,-1,1,-1}), "")</f>
        <v/>
      </c>
      <c r="F13" s="2">
        <f t="shared" si="0"/>
        <v>0</v>
      </c>
      <c r="G13" s="4" t="s">
        <v>11</v>
      </c>
      <c r="H13" s="12">
        <f t="shared" si="1"/>
        <v>0</v>
      </c>
      <c r="I13" s="11" t="str">
        <f t="shared" si="2"/>
        <v/>
      </c>
      <c r="J13" s="11" t="str">
        <f t="shared" si="3"/>
        <v/>
      </c>
    </row>
    <row r="14" spans="1:45" x14ac:dyDescent="0.3">
      <c r="A14" s="5">
        <f t="shared" si="4"/>
        <v>44571</v>
      </c>
      <c r="B14" s="19"/>
      <c r="C14" s="19"/>
      <c r="D14" s="17"/>
      <c r="E14" s="16" t="str" cm="1">
        <f t="array" ref="E14">IF( AND(B14&lt;&gt;"", C14&lt;&gt;""), SUMPRODUCT(IFERROR(EXP(LN(((MOD(C14-B14,1))-{0,360,390,570,585}/1440))),0)*{0,1,-1,1,-1}), "")</f>
        <v/>
      </c>
      <c r="F14" s="2">
        <f t="shared" si="0"/>
        <v>0</v>
      </c>
      <c r="G14" s="4" t="s">
        <v>11</v>
      </c>
      <c r="H14" s="12">
        <f t="shared" si="1"/>
        <v>0</v>
      </c>
      <c r="I14" s="11" t="str">
        <f t="shared" si="2"/>
        <v/>
      </c>
      <c r="J14" s="11" t="str">
        <f t="shared" si="3"/>
        <v/>
      </c>
    </row>
    <row r="15" spans="1:45" x14ac:dyDescent="0.3">
      <c r="A15" s="5">
        <f t="shared" si="4"/>
        <v>44572</v>
      </c>
      <c r="B15" s="19"/>
      <c r="C15" s="19"/>
      <c r="D15" s="17"/>
      <c r="E15" s="16" t="str" cm="1">
        <f t="array" ref="E15">IF( AND(B15&lt;&gt;"", C15&lt;&gt;""), SUMPRODUCT(IFERROR(EXP(LN(((MOD(C15-B15,1))-{0,360,390,570,585}/1440))),0)*{0,1,-1,1,-1}), "")</f>
        <v/>
      </c>
      <c r="F15" s="2">
        <f t="shared" si="0"/>
        <v>0</v>
      </c>
      <c r="G15" s="4" t="s">
        <v>11</v>
      </c>
      <c r="H15" s="12">
        <f t="shared" si="1"/>
        <v>0.33333333333333331</v>
      </c>
      <c r="I15" s="11" t="str">
        <f t="shared" si="2"/>
        <v/>
      </c>
      <c r="J15" s="11" t="str">
        <f t="shared" si="3"/>
        <v/>
      </c>
    </row>
    <row r="16" spans="1:45" x14ac:dyDescent="0.3">
      <c r="A16" s="5">
        <f t="shared" si="4"/>
        <v>44573</v>
      </c>
      <c r="B16" s="19">
        <v>0.22638888888888889</v>
      </c>
      <c r="C16" s="19">
        <v>0.66319444444444442</v>
      </c>
      <c r="D16" s="17">
        <v>2.4305555555555556E-2</v>
      </c>
      <c r="E16" s="16" cm="1">
        <f t="array" ref="E16">IF( AND(B16&lt;&gt;"", C16&lt;&gt;""), SUMPRODUCT(IFERROR(EXP(LN(((MOD(C16-B16,1))-{0,360,390,570,585}/1440))),0)*{0,1,-1,1,-1}), "")</f>
        <v>3.1250000000000028E-2</v>
      </c>
      <c r="F16" s="2">
        <f t="shared" si="0"/>
        <v>3.1250000000000028E-2</v>
      </c>
      <c r="G16" s="4" t="s">
        <v>11</v>
      </c>
      <c r="H16" s="12">
        <f t="shared" si="1"/>
        <v>0.33333333333333331</v>
      </c>
      <c r="I16" s="11">
        <f t="shared" si="2"/>
        <v>0.40555555555555556</v>
      </c>
      <c r="J16" s="11">
        <f t="shared" si="3"/>
        <v>7.2222222200000005E-2</v>
      </c>
    </row>
    <row r="17" spans="1:10" x14ac:dyDescent="0.3">
      <c r="A17" s="5">
        <f t="shared" si="4"/>
        <v>44574</v>
      </c>
      <c r="B17" s="19"/>
      <c r="C17" s="19"/>
      <c r="D17" s="17"/>
      <c r="E17" s="16" t="str" cm="1">
        <f t="array" ref="E17">IF( AND(B17&lt;&gt;"", C17&lt;&gt;""), SUMPRODUCT(IFERROR(EXP(LN(((MOD(C17-B17,1))-{0,360,390,570,585}/1440))),0)*{0,1,-1,1,-1}), "")</f>
        <v/>
      </c>
      <c r="F17" s="2">
        <f t="shared" si="0"/>
        <v>0</v>
      </c>
      <c r="G17" s="4" t="s">
        <v>11</v>
      </c>
      <c r="H17" s="12">
        <f t="shared" si="1"/>
        <v>0.33333333333333331</v>
      </c>
      <c r="I17" s="11" t="str">
        <f t="shared" si="2"/>
        <v/>
      </c>
      <c r="J17" s="11" t="str">
        <f t="shared" si="3"/>
        <v/>
      </c>
    </row>
    <row r="18" spans="1:10" x14ac:dyDescent="0.3">
      <c r="A18" s="5">
        <f t="shared" si="4"/>
        <v>44575</v>
      </c>
      <c r="B18" s="19"/>
      <c r="C18" s="19"/>
      <c r="D18" s="17"/>
      <c r="E18" s="2"/>
      <c r="F18" s="2">
        <f t="shared" si="0"/>
        <v>0</v>
      </c>
      <c r="G18" s="4" t="s">
        <v>11</v>
      </c>
      <c r="H18" s="12">
        <f t="shared" si="1"/>
        <v>0.33333333333333331</v>
      </c>
      <c r="I18" s="11" t="str">
        <f t="shared" si="2"/>
        <v/>
      </c>
      <c r="J18" s="11" t="str">
        <f t="shared" si="3"/>
        <v/>
      </c>
    </row>
    <row r="19" spans="1:10" x14ac:dyDescent="0.3">
      <c r="A19" s="5">
        <f t="shared" si="4"/>
        <v>44576</v>
      </c>
      <c r="B19" s="19"/>
      <c r="C19" s="19"/>
      <c r="D19" s="17"/>
      <c r="E19" s="2"/>
      <c r="F19" s="2">
        <f t="shared" si="0"/>
        <v>0</v>
      </c>
      <c r="G19" s="4" t="s">
        <v>11</v>
      </c>
      <c r="H19" s="12">
        <f t="shared" si="1"/>
        <v>0.25</v>
      </c>
      <c r="I19" s="11" t="str">
        <f t="shared" si="2"/>
        <v/>
      </c>
      <c r="J19" s="11" t="str">
        <f t="shared" ref="J19:J34" si="5">IFERROR(IF(MONTH(A19)=$J$1,IF(I19=0,-H19,ROUND(I19-H19,10))),"")</f>
        <v/>
      </c>
    </row>
    <row r="20" spans="1:10" x14ac:dyDescent="0.3">
      <c r="A20" s="5">
        <f t="shared" si="4"/>
        <v>44577</v>
      </c>
      <c r="B20" s="19"/>
      <c r="C20" s="19"/>
      <c r="D20" s="17"/>
      <c r="E20" s="2"/>
      <c r="F20" s="2">
        <f t="shared" si="0"/>
        <v>0</v>
      </c>
      <c r="G20" s="4" t="s">
        <v>11</v>
      </c>
      <c r="H20" s="12">
        <f t="shared" si="1"/>
        <v>0</v>
      </c>
      <c r="I20" s="11" t="str">
        <f t="shared" si="2"/>
        <v/>
      </c>
      <c r="J20" s="11" t="str">
        <f t="shared" si="5"/>
        <v/>
      </c>
    </row>
    <row r="21" spans="1:10" x14ac:dyDescent="0.3">
      <c r="A21" s="5">
        <f t="shared" si="4"/>
        <v>44578</v>
      </c>
      <c r="B21" s="19"/>
      <c r="C21" s="19"/>
      <c r="D21" s="17"/>
      <c r="E21" s="2"/>
      <c r="F21" s="2">
        <f t="shared" si="0"/>
        <v>0</v>
      </c>
      <c r="G21" s="4" t="s">
        <v>11</v>
      </c>
      <c r="H21" s="12">
        <f t="shared" si="1"/>
        <v>0</v>
      </c>
      <c r="I21" s="11" t="str">
        <f t="shared" si="2"/>
        <v/>
      </c>
      <c r="J21" s="11" t="str">
        <f t="shared" si="5"/>
        <v/>
      </c>
    </row>
    <row r="22" spans="1:10" x14ac:dyDescent="0.3">
      <c r="A22" s="5">
        <f t="shared" si="4"/>
        <v>44579</v>
      </c>
      <c r="B22" s="19"/>
      <c r="C22" s="19"/>
      <c r="D22" s="17"/>
      <c r="E22" s="2"/>
      <c r="F22" s="2">
        <f t="shared" si="0"/>
        <v>0</v>
      </c>
      <c r="G22" s="4" t="s">
        <v>11</v>
      </c>
      <c r="H22" s="12">
        <f t="shared" si="1"/>
        <v>0.33333333333333331</v>
      </c>
      <c r="I22" s="11" t="str">
        <f t="shared" si="2"/>
        <v/>
      </c>
      <c r="J22" s="11" t="str">
        <f t="shared" si="5"/>
        <v/>
      </c>
    </row>
    <row r="23" spans="1:10" x14ac:dyDescent="0.3">
      <c r="A23" s="5">
        <f t="shared" si="4"/>
        <v>44580</v>
      </c>
      <c r="B23" s="19"/>
      <c r="C23" s="19"/>
      <c r="D23" s="17"/>
      <c r="E23" s="2"/>
      <c r="F23" s="2">
        <f t="shared" si="0"/>
        <v>0</v>
      </c>
      <c r="G23" s="4" t="s">
        <v>11</v>
      </c>
      <c r="H23" s="12">
        <f t="shared" si="1"/>
        <v>0.33333333333333331</v>
      </c>
      <c r="I23" s="11" t="str">
        <f t="shared" si="2"/>
        <v/>
      </c>
      <c r="J23" s="11" t="str">
        <f t="shared" si="5"/>
        <v/>
      </c>
    </row>
    <row r="24" spans="1:10" x14ac:dyDescent="0.3">
      <c r="A24" s="5">
        <f t="shared" si="4"/>
        <v>44581</v>
      </c>
      <c r="B24" s="19"/>
      <c r="C24" s="19"/>
      <c r="D24" s="17"/>
      <c r="E24" s="2"/>
      <c r="F24" s="2">
        <f t="shared" si="0"/>
        <v>0</v>
      </c>
      <c r="G24" s="4" t="s">
        <v>11</v>
      </c>
      <c r="H24" s="12">
        <f t="shared" si="1"/>
        <v>0.33333333333333331</v>
      </c>
      <c r="I24" s="11" t="str">
        <f t="shared" si="2"/>
        <v/>
      </c>
      <c r="J24" s="11" t="str">
        <f t="shared" si="5"/>
        <v/>
      </c>
    </row>
    <row r="25" spans="1:10" x14ac:dyDescent="0.3">
      <c r="A25" s="5">
        <f t="shared" si="4"/>
        <v>44582</v>
      </c>
      <c r="B25" s="19"/>
      <c r="C25" s="19"/>
      <c r="D25" s="17"/>
      <c r="E25" s="2"/>
      <c r="F25" s="2">
        <f t="shared" si="0"/>
        <v>0</v>
      </c>
      <c r="G25" s="4" t="s">
        <v>11</v>
      </c>
      <c r="H25" s="12">
        <f t="shared" si="1"/>
        <v>0.33333333333333331</v>
      </c>
      <c r="I25" s="11" t="str">
        <f t="shared" si="2"/>
        <v/>
      </c>
      <c r="J25" s="11" t="str">
        <f t="shared" si="5"/>
        <v/>
      </c>
    </row>
    <row r="26" spans="1:10" x14ac:dyDescent="0.3">
      <c r="A26" s="5">
        <f t="shared" si="4"/>
        <v>44583</v>
      </c>
      <c r="B26" s="19"/>
      <c r="C26" s="19"/>
      <c r="D26" s="17"/>
      <c r="E26" s="2"/>
      <c r="F26" s="2">
        <f t="shared" si="0"/>
        <v>0</v>
      </c>
      <c r="G26" s="4" t="s">
        <v>11</v>
      </c>
      <c r="H26" s="12">
        <f t="shared" si="1"/>
        <v>0.25</v>
      </c>
      <c r="I26" s="11" t="str">
        <f t="shared" si="2"/>
        <v/>
      </c>
      <c r="J26" s="11" t="str">
        <f t="shared" si="5"/>
        <v/>
      </c>
    </row>
    <row r="27" spans="1:10" x14ac:dyDescent="0.3">
      <c r="A27" s="5">
        <f t="shared" si="4"/>
        <v>44584</v>
      </c>
      <c r="B27" s="19"/>
      <c r="C27" s="19"/>
      <c r="D27" s="17"/>
      <c r="E27" s="2"/>
      <c r="F27" s="2">
        <f t="shared" si="0"/>
        <v>0</v>
      </c>
      <c r="G27" s="4" t="s">
        <v>11</v>
      </c>
      <c r="H27" s="12">
        <f t="shared" si="1"/>
        <v>0</v>
      </c>
      <c r="I27" s="11" t="str">
        <f t="shared" si="2"/>
        <v/>
      </c>
      <c r="J27" s="11" t="str">
        <f t="shared" si="5"/>
        <v/>
      </c>
    </row>
    <row r="28" spans="1:10" x14ac:dyDescent="0.3">
      <c r="A28" s="5">
        <f t="shared" si="4"/>
        <v>44585</v>
      </c>
      <c r="B28" s="19"/>
      <c r="C28" s="19"/>
      <c r="D28" s="17"/>
      <c r="E28" s="2"/>
      <c r="F28" s="2">
        <f t="shared" si="0"/>
        <v>0</v>
      </c>
      <c r="G28" s="4" t="s">
        <v>11</v>
      </c>
      <c r="H28" s="12">
        <f t="shared" si="1"/>
        <v>0</v>
      </c>
      <c r="I28" s="11" t="str">
        <f t="shared" si="2"/>
        <v/>
      </c>
      <c r="J28" s="11" t="str">
        <f t="shared" si="5"/>
        <v/>
      </c>
    </row>
    <row r="29" spans="1:10" x14ac:dyDescent="0.3">
      <c r="A29" s="5">
        <f t="shared" si="4"/>
        <v>44586</v>
      </c>
      <c r="B29" s="19"/>
      <c r="C29" s="19"/>
      <c r="D29" s="17"/>
      <c r="E29" s="2"/>
      <c r="F29" s="2">
        <f t="shared" si="0"/>
        <v>0</v>
      </c>
      <c r="G29" s="4" t="s">
        <v>11</v>
      </c>
      <c r="H29" s="12">
        <f t="shared" si="1"/>
        <v>0.33333333333333331</v>
      </c>
      <c r="I29" s="11" t="str">
        <f t="shared" si="2"/>
        <v/>
      </c>
      <c r="J29" s="11" t="str">
        <f t="shared" si="5"/>
        <v/>
      </c>
    </row>
    <row r="30" spans="1:10" x14ac:dyDescent="0.3">
      <c r="A30" s="5">
        <f t="shared" si="4"/>
        <v>44587</v>
      </c>
      <c r="B30" s="19"/>
      <c r="C30" s="19"/>
      <c r="D30" s="17"/>
      <c r="E30" s="2"/>
      <c r="F30" s="2">
        <f t="shared" si="0"/>
        <v>0</v>
      </c>
      <c r="G30" s="4" t="s">
        <v>11</v>
      </c>
      <c r="H30" s="12">
        <f t="shared" si="1"/>
        <v>0.33333333333333331</v>
      </c>
      <c r="I30" s="11" t="str">
        <f t="shared" si="2"/>
        <v/>
      </c>
      <c r="J30" s="11" t="str">
        <f t="shared" si="5"/>
        <v/>
      </c>
    </row>
    <row r="31" spans="1:10" x14ac:dyDescent="0.3">
      <c r="A31" s="5">
        <f t="shared" si="4"/>
        <v>44588</v>
      </c>
      <c r="B31" s="19"/>
      <c r="C31" s="19"/>
      <c r="D31" s="17"/>
      <c r="E31" s="2"/>
      <c r="F31" s="2">
        <f t="shared" si="0"/>
        <v>0</v>
      </c>
      <c r="G31" s="4" t="s">
        <v>11</v>
      </c>
      <c r="H31" s="12">
        <f t="shared" si="1"/>
        <v>0.33333333333333331</v>
      </c>
      <c r="I31" s="11" t="str">
        <f t="shared" si="2"/>
        <v/>
      </c>
      <c r="J31" s="11" t="str">
        <f t="shared" si="5"/>
        <v/>
      </c>
    </row>
    <row r="32" spans="1:10" x14ac:dyDescent="0.3">
      <c r="A32" s="5">
        <f t="shared" si="4"/>
        <v>44589</v>
      </c>
      <c r="B32" s="19"/>
      <c r="C32" s="19"/>
      <c r="D32" s="17"/>
      <c r="E32" s="2"/>
      <c r="F32" s="2">
        <f t="shared" si="0"/>
        <v>0</v>
      </c>
      <c r="G32" s="4" t="s">
        <v>11</v>
      </c>
      <c r="H32" s="12">
        <f t="shared" si="1"/>
        <v>0.33333333333333331</v>
      </c>
      <c r="I32" s="11" t="str">
        <f t="shared" si="2"/>
        <v/>
      </c>
      <c r="J32" s="11" t="str">
        <f t="shared" si="5"/>
        <v/>
      </c>
    </row>
    <row r="33" spans="1:10" x14ac:dyDescent="0.3">
      <c r="A33" s="5">
        <f t="shared" si="4"/>
        <v>44590</v>
      </c>
      <c r="B33" s="19"/>
      <c r="C33" s="19"/>
      <c r="D33" s="17"/>
      <c r="E33" s="2"/>
      <c r="F33" s="2">
        <f t="shared" si="0"/>
        <v>0</v>
      </c>
      <c r="G33" s="4" t="s">
        <v>11</v>
      </c>
      <c r="H33" s="12">
        <f t="shared" si="1"/>
        <v>0.25</v>
      </c>
      <c r="I33" s="11" t="str">
        <f t="shared" si="2"/>
        <v/>
      </c>
      <c r="J33" s="11" t="str">
        <f t="shared" si="5"/>
        <v/>
      </c>
    </row>
    <row r="34" spans="1:10" x14ac:dyDescent="0.3">
      <c r="A34" s="5">
        <f t="shared" si="4"/>
        <v>44591</v>
      </c>
      <c r="B34" s="19"/>
      <c r="C34" s="19"/>
      <c r="D34" s="17"/>
      <c r="E34" s="2"/>
      <c r="F34" s="2">
        <f t="shared" si="0"/>
        <v>0</v>
      </c>
      <c r="G34" s="4" t="s">
        <v>11</v>
      </c>
      <c r="H34" s="12">
        <f t="shared" si="1"/>
        <v>0</v>
      </c>
      <c r="I34" s="11" t="str">
        <f t="shared" si="2"/>
        <v/>
      </c>
      <c r="J34" s="11" t="str">
        <f t="shared" si="5"/>
        <v/>
      </c>
    </row>
    <row r="35" spans="1:10" x14ac:dyDescent="0.3">
      <c r="D35" s="8">
        <f>SUM(D4:D34)</f>
        <v>7.9861111111111105E-2</v>
      </c>
      <c r="E35" s="8"/>
      <c r="F35" s="8"/>
      <c r="H35" s="10">
        <f>SUM(H4:H34)</f>
        <v>6.9166666666666643</v>
      </c>
      <c r="I35" s="10">
        <f>SUM(I4:I34)</f>
        <v>2.0618055555555554</v>
      </c>
      <c r="J35" s="9">
        <f>SUM(J4:J34)</f>
        <v>-0.18819444443333327</v>
      </c>
    </row>
    <row r="37" spans="1:10" x14ac:dyDescent="0.3">
      <c r="A37" s="13" t="str">
        <f>"Arbeitsstunden "&amp;TEXT(A4,"MMMM")&amp;":"</f>
        <v>Arbeitsstunden Januar:</v>
      </c>
      <c r="B37" s="13"/>
      <c r="C37" s="9">
        <f>I35</f>
        <v>2.0618055555555554</v>
      </c>
    </row>
    <row r="38" spans="1:10" x14ac:dyDescent="0.3">
      <c r="A38" s="13" t="str">
        <f>"Überstunden "&amp;TEXT(A4,"MMMM")&amp;":"</f>
        <v>Überstunden Januar:</v>
      </c>
      <c r="B38" s="13"/>
      <c r="C38" s="9">
        <f>J35</f>
        <v>-0.18819444443333327</v>
      </c>
    </row>
    <row r="39" spans="1:10" x14ac:dyDescent="0.3">
      <c r="A39" s="13" t="str">
        <f>"Überstunden "&amp;J2&amp;":"</f>
        <v>Überstunden 2026:</v>
      </c>
      <c r="B39" s="13"/>
      <c r="C39" s="13"/>
    </row>
  </sheetData>
  <conditionalFormatting sqref="A4:J34">
    <cfRule type="expression" dxfId="5" priority="1">
      <formula>WEEKDAY($A4,2)&gt;5</formula>
    </cfRule>
  </conditionalFormatting>
  <conditionalFormatting sqref="G35">
    <cfRule type="expression" dxfId="4" priority="3">
      <formula>WEEKDAY($A35,2)&gt;5</formula>
    </cfRule>
  </conditionalFormatting>
  <dataValidations disablePrompts="1" count="3">
    <dataValidation type="list" allowBlank="1" showInputMessage="1" showErrorMessage="1" sqref="J1" xr:uid="{A6D9F644-C92A-4CC8-81B2-ACC7E7886E93}">
      <formula1>"1,2,3,4,5,6,7,7,8,9,10,11,12"</formula1>
    </dataValidation>
    <dataValidation type="whole" allowBlank="1" showInputMessage="1" showErrorMessage="1" sqref="J2" xr:uid="{84384FED-CD21-4C0E-929C-B20E95765B87}">
      <formula1>2020</formula1>
      <formula2>2040</formula2>
    </dataValidation>
    <dataValidation type="list" allowBlank="1" showInputMessage="1" showErrorMessage="1" sqref="G4:G34" xr:uid="{1B6A02B2-C208-404F-A75D-2C50E17ECDAA}">
      <formula1>" ,Urlaub,Feiertag,Überstd.-Abb."</formula1>
    </dataValidation>
  </dataValidations>
  <pageMargins left="0.7" right="0.7" top="0.78740157499999996" bottom="0.78740157499999996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1591D-4F15-4993-B063-9CBBD529E513}">
  <dimension ref="A1:AS39"/>
  <sheetViews>
    <sheetView tabSelected="1" workbookViewId="0">
      <selection activeCell="C2" sqref="C2"/>
    </sheetView>
  </sheetViews>
  <sheetFormatPr baseColWidth="10" defaultRowHeight="14.4" x14ac:dyDescent="0.3"/>
  <cols>
    <col min="1" max="1" width="11.6640625" customWidth="1"/>
    <col min="2" max="2" width="9.6640625" customWidth="1"/>
    <col min="3" max="3" width="8.77734375" customWidth="1"/>
    <col min="4" max="6" width="8.21875" customWidth="1"/>
    <col min="7" max="7" width="12" customWidth="1"/>
    <col min="8" max="8" width="9.109375" customWidth="1"/>
    <col min="9" max="9" width="8.88671875" customWidth="1"/>
    <col min="10" max="10" width="9.21875" customWidth="1"/>
  </cols>
  <sheetData>
    <row r="1" spans="1:45" x14ac:dyDescent="0.3">
      <c r="A1" s="1" t="s">
        <v>0</v>
      </c>
      <c r="B1" t="s">
        <v>13</v>
      </c>
      <c r="I1" s="1" t="s">
        <v>8</v>
      </c>
      <c r="J1" s="3">
        <v>2</v>
      </c>
    </row>
    <row r="2" spans="1:45" x14ac:dyDescent="0.3">
      <c r="A2" s="1" t="s">
        <v>1</v>
      </c>
      <c r="B2" s="3">
        <v>111</v>
      </c>
      <c r="D2" s="18" t="s">
        <v>19</v>
      </c>
      <c r="E2" s="15" t="s">
        <v>17</v>
      </c>
      <c r="F2" s="15" t="s">
        <v>18</v>
      </c>
      <c r="I2" s="1" t="s">
        <v>9</v>
      </c>
      <c r="J2" s="3">
        <v>2026</v>
      </c>
    </row>
    <row r="3" spans="1:45" s="6" customFormat="1" x14ac:dyDescent="0.3">
      <c r="A3" s="7" t="s">
        <v>2</v>
      </c>
      <c r="B3" s="15" t="s">
        <v>3</v>
      </c>
      <c r="C3" s="15" t="s">
        <v>4</v>
      </c>
      <c r="D3" s="15" t="s">
        <v>7</v>
      </c>
      <c r="E3" s="15" t="s">
        <v>7</v>
      </c>
      <c r="F3" s="15" t="s">
        <v>7</v>
      </c>
      <c r="G3" s="7" t="s">
        <v>10</v>
      </c>
      <c r="H3" s="15" t="s">
        <v>5</v>
      </c>
      <c r="I3" s="15" t="s">
        <v>6</v>
      </c>
      <c r="J3" s="15" t="s">
        <v>12</v>
      </c>
      <c r="K3"/>
      <c r="L3"/>
      <c r="M3"/>
      <c r="N3"/>
      <c r="O3"/>
      <c r="P3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spans="1:45" x14ac:dyDescent="0.3">
      <c r="A4" s="5">
        <f>DATE(J2,J1,1)</f>
        <v>44592</v>
      </c>
      <c r="B4" s="17"/>
      <c r="C4" s="17"/>
      <c r="D4" s="17"/>
      <c r="E4" s="16" t="str" cm="1">
        <f t="array" ref="E4">IF( AND(B4&lt;&gt;"", C4&lt;&gt;""), SUMPRODUCT(IFERROR(EXP(LN(((MOD(C4-B4,1))-{0,360,390,570,585}/1440))),0)*{0,1,-1,1,-1}), "")</f>
        <v/>
      </c>
      <c r="F4" s="2">
        <f>MAX(D4, E4)</f>
        <v>0</v>
      </c>
      <c r="G4" s="4" t="s">
        <v>11</v>
      </c>
      <c r="H4" s="12">
        <f>IFERROR(IF(MONTH(A4)=$J$1,IF(WEEKDAY($A4,2)&gt;5,0,IF(WEEKDAY($A4,2)=5,6/24,8/24)),""),"")</f>
        <v>0</v>
      </c>
      <c r="I4" s="11" t="str">
        <f>IFERROR(IF(MONTH(A4)=$J$1,IF(G4="Überstd.-Abb.",0,IF(OR(G4="Urlaub",G4="Feiertag"),H4,IF(OR(B4="",C4=""),"",C4-B4-F4)))),"")</f>
        <v/>
      </c>
      <c r="J4" s="11" t="str">
        <f>IFERROR(IF(MONTH(A4)=$J$1,IF(I4=0,-H4,ROUND(I4-H4,10))),"")</f>
        <v/>
      </c>
    </row>
    <row r="5" spans="1:45" x14ac:dyDescent="0.3">
      <c r="A5" s="5">
        <f>IFERROR(IF(MONTH(A4+1)=$J$1,A4+1,""),"")</f>
        <v>44593</v>
      </c>
      <c r="B5" s="19">
        <v>0.35555555555555557</v>
      </c>
      <c r="C5" s="19">
        <v>0.7631944444444444</v>
      </c>
      <c r="D5" s="17">
        <v>2.4305555555555556E-2</v>
      </c>
      <c r="E5" s="16" cm="1">
        <f t="array" ref="E5">IF( AND(B5&lt;&gt;"", C5&lt;&gt;""), SUMPRODUCT(IFERROR(EXP(LN(((MOD(C5-B5,1))-{0,360,390,570,585}/1440))),0)*{0,1,-1,1,-1}), "")</f>
        <v>3.1249999999999972E-2</v>
      </c>
      <c r="F5" s="2">
        <f t="shared" ref="F5:F34" si="0">MAX(D5, E5)</f>
        <v>3.1249999999999972E-2</v>
      </c>
      <c r="G5" s="4" t="s">
        <v>11</v>
      </c>
      <c r="H5" s="12">
        <f t="shared" ref="H5:H34" si="1">IFERROR(IF(MONTH(A5)=$J$1,IF(WEEKDAY($A5,2)&gt;5,0,IF(WEEKDAY($A5,2)=5,6/24,8/24)),""),"")</f>
        <v>0.33333333333333331</v>
      </c>
      <c r="I5" s="11">
        <f t="shared" ref="I5:I34" si="2">IFERROR(IF(MONTH(A5)=$J$1,IF(G5="Überstd.-Abb.",0,IF(OR(G5="Urlaub",G5="Feiertag"),H5,IF(OR(B5="",C5=""),"",C5-B5-F5)))),"")</f>
        <v>0.37638888888888888</v>
      </c>
      <c r="J5" s="11">
        <f t="shared" ref="J5:J34" si="3">IFERROR(IF(MONTH(A5)=$J$1,IF(I5=0,-H5,ROUND(I5-H5,10))),"")</f>
        <v>4.3055555600000003E-2</v>
      </c>
    </row>
    <row r="6" spans="1:45" x14ac:dyDescent="0.3">
      <c r="A6" s="5">
        <f t="shared" ref="A6:A34" si="4">IFERROR(IF(MONTH(A5+1)=$J$1,A5+1,""),"")</f>
        <v>44594</v>
      </c>
      <c r="B6" s="19"/>
      <c r="C6" s="19"/>
      <c r="D6" s="17"/>
      <c r="E6" s="16" t="str" cm="1">
        <f t="array" ref="E6">IF( AND(B6&lt;&gt;"", C6&lt;&gt;""), SUMPRODUCT(IFERROR(EXP(LN(((MOD(C6-B6,1))-{0,360,390,570,585}/1440))),0)*{0,1,-1,1,-1}), "")</f>
        <v/>
      </c>
      <c r="F6" s="2">
        <f t="shared" si="0"/>
        <v>0</v>
      </c>
      <c r="G6" s="4" t="s">
        <v>11</v>
      </c>
      <c r="H6" s="12">
        <f t="shared" si="1"/>
        <v>0.33333333333333331</v>
      </c>
      <c r="I6" s="11" t="str">
        <f t="shared" si="2"/>
        <v/>
      </c>
      <c r="J6" s="11" t="str">
        <f t="shared" si="3"/>
        <v/>
      </c>
    </row>
    <row r="7" spans="1:45" x14ac:dyDescent="0.3">
      <c r="A7" s="5">
        <f t="shared" si="4"/>
        <v>44595</v>
      </c>
      <c r="B7" s="19"/>
      <c r="C7" s="19"/>
      <c r="D7" s="17"/>
      <c r="E7" s="16" t="str" cm="1">
        <f t="array" ref="E7">IF( AND(B7&lt;&gt;"", C7&lt;&gt;""), SUMPRODUCT(IFERROR(EXP(LN(((MOD(C7-B7,1))-{0,360,390,570,585}/1440))),0)*{0,1,-1,1,-1}), "")</f>
        <v/>
      </c>
      <c r="F7" s="2">
        <f t="shared" si="0"/>
        <v>0</v>
      </c>
      <c r="G7" s="4" t="s">
        <v>11</v>
      </c>
      <c r="H7" s="12">
        <f t="shared" si="1"/>
        <v>0.33333333333333331</v>
      </c>
      <c r="I7" s="11" t="str">
        <f t="shared" si="2"/>
        <v/>
      </c>
      <c r="J7" s="11" t="str">
        <f t="shared" si="3"/>
        <v/>
      </c>
    </row>
    <row r="8" spans="1:45" x14ac:dyDescent="0.3">
      <c r="A8" s="5">
        <f t="shared" si="4"/>
        <v>44596</v>
      </c>
      <c r="B8" s="19">
        <v>0.4284722222222222</v>
      </c>
      <c r="C8" s="19">
        <v>0.92013888888888884</v>
      </c>
      <c r="D8" s="17">
        <v>1.7361111111111112E-2</v>
      </c>
      <c r="E8" s="16" cm="1">
        <f t="array" ref="E8">IF( AND(B8&lt;&gt;"", C8&lt;&gt;""), SUMPRODUCT(IFERROR(EXP(LN(((MOD(C8-B8,1))-{0,360,390,570,585}/1440))),0)*{0,1,-1,1,-1}), "")</f>
        <v>3.1250000000000014E-2</v>
      </c>
      <c r="F8" s="2">
        <f t="shared" si="0"/>
        <v>3.1250000000000014E-2</v>
      </c>
      <c r="G8" s="4"/>
      <c r="H8" s="12">
        <f t="shared" si="1"/>
        <v>0.33333333333333331</v>
      </c>
      <c r="I8" s="11">
        <f t="shared" si="2"/>
        <v>0.46041666666666664</v>
      </c>
      <c r="J8" s="11">
        <f t="shared" si="3"/>
        <v>0.12708333329999999</v>
      </c>
    </row>
    <row r="9" spans="1:45" x14ac:dyDescent="0.3">
      <c r="A9" s="5">
        <f t="shared" si="4"/>
        <v>44597</v>
      </c>
      <c r="B9" s="19"/>
      <c r="C9" s="19"/>
      <c r="D9" s="17"/>
      <c r="E9" s="16" t="str" cm="1">
        <f t="array" ref="E9">IF( AND(B9&lt;&gt;"", C9&lt;&gt;""), SUMPRODUCT(IFERROR(EXP(LN(((MOD(C9-B9,1))-{0,360,390,570,585}/1440))),0)*{0,1,-1,1,-1}), "")</f>
        <v/>
      </c>
      <c r="F9" s="2">
        <f t="shared" si="0"/>
        <v>0</v>
      </c>
      <c r="G9" s="4"/>
      <c r="H9" s="12">
        <f t="shared" si="1"/>
        <v>0.25</v>
      </c>
      <c r="I9" s="11" t="str">
        <f t="shared" si="2"/>
        <v/>
      </c>
      <c r="J9" s="11" t="str">
        <f t="shared" si="3"/>
        <v/>
      </c>
    </row>
    <row r="10" spans="1:45" x14ac:dyDescent="0.3">
      <c r="A10" s="5">
        <f t="shared" si="4"/>
        <v>44598</v>
      </c>
      <c r="B10" s="19"/>
      <c r="C10" s="19"/>
      <c r="D10" s="17"/>
      <c r="E10" s="16" t="str" cm="1">
        <f t="array" ref="E10">IF( AND(B10&lt;&gt;"", C10&lt;&gt;""), SUMPRODUCT(IFERROR(EXP(LN(((MOD(C10-B10,1))-{0,360,390,570,585}/1440))),0)*{0,1,-1,1,-1}), "")</f>
        <v/>
      </c>
      <c r="F10" s="2">
        <f t="shared" si="0"/>
        <v>0</v>
      </c>
      <c r="G10" s="4"/>
      <c r="H10" s="12">
        <f t="shared" si="1"/>
        <v>0</v>
      </c>
      <c r="I10" s="11" t="str">
        <f t="shared" si="2"/>
        <v/>
      </c>
      <c r="J10" s="11" t="str">
        <f t="shared" si="3"/>
        <v/>
      </c>
    </row>
    <row r="11" spans="1:45" x14ac:dyDescent="0.3">
      <c r="A11" s="5">
        <f t="shared" si="4"/>
        <v>44599</v>
      </c>
      <c r="B11" s="19"/>
      <c r="C11" s="19"/>
      <c r="D11" s="17"/>
      <c r="E11" s="16" t="str" cm="1">
        <f t="array" ref="E11">IF( AND(B11&lt;&gt;"", C11&lt;&gt;""), SUMPRODUCT(IFERROR(EXP(LN(((MOD(C11-B11,1))-{0,360,390,570,585}/1440))),0)*{0,1,-1,1,-1}), "")</f>
        <v/>
      </c>
      <c r="F11" s="2">
        <f t="shared" si="0"/>
        <v>0</v>
      </c>
      <c r="G11" s="4"/>
      <c r="H11" s="12">
        <f t="shared" si="1"/>
        <v>0</v>
      </c>
      <c r="I11" s="11" t="str">
        <f t="shared" si="2"/>
        <v/>
      </c>
      <c r="J11" s="11" t="str">
        <f t="shared" si="3"/>
        <v/>
      </c>
    </row>
    <row r="12" spans="1:45" x14ac:dyDescent="0.3">
      <c r="A12" s="5">
        <f t="shared" si="4"/>
        <v>44600</v>
      </c>
      <c r="B12" s="19"/>
      <c r="C12" s="19"/>
      <c r="D12" s="17"/>
      <c r="E12" s="16" t="str" cm="1">
        <f t="array" ref="E12">IF( AND(B12&lt;&gt;"", C12&lt;&gt;""), SUMPRODUCT(IFERROR(EXP(LN(((MOD(C12-B12,1))-{0,360,390,570,585}/1440))),0)*{0,1,-1,1,-1}), "")</f>
        <v/>
      </c>
      <c r="F12" s="2">
        <f t="shared" si="0"/>
        <v>0</v>
      </c>
      <c r="G12" s="4"/>
      <c r="H12" s="12">
        <f t="shared" si="1"/>
        <v>0.33333333333333331</v>
      </c>
      <c r="I12" s="11" t="str">
        <f t="shared" si="2"/>
        <v/>
      </c>
      <c r="J12" s="11" t="str">
        <f t="shared" si="3"/>
        <v/>
      </c>
    </row>
    <row r="13" spans="1:45" x14ac:dyDescent="0.3">
      <c r="A13" s="5">
        <f t="shared" si="4"/>
        <v>44601</v>
      </c>
      <c r="B13" s="19">
        <v>0.55000000000000004</v>
      </c>
      <c r="C13" s="19">
        <v>0.99652777777777779</v>
      </c>
      <c r="D13" s="17">
        <v>2.4305555555555556E-2</v>
      </c>
      <c r="E13" s="16" cm="1">
        <f t="array" ref="E13">IF( AND(B13&lt;&gt;"", C13&lt;&gt;""), SUMPRODUCT(IFERROR(EXP(LN(((MOD(C13-B13,1))-{0,360,390,570,585}/1440))),0)*{0,1,-1,1,-1}), "")</f>
        <v>3.1249999999999965E-2</v>
      </c>
      <c r="F13" s="2">
        <f t="shared" si="0"/>
        <v>3.1249999999999965E-2</v>
      </c>
      <c r="G13" s="4"/>
      <c r="H13" s="12">
        <f t="shared" si="1"/>
        <v>0.33333333333333331</v>
      </c>
      <c r="I13" s="11">
        <f t="shared" si="2"/>
        <v>0.4152777777777778</v>
      </c>
      <c r="J13" s="11">
        <f t="shared" si="3"/>
        <v>8.1944444399999997E-2</v>
      </c>
    </row>
    <row r="14" spans="1:45" x14ac:dyDescent="0.3">
      <c r="A14" s="5">
        <f t="shared" si="4"/>
        <v>44602</v>
      </c>
      <c r="B14" s="19"/>
      <c r="C14" s="19"/>
      <c r="D14" s="17"/>
      <c r="E14" s="16" t="str" cm="1">
        <f t="array" ref="E14">IF( AND(B14&lt;&gt;"", C14&lt;&gt;""), SUMPRODUCT(IFERROR(EXP(LN(((MOD(C14-B14,1))-{0,360,390,570,585}/1440))),0)*{0,1,-1,1,-1}), "")</f>
        <v/>
      </c>
      <c r="F14" s="2">
        <f t="shared" si="0"/>
        <v>0</v>
      </c>
      <c r="G14" s="4" t="s">
        <v>11</v>
      </c>
      <c r="H14" s="12">
        <f t="shared" si="1"/>
        <v>0.33333333333333331</v>
      </c>
      <c r="I14" s="11" t="str">
        <f t="shared" si="2"/>
        <v/>
      </c>
      <c r="J14" s="11" t="str">
        <f t="shared" si="3"/>
        <v/>
      </c>
    </row>
    <row r="15" spans="1:45" x14ac:dyDescent="0.3">
      <c r="A15" s="5">
        <f t="shared" si="4"/>
        <v>44603</v>
      </c>
      <c r="B15" s="19">
        <v>0.19236111111111112</v>
      </c>
      <c r="C15" s="19">
        <v>0.54513888888888884</v>
      </c>
      <c r="D15" s="17">
        <v>2.7777777777777776E-2</v>
      </c>
      <c r="E15" s="16" cm="1">
        <f t="array" ref="E15">IF( AND(B15&lt;&gt;"", C15&lt;&gt;""), SUMPRODUCT(IFERROR(EXP(LN(((MOD(C15-B15,1))-{0,360,390,570,585}/1440))),0)*{0,1,-1,1,-1}), "")</f>
        <v>2.0833333333333315E-2</v>
      </c>
      <c r="F15" s="2">
        <f t="shared" si="0"/>
        <v>2.7777777777777776E-2</v>
      </c>
      <c r="G15" s="4" t="s">
        <v>11</v>
      </c>
      <c r="H15" s="12">
        <f t="shared" si="1"/>
        <v>0.33333333333333331</v>
      </c>
      <c r="I15" s="11">
        <f t="shared" si="2"/>
        <v>0.32499999999999996</v>
      </c>
      <c r="J15" s="11">
        <f t="shared" si="3"/>
        <v>-8.3333333000000006E-3</v>
      </c>
    </row>
    <row r="16" spans="1:45" x14ac:dyDescent="0.3">
      <c r="A16" s="5">
        <f t="shared" si="4"/>
        <v>44604</v>
      </c>
      <c r="B16" s="19"/>
      <c r="C16" s="19"/>
      <c r="D16" s="17"/>
      <c r="E16" s="16" t="str" cm="1">
        <f t="array" ref="E16">IF( AND(B16&lt;&gt;"", C16&lt;&gt;""), SUMPRODUCT(IFERROR(EXP(LN(((MOD(C16-B16,1))-{0,360,390,570,585}/1440))),0)*{0,1,-1,1,-1}), "")</f>
        <v/>
      </c>
      <c r="F16" s="2">
        <f t="shared" si="0"/>
        <v>0</v>
      </c>
      <c r="G16" s="4" t="s">
        <v>11</v>
      </c>
      <c r="H16" s="12">
        <f t="shared" si="1"/>
        <v>0.25</v>
      </c>
      <c r="I16" s="11" t="str">
        <f t="shared" si="2"/>
        <v/>
      </c>
      <c r="J16" s="11" t="str">
        <f t="shared" si="3"/>
        <v/>
      </c>
    </row>
    <row r="17" spans="1:10" x14ac:dyDescent="0.3">
      <c r="A17" s="5">
        <f t="shared" si="4"/>
        <v>44605</v>
      </c>
      <c r="B17" s="19"/>
      <c r="C17" s="19"/>
      <c r="D17" s="17"/>
      <c r="E17" s="16" t="str" cm="1">
        <f t="array" ref="E17">IF( AND(B17&lt;&gt;"", C17&lt;&gt;""), SUMPRODUCT(IFERROR(EXP(LN(((MOD(C17-B17,1))-{0,360,390,570,585}/1440))),0)*{0,1,-1,1,-1}), "")</f>
        <v/>
      </c>
      <c r="F17" s="2">
        <f t="shared" si="0"/>
        <v>0</v>
      </c>
      <c r="G17" s="4" t="s">
        <v>11</v>
      </c>
      <c r="H17" s="12">
        <f t="shared" si="1"/>
        <v>0</v>
      </c>
      <c r="I17" s="11" t="str">
        <f t="shared" si="2"/>
        <v/>
      </c>
      <c r="J17" s="11" t="str">
        <f t="shared" si="3"/>
        <v/>
      </c>
    </row>
    <row r="18" spans="1:10" x14ac:dyDescent="0.3">
      <c r="A18" s="5">
        <f t="shared" si="4"/>
        <v>44606</v>
      </c>
      <c r="B18" s="19"/>
      <c r="C18" s="19"/>
      <c r="D18" s="17"/>
      <c r="E18" s="2"/>
      <c r="F18" s="2">
        <f t="shared" si="0"/>
        <v>0</v>
      </c>
      <c r="G18" s="4" t="s">
        <v>11</v>
      </c>
      <c r="H18" s="12">
        <f t="shared" si="1"/>
        <v>0</v>
      </c>
      <c r="I18" s="11" t="str">
        <f t="shared" si="2"/>
        <v/>
      </c>
      <c r="J18" s="11" t="str">
        <f t="shared" si="3"/>
        <v/>
      </c>
    </row>
    <row r="19" spans="1:10" x14ac:dyDescent="0.3">
      <c r="A19" s="5">
        <f t="shared" si="4"/>
        <v>44607</v>
      </c>
      <c r="B19" s="19"/>
      <c r="C19" s="19"/>
      <c r="D19" s="17"/>
      <c r="E19" s="2"/>
      <c r="F19" s="2">
        <f t="shared" si="0"/>
        <v>0</v>
      </c>
      <c r="G19" s="4" t="s">
        <v>11</v>
      </c>
      <c r="H19" s="12">
        <f t="shared" si="1"/>
        <v>0.33333333333333331</v>
      </c>
      <c r="I19" s="11" t="str">
        <f t="shared" si="2"/>
        <v/>
      </c>
      <c r="J19" s="11" t="str">
        <f t="shared" si="3"/>
        <v/>
      </c>
    </row>
    <row r="20" spans="1:10" x14ac:dyDescent="0.3">
      <c r="A20" s="5">
        <f t="shared" si="4"/>
        <v>44608</v>
      </c>
      <c r="B20" s="19"/>
      <c r="C20" s="19"/>
      <c r="D20" s="17"/>
      <c r="E20" s="2"/>
      <c r="F20" s="2">
        <f t="shared" si="0"/>
        <v>0</v>
      </c>
      <c r="G20" s="4" t="s">
        <v>11</v>
      </c>
      <c r="H20" s="12">
        <f t="shared" si="1"/>
        <v>0.33333333333333331</v>
      </c>
      <c r="I20" s="11" t="str">
        <f t="shared" si="2"/>
        <v/>
      </c>
      <c r="J20" s="11" t="str">
        <f t="shared" si="3"/>
        <v/>
      </c>
    </row>
    <row r="21" spans="1:10" x14ac:dyDescent="0.3">
      <c r="A21" s="5">
        <f t="shared" si="4"/>
        <v>44609</v>
      </c>
      <c r="B21" s="19"/>
      <c r="C21" s="19"/>
      <c r="D21" s="17"/>
      <c r="E21" s="2"/>
      <c r="F21" s="2">
        <f t="shared" si="0"/>
        <v>0</v>
      </c>
      <c r="G21" s="4" t="s">
        <v>11</v>
      </c>
      <c r="H21" s="12">
        <f t="shared" si="1"/>
        <v>0.33333333333333331</v>
      </c>
      <c r="I21" s="11" t="str">
        <f t="shared" si="2"/>
        <v/>
      </c>
      <c r="J21" s="11" t="str">
        <f t="shared" si="3"/>
        <v/>
      </c>
    </row>
    <row r="22" spans="1:10" x14ac:dyDescent="0.3">
      <c r="A22" s="5">
        <f t="shared" si="4"/>
        <v>44610</v>
      </c>
      <c r="B22" s="19"/>
      <c r="C22" s="19"/>
      <c r="D22" s="17"/>
      <c r="E22" s="2"/>
      <c r="F22" s="2">
        <f t="shared" si="0"/>
        <v>0</v>
      </c>
      <c r="G22" s="4" t="s">
        <v>11</v>
      </c>
      <c r="H22" s="12">
        <f t="shared" si="1"/>
        <v>0.33333333333333331</v>
      </c>
      <c r="I22" s="11" t="str">
        <f t="shared" si="2"/>
        <v/>
      </c>
      <c r="J22" s="11" t="str">
        <f t="shared" si="3"/>
        <v/>
      </c>
    </row>
    <row r="23" spans="1:10" x14ac:dyDescent="0.3">
      <c r="A23" s="5">
        <f t="shared" si="4"/>
        <v>44611</v>
      </c>
      <c r="B23" s="19"/>
      <c r="C23" s="19"/>
      <c r="D23" s="17"/>
      <c r="E23" s="2"/>
      <c r="F23" s="2">
        <f t="shared" si="0"/>
        <v>0</v>
      </c>
      <c r="G23" s="4" t="s">
        <v>11</v>
      </c>
      <c r="H23" s="12">
        <f t="shared" si="1"/>
        <v>0.25</v>
      </c>
      <c r="I23" s="11" t="str">
        <f t="shared" si="2"/>
        <v/>
      </c>
      <c r="J23" s="11" t="str">
        <f t="shared" si="3"/>
        <v/>
      </c>
    </row>
    <row r="24" spans="1:10" x14ac:dyDescent="0.3">
      <c r="A24" s="5">
        <f t="shared" si="4"/>
        <v>44612</v>
      </c>
      <c r="B24" s="19"/>
      <c r="C24" s="19"/>
      <c r="D24" s="17"/>
      <c r="E24" s="2"/>
      <c r="F24" s="2">
        <f t="shared" si="0"/>
        <v>0</v>
      </c>
      <c r="G24" s="4" t="s">
        <v>11</v>
      </c>
      <c r="H24" s="12">
        <f t="shared" si="1"/>
        <v>0</v>
      </c>
      <c r="I24" s="11" t="str">
        <f t="shared" si="2"/>
        <v/>
      </c>
      <c r="J24" s="11" t="str">
        <f t="shared" si="3"/>
        <v/>
      </c>
    </row>
    <row r="25" spans="1:10" x14ac:dyDescent="0.3">
      <c r="A25" s="5">
        <f t="shared" si="4"/>
        <v>44613</v>
      </c>
      <c r="B25" s="19"/>
      <c r="C25" s="19"/>
      <c r="D25" s="17"/>
      <c r="E25" s="2"/>
      <c r="F25" s="2">
        <f t="shared" si="0"/>
        <v>0</v>
      </c>
      <c r="G25" s="4" t="s">
        <v>11</v>
      </c>
      <c r="H25" s="12">
        <f t="shared" si="1"/>
        <v>0</v>
      </c>
      <c r="I25" s="11" t="str">
        <f t="shared" si="2"/>
        <v/>
      </c>
      <c r="J25" s="11" t="str">
        <f t="shared" si="3"/>
        <v/>
      </c>
    </row>
    <row r="26" spans="1:10" x14ac:dyDescent="0.3">
      <c r="A26" s="5">
        <f t="shared" si="4"/>
        <v>44614</v>
      </c>
      <c r="B26" s="19"/>
      <c r="C26" s="19"/>
      <c r="D26" s="17"/>
      <c r="E26" s="2"/>
      <c r="F26" s="2">
        <f t="shared" si="0"/>
        <v>0</v>
      </c>
      <c r="G26" s="4" t="s">
        <v>11</v>
      </c>
      <c r="H26" s="12">
        <f t="shared" si="1"/>
        <v>0.33333333333333331</v>
      </c>
      <c r="I26" s="11" t="str">
        <f t="shared" si="2"/>
        <v/>
      </c>
      <c r="J26" s="11" t="str">
        <f t="shared" si="3"/>
        <v/>
      </c>
    </row>
    <row r="27" spans="1:10" x14ac:dyDescent="0.3">
      <c r="A27" s="5">
        <f t="shared" si="4"/>
        <v>44615</v>
      </c>
      <c r="B27" s="19"/>
      <c r="C27" s="19"/>
      <c r="D27" s="17"/>
      <c r="E27" s="2"/>
      <c r="F27" s="2">
        <f t="shared" si="0"/>
        <v>0</v>
      </c>
      <c r="G27" s="4" t="s">
        <v>11</v>
      </c>
      <c r="H27" s="12">
        <f t="shared" si="1"/>
        <v>0.33333333333333331</v>
      </c>
      <c r="I27" s="11" t="str">
        <f t="shared" si="2"/>
        <v/>
      </c>
      <c r="J27" s="11" t="str">
        <f t="shared" si="3"/>
        <v/>
      </c>
    </row>
    <row r="28" spans="1:10" x14ac:dyDescent="0.3">
      <c r="A28" s="5">
        <f t="shared" si="4"/>
        <v>44616</v>
      </c>
      <c r="B28" s="19"/>
      <c r="C28" s="19"/>
      <c r="D28" s="17"/>
      <c r="E28" s="2"/>
      <c r="F28" s="2">
        <f t="shared" si="0"/>
        <v>0</v>
      </c>
      <c r="G28" s="4" t="s">
        <v>11</v>
      </c>
      <c r="H28" s="12">
        <f t="shared" si="1"/>
        <v>0.33333333333333331</v>
      </c>
      <c r="I28" s="11" t="str">
        <f t="shared" si="2"/>
        <v/>
      </c>
      <c r="J28" s="11" t="str">
        <f t="shared" si="3"/>
        <v/>
      </c>
    </row>
    <row r="29" spans="1:10" x14ac:dyDescent="0.3">
      <c r="A29" s="5">
        <f t="shared" si="4"/>
        <v>44617</v>
      </c>
      <c r="B29" s="19"/>
      <c r="C29" s="19"/>
      <c r="D29" s="17"/>
      <c r="E29" s="2"/>
      <c r="F29" s="2">
        <f t="shared" si="0"/>
        <v>0</v>
      </c>
      <c r="G29" s="4" t="s">
        <v>11</v>
      </c>
      <c r="H29" s="12">
        <f t="shared" si="1"/>
        <v>0.33333333333333331</v>
      </c>
      <c r="I29" s="11" t="str">
        <f t="shared" si="2"/>
        <v/>
      </c>
      <c r="J29" s="11" t="str">
        <f t="shared" si="3"/>
        <v/>
      </c>
    </row>
    <row r="30" spans="1:10" x14ac:dyDescent="0.3">
      <c r="A30" s="5">
        <f t="shared" si="4"/>
        <v>44618</v>
      </c>
      <c r="B30" s="19"/>
      <c r="C30" s="19"/>
      <c r="D30" s="17"/>
      <c r="E30" s="2"/>
      <c r="F30" s="2">
        <f t="shared" si="0"/>
        <v>0</v>
      </c>
      <c r="G30" s="4" t="s">
        <v>11</v>
      </c>
      <c r="H30" s="12">
        <f t="shared" si="1"/>
        <v>0.25</v>
      </c>
      <c r="I30" s="11" t="str">
        <f t="shared" si="2"/>
        <v/>
      </c>
      <c r="J30" s="11" t="str">
        <f t="shared" si="3"/>
        <v/>
      </c>
    </row>
    <row r="31" spans="1:10" x14ac:dyDescent="0.3">
      <c r="A31" s="5">
        <f t="shared" si="4"/>
        <v>44619</v>
      </c>
      <c r="B31" s="19"/>
      <c r="C31" s="19"/>
      <c r="D31" s="17"/>
      <c r="E31" s="2"/>
      <c r="F31" s="2">
        <f t="shared" si="0"/>
        <v>0</v>
      </c>
      <c r="G31" s="4" t="s">
        <v>11</v>
      </c>
      <c r="H31" s="12">
        <f t="shared" si="1"/>
        <v>0</v>
      </c>
      <c r="I31" s="11" t="str">
        <f t="shared" si="2"/>
        <v/>
      </c>
      <c r="J31" s="11" t="str">
        <f t="shared" si="3"/>
        <v/>
      </c>
    </row>
    <row r="32" spans="1:10" x14ac:dyDescent="0.3">
      <c r="A32" s="5" t="str">
        <f t="shared" si="4"/>
        <v/>
      </c>
      <c r="B32" s="19"/>
      <c r="C32" s="19"/>
      <c r="D32" s="17"/>
      <c r="E32" s="2"/>
      <c r="F32" s="2">
        <f t="shared" si="0"/>
        <v>0</v>
      </c>
      <c r="G32" s="4" t="s">
        <v>11</v>
      </c>
      <c r="H32" s="12" t="str">
        <f t="shared" si="1"/>
        <v/>
      </c>
      <c r="I32" s="11" t="str">
        <f t="shared" si="2"/>
        <v/>
      </c>
      <c r="J32" s="11" t="str">
        <f t="shared" si="3"/>
        <v/>
      </c>
    </row>
    <row r="33" spans="1:10" x14ac:dyDescent="0.3">
      <c r="A33" s="5" t="str">
        <f t="shared" si="4"/>
        <v/>
      </c>
      <c r="B33" s="19"/>
      <c r="C33" s="19"/>
      <c r="D33" s="17"/>
      <c r="E33" s="2"/>
      <c r="F33" s="2">
        <f t="shared" si="0"/>
        <v>0</v>
      </c>
      <c r="G33" s="4" t="s">
        <v>11</v>
      </c>
      <c r="H33" s="12" t="str">
        <f t="shared" si="1"/>
        <v/>
      </c>
      <c r="I33" s="11" t="str">
        <f t="shared" si="2"/>
        <v/>
      </c>
      <c r="J33" s="11" t="str">
        <f t="shared" si="3"/>
        <v/>
      </c>
    </row>
    <row r="34" spans="1:10" x14ac:dyDescent="0.3">
      <c r="A34" s="5" t="str">
        <f t="shared" si="4"/>
        <v/>
      </c>
      <c r="B34" s="19"/>
      <c r="C34" s="19"/>
      <c r="D34" s="17"/>
      <c r="E34" s="2"/>
      <c r="F34" s="2">
        <f t="shared" si="0"/>
        <v>0</v>
      </c>
      <c r="G34" s="4" t="s">
        <v>11</v>
      </c>
      <c r="H34" s="12" t="str">
        <f t="shared" si="1"/>
        <v/>
      </c>
      <c r="I34" s="11" t="str">
        <f t="shared" si="2"/>
        <v/>
      </c>
      <c r="J34" s="11" t="str">
        <f t="shared" si="3"/>
        <v/>
      </c>
    </row>
    <row r="35" spans="1:10" x14ac:dyDescent="0.3">
      <c r="D35" s="8">
        <f>SUM(D4:D34)</f>
        <v>9.375E-2</v>
      </c>
      <c r="E35" s="8"/>
      <c r="F35" s="8"/>
      <c r="H35" s="10">
        <f>SUM(H4:H34)</f>
        <v>6.3333333333333321</v>
      </c>
      <c r="I35" s="10">
        <f>SUM(I4:I34)</f>
        <v>1.5770833333333334</v>
      </c>
      <c r="J35" s="9">
        <f>SUM(J4:J34)</f>
        <v>0.24374999999999999</v>
      </c>
    </row>
    <row r="37" spans="1:10" x14ac:dyDescent="0.3">
      <c r="A37" s="13" t="str">
        <f>"Arbeitsstunden "&amp;TEXT(A4,"MMMM")&amp;":"</f>
        <v>Arbeitsstunden Februar:</v>
      </c>
      <c r="B37" s="13"/>
      <c r="C37" s="9">
        <f>I35</f>
        <v>1.5770833333333334</v>
      </c>
    </row>
    <row r="38" spans="1:10" x14ac:dyDescent="0.3">
      <c r="A38" s="13" t="str">
        <f>"Überstunden "&amp;TEXT(A4,"MMMM")&amp;":"</f>
        <v>Überstunden Februar:</v>
      </c>
      <c r="B38" s="13"/>
      <c r="C38" s="9">
        <f>J35</f>
        <v>0.24374999999999999</v>
      </c>
    </row>
    <row r="39" spans="1:10" x14ac:dyDescent="0.3">
      <c r="A39" s="13" t="str">
        <f>"Überstunden "&amp;J2&amp;":"</f>
        <v>Überstunden 2026:</v>
      </c>
      <c r="B39" s="13"/>
      <c r="C39" s="13"/>
    </row>
  </sheetData>
  <conditionalFormatting sqref="A4:J34">
    <cfRule type="expression" dxfId="3" priority="1">
      <formula>WEEKDAY($A4,2)&gt;5</formula>
    </cfRule>
  </conditionalFormatting>
  <conditionalFormatting sqref="G35">
    <cfRule type="expression" dxfId="2" priority="2">
      <formula>WEEKDAY($A35,2)&gt;5</formula>
    </cfRule>
  </conditionalFormatting>
  <dataValidations count="3">
    <dataValidation type="list" allowBlank="1" showInputMessage="1" showErrorMessage="1" sqref="J1" xr:uid="{6D5D8CD0-8C4E-4BA8-BD8A-4597BFD13CBD}">
      <formula1>"1,2,3,4,5,6,7,7,8,9,10,11,12"</formula1>
    </dataValidation>
    <dataValidation type="whole" allowBlank="1" showInputMessage="1" showErrorMessage="1" sqref="J2" xr:uid="{BF2DB733-E65E-4767-961A-E19BA655B182}">
      <formula1>2020</formula1>
      <formula2>2040</formula2>
    </dataValidation>
    <dataValidation type="list" allowBlank="1" showInputMessage="1" showErrorMessage="1" sqref="G4:G34" xr:uid="{38757E51-33CE-456F-A475-FFB822E32E88}">
      <formula1>" ,Urlaub,Feiertag,Überstd.-Abb."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96883-2E43-42F6-9A87-9CC3A6F94453}">
  <dimension ref="A1:AS39"/>
  <sheetViews>
    <sheetView workbookViewId="0">
      <selection activeCell="C2" sqref="C2"/>
    </sheetView>
  </sheetViews>
  <sheetFormatPr baseColWidth="10" defaultRowHeight="14.4" x14ac:dyDescent="0.3"/>
  <cols>
    <col min="1" max="1" width="11.6640625" customWidth="1"/>
    <col min="2" max="2" width="9.6640625" customWidth="1"/>
    <col min="3" max="3" width="8.77734375" customWidth="1"/>
    <col min="4" max="6" width="8.21875" customWidth="1"/>
    <col min="7" max="7" width="12" customWidth="1"/>
    <col min="8" max="8" width="9.109375" customWidth="1"/>
    <col min="9" max="9" width="8.88671875" customWidth="1"/>
    <col min="10" max="10" width="9.21875" customWidth="1"/>
  </cols>
  <sheetData>
    <row r="1" spans="1:45" x14ac:dyDescent="0.3">
      <c r="A1" s="1" t="s">
        <v>0</v>
      </c>
      <c r="B1" t="s">
        <v>13</v>
      </c>
      <c r="I1" s="1" t="s">
        <v>8</v>
      </c>
      <c r="J1" s="3">
        <v>12</v>
      </c>
    </row>
    <row r="2" spans="1:45" x14ac:dyDescent="0.3">
      <c r="A2" s="1" t="s">
        <v>1</v>
      </c>
      <c r="B2" s="3">
        <v>111</v>
      </c>
      <c r="D2" s="18" t="s">
        <v>19</v>
      </c>
      <c r="E2" s="15" t="s">
        <v>17</v>
      </c>
      <c r="F2" s="15" t="s">
        <v>18</v>
      </c>
      <c r="I2" s="1" t="s">
        <v>9</v>
      </c>
      <c r="J2" s="3">
        <v>2026</v>
      </c>
    </row>
    <row r="3" spans="1:45" s="6" customFormat="1" x14ac:dyDescent="0.3">
      <c r="A3" s="7" t="s">
        <v>2</v>
      </c>
      <c r="B3" s="15" t="s">
        <v>3</v>
      </c>
      <c r="C3" s="15" t="s">
        <v>4</v>
      </c>
      <c r="D3" s="15" t="s">
        <v>7</v>
      </c>
      <c r="E3" s="15" t="s">
        <v>7</v>
      </c>
      <c r="F3" s="15" t="s">
        <v>7</v>
      </c>
      <c r="G3" s="7" t="s">
        <v>10</v>
      </c>
      <c r="H3" s="15" t="s">
        <v>5</v>
      </c>
      <c r="I3" s="15" t="s">
        <v>6</v>
      </c>
      <c r="J3" s="15" t="s">
        <v>12</v>
      </c>
      <c r="K3"/>
      <c r="L3"/>
      <c r="M3"/>
      <c r="N3"/>
      <c r="O3"/>
      <c r="P3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spans="1:45" x14ac:dyDescent="0.3">
      <c r="A4" s="5">
        <f>DATE(J2,J1,1)</f>
        <v>44895</v>
      </c>
      <c r="B4" s="17"/>
      <c r="C4" s="17"/>
      <c r="D4" s="17"/>
      <c r="E4" s="16" t="str" cm="1">
        <f t="array" ref="E4">IF( AND(B4&lt;&gt;"", C4&lt;&gt;""), SUMPRODUCT(IFERROR(EXP(LN(((MOD(C4-B4,1))-{0,360,390,570,585}/1440))),0)*{0,1,-1,1,-1}), "")</f>
        <v/>
      </c>
      <c r="F4" s="2">
        <f>MAX(D4, E4)</f>
        <v>0</v>
      </c>
      <c r="G4" s="4" t="s">
        <v>11</v>
      </c>
      <c r="H4" s="12">
        <f>IFERROR(IF(MONTH(A4)=$J$1,IF(WEEKDAY($A4,2)&gt;5,0,IF(WEEKDAY($A4,2)=5,6/24,8/24)),""),"")</f>
        <v>0.33333333333333331</v>
      </c>
      <c r="I4" s="11" t="str">
        <f>IFERROR(IF(MONTH(A4)=$J$1,IF(G4="Überstd.-Abb.",0,IF(OR(G4="Urlaub",G4="Feiertag"),H4,IF(OR(B4="",C4=""),"",C4-B4-F4)))),"")</f>
        <v/>
      </c>
      <c r="J4" s="11" t="str">
        <f>IFERROR(IF(MONTH(A4)=$J$1,IF(I4=0,-H4,ROUND(I4-H4,10))),"")</f>
        <v/>
      </c>
    </row>
    <row r="5" spans="1:45" x14ac:dyDescent="0.3">
      <c r="A5" s="5">
        <f>IFERROR(IF(MONTH(A4+1)=$J$1,A4+1,""),"")</f>
        <v>44896</v>
      </c>
      <c r="B5" s="19"/>
      <c r="C5" s="19"/>
      <c r="D5" s="17"/>
      <c r="E5" s="16" t="str" cm="1">
        <f t="array" ref="E5">IF( AND(B5&lt;&gt;"", C5&lt;&gt;""), SUMPRODUCT(IFERROR(EXP(LN(((MOD(C5-B5,1))-{0,360,390,570,585}/1440))),0)*{0,1,-1,1,-1}), "")</f>
        <v/>
      </c>
      <c r="F5" s="2">
        <f t="shared" ref="F5:F34" si="0">MAX(D5, E5)</f>
        <v>0</v>
      </c>
      <c r="G5" s="4" t="s">
        <v>11</v>
      </c>
      <c r="H5" s="12">
        <f t="shared" ref="H5:H34" si="1">IFERROR(IF(MONTH(A5)=$J$1,IF(WEEKDAY($A5,2)&gt;5,0,IF(WEEKDAY($A5,2)=5,6/24,8/24)),""),"")</f>
        <v>0.33333333333333331</v>
      </c>
      <c r="I5" s="11" t="str">
        <f t="shared" ref="I5:I34" si="2">IFERROR(IF(MONTH(A5)=$J$1,IF(G5="Überstd.-Abb.",0,IF(OR(G5="Urlaub",G5="Feiertag"),H5,IF(OR(B5="",C5=""),"",C5-B5-F5)))),"")</f>
        <v/>
      </c>
      <c r="J5" s="11" t="str">
        <f t="shared" ref="J5:J34" si="3">IFERROR(IF(MONTH(A5)=$J$1,IF(I5=0,-H5,ROUND(I5-H5,10))),"")</f>
        <v/>
      </c>
    </row>
    <row r="6" spans="1:45" x14ac:dyDescent="0.3">
      <c r="A6" s="5">
        <f t="shared" ref="A6:A34" si="4">IFERROR(IF(MONTH(A5+1)=$J$1,A5+1,""),"")</f>
        <v>44897</v>
      </c>
      <c r="B6" s="19"/>
      <c r="C6" s="19"/>
      <c r="D6" s="17"/>
      <c r="E6" s="16" t="str" cm="1">
        <f t="array" ref="E6">IF( AND(B6&lt;&gt;"", C6&lt;&gt;""), SUMPRODUCT(IFERROR(EXP(LN(((MOD(C6-B6,1))-{0,360,390,570,585}/1440))),0)*{0,1,-1,1,-1}), "")</f>
        <v/>
      </c>
      <c r="F6" s="2">
        <f t="shared" si="0"/>
        <v>0</v>
      </c>
      <c r="G6" s="4" t="s">
        <v>11</v>
      </c>
      <c r="H6" s="12">
        <f t="shared" si="1"/>
        <v>0.33333333333333331</v>
      </c>
      <c r="I6" s="11" t="str">
        <f t="shared" si="2"/>
        <v/>
      </c>
      <c r="J6" s="11" t="str">
        <f t="shared" si="3"/>
        <v/>
      </c>
    </row>
    <row r="7" spans="1:45" x14ac:dyDescent="0.3">
      <c r="A7" s="5">
        <f t="shared" si="4"/>
        <v>44898</v>
      </c>
      <c r="B7" s="19"/>
      <c r="C7" s="19"/>
      <c r="D7" s="17"/>
      <c r="E7" s="16" t="str" cm="1">
        <f t="array" ref="E7">IF( AND(B7&lt;&gt;"", C7&lt;&gt;""), SUMPRODUCT(IFERROR(EXP(LN(((MOD(C7-B7,1))-{0,360,390,570,585}/1440))),0)*{0,1,-1,1,-1}), "")</f>
        <v/>
      </c>
      <c r="F7" s="2">
        <f t="shared" si="0"/>
        <v>0</v>
      </c>
      <c r="G7" s="4" t="s">
        <v>11</v>
      </c>
      <c r="H7" s="12">
        <f t="shared" si="1"/>
        <v>0.25</v>
      </c>
      <c r="I7" s="11" t="str">
        <f t="shared" si="2"/>
        <v/>
      </c>
      <c r="J7" s="11" t="str">
        <f t="shared" si="3"/>
        <v/>
      </c>
    </row>
    <row r="8" spans="1:45" x14ac:dyDescent="0.3">
      <c r="A8" s="5">
        <f t="shared" si="4"/>
        <v>44899</v>
      </c>
      <c r="B8" s="19"/>
      <c r="C8" s="19"/>
      <c r="D8" s="17"/>
      <c r="E8" s="16" t="str" cm="1">
        <f t="array" ref="E8">IF( AND(B8&lt;&gt;"", C8&lt;&gt;""), SUMPRODUCT(IFERROR(EXP(LN(((MOD(C8-B8,1))-{0,360,390,570,585}/1440))),0)*{0,1,-1,1,-1}), "")</f>
        <v/>
      </c>
      <c r="F8" s="2">
        <f t="shared" si="0"/>
        <v>0</v>
      </c>
      <c r="G8" s="4"/>
      <c r="H8" s="12">
        <f t="shared" si="1"/>
        <v>0</v>
      </c>
      <c r="I8" s="11" t="str">
        <f t="shared" si="2"/>
        <v/>
      </c>
      <c r="J8" s="11" t="str">
        <f t="shared" si="3"/>
        <v/>
      </c>
    </row>
    <row r="9" spans="1:45" x14ac:dyDescent="0.3">
      <c r="A9" s="5">
        <f t="shared" si="4"/>
        <v>44900</v>
      </c>
      <c r="B9" s="19"/>
      <c r="C9" s="19"/>
      <c r="D9" s="17"/>
      <c r="E9" s="16" t="str" cm="1">
        <f t="array" ref="E9">IF( AND(B9&lt;&gt;"", C9&lt;&gt;""), SUMPRODUCT(IFERROR(EXP(LN(((MOD(C9-B9,1))-{0,360,390,570,585}/1440))),0)*{0,1,-1,1,-1}), "")</f>
        <v/>
      </c>
      <c r="F9" s="2">
        <f t="shared" si="0"/>
        <v>0</v>
      </c>
      <c r="G9" s="4"/>
      <c r="H9" s="12">
        <f t="shared" si="1"/>
        <v>0</v>
      </c>
      <c r="I9" s="11" t="str">
        <f t="shared" si="2"/>
        <v/>
      </c>
      <c r="J9" s="11" t="str">
        <f t="shared" si="3"/>
        <v/>
      </c>
    </row>
    <row r="10" spans="1:45" x14ac:dyDescent="0.3">
      <c r="A10" s="5">
        <f t="shared" si="4"/>
        <v>44901</v>
      </c>
      <c r="B10" s="19"/>
      <c r="C10" s="19"/>
      <c r="D10" s="17"/>
      <c r="E10" s="16" t="str" cm="1">
        <f t="array" ref="E10">IF( AND(B10&lt;&gt;"", C10&lt;&gt;""), SUMPRODUCT(IFERROR(EXP(LN(((MOD(C10-B10,1))-{0,360,390,570,585}/1440))),0)*{0,1,-1,1,-1}), "")</f>
        <v/>
      </c>
      <c r="F10" s="2">
        <f t="shared" si="0"/>
        <v>0</v>
      </c>
      <c r="G10" s="4"/>
      <c r="H10" s="12">
        <f t="shared" si="1"/>
        <v>0.33333333333333331</v>
      </c>
      <c r="I10" s="11" t="str">
        <f t="shared" si="2"/>
        <v/>
      </c>
      <c r="J10" s="11" t="str">
        <f t="shared" si="3"/>
        <v/>
      </c>
    </row>
    <row r="11" spans="1:45" x14ac:dyDescent="0.3">
      <c r="A11" s="5">
        <f t="shared" si="4"/>
        <v>44902</v>
      </c>
      <c r="B11" s="19"/>
      <c r="C11" s="19"/>
      <c r="D11" s="17"/>
      <c r="E11" s="16" t="str" cm="1">
        <f t="array" ref="E11">IF( AND(B11&lt;&gt;"", C11&lt;&gt;""), SUMPRODUCT(IFERROR(EXP(LN(((MOD(C11-B11,1))-{0,360,390,570,585}/1440))),0)*{0,1,-1,1,-1}), "")</f>
        <v/>
      </c>
      <c r="F11" s="2">
        <f t="shared" si="0"/>
        <v>0</v>
      </c>
      <c r="G11" s="4"/>
      <c r="H11" s="12">
        <f t="shared" si="1"/>
        <v>0.33333333333333331</v>
      </c>
      <c r="I11" s="11" t="str">
        <f t="shared" si="2"/>
        <v/>
      </c>
      <c r="J11" s="11" t="str">
        <f t="shared" si="3"/>
        <v/>
      </c>
    </row>
    <row r="12" spans="1:45" x14ac:dyDescent="0.3">
      <c r="A12" s="5">
        <f t="shared" si="4"/>
        <v>44903</v>
      </c>
      <c r="B12" s="19"/>
      <c r="C12" s="19"/>
      <c r="D12" s="17"/>
      <c r="E12" s="16" t="str" cm="1">
        <f t="array" ref="E12">IF( AND(B12&lt;&gt;"", C12&lt;&gt;""), SUMPRODUCT(IFERROR(EXP(LN(((MOD(C12-B12,1))-{0,360,390,570,585}/1440))),0)*{0,1,-1,1,-1}), "")</f>
        <v/>
      </c>
      <c r="F12" s="2">
        <f t="shared" si="0"/>
        <v>0</v>
      </c>
      <c r="G12" s="4"/>
      <c r="H12" s="12">
        <f t="shared" si="1"/>
        <v>0.33333333333333331</v>
      </c>
      <c r="I12" s="11" t="str">
        <f t="shared" si="2"/>
        <v/>
      </c>
      <c r="J12" s="11" t="str">
        <f t="shared" si="3"/>
        <v/>
      </c>
    </row>
    <row r="13" spans="1:45" x14ac:dyDescent="0.3">
      <c r="A13" s="5">
        <f t="shared" si="4"/>
        <v>44904</v>
      </c>
      <c r="B13" s="19"/>
      <c r="C13" s="19"/>
      <c r="D13" s="17"/>
      <c r="E13" s="16" t="str" cm="1">
        <f t="array" ref="E13">IF( AND(B13&lt;&gt;"", C13&lt;&gt;""), SUMPRODUCT(IFERROR(EXP(LN(((MOD(C13-B13,1))-{0,360,390,570,585}/1440))),0)*{0,1,-1,1,-1}), "")</f>
        <v/>
      </c>
      <c r="F13" s="2">
        <f t="shared" si="0"/>
        <v>0</v>
      </c>
      <c r="G13" s="4"/>
      <c r="H13" s="12">
        <f t="shared" si="1"/>
        <v>0.33333333333333331</v>
      </c>
      <c r="I13" s="11" t="str">
        <f t="shared" si="2"/>
        <v/>
      </c>
      <c r="J13" s="11" t="str">
        <f t="shared" si="3"/>
        <v/>
      </c>
    </row>
    <row r="14" spans="1:45" x14ac:dyDescent="0.3">
      <c r="A14" s="5">
        <f t="shared" si="4"/>
        <v>44905</v>
      </c>
      <c r="B14" s="19"/>
      <c r="C14" s="19"/>
      <c r="D14" s="17"/>
      <c r="E14" s="16" t="str" cm="1">
        <f t="array" ref="E14">IF( AND(B14&lt;&gt;"", C14&lt;&gt;""), SUMPRODUCT(IFERROR(EXP(LN(((MOD(C14-B14,1))-{0,360,390,570,585}/1440))),0)*{0,1,-1,1,-1}), "")</f>
        <v/>
      </c>
      <c r="F14" s="2">
        <f t="shared" si="0"/>
        <v>0</v>
      </c>
      <c r="G14" s="4" t="s">
        <v>11</v>
      </c>
      <c r="H14" s="12">
        <f t="shared" si="1"/>
        <v>0.25</v>
      </c>
      <c r="I14" s="11" t="str">
        <f t="shared" si="2"/>
        <v/>
      </c>
      <c r="J14" s="11" t="str">
        <f t="shared" si="3"/>
        <v/>
      </c>
    </row>
    <row r="15" spans="1:45" x14ac:dyDescent="0.3">
      <c r="A15" s="5">
        <f t="shared" si="4"/>
        <v>44906</v>
      </c>
      <c r="B15" s="19"/>
      <c r="C15" s="19"/>
      <c r="D15" s="17"/>
      <c r="E15" s="16" t="str" cm="1">
        <f t="array" ref="E15">IF( AND(B15&lt;&gt;"", C15&lt;&gt;""), SUMPRODUCT(IFERROR(EXP(LN(((MOD(C15-B15,1))-{0,360,390,570,585}/1440))),0)*{0,1,-1,1,-1}), "")</f>
        <v/>
      </c>
      <c r="F15" s="2">
        <f t="shared" si="0"/>
        <v>0</v>
      </c>
      <c r="G15" s="4" t="s">
        <v>11</v>
      </c>
      <c r="H15" s="12">
        <f t="shared" si="1"/>
        <v>0</v>
      </c>
      <c r="I15" s="11" t="str">
        <f t="shared" si="2"/>
        <v/>
      </c>
      <c r="J15" s="11" t="str">
        <f t="shared" si="3"/>
        <v/>
      </c>
    </row>
    <row r="16" spans="1:45" x14ac:dyDescent="0.3">
      <c r="A16" s="5">
        <f t="shared" si="4"/>
        <v>44907</v>
      </c>
      <c r="B16" s="19"/>
      <c r="C16" s="19"/>
      <c r="D16" s="17"/>
      <c r="E16" s="16" t="str" cm="1">
        <f t="array" ref="E16">IF( AND(B16&lt;&gt;"", C16&lt;&gt;""), SUMPRODUCT(IFERROR(EXP(LN(((MOD(C16-B16,1))-{0,360,390,570,585}/1440))),0)*{0,1,-1,1,-1}), "")</f>
        <v/>
      </c>
      <c r="F16" s="2">
        <f t="shared" si="0"/>
        <v>0</v>
      </c>
      <c r="G16" s="4" t="s">
        <v>11</v>
      </c>
      <c r="H16" s="12">
        <f t="shared" si="1"/>
        <v>0</v>
      </c>
      <c r="I16" s="11" t="str">
        <f t="shared" si="2"/>
        <v/>
      </c>
      <c r="J16" s="11" t="str">
        <f t="shared" si="3"/>
        <v/>
      </c>
    </row>
    <row r="17" spans="1:10" x14ac:dyDescent="0.3">
      <c r="A17" s="5">
        <f t="shared" si="4"/>
        <v>44908</v>
      </c>
      <c r="B17" s="19"/>
      <c r="C17" s="19"/>
      <c r="D17" s="17"/>
      <c r="E17" s="16" t="str" cm="1">
        <f t="array" ref="E17">IF( AND(B17&lt;&gt;"", C17&lt;&gt;""), SUMPRODUCT(IFERROR(EXP(LN(((MOD(C17-B17,1))-{0,360,390,570,585}/1440))),0)*{0,1,-1,1,-1}), "")</f>
        <v/>
      </c>
      <c r="F17" s="2">
        <f t="shared" si="0"/>
        <v>0</v>
      </c>
      <c r="G17" s="4" t="s">
        <v>11</v>
      </c>
      <c r="H17" s="12">
        <f t="shared" si="1"/>
        <v>0.33333333333333331</v>
      </c>
      <c r="I17" s="11" t="str">
        <f t="shared" si="2"/>
        <v/>
      </c>
      <c r="J17" s="11" t="str">
        <f t="shared" si="3"/>
        <v/>
      </c>
    </row>
    <row r="18" spans="1:10" x14ac:dyDescent="0.3">
      <c r="A18" s="5">
        <f t="shared" si="4"/>
        <v>44909</v>
      </c>
      <c r="B18" s="19"/>
      <c r="C18" s="19"/>
      <c r="D18" s="17"/>
      <c r="E18" s="2"/>
      <c r="F18" s="2">
        <f t="shared" si="0"/>
        <v>0</v>
      </c>
      <c r="G18" s="4" t="s">
        <v>11</v>
      </c>
      <c r="H18" s="12">
        <f t="shared" si="1"/>
        <v>0.33333333333333331</v>
      </c>
      <c r="I18" s="11" t="str">
        <f t="shared" si="2"/>
        <v/>
      </c>
      <c r="J18" s="11" t="str">
        <f t="shared" si="3"/>
        <v/>
      </c>
    </row>
    <row r="19" spans="1:10" x14ac:dyDescent="0.3">
      <c r="A19" s="5">
        <f t="shared" si="4"/>
        <v>44910</v>
      </c>
      <c r="B19" s="19"/>
      <c r="C19" s="19"/>
      <c r="D19" s="17"/>
      <c r="E19" s="2"/>
      <c r="F19" s="2">
        <f t="shared" si="0"/>
        <v>0</v>
      </c>
      <c r="G19" s="4" t="s">
        <v>11</v>
      </c>
      <c r="H19" s="12">
        <f t="shared" si="1"/>
        <v>0.33333333333333331</v>
      </c>
      <c r="I19" s="11" t="str">
        <f t="shared" si="2"/>
        <v/>
      </c>
      <c r="J19" s="11" t="str">
        <f t="shared" si="3"/>
        <v/>
      </c>
    </row>
    <row r="20" spans="1:10" x14ac:dyDescent="0.3">
      <c r="A20" s="5">
        <f t="shared" si="4"/>
        <v>44911</v>
      </c>
      <c r="B20" s="19"/>
      <c r="C20" s="19"/>
      <c r="D20" s="17"/>
      <c r="E20" s="2"/>
      <c r="F20" s="2">
        <f t="shared" si="0"/>
        <v>0</v>
      </c>
      <c r="G20" s="4" t="s">
        <v>11</v>
      </c>
      <c r="H20" s="12">
        <f t="shared" si="1"/>
        <v>0.33333333333333331</v>
      </c>
      <c r="I20" s="11" t="str">
        <f t="shared" si="2"/>
        <v/>
      </c>
      <c r="J20" s="11" t="str">
        <f t="shared" si="3"/>
        <v/>
      </c>
    </row>
    <row r="21" spans="1:10" x14ac:dyDescent="0.3">
      <c r="A21" s="5">
        <f t="shared" si="4"/>
        <v>44912</v>
      </c>
      <c r="B21" s="19"/>
      <c r="C21" s="19"/>
      <c r="D21" s="17"/>
      <c r="E21" s="2"/>
      <c r="F21" s="2">
        <f t="shared" si="0"/>
        <v>0</v>
      </c>
      <c r="G21" s="4" t="s">
        <v>11</v>
      </c>
      <c r="H21" s="12">
        <f t="shared" si="1"/>
        <v>0.25</v>
      </c>
      <c r="I21" s="11" t="str">
        <f t="shared" si="2"/>
        <v/>
      </c>
      <c r="J21" s="11" t="str">
        <f t="shared" si="3"/>
        <v/>
      </c>
    </row>
    <row r="22" spans="1:10" x14ac:dyDescent="0.3">
      <c r="A22" s="5">
        <f t="shared" si="4"/>
        <v>44913</v>
      </c>
      <c r="B22" s="19"/>
      <c r="C22" s="19"/>
      <c r="D22" s="17"/>
      <c r="E22" s="2"/>
      <c r="F22" s="2">
        <f t="shared" si="0"/>
        <v>0</v>
      </c>
      <c r="G22" s="4" t="s">
        <v>11</v>
      </c>
      <c r="H22" s="12">
        <f t="shared" si="1"/>
        <v>0</v>
      </c>
      <c r="I22" s="11" t="str">
        <f t="shared" si="2"/>
        <v/>
      </c>
      <c r="J22" s="11" t="str">
        <f t="shared" si="3"/>
        <v/>
      </c>
    </row>
    <row r="23" spans="1:10" x14ac:dyDescent="0.3">
      <c r="A23" s="5">
        <f t="shared" si="4"/>
        <v>44914</v>
      </c>
      <c r="B23" s="19"/>
      <c r="C23" s="19"/>
      <c r="D23" s="17"/>
      <c r="E23" s="2"/>
      <c r="F23" s="2">
        <f t="shared" si="0"/>
        <v>0</v>
      </c>
      <c r="G23" s="4" t="s">
        <v>11</v>
      </c>
      <c r="H23" s="12">
        <f t="shared" si="1"/>
        <v>0</v>
      </c>
      <c r="I23" s="11" t="str">
        <f t="shared" si="2"/>
        <v/>
      </c>
      <c r="J23" s="11" t="str">
        <f t="shared" si="3"/>
        <v/>
      </c>
    </row>
    <row r="24" spans="1:10" x14ac:dyDescent="0.3">
      <c r="A24" s="5">
        <f t="shared" si="4"/>
        <v>44915</v>
      </c>
      <c r="B24" s="19"/>
      <c r="C24" s="19"/>
      <c r="D24" s="17"/>
      <c r="E24" s="2"/>
      <c r="F24" s="2">
        <f t="shared" si="0"/>
        <v>0</v>
      </c>
      <c r="G24" s="4" t="s">
        <v>11</v>
      </c>
      <c r="H24" s="12">
        <f t="shared" si="1"/>
        <v>0.33333333333333331</v>
      </c>
      <c r="I24" s="11" t="str">
        <f t="shared" si="2"/>
        <v/>
      </c>
      <c r="J24" s="11" t="str">
        <f t="shared" si="3"/>
        <v/>
      </c>
    </row>
    <row r="25" spans="1:10" x14ac:dyDescent="0.3">
      <c r="A25" s="5">
        <f t="shared" si="4"/>
        <v>44916</v>
      </c>
      <c r="B25" s="19"/>
      <c r="C25" s="19"/>
      <c r="D25" s="17"/>
      <c r="E25" s="2"/>
      <c r="F25" s="2">
        <f t="shared" si="0"/>
        <v>0</v>
      </c>
      <c r="G25" s="4" t="s">
        <v>11</v>
      </c>
      <c r="H25" s="12">
        <f t="shared" si="1"/>
        <v>0.33333333333333331</v>
      </c>
      <c r="I25" s="11" t="str">
        <f t="shared" si="2"/>
        <v/>
      </c>
      <c r="J25" s="11" t="str">
        <f t="shared" si="3"/>
        <v/>
      </c>
    </row>
    <row r="26" spans="1:10" x14ac:dyDescent="0.3">
      <c r="A26" s="5">
        <f t="shared" si="4"/>
        <v>44917</v>
      </c>
      <c r="B26" s="19"/>
      <c r="C26" s="19"/>
      <c r="D26" s="17"/>
      <c r="E26" s="2"/>
      <c r="F26" s="2">
        <f t="shared" si="0"/>
        <v>0</v>
      </c>
      <c r="G26" s="4" t="s">
        <v>11</v>
      </c>
      <c r="H26" s="12">
        <f t="shared" si="1"/>
        <v>0.33333333333333331</v>
      </c>
      <c r="I26" s="11" t="str">
        <f t="shared" si="2"/>
        <v/>
      </c>
      <c r="J26" s="11" t="str">
        <f t="shared" si="3"/>
        <v/>
      </c>
    </row>
    <row r="27" spans="1:10" x14ac:dyDescent="0.3">
      <c r="A27" s="5">
        <f t="shared" si="4"/>
        <v>44918</v>
      </c>
      <c r="B27" s="19"/>
      <c r="C27" s="19"/>
      <c r="D27" s="17"/>
      <c r="E27" s="2"/>
      <c r="F27" s="2">
        <f t="shared" si="0"/>
        <v>0</v>
      </c>
      <c r="G27" s="4" t="s">
        <v>11</v>
      </c>
      <c r="H27" s="12">
        <f t="shared" si="1"/>
        <v>0.33333333333333331</v>
      </c>
      <c r="I27" s="11" t="str">
        <f t="shared" si="2"/>
        <v/>
      </c>
      <c r="J27" s="11" t="str">
        <f t="shared" si="3"/>
        <v/>
      </c>
    </row>
    <row r="28" spans="1:10" x14ac:dyDescent="0.3">
      <c r="A28" s="5">
        <f t="shared" si="4"/>
        <v>44919</v>
      </c>
      <c r="B28" s="19"/>
      <c r="C28" s="19"/>
      <c r="D28" s="17"/>
      <c r="E28" s="2"/>
      <c r="F28" s="2">
        <f t="shared" si="0"/>
        <v>0</v>
      </c>
      <c r="G28" s="4" t="s">
        <v>11</v>
      </c>
      <c r="H28" s="12">
        <f t="shared" si="1"/>
        <v>0.25</v>
      </c>
      <c r="I28" s="11" t="str">
        <f t="shared" si="2"/>
        <v/>
      </c>
      <c r="J28" s="11" t="str">
        <f t="shared" si="3"/>
        <v/>
      </c>
    </row>
    <row r="29" spans="1:10" x14ac:dyDescent="0.3">
      <c r="A29" s="5">
        <f t="shared" si="4"/>
        <v>44920</v>
      </c>
      <c r="B29" s="19"/>
      <c r="C29" s="19"/>
      <c r="D29" s="17"/>
      <c r="E29" s="2"/>
      <c r="F29" s="2">
        <f t="shared" si="0"/>
        <v>0</v>
      </c>
      <c r="G29" s="4" t="s">
        <v>11</v>
      </c>
      <c r="H29" s="12">
        <f t="shared" si="1"/>
        <v>0</v>
      </c>
      <c r="I29" s="11" t="str">
        <f t="shared" si="2"/>
        <v/>
      </c>
      <c r="J29" s="11" t="str">
        <f t="shared" si="3"/>
        <v/>
      </c>
    </row>
    <row r="30" spans="1:10" x14ac:dyDescent="0.3">
      <c r="A30" s="5">
        <f t="shared" si="4"/>
        <v>44921</v>
      </c>
      <c r="B30" s="19"/>
      <c r="C30" s="19"/>
      <c r="D30" s="17"/>
      <c r="E30" s="2"/>
      <c r="F30" s="2">
        <f t="shared" si="0"/>
        <v>0</v>
      </c>
      <c r="G30" s="4" t="s">
        <v>11</v>
      </c>
      <c r="H30" s="12">
        <f t="shared" si="1"/>
        <v>0</v>
      </c>
      <c r="I30" s="11" t="str">
        <f t="shared" si="2"/>
        <v/>
      </c>
      <c r="J30" s="11" t="str">
        <f t="shared" si="3"/>
        <v/>
      </c>
    </row>
    <row r="31" spans="1:10" x14ac:dyDescent="0.3">
      <c r="A31" s="5">
        <f t="shared" si="4"/>
        <v>44922</v>
      </c>
      <c r="B31" s="19"/>
      <c r="C31" s="19"/>
      <c r="D31" s="17"/>
      <c r="E31" s="2"/>
      <c r="F31" s="2">
        <f t="shared" si="0"/>
        <v>0</v>
      </c>
      <c r="G31" s="4" t="s">
        <v>11</v>
      </c>
      <c r="H31" s="12">
        <f t="shared" si="1"/>
        <v>0.33333333333333331</v>
      </c>
      <c r="I31" s="11" t="str">
        <f t="shared" si="2"/>
        <v/>
      </c>
      <c r="J31" s="11" t="str">
        <f t="shared" si="3"/>
        <v/>
      </c>
    </row>
    <row r="32" spans="1:10" x14ac:dyDescent="0.3">
      <c r="A32" s="5">
        <f t="shared" si="4"/>
        <v>44923</v>
      </c>
      <c r="B32" s="19"/>
      <c r="C32" s="19"/>
      <c r="D32" s="17"/>
      <c r="E32" s="2"/>
      <c r="F32" s="2">
        <f t="shared" si="0"/>
        <v>0</v>
      </c>
      <c r="G32" s="4" t="s">
        <v>11</v>
      </c>
      <c r="H32" s="12">
        <f t="shared" si="1"/>
        <v>0.33333333333333331</v>
      </c>
      <c r="I32" s="11" t="str">
        <f t="shared" si="2"/>
        <v/>
      </c>
      <c r="J32" s="11" t="str">
        <f t="shared" si="3"/>
        <v/>
      </c>
    </row>
    <row r="33" spans="1:10" x14ac:dyDescent="0.3">
      <c r="A33" s="5">
        <f t="shared" si="4"/>
        <v>44924</v>
      </c>
      <c r="B33" s="19"/>
      <c r="C33" s="19"/>
      <c r="D33" s="17"/>
      <c r="E33" s="2"/>
      <c r="F33" s="2">
        <f t="shared" si="0"/>
        <v>0</v>
      </c>
      <c r="G33" s="4" t="s">
        <v>11</v>
      </c>
      <c r="H33" s="12">
        <f t="shared" si="1"/>
        <v>0.33333333333333331</v>
      </c>
      <c r="I33" s="11" t="str">
        <f t="shared" si="2"/>
        <v/>
      </c>
      <c r="J33" s="11" t="str">
        <f t="shared" si="3"/>
        <v/>
      </c>
    </row>
    <row r="34" spans="1:10" x14ac:dyDescent="0.3">
      <c r="A34" s="5">
        <f t="shared" si="4"/>
        <v>44925</v>
      </c>
      <c r="B34" s="19"/>
      <c r="C34" s="19"/>
      <c r="D34" s="17"/>
      <c r="E34" s="2"/>
      <c r="F34" s="2">
        <f t="shared" si="0"/>
        <v>0</v>
      </c>
      <c r="G34" s="4" t="s">
        <v>11</v>
      </c>
      <c r="H34" s="12">
        <f t="shared" si="1"/>
        <v>0.33333333333333331</v>
      </c>
      <c r="I34" s="11" t="str">
        <f t="shared" si="2"/>
        <v/>
      </c>
      <c r="J34" s="11" t="str">
        <f t="shared" si="3"/>
        <v/>
      </c>
    </row>
    <row r="35" spans="1:10" x14ac:dyDescent="0.3">
      <c r="D35" s="8">
        <f>SUM(D4:D34)</f>
        <v>0</v>
      </c>
      <c r="E35" s="8"/>
      <c r="F35" s="8"/>
      <c r="H35" s="10">
        <f>SUM(H4:H34)</f>
        <v>7.3333333333333313</v>
      </c>
      <c r="I35" s="10">
        <f>SUM(I4:I34)</f>
        <v>0</v>
      </c>
      <c r="J35" s="9">
        <f>SUM(J4:J34)</f>
        <v>0</v>
      </c>
    </row>
    <row r="37" spans="1:10" x14ac:dyDescent="0.3">
      <c r="A37" s="13" t="str">
        <f>"Arbeitsstunden "&amp;TEXT(A4,"MMMM")&amp;":"</f>
        <v>Arbeitsstunden Dezember:</v>
      </c>
      <c r="B37" s="13"/>
      <c r="C37" s="9">
        <f>I35</f>
        <v>0</v>
      </c>
    </row>
    <row r="38" spans="1:10" x14ac:dyDescent="0.3">
      <c r="A38" s="13" t="str">
        <f>"Überstunden "&amp;TEXT(A4,"MMMM")&amp;":"</f>
        <v>Überstunden Dezember:</v>
      </c>
      <c r="B38" s="13"/>
      <c r="C38" s="9">
        <f>J35</f>
        <v>0</v>
      </c>
    </row>
    <row r="39" spans="1:10" x14ac:dyDescent="0.3">
      <c r="A39" s="13" t="str">
        <f>"Überstunden "&amp;J2&amp;":"</f>
        <v>Überstunden 2026:</v>
      </c>
      <c r="B39" s="13"/>
      <c r="C39" s="13"/>
    </row>
  </sheetData>
  <conditionalFormatting sqref="A4:J34">
    <cfRule type="expression" dxfId="1" priority="1">
      <formula>WEEKDAY($A4,2)&gt;5</formula>
    </cfRule>
  </conditionalFormatting>
  <conditionalFormatting sqref="G35">
    <cfRule type="expression" dxfId="0" priority="2">
      <formula>WEEKDAY($A35,2)&gt;5</formula>
    </cfRule>
  </conditionalFormatting>
  <dataValidations count="3">
    <dataValidation type="list" allowBlank="1" showInputMessage="1" showErrorMessage="1" sqref="G4:G34" xr:uid="{D315761E-5451-46ED-88AF-9A5AF094188C}">
      <formula1>" ,Urlaub,Feiertag,Überstd.-Abb."</formula1>
    </dataValidation>
    <dataValidation type="whole" allowBlank="1" showInputMessage="1" showErrorMessage="1" sqref="J2" xr:uid="{4C57BA49-948D-41C0-BD8B-D7600E94AC42}">
      <formula1>2020</formula1>
      <formula2>2040</formula2>
    </dataValidation>
    <dataValidation type="list" allowBlank="1" showInputMessage="1" showErrorMessage="1" sqref="J1" xr:uid="{77F04F17-A95A-440A-BF6C-B976E2BE39BC}">
      <formula1>"1,2,3,4,5,6,7,7,8,9,10,11,12"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JAN</vt:lpstr>
      <vt:lpstr>FEB</vt:lpstr>
      <vt:lpstr>MASTER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Schmidt</dc:creator>
  <cp:lastModifiedBy>Newbie</cp:lastModifiedBy>
  <dcterms:created xsi:type="dcterms:W3CDTF">2026-04-19T15:21:54Z</dcterms:created>
  <dcterms:modified xsi:type="dcterms:W3CDTF">2026-05-02T15:07:43Z</dcterms:modified>
</cp:coreProperties>
</file>