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D:\Desktop Waldemar\Desktop\"/>
    </mc:Choice>
  </mc:AlternateContent>
  <xr:revisionPtr revIDLastSave="0" documentId="13_ncr:1_{35B29A54-DF8C-497A-A5E6-4534066C85F9}" xr6:coauthVersionLast="47" xr6:coauthVersionMax="47" xr10:uidLastSave="{00000000-0000-0000-0000-000000000000}"/>
  <bookViews>
    <workbookView xWindow="-120" yWindow="-120" windowWidth="29040" windowHeight="15720" tabRatio="528" activeTab="1" xr2:uid="{7946B222-F701-42FF-8526-435D19649E13}"/>
  </bookViews>
  <sheets>
    <sheet name="DropDown" sheetId="2" r:id="rId1"/>
    <sheet name="Juni 2026" sheetId="3" r:id="rId2"/>
    <sheet name="Zusammenfass. Juni 2026" sheetId="4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Z2" i="3" l="1"/>
  <c r="Y2" i="3"/>
  <c r="Y3" i="3" s="1"/>
  <c r="Y4" i="3" s="1"/>
  <c r="Y5" i="3" s="1"/>
  <c r="B20" i="4"/>
  <c r="B26" i="4"/>
  <c r="B32" i="4"/>
  <c r="B14" i="4"/>
  <c r="B8" i="4"/>
  <c r="B2" i="4"/>
  <c r="BM4" i="3"/>
  <c r="BN4" i="3"/>
  <c r="BM6" i="3"/>
  <c r="BN6" i="3"/>
  <c r="BM8" i="3"/>
  <c r="BN8" i="3"/>
  <c r="BM10" i="3"/>
  <c r="BN10" i="3"/>
  <c r="BM12" i="3"/>
  <c r="BN12" i="3"/>
  <c r="BM14" i="3"/>
  <c r="BN14" i="3"/>
  <c r="BM16" i="3"/>
  <c r="BN16" i="3"/>
  <c r="BM18" i="3"/>
  <c r="BN18" i="3"/>
  <c r="BM20" i="3"/>
  <c r="BN20" i="3"/>
  <c r="BM22" i="3"/>
  <c r="BN22" i="3"/>
  <c r="BM24" i="3"/>
  <c r="BN24" i="3"/>
  <c r="CI24" i="3"/>
  <c r="BM26" i="3"/>
  <c r="BN26" i="3"/>
  <c r="BM28" i="3"/>
  <c r="BN28" i="3"/>
  <c r="BM30" i="3"/>
  <c r="BN30" i="3"/>
  <c r="BM32" i="3"/>
  <c r="BN32" i="3"/>
  <c r="BM34" i="3"/>
  <c r="BN34" i="3"/>
  <c r="BM36" i="3"/>
  <c r="BN36" i="3"/>
  <c r="CI36" i="3"/>
  <c r="BM38" i="3"/>
  <c r="BN38" i="3"/>
  <c r="BM40" i="3"/>
  <c r="BN40" i="3"/>
  <c r="BM42" i="3"/>
  <c r="BN42" i="3"/>
  <c r="BM44" i="3"/>
  <c r="BN44" i="3"/>
  <c r="BM46" i="3"/>
  <c r="BN46" i="3"/>
  <c r="BM48" i="3"/>
  <c r="BN48" i="3"/>
  <c r="CI48" i="3"/>
  <c r="BM50" i="3"/>
  <c r="BN50" i="3"/>
  <c r="BM52" i="3"/>
  <c r="BN52" i="3"/>
  <c r="BM54" i="3"/>
  <c r="BN54" i="3"/>
  <c r="BM56" i="3"/>
  <c r="BN56" i="3"/>
  <c r="BM58" i="3"/>
  <c r="BN58" i="3"/>
  <c r="BM60" i="3"/>
  <c r="BN60" i="3"/>
  <c r="CI60" i="3"/>
  <c r="BM62" i="3"/>
  <c r="BN62" i="3"/>
  <c r="BM64" i="3"/>
  <c r="BN64" i="3"/>
  <c r="BM66" i="3"/>
  <c r="BN66" i="3"/>
  <c r="BM68" i="3"/>
  <c r="BN68" i="3"/>
  <c r="BM70" i="3"/>
  <c r="BN70" i="3"/>
  <c r="BM72" i="3"/>
  <c r="BN72" i="3"/>
  <c r="CI72" i="3"/>
  <c r="BM74" i="3"/>
  <c r="BN74" i="3"/>
  <c r="BM76" i="3"/>
  <c r="BN76" i="3"/>
  <c r="BM78" i="3"/>
  <c r="BN78" i="3"/>
  <c r="BM80" i="3"/>
  <c r="BN80" i="3"/>
  <c r="BM82" i="3"/>
  <c r="BN82" i="3"/>
  <c r="BM84" i="3"/>
  <c r="BN84" i="3"/>
  <c r="CI84" i="3"/>
  <c r="BM86" i="3"/>
  <c r="BN86" i="3"/>
  <c r="BM88" i="3"/>
  <c r="BN88" i="3"/>
  <c r="BM90" i="3"/>
  <c r="BN90" i="3"/>
  <c r="BM92" i="3"/>
  <c r="BN92" i="3"/>
  <c r="BM94" i="3"/>
  <c r="BN94" i="3"/>
  <c r="BM96" i="3"/>
  <c r="BN96" i="3"/>
  <c r="CI96" i="3"/>
  <c r="BM98" i="3"/>
  <c r="BN98" i="3"/>
  <c r="BM100" i="3"/>
  <c r="BN100" i="3"/>
  <c r="BM102" i="3"/>
  <c r="BN102" i="3"/>
  <c r="BM104" i="3"/>
  <c r="BN104" i="3"/>
  <c r="BM106" i="3"/>
  <c r="BN106" i="3"/>
  <c r="BM108" i="3"/>
  <c r="BN108" i="3"/>
  <c r="CI108" i="3"/>
  <c r="BM110" i="3"/>
  <c r="BN110" i="3"/>
  <c r="BM112" i="3"/>
  <c r="BN112" i="3"/>
  <c r="BM114" i="3"/>
  <c r="BN114" i="3"/>
  <c r="BM116" i="3"/>
  <c r="BN116" i="3"/>
  <c r="BM118" i="3"/>
  <c r="BN118" i="3"/>
  <c r="BM120" i="3"/>
  <c r="BN120" i="3"/>
  <c r="CI120" i="3"/>
  <c r="BM122" i="3"/>
  <c r="BN122" i="3"/>
  <c r="BM124" i="3"/>
  <c r="BN124" i="3"/>
  <c r="BM126" i="3"/>
  <c r="BN126" i="3"/>
  <c r="BM128" i="3"/>
  <c r="BN128" i="3"/>
  <c r="BM130" i="3"/>
  <c r="BN130" i="3"/>
  <c r="BM132" i="3"/>
  <c r="BN132" i="3"/>
  <c r="CI132" i="3"/>
  <c r="BM134" i="3"/>
  <c r="BN134" i="3"/>
  <c r="BM136" i="3"/>
  <c r="BN136" i="3"/>
  <c r="BM138" i="3"/>
  <c r="BN138" i="3"/>
  <c r="BM140" i="3"/>
  <c r="BN140" i="3"/>
  <c r="BM142" i="3"/>
  <c r="BN142" i="3"/>
  <c r="BM144" i="3"/>
  <c r="BN144" i="3"/>
  <c r="CI144" i="3"/>
  <c r="BM146" i="3"/>
  <c r="BN146" i="3"/>
  <c r="BM148" i="3"/>
  <c r="BN148" i="3"/>
  <c r="BM150" i="3"/>
  <c r="BN150" i="3"/>
  <c r="BM152" i="3"/>
  <c r="BN152" i="3"/>
  <c r="BM154" i="3"/>
  <c r="BN154" i="3"/>
  <c r="BM156" i="3"/>
  <c r="BN156" i="3"/>
  <c r="CI156" i="3"/>
  <c r="BM158" i="3"/>
  <c r="BN158" i="3"/>
  <c r="BM160" i="3"/>
  <c r="BN160" i="3"/>
  <c r="BM162" i="3"/>
  <c r="BN162" i="3"/>
  <c r="BM164" i="3"/>
  <c r="BN164" i="3"/>
  <c r="BM166" i="3"/>
  <c r="BN166" i="3"/>
  <c r="BM168" i="3"/>
  <c r="BN168" i="3"/>
  <c r="CI168" i="3"/>
  <c r="BM170" i="3"/>
  <c r="BN170" i="3"/>
  <c r="BM172" i="3"/>
  <c r="BN172" i="3"/>
  <c r="BM174" i="3"/>
  <c r="BN174" i="3"/>
  <c r="BM176" i="3"/>
  <c r="BN176" i="3"/>
  <c r="BM178" i="3"/>
  <c r="BN178" i="3"/>
  <c r="BM180" i="3"/>
  <c r="BN180" i="3"/>
  <c r="CI180" i="3"/>
  <c r="BM182" i="3"/>
  <c r="BN182" i="3"/>
  <c r="BM184" i="3"/>
  <c r="BN184" i="3"/>
  <c r="BM186" i="3"/>
  <c r="BN186" i="3"/>
  <c r="BM188" i="3"/>
  <c r="BN188" i="3"/>
  <c r="BM190" i="3"/>
  <c r="BN190" i="3"/>
  <c r="BM192" i="3"/>
  <c r="BN192" i="3"/>
  <c r="CI192" i="3"/>
  <c r="BM194" i="3"/>
  <c r="BN194" i="3"/>
  <c r="BM196" i="3"/>
  <c r="BN196" i="3"/>
  <c r="BM198" i="3"/>
  <c r="BN198" i="3"/>
  <c r="BM200" i="3"/>
  <c r="BN200" i="3"/>
  <c r="BM202" i="3"/>
  <c r="BN202" i="3"/>
  <c r="BM204" i="3"/>
  <c r="BN204" i="3"/>
  <c r="CI204" i="3"/>
  <c r="BM206" i="3"/>
  <c r="BN206" i="3"/>
  <c r="BM208" i="3"/>
  <c r="BN208" i="3"/>
  <c r="BM210" i="3"/>
  <c r="BN210" i="3"/>
  <c r="BM212" i="3"/>
  <c r="BN212" i="3"/>
  <c r="BM214" i="3"/>
  <c r="BN214" i="3"/>
  <c r="BM216" i="3"/>
  <c r="BN216" i="3"/>
  <c r="CI216" i="3"/>
  <c r="BM218" i="3"/>
  <c r="BN218" i="3"/>
  <c r="BM220" i="3"/>
  <c r="BN220" i="3"/>
  <c r="BM222" i="3"/>
  <c r="BN222" i="3"/>
  <c r="BM224" i="3"/>
  <c r="BN224" i="3"/>
  <c r="BM226" i="3"/>
  <c r="BN226" i="3"/>
  <c r="BM228" i="3"/>
  <c r="BN228" i="3"/>
  <c r="CI228" i="3"/>
  <c r="BM230" i="3"/>
  <c r="BN230" i="3"/>
  <c r="BM232" i="3"/>
  <c r="BN232" i="3"/>
  <c r="BM234" i="3"/>
  <c r="BN234" i="3"/>
  <c r="BM236" i="3"/>
  <c r="BN236" i="3"/>
  <c r="BM238" i="3"/>
  <c r="BN238" i="3"/>
  <c r="BM240" i="3"/>
  <c r="BN240" i="3"/>
  <c r="CI240" i="3"/>
  <c r="BM242" i="3"/>
  <c r="BN242" i="3"/>
  <c r="BM244" i="3"/>
  <c r="BN244" i="3"/>
  <c r="BM246" i="3"/>
  <c r="BN246" i="3"/>
  <c r="BM248" i="3"/>
  <c r="BN248" i="3"/>
  <c r="BM250" i="3"/>
  <c r="BN250" i="3"/>
  <c r="BM252" i="3"/>
  <c r="BN252" i="3"/>
  <c r="CI252" i="3"/>
  <c r="BM254" i="3"/>
  <c r="BN254" i="3"/>
  <c r="BM256" i="3"/>
  <c r="BN256" i="3"/>
  <c r="BM258" i="3"/>
  <c r="BN258" i="3"/>
  <c r="BM260" i="3"/>
  <c r="BN260" i="3"/>
  <c r="BM262" i="3"/>
  <c r="BN262" i="3"/>
  <c r="BM264" i="3"/>
  <c r="BN264" i="3"/>
  <c r="CI264" i="3"/>
  <c r="BM266" i="3"/>
  <c r="BN266" i="3"/>
  <c r="BM268" i="3"/>
  <c r="BN268" i="3"/>
  <c r="BM270" i="3"/>
  <c r="BN270" i="3"/>
  <c r="BM272" i="3"/>
  <c r="BN272" i="3"/>
  <c r="BM274" i="3"/>
  <c r="BN274" i="3"/>
  <c r="BM276" i="3"/>
  <c r="BN276" i="3"/>
  <c r="CI276" i="3"/>
  <c r="BM278" i="3"/>
  <c r="BN278" i="3"/>
  <c r="BM280" i="3"/>
  <c r="BN280" i="3"/>
  <c r="BM282" i="3"/>
  <c r="BN282" i="3"/>
  <c r="BM284" i="3"/>
  <c r="BN284" i="3"/>
  <c r="BM286" i="3"/>
  <c r="BN286" i="3"/>
  <c r="BM288" i="3"/>
  <c r="BN288" i="3"/>
  <c r="CI288" i="3"/>
  <c r="BM290" i="3"/>
  <c r="BN290" i="3"/>
  <c r="BM292" i="3"/>
  <c r="BN292" i="3"/>
  <c r="BM294" i="3"/>
  <c r="BN294" i="3"/>
  <c r="BM296" i="3"/>
  <c r="BN296" i="3"/>
  <c r="BM298" i="3"/>
  <c r="BN298" i="3"/>
  <c r="BM300" i="3"/>
  <c r="BN300" i="3"/>
  <c r="CI300" i="3"/>
  <c r="BM302" i="3"/>
  <c r="BN302" i="3"/>
  <c r="BM304" i="3"/>
  <c r="BN304" i="3"/>
  <c r="BM306" i="3"/>
  <c r="BN306" i="3"/>
  <c r="BM308" i="3"/>
  <c r="BN308" i="3"/>
  <c r="BM310" i="3"/>
  <c r="BN310" i="3"/>
  <c r="BM312" i="3"/>
  <c r="BN312" i="3"/>
  <c r="CI312" i="3"/>
  <c r="BM314" i="3"/>
  <c r="BN314" i="3"/>
  <c r="BM316" i="3"/>
  <c r="BN316" i="3"/>
  <c r="BM318" i="3"/>
  <c r="BN318" i="3"/>
  <c r="BM320" i="3"/>
  <c r="BN320" i="3"/>
  <c r="BM322" i="3"/>
  <c r="BN322" i="3"/>
  <c r="BM324" i="3"/>
  <c r="BN324" i="3"/>
  <c r="CI324" i="3"/>
  <c r="BM326" i="3"/>
  <c r="BN326" i="3"/>
  <c r="BM328" i="3"/>
  <c r="BN328" i="3"/>
  <c r="BM330" i="3"/>
  <c r="BN330" i="3"/>
  <c r="BM332" i="3"/>
  <c r="BN332" i="3"/>
  <c r="BM334" i="3"/>
  <c r="BN334" i="3"/>
  <c r="BM336" i="3"/>
  <c r="BN336" i="3"/>
  <c r="CI336" i="3"/>
  <c r="BM338" i="3"/>
  <c r="BN338" i="3"/>
  <c r="BM340" i="3"/>
  <c r="BN340" i="3"/>
  <c r="BM342" i="3"/>
  <c r="BN342" i="3"/>
  <c r="BM344" i="3"/>
  <c r="BN344" i="3"/>
  <c r="BM346" i="3"/>
  <c r="BN346" i="3"/>
  <c r="BM348" i="3"/>
  <c r="BN348" i="3"/>
  <c r="CI348" i="3"/>
  <c r="BM350" i="3"/>
  <c r="BN350" i="3"/>
  <c r="BM352" i="3"/>
  <c r="BN352" i="3"/>
  <c r="BM354" i="3"/>
  <c r="BN354" i="3"/>
  <c r="BM356" i="3"/>
  <c r="BN356" i="3"/>
  <c r="BM358" i="3"/>
  <c r="BN358" i="3"/>
  <c r="BM360" i="3"/>
  <c r="BN360" i="3"/>
  <c r="CI360" i="3"/>
  <c r="BM362" i="3"/>
  <c r="BN362" i="3"/>
  <c r="BM364" i="3"/>
  <c r="BN364" i="3"/>
  <c r="BM366" i="3"/>
  <c r="BN366" i="3"/>
  <c r="BM368" i="3"/>
  <c r="BN368" i="3"/>
  <c r="BM370" i="3"/>
  <c r="BN370" i="3"/>
  <c r="BM372" i="3"/>
  <c r="BN372" i="3"/>
  <c r="CI372" i="3"/>
  <c r="BN2" i="3"/>
  <c r="BK2" i="3"/>
  <c r="BM2" i="3"/>
  <c r="BJ2" i="3"/>
  <c r="BJ4" i="3"/>
  <c r="BK4" i="3"/>
  <c r="BJ6" i="3"/>
  <c r="BK6" i="3"/>
  <c r="BJ8" i="3"/>
  <c r="BK8" i="3"/>
  <c r="BJ10" i="3"/>
  <c r="BK10" i="3"/>
  <c r="BJ12" i="3"/>
  <c r="BK12" i="3"/>
  <c r="BJ14" i="3"/>
  <c r="BK14" i="3"/>
  <c r="BJ16" i="3"/>
  <c r="BK16" i="3"/>
  <c r="BJ18" i="3"/>
  <c r="BK18" i="3"/>
  <c r="BJ20" i="3"/>
  <c r="BK20" i="3"/>
  <c r="BJ22" i="3"/>
  <c r="BK22" i="3"/>
  <c r="BJ24" i="3"/>
  <c r="BK24" i="3"/>
  <c r="CH24" i="3"/>
  <c r="BJ26" i="3"/>
  <c r="BK26" i="3"/>
  <c r="BJ28" i="3"/>
  <c r="BK28" i="3"/>
  <c r="BJ30" i="3"/>
  <c r="BK30" i="3"/>
  <c r="BJ32" i="3"/>
  <c r="BK32" i="3"/>
  <c r="BJ34" i="3"/>
  <c r="BK34" i="3"/>
  <c r="BJ36" i="3"/>
  <c r="BK36" i="3"/>
  <c r="CH36" i="3"/>
  <c r="BJ38" i="3"/>
  <c r="BK38" i="3"/>
  <c r="BJ40" i="3"/>
  <c r="BK40" i="3"/>
  <c r="BJ42" i="3"/>
  <c r="BK42" i="3"/>
  <c r="BJ44" i="3"/>
  <c r="BK44" i="3"/>
  <c r="BJ46" i="3"/>
  <c r="BK46" i="3"/>
  <c r="BJ48" i="3"/>
  <c r="BK48" i="3"/>
  <c r="CH48" i="3"/>
  <c r="BJ50" i="3"/>
  <c r="BK50" i="3"/>
  <c r="BJ52" i="3"/>
  <c r="BK52" i="3"/>
  <c r="BJ54" i="3"/>
  <c r="BK54" i="3"/>
  <c r="BJ56" i="3"/>
  <c r="BK56" i="3"/>
  <c r="BJ58" i="3"/>
  <c r="BK58" i="3"/>
  <c r="BJ60" i="3"/>
  <c r="BK60" i="3"/>
  <c r="CH60" i="3"/>
  <c r="BJ62" i="3"/>
  <c r="BK62" i="3"/>
  <c r="BJ64" i="3"/>
  <c r="BK64" i="3"/>
  <c r="BJ66" i="3"/>
  <c r="BK66" i="3"/>
  <c r="BJ68" i="3"/>
  <c r="BK68" i="3"/>
  <c r="BJ70" i="3"/>
  <c r="BK70" i="3"/>
  <c r="BJ72" i="3"/>
  <c r="BK72" i="3"/>
  <c r="CH72" i="3"/>
  <c r="BJ74" i="3"/>
  <c r="BK74" i="3"/>
  <c r="BJ76" i="3"/>
  <c r="BK76" i="3"/>
  <c r="BJ78" i="3"/>
  <c r="BK78" i="3"/>
  <c r="BJ80" i="3"/>
  <c r="BK80" i="3"/>
  <c r="BJ82" i="3"/>
  <c r="BK82" i="3"/>
  <c r="BJ84" i="3"/>
  <c r="BK84" i="3"/>
  <c r="CH84" i="3"/>
  <c r="BJ86" i="3"/>
  <c r="BK86" i="3"/>
  <c r="BJ88" i="3"/>
  <c r="BK88" i="3"/>
  <c r="BJ90" i="3"/>
  <c r="BK90" i="3"/>
  <c r="BJ92" i="3"/>
  <c r="BK92" i="3"/>
  <c r="BJ94" i="3"/>
  <c r="BK94" i="3"/>
  <c r="BJ96" i="3"/>
  <c r="BK96" i="3"/>
  <c r="CH96" i="3"/>
  <c r="BJ98" i="3"/>
  <c r="BK98" i="3"/>
  <c r="BJ100" i="3"/>
  <c r="BK100" i="3"/>
  <c r="BJ102" i="3"/>
  <c r="BK102" i="3"/>
  <c r="BJ104" i="3"/>
  <c r="BK104" i="3"/>
  <c r="BJ106" i="3"/>
  <c r="BK106" i="3"/>
  <c r="BJ108" i="3"/>
  <c r="BK108" i="3"/>
  <c r="CH108" i="3"/>
  <c r="BJ110" i="3"/>
  <c r="BK110" i="3"/>
  <c r="BJ112" i="3"/>
  <c r="BK112" i="3"/>
  <c r="BJ114" i="3"/>
  <c r="BK114" i="3"/>
  <c r="BJ116" i="3"/>
  <c r="BK116" i="3"/>
  <c r="BJ118" i="3"/>
  <c r="BK118" i="3"/>
  <c r="BJ120" i="3"/>
  <c r="BK120" i="3"/>
  <c r="CH120" i="3"/>
  <c r="BJ122" i="3"/>
  <c r="BK122" i="3"/>
  <c r="BJ124" i="3"/>
  <c r="BK124" i="3"/>
  <c r="BJ126" i="3"/>
  <c r="BK126" i="3"/>
  <c r="BJ128" i="3"/>
  <c r="BK128" i="3"/>
  <c r="BJ130" i="3"/>
  <c r="BK130" i="3"/>
  <c r="BJ132" i="3"/>
  <c r="BK132" i="3"/>
  <c r="CH132" i="3"/>
  <c r="BJ134" i="3"/>
  <c r="BK134" i="3"/>
  <c r="BJ136" i="3"/>
  <c r="BK136" i="3"/>
  <c r="BJ138" i="3"/>
  <c r="BK138" i="3"/>
  <c r="BJ140" i="3"/>
  <c r="BK140" i="3"/>
  <c r="BJ142" i="3"/>
  <c r="BK142" i="3"/>
  <c r="BJ144" i="3"/>
  <c r="BK144" i="3"/>
  <c r="CH144" i="3"/>
  <c r="BJ146" i="3"/>
  <c r="BK146" i="3"/>
  <c r="BJ148" i="3"/>
  <c r="BK148" i="3"/>
  <c r="BJ150" i="3"/>
  <c r="BK150" i="3"/>
  <c r="BJ152" i="3"/>
  <c r="BK152" i="3"/>
  <c r="BJ154" i="3"/>
  <c r="BK154" i="3"/>
  <c r="BJ156" i="3"/>
  <c r="BK156" i="3"/>
  <c r="CH156" i="3"/>
  <c r="BJ158" i="3"/>
  <c r="BK158" i="3"/>
  <c r="BJ160" i="3"/>
  <c r="BK160" i="3"/>
  <c r="BJ162" i="3"/>
  <c r="BK162" i="3"/>
  <c r="BJ164" i="3"/>
  <c r="BK164" i="3"/>
  <c r="BJ166" i="3"/>
  <c r="BK166" i="3"/>
  <c r="BJ168" i="3"/>
  <c r="BK168" i="3"/>
  <c r="CH168" i="3"/>
  <c r="BJ170" i="3"/>
  <c r="BK170" i="3"/>
  <c r="BJ172" i="3"/>
  <c r="BK172" i="3"/>
  <c r="BJ174" i="3"/>
  <c r="BK174" i="3"/>
  <c r="BJ176" i="3"/>
  <c r="BK176" i="3"/>
  <c r="BJ178" i="3"/>
  <c r="BK178" i="3"/>
  <c r="BJ180" i="3"/>
  <c r="BK180" i="3"/>
  <c r="CH180" i="3"/>
  <c r="BJ182" i="3"/>
  <c r="BK182" i="3"/>
  <c r="BJ184" i="3"/>
  <c r="BK184" i="3"/>
  <c r="BJ186" i="3"/>
  <c r="BK186" i="3"/>
  <c r="BJ188" i="3"/>
  <c r="BK188" i="3"/>
  <c r="BJ190" i="3"/>
  <c r="BK190" i="3"/>
  <c r="BJ192" i="3"/>
  <c r="BK192" i="3"/>
  <c r="CH192" i="3"/>
  <c r="BJ194" i="3"/>
  <c r="BK194" i="3"/>
  <c r="BJ196" i="3"/>
  <c r="BK196" i="3"/>
  <c r="BJ198" i="3"/>
  <c r="BK198" i="3"/>
  <c r="BJ200" i="3"/>
  <c r="BK200" i="3"/>
  <c r="BJ202" i="3"/>
  <c r="BK202" i="3"/>
  <c r="BJ204" i="3"/>
  <c r="BK204" i="3"/>
  <c r="CH204" i="3"/>
  <c r="BJ206" i="3"/>
  <c r="BK206" i="3"/>
  <c r="BJ208" i="3"/>
  <c r="BK208" i="3"/>
  <c r="BJ210" i="3"/>
  <c r="BK210" i="3"/>
  <c r="BJ212" i="3"/>
  <c r="BK212" i="3"/>
  <c r="BJ214" i="3"/>
  <c r="BK214" i="3"/>
  <c r="BJ216" i="3"/>
  <c r="BK216" i="3"/>
  <c r="CH216" i="3"/>
  <c r="BJ218" i="3"/>
  <c r="BK218" i="3"/>
  <c r="BJ220" i="3"/>
  <c r="BK220" i="3"/>
  <c r="BJ222" i="3"/>
  <c r="BK222" i="3"/>
  <c r="BJ224" i="3"/>
  <c r="BK224" i="3"/>
  <c r="BJ226" i="3"/>
  <c r="BK226" i="3"/>
  <c r="BJ228" i="3"/>
  <c r="BK228" i="3"/>
  <c r="CH228" i="3"/>
  <c r="BJ230" i="3"/>
  <c r="BK230" i="3"/>
  <c r="BJ232" i="3"/>
  <c r="BK232" i="3"/>
  <c r="BJ234" i="3"/>
  <c r="BK234" i="3"/>
  <c r="BJ236" i="3"/>
  <c r="BK236" i="3"/>
  <c r="BJ238" i="3"/>
  <c r="BK238" i="3"/>
  <c r="BJ240" i="3"/>
  <c r="BK240" i="3"/>
  <c r="CH240" i="3"/>
  <c r="BJ242" i="3"/>
  <c r="BK242" i="3"/>
  <c r="BJ244" i="3"/>
  <c r="BK244" i="3"/>
  <c r="BJ246" i="3"/>
  <c r="BK246" i="3"/>
  <c r="BJ248" i="3"/>
  <c r="BK248" i="3"/>
  <c r="BJ250" i="3"/>
  <c r="BK250" i="3"/>
  <c r="BJ252" i="3"/>
  <c r="BK252" i="3"/>
  <c r="CH252" i="3"/>
  <c r="BJ254" i="3"/>
  <c r="BK254" i="3"/>
  <c r="BJ256" i="3"/>
  <c r="BK256" i="3"/>
  <c r="BJ258" i="3"/>
  <c r="BK258" i="3"/>
  <c r="BJ260" i="3"/>
  <c r="BK260" i="3"/>
  <c r="BJ262" i="3"/>
  <c r="BK262" i="3"/>
  <c r="BJ264" i="3"/>
  <c r="BK264" i="3"/>
  <c r="CH264" i="3"/>
  <c r="BJ266" i="3"/>
  <c r="BK266" i="3"/>
  <c r="BJ268" i="3"/>
  <c r="BK268" i="3"/>
  <c r="BJ270" i="3"/>
  <c r="BK270" i="3"/>
  <c r="BJ272" i="3"/>
  <c r="BK272" i="3"/>
  <c r="BJ274" i="3"/>
  <c r="BK274" i="3"/>
  <c r="BJ276" i="3"/>
  <c r="BK276" i="3"/>
  <c r="CH276" i="3"/>
  <c r="BJ278" i="3"/>
  <c r="BK278" i="3"/>
  <c r="BJ280" i="3"/>
  <c r="BK280" i="3"/>
  <c r="BJ282" i="3"/>
  <c r="BK282" i="3"/>
  <c r="BJ284" i="3"/>
  <c r="BK284" i="3"/>
  <c r="BJ286" i="3"/>
  <c r="BK286" i="3"/>
  <c r="BJ288" i="3"/>
  <c r="BK288" i="3"/>
  <c r="CH288" i="3"/>
  <c r="BJ290" i="3"/>
  <c r="BK290" i="3"/>
  <c r="BJ292" i="3"/>
  <c r="BK292" i="3"/>
  <c r="BJ294" i="3"/>
  <c r="BK294" i="3"/>
  <c r="BJ296" i="3"/>
  <c r="BK296" i="3"/>
  <c r="BJ298" i="3"/>
  <c r="BK298" i="3"/>
  <c r="BJ300" i="3"/>
  <c r="BK300" i="3"/>
  <c r="CH300" i="3"/>
  <c r="BJ302" i="3"/>
  <c r="BK302" i="3"/>
  <c r="BJ304" i="3"/>
  <c r="BK304" i="3"/>
  <c r="BJ306" i="3"/>
  <c r="BK306" i="3"/>
  <c r="BJ308" i="3"/>
  <c r="BK308" i="3"/>
  <c r="BJ310" i="3"/>
  <c r="BK310" i="3"/>
  <c r="BJ312" i="3"/>
  <c r="BK312" i="3"/>
  <c r="CH312" i="3"/>
  <c r="BJ314" i="3"/>
  <c r="BK314" i="3"/>
  <c r="BJ316" i="3"/>
  <c r="BK316" i="3"/>
  <c r="BJ318" i="3"/>
  <c r="BK318" i="3"/>
  <c r="BJ320" i="3"/>
  <c r="BK320" i="3"/>
  <c r="BJ322" i="3"/>
  <c r="BK322" i="3"/>
  <c r="BJ324" i="3"/>
  <c r="BK324" i="3"/>
  <c r="CH324" i="3"/>
  <c r="BJ326" i="3"/>
  <c r="BK326" i="3"/>
  <c r="BJ328" i="3"/>
  <c r="BK328" i="3"/>
  <c r="BJ330" i="3"/>
  <c r="BK330" i="3"/>
  <c r="BJ332" i="3"/>
  <c r="BK332" i="3"/>
  <c r="BJ334" i="3"/>
  <c r="BK334" i="3"/>
  <c r="BJ336" i="3"/>
  <c r="BK336" i="3"/>
  <c r="CH336" i="3"/>
  <c r="BJ338" i="3"/>
  <c r="BK338" i="3"/>
  <c r="BJ340" i="3"/>
  <c r="BK340" i="3"/>
  <c r="BJ342" i="3"/>
  <c r="BK342" i="3"/>
  <c r="BJ344" i="3"/>
  <c r="BK344" i="3"/>
  <c r="BJ346" i="3"/>
  <c r="BK346" i="3"/>
  <c r="BJ348" i="3"/>
  <c r="BK348" i="3"/>
  <c r="CH348" i="3"/>
  <c r="BJ350" i="3"/>
  <c r="BK350" i="3"/>
  <c r="BJ352" i="3"/>
  <c r="BK352" i="3"/>
  <c r="BJ354" i="3"/>
  <c r="BK354" i="3"/>
  <c r="BJ356" i="3"/>
  <c r="BK356" i="3"/>
  <c r="BJ358" i="3"/>
  <c r="BK358" i="3"/>
  <c r="BJ360" i="3"/>
  <c r="BK360" i="3"/>
  <c r="CH360" i="3"/>
  <c r="BJ362" i="3"/>
  <c r="BK362" i="3"/>
  <c r="BJ364" i="3"/>
  <c r="BK364" i="3"/>
  <c r="BJ366" i="3"/>
  <c r="BK366" i="3"/>
  <c r="BJ368" i="3"/>
  <c r="BK368" i="3"/>
  <c r="BJ370" i="3"/>
  <c r="BK370" i="3"/>
  <c r="BJ372" i="3"/>
  <c r="BK372" i="3"/>
  <c r="CH372" i="3"/>
  <c r="BH2" i="3"/>
  <c r="BG2" i="3"/>
  <c r="BG4" i="3"/>
  <c r="BH4" i="3"/>
  <c r="BG6" i="3"/>
  <c r="BH6" i="3"/>
  <c r="BG8" i="3"/>
  <c r="BH8" i="3"/>
  <c r="BG10" i="3"/>
  <c r="BH10" i="3"/>
  <c r="BG12" i="3"/>
  <c r="BH12" i="3"/>
  <c r="BG14" i="3"/>
  <c r="BH14" i="3"/>
  <c r="BG16" i="3"/>
  <c r="BH16" i="3"/>
  <c r="BG18" i="3"/>
  <c r="BH18" i="3"/>
  <c r="BG20" i="3"/>
  <c r="BH20" i="3"/>
  <c r="BG22" i="3"/>
  <c r="BH22" i="3"/>
  <c r="BG24" i="3"/>
  <c r="BH24" i="3"/>
  <c r="CG24" i="3"/>
  <c r="BG26" i="3"/>
  <c r="BH26" i="3"/>
  <c r="BG28" i="3"/>
  <c r="BH28" i="3"/>
  <c r="BG30" i="3"/>
  <c r="BH30" i="3"/>
  <c r="BG32" i="3"/>
  <c r="BH32" i="3"/>
  <c r="BG34" i="3"/>
  <c r="BH34" i="3"/>
  <c r="BG36" i="3"/>
  <c r="BH36" i="3"/>
  <c r="CG36" i="3"/>
  <c r="BG38" i="3"/>
  <c r="BH38" i="3"/>
  <c r="BG40" i="3"/>
  <c r="BH40" i="3"/>
  <c r="BG42" i="3"/>
  <c r="BH42" i="3"/>
  <c r="BG44" i="3"/>
  <c r="BH44" i="3"/>
  <c r="BG46" i="3"/>
  <c r="BH46" i="3"/>
  <c r="BG48" i="3"/>
  <c r="BH48" i="3"/>
  <c r="CG48" i="3"/>
  <c r="BG50" i="3"/>
  <c r="BH50" i="3"/>
  <c r="BG52" i="3"/>
  <c r="BH52" i="3"/>
  <c r="BG54" i="3"/>
  <c r="BH54" i="3"/>
  <c r="BG56" i="3"/>
  <c r="BH56" i="3"/>
  <c r="BG58" i="3"/>
  <c r="BH58" i="3"/>
  <c r="BG60" i="3"/>
  <c r="BH60" i="3"/>
  <c r="CG60" i="3"/>
  <c r="BG62" i="3"/>
  <c r="BH62" i="3"/>
  <c r="BG64" i="3"/>
  <c r="BH64" i="3"/>
  <c r="BG66" i="3"/>
  <c r="BH66" i="3"/>
  <c r="BG68" i="3"/>
  <c r="BH68" i="3"/>
  <c r="BG70" i="3"/>
  <c r="BH70" i="3"/>
  <c r="BG72" i="3"/>
  <c r="BH72" i="3"/>
  <c r="CG72" i="3"/>
  <c r="BG74" i="3"/>
  <c r="BH74" i="3"/>
  <c r="BG76" i="3"/>
  <c r="BH76" i="3"/>
  <c r="BG78" i="3"/>
  <c r="BH78" i="3"/>
  <c r="BG80" i="3"/>
  <c r="BH80" i="3"/>
  <c r="BG82" i="3"/>
  <c r="BH82" i="3"/>
  <c r="BG84" i="3"/>
  <c r="BH84" i="3"/>
  <c r="CG84" i="3"/>
  <c r="BG86" i="3"/>
  <c r="BH86" i="3"/>
  <c r="BG88" i="3"/>
  <c r="BH88" i="3"/>
  <c r="BG90" i="3"/>
  <c r="BH90" i="3"/>
  <c r="BG92" i="3"/>
  <c r="BH92" i="3"/>
  <c r="BG94" i="3"/>
  <c r="BH94" i="3"/>
  <c r="BG96" i="3"/>
  <c r="BH96" i="3"/>
  <c r="CG96" i="3"/>
  <c r="BG98" i="3"/>
  <c r="BH98" i="3"/>
  <c r="BG100" i="3"/>
  <c r="BH100" i="3"/>
  <c r="BG102" i="3"/>
  <c r="BH102" i="3"/>
  <c r="BG104" i="3"/>
  <c r="BH104" i="3"/>
  <c r="BG106" i="3"/>
  <c r="BH106" i="3"/>
  <c r="BG108" i="3"/>
  <c r="BH108" i="3"/>
  <c r="CG108" i="3"/>
  <c r="BG110" i="3"/>
  <c r="BH110" i="3"/>
  <c r="BG112" i="3"/>
  <c r="BH112" i="3"/>
  <c r="BG114" i="3"/>
  <c r="BH114" i="3"/>
  <c r="BG116" i="3"/>
  <c r="BH116" i="3"/>
  <c r="BG118" i="3"/>
  <c r="BH118" i="3"/>
  <c r="BG120" i="3"/>
  <c r="BH120" i="3"/>
  <c r="CG120" i="3"/>
  <c r="BG122" i="3"/>
  <c r="BH122" i="3"/>
  <c r="BG124" i="3"/>
  <c r="BH124" i="3"/>
  <c r="BG126" i="3"/>
  <c r="BH126" i="3"/>
  <c r="BG128" i="3"/>
  <c r="BH128" i="3"/>
  <c r="BG130" i="3"/>
  <c r="BH130" i="3"/>
  <c r="BG132" i="3"/>
  <c r="BH132" i="3"/>
  <c r="CG132" i="3"/>
  <c r="BG134" i="3"/>
  <c r="BH134" i="3"/>
  <c r="BG136" i="3"/>
  <c r="BH136" i="3"/>
  <c r="BG138" i="3"/>
  <c r="BH138" i="3"/>
  <c r="BG140" i="3"/>
  <c r="BH140" i="3"/>
  <c r="BG142" i="3"/>
  <c r="BH142" i="3"/>
  <c r="BG144" i="3"/>
  <c r="BH144" i="3"/>
  <c r="CG144" i="3"/>
  <c r="BG146" i="3"/>
  <c r="BH146" i="3"/>
  <c r="BG148" i="3"/>
  <c r="BH148" i="3"/>
  <c r="BG150" i="3"/>
  <c r="BH150" i="3"/>
  <c r="BG152" i="3"/>
  <c r="BH152" i="3"/>
  <c r="BG154" i="3"/>
  <c r="BH154" i="3"/>
  <c r="BG156" i="3"/>
  <c r="BH156" i="3"/>
  <c r="CG156" i="3"/>
  <c r="BG158" i="3"/>
  <c r="BH158" i="3"/>
  <c r="BG160" i="3"/>
  <c r="BH160" i="3"/>
  <c r="BG162" i="3"/>
  <c r="BH162" i="3"/>
  <c r="BG164" i="3"/>
  <c r="BH164" i="3"/>
  <c r="BG166" i="3"/>
  <c r="BH166" i="3"/>
  <c r="BG168" i="3"/>
  <c r="BH168" i="3"/>
  <c r="CG168" i="3"/>
  <c r="BG170" i="3"/>
  <c r="BH170" i="3"/>
  <c r="BG172" i="3"/>
  <c r="BH172" i="3"/>
  <c r="BG174" i="3"/>
  <c r="BH174" i="3"/>
  <c r="BG176" i="3"/>
  <c r="BH176" i="3"/>
  <c r="BG178" i="3"/>
  <c r="BH178" i="3"/>
  <c r="BG180" i="3"/>
  <c r="BH180" i="3"/>
  <c r="CG180" i="3"/>
  <c r="BG182" i="3"/>
  <c r="BH182" i="3"/>
  <c r="BG184" i="3"/>
  <c r="BH184" i="3"/>
  <c r="BG186" i="3"/>
  <c r="BH186" i="3"/>
  <c r="BG188" i="3"/>
  <c r="BH188" i="3"/>
  <c r="BG190" i="3"/>
  <c r="BH190" i="3"/>
  <c r="BG192" i="3"/>
  <c r="BH192" i="3"/>
  <c r="CG192" i="3"/>
  <c r="BG194" i="3"/>
  <c r="BH194" i="3"/>
  <c r="BG196" i="3"/>
  <c r="BH196" i="3"/>
  <c r="BG198" i="3"/>
  <c r="BH198" i="3"/>
  <c r="BG200" i="3"/>
  <c r="BH200" i="3"/>
  <c r="BG202" i="3"/>
  <c r="BH202" i="3"/>
  <c r="BG204" i="3"/>
  <c r="BH204" i="3"/>
  <c r="CG204" i="3"/>
  <c r="BG206" i="3"/>
  <c r="BH206" i="3"/>
  <c r="BG208" i="3"/>
  <c r="BH208" i="3"/>
  <c r="BG210" i="3"/>
  <c r="BH210" i="3"/>
  <c r="BG212" i="3"/>
  <c r="BH212" i="3"/>
  <c r="BG214" i="3"/>
  <c r="BH214" i="3"/>
  <c r="BG216" i="3"/>
  <c r="BH216" i="3"/>
  <c r="CG216" i="3"/>
  <c r="BG218" i="3"/>
  <c r="BH218" i="3"/>
  <c r="BG220" i="3"/>
  <c r="BH220" i="3"/>
  <c r="BG222" i="3"/>
  <c r="BH222" i="3"/>
  <c r="BG224" i="3"/>
  <c r="BH224" i="3"/>
  <c r="BG226" i="3"/>
  <c r="BH226" i="3"/>
  <c r="BG228" i="3"/>
  <c r="BH228" i="3"/>
  <c r="CG228" i="3"/>
  <c r="BG230" i="3"/>
  <c r="BH230" i="3"/>
  <c r="BG232" i="3"/>
  <c r="BH232" i="3"/>
  <c r="BG234" i="3"/>
  <c r="BH234" i="3"/>
  <c r="BG236" i="3"/>
  <c r="BH236" i="3"/>
  <c r="BG238" i="3"/>
  <c r="BH238" i="3"/>
  <c r="BG240" i="3"/>
  <c r="BH240" i="3"/>
  <c r="CG240" i="3"/>
  <c r="BG242" i="3"/>
  <c r="BH242" i="3"/>
  <c r="BG244" i="3"/>
  <c r="BH244" i="3"/>
  <c r="BG246" i="3"/>
  <c r="BH246" i="3"/>
  <c r="BG248" i="3"/>
  <c r="BH248" i="3"/>
  <c r="BG250" i="3"/>
  <c r="BH250" i="3"/>
  <c r="BG252" i="3"/>
  <c r="BH252" i="3"/>
  <c r="CG252" i="3"/>
  <c r="BG254" i="3"/>
  <c r="BH254" i="3"/>
  <c r="BG256" i="3"/>
  <c r="BH256" i="3"/>
  <c r="BG258" i="3"/>
  <c r="BH258" i="3"/>
  <c r="BG260" i="3"/>
  <c r="BH260" i="3"/>
  <c r="BG262" i="3"/>
  <c r="BH262" i="3"/>
  <c r="BG264" i="3"/>
  <c r="BH264" i="3"/>
  <c r="CG264" i="3"/>
  <c r="BG266" i="3"/>
  <c r="BH266" i="3"/>
  <c r="BG268" i="3"/>
  <c r="BH268" i="3"/>
  <c r="BG270" i="3"/>
  <c r="BH270" i="3"/>
  <c r="BG272" i="3"/>
  <c r="BH272" i="3"/>
  <c r="BG274" i="3"/>
  <c r="BH274" i="3"/>
  <c r="BG276" i="3"/>
  <c r="BH276" i="3"/>
  <c r="CG276" i="3"/>
  <c r="BG278" i="3"/>
  <c r="BH278" i="3"/>
  <c r="BG280" i="3"/>
  <c r="BH280" i="3"/>
  <c r="BG282" i="3"/>
  <c r="BH282" i="3"/>
  <c r="BG284" i="3"/>
  <c r="BH284" i="3"/>
  <c r="BG286" i="3"/>
  <c r="BH286" i="3"/>
  <c r="BG288" i="3"/>
  <c r="BH288" i="3"/>
  <c r="CG288" i="3"/>
  <c r="BG290" i="3"/>
  <c r="BH290" i="3"/>
  <c r="BG292" i="3"/>
  <c r="BH292" i="3"/>
  <c r="BG294" i="3"/>
  <c r="BH294" i="3"/>
  <c r="BG296" i="3"/>
  <c r="BH296" i="3"/>
  <c r="BG298" i="3"/>
  <c r="BH298" i="3"/>
  <c r="BG300" i="3"/>
  <c r="BH300" i="3"/>
  <c r="CG300" i="3"/>
  <c r="BG302" i="3"/>
  <c r="BH302" i="3"/>
  <c r="BG304" i="3"/>
  <c r="BH304" i="3"/>
  <c r="BG306" i="3"/>
  <c r="BH306" i="3"/>
  <c r="BG308" i="3"/>
  <c r="BH308" i="3"/>
  <c r="BG310" i="3"/>
  <c r="BH310" i="3"/>
  <c r="BG312" i="3"/>
  <c r="BH312" i="3"/>
  <c r="CG312" i="3"/>
  <c r="BG314" i="3"/>
  <c r="BH314" i="3"/>
  <c r="BG316" i="3"/>
  <c r="BH316" i="3"/>
  <c r="BG318" i="3"/>
  <c r="BH318" i="3"/>
  <c r="BG320" i="3"/>
  <c r="BH320" i="3"/>
  <c r="BG322" i="3"/>
  <c r="BH322" i="3"/>
  <c r="BG324" i="3"/>
  <c r="BH324" i="3"/>
  <c r="CG324" i="3"/>
  <c r="BG326" i="3"/>
  <c r="BH326" i="3"/>
  <c r="BG328" i="3"/>
  <c r="BH328" i="3"/>
  <c r="BG330" i="3"/>
  <c r="BH330" i="3"/>
  <c r="BG332" i="3"/>
  <c r="BH332" i="3"/>
  <c r="BG334" i="3"/>
  <c r="BH334" i="3"/>
  <c r="BG336" i="3"/>
  <c r="BH336" i="3"/>
  <c r="CG336" i="3"/>
  <c r="BG338" i="3"/>
  <c r="BH338" i="3"/>
  <c r="BG340" i="3"/>
  <c r="BH340" i="3"/>
  <c r="BG342" i="3"/>
  <c r="BH342" i="3"/>
  <c r="BG344" i="3"/>
  <c r="BH344" i="3"/>
  <c r="BG346" i="3"/>
  <c r="BH346" i="3"/>
  <c r="BG348" i="3"/>
  <c r="BH348" i="3"/>
  <c r="CG348" i="3"/>
  <c r="BG350" i="3"/>
  <c r="BH350" i="3"/>
  <c r="BG352" i="3"/>
  <c r="BH352" i="3"/>
  <c r="BG354" i="3"/>
  <c r="BH354" i="3"/>
  <c r="BG356" i="3"/>
  <c r="BH356" i="3"/>
  <c r="BG358" i="3"/>
  <c r="BH358" i="3"/>
  <c r="BG360" i="3"/>
  <c r="BH360" i="3"/>
  <c r="CG360" i="3"/>
  <c r="BG362" i="3"/>
  <c r="BH362" i="3"/>
  <c r="BG364" i="3"/>
  <c r="BH364" i="3"/>
  <c r="BG366" i="3"/>
  <c r="BH366" i="3"/>
  <c r="BG368" i="3"/>
  <c r="BH368" i="3"/>
  <c r="BG370" i="3"/>
  <c r="BH370" i="3"/>
  <c r="BG372" i="3"/>
  <c r="BH372" i="3"/>
  <c r="CG372" i="3"/>
  <c r="BE2" i="3"/>
  <c r="BD2" i="3"/>
  <c r="BD4" i="3"/>
  <c r="BE4" i="3"/>
  <c r="BD6" i="3"/>
  <c r="BE6" i="3"/>
  <c r="BD8" i="3"/>
  <c r="BE8" i="3"/>
  <c r="BD10" i="3"/>
  <c r="BE10" i="3"/>
  <c r="BD12" i="3"/>
  <c r="BE12" i="3"/>
  <c r="BD14" i="3"/>
  <c r="BE14" i="3"/>
  <c r="BD16" i="3"/>
  <c r="BE16" i="3"/>
  <c r="BD18" i="3"/>
  <c r="BE18" i="3"/>
  <c r="BD20" i="3"/>
  <c r="BE20" i="3"/>
  <c r="BD22" i="3"/>
  <c r="BE22" i="3"/>
  <c r="BD24" i="3"/>
  <c r="BE24" i="3"/>
  <c r="CF24" i="3"/>
  <c r="BD26" i="3"/>
  <c r="BE26" i="3"/>
  <c r="BD28" i="3"/>
  <c r="BE28" i="3"/>
  <c r="BD30" i="3"/>
  <c r="BE30" i="3"/>
  <c r="BD32" i="3"/>
  <c r="BE32" i="3"/>
  <c r="BD34" i="3"/>
  <c r="BE34" i="3"/>
  <c r="BD36" i="3"/>
  <c r="BE36" i="3"/>
  <c r="CF36" i="3"/>
  <c r="BD38" i="3"/>
  <c r="BE38" i="3"/>
  <c r="BD40" i="3"/>
  <c r="BE40" i="3"/>
  <c r="BD42" i="3"/>
  <c r="BE42" i="3"/>
  <c r="BD44" i="3"/>
  <c r="BE44" i="3"/>
  <c r="BD46" i="3"/>
  <c r="BE46" i="3"/>
  <c r="BD48" i="3"/>
  <c r="BE48" i="3"/>
  <c r="CF48" i="3"/>
  <c r="BD50" i="3"/>
  <c r="BE50" i="3"/>
  <c r="BD52" i="3"/>
  <c r="BE52" i="3"/>
  <c r="BD54" i="3"/>
  <c r="BE54" i="3"/>
  <c r="BD56" i="3"/>
  <c r="BE56" i="3"/>
  <c r="BD58" i="3"/>
  <c r="BE58" i="3"/>
  <c r="BD60" i="3"/>
  <c r="BE60" i="3"/>
  <c r="CF60" i="3"/>
  <c r="BD62" i="3"/>
  <c r="BE62" i="3"/>
  <c r="BD64" i="3"/>
  <c r="BE64" i="3"/>
  <c r="BD66" i="3"/>
  <c r="BE66" i="3"/>
  <c r="BD68" i="3"/>
  <c r="BE68" i="3"/>
  <c r="BD70" i="3"/>
  <c r="BE70" i="3"/>
  <c r="BD72" i="3"/>
  <c r="BE72" i="3"/>
  <c r="CF72" i="3"/>
  <c r="BD74" i="3"/>
  <c r="BE74" i="3"/>
  <c r="BD76" i="3"/>
  <c r="BE76" i="3"/>
  <c r="BD78" i="3"/>
  <c r="BE78" i="3"/>
  <c r="BD80" i="3"/>
  <c r="BE80" i="3"/>
  <c r="BD82" i="3"/>
  <c r="BE82" i="3"/>
  <c r="BD84" i="3"/>
  <c r="BE84" i="3"/>
  <c r="CF84" i="3"/>
  <c r="BD86" i="3"/>
  <c r="BE86" i="3"/>
  <c r="BD88" i="3"/>
  <c r="BE88" i="3"/>
  <c r="BD90" i="3"/>
  <c r="BE90" i="3"/>
  <c r="BD92" i="3"/>
  <c r="BE92" i="3"/>
  <c r="BD94" i="3"/>
  <c r="BE94" i="3"/>
  <c r="BD96" i="3"/>
  <c r="BE96" i="3"/>
  <c r="CF96" i="3"/>
  <c r="BD98" i="3"/>
  <c r="BE98" i="3"/>
  <c r="BD100" i="3"/>
  <c r="BE100" i="3"/>
  <c r="BD102" i="3"/>
  <c r="BE102" i="3"/>
  <c r="BD104" i="3"/>
  <c r="BE104" i="3"/>
  <c r="BD106" i="3"/>
  <c r="BE106" i="3"/>
  <c r="BD108" i="3"/>
  <c r="BE108" i="3"/>
  <c r="CF108" i="3"/>
  <c r="BD110" i="3"/>
  <c r="BE110" i="3"/>
  <c r="BD112" i="3"/>
  <c r="BE112" i="3"/>
  <c r="BD114" i="3"/>
  <c r="BE114" i="3"/>
  <c r="BD116" i="3"/>
  <c r="BE116" i="3"/>
  <c r="BD118" i="3"/>
  <c r="BE118" i="3"/>
  <c r="BD120" i="3"/>
  <c r="BE120" i="3"/>
  <c r="CF120" i="3"/>
  <c r="BD122" i="3"/>
  <c r="BE122" i="3"/>
  <c r="BD124" i="3"/>
  <c r="BE124" i="3"/>
  <c r="BD126" i="3"/>
  <c r="BE126" i="3"/>
  <c r="BD128" i="3"/>
  <c r="BE128" i="3"/>
  <c r="BD130" i="3"/>
  <c r="BE130" i="3"/>
  <c r="BD132" i="3"/>
  <c r="BE132" i="3"/>
  <c r="CF132" i="3"/>
  <c r="BD134" i="3"/>
  <c r="BE134" i="3"/>
  <c r="BD136" i="3"/>
  <c r="BE136" i="3"/>
  <c r="BD138" i="3"/>
  <c r="BE138" i="3"/>
  <c r="BD140" i="3"/>
  <c r="BE140" i="3"/>
  <c r="BD142" i="3"/>
  <c r="BE142" i="3"/>
  <c r="BD144" i="3"/>
  <c r="BE144" i="3"/>
  <c r="CF144" i="3"/>
  <c r="BD146" i="3"/>
  <c r="BE146" i="3"/>
  <c r="BD148" i="3"/>
  <c r="BE148" i="3"/>
  <c r="BD150" i="3"/>
  <c r="BE150" i="3"/>
  <c r="BD152" i="3"/>
  <c r="BE152" i="3"/>
  <c r="BD154" i="3"/>
  <c r="BE154" i="3"/>
  <c r="BD156" i="3"/>
  <c r="BE156" i="3"/>
  <c r="CF156" i="3"/>
  <c r="BD158" i="3"/>
  <c r="BE158" i="3"/>
  <c r="BD160" i="3"/>
  <c r="BE160" i="3"/>
  <c r="BD162" i="3"/>
  <c r="BE162" i="3"/>
  <c r="BD164" i="3"/>
  <c r="BE164" i="3"/>
  <c r="BD166" i="3"/>
  <c r="BE166" i="3"/>
  <c r="BD168" i="3"/>
  <c r="BE168" i="3"/>
  <c r="CF168" i="3"/>
  <c r="BD170" i="3"/>
  <c r="BE170" i="3"/>
  <c r="BD172" i="3"/>
  <c r="BE172" i="3"/>
  <c r="BD174" i="3"/>
  <c r="BE174" i="3"/>
  <c r="BD176" i="3"/>
  <c r="BE176" i="3"/>
  <c r="BD178" i="3"/>
  <c r="BE178" i="3"/>
  <c r="BD180" i="3"/>
  <c r="BE180" i="3"/>
  <c r="CF180" i="3"/>
  <c r="BD182" i="3"/>
  <c r="BE182" i="3"/>
  <c r="BD184" i="3"/>
  <c r="BE184" i="3"/>
  <c r="BD186" i="3"/>
  <c r="BE186" i="3"/>
  <c r="BD188" i="3"/>
  <c r="BE188" i="3"/>
  <c r="BD190" i="3"/>
  <c r="BE190" i="3"/>
  <c r="BD192" i="3"/>
  <c r="BE192" i="3"/>
  <c r="CF192" i="3"/>
  <c r="BD194" i="3"/>
  <c r="BE194" i="3"/>
  <c r="BD196" i="3"/>
  <c r="BE196" i="3"/>
  <c r="BD198" i="3"/>
  <c r="BE198" i="3"/>
  <c r="BD200" i="3"/>
  <c r="BE200" i="3"/>
  <c r="BD202" i="3"/>
  <c r="BE202" i="3"/>
  <c r="BD204" i="3"/>
  <c r="BE204" i="3"/>
  <c r="CF204" i="3"/>
  <c r="BD206" i="3"/>
  <c r="BE206" i="3"/>
  <c r="BD208" i="3"/>
  <c r="BE208" i="3"/>
  <c r="BD210" i="3"/>
  <c r="BE210" i="3"/>
  <c r="BD212" i="3"/>
  <c r="BE212" i="3"/>
  <c r="BD214" i="3"/>
  <c r="BE214" i="3"/>
  <c r="BD216" i="3"/>
  <c r="BE216" i="3"/>
  <c r="CF216" i="3"/>
  <c r="BD218" i="3"/>
  <c r="BE218" i="3"/>
  <c r="BD220" i="3"/>
  <c r="BE220" i="3"/>
  <c r="BD222" i="3"/>
  <c r="BE222" i="3"/>
  <c r="BD224" i="3"/>
  <c r="BE224" i="3"/>
  <c r="BD226" i="3"/>
  <c r="BE226" i="3"/>
  <c r="BD228" i="3"/>
  <c r="BE228" i="3"/>
  <c r="CF228" i="3"/>
  <c r="BD230" i="3"/>
  <c r="BE230" i="3"/>
  <c r="BD232" i="3"/>
  <c r="BE232" i="3"/>
  <c r="BD234" i="3"/>
  <c r="BE234" i="3"/>
  <c r="BD236" i="3"/>
  <c r="BE236" i="3"/>
  <c r="BD238" i="3"/>
  <c r="BE238" i="3"/>
  <c r="BD240" i="3"/>
  <c r="BE240" i="3"/>
  <c r="CF240" i="3"/>
  <c r="BD242" i="3"/>
  <c r="BE242" i="3"/>
  <c r="BD244" i="3"/>
  <c r="BE244" i="3"/>
  <c r="BD246" i="3"/>
  <c r="BE246" i="3"/>
  <c r="BD248" i="3"/>
  <c r="BE248" i="3"/>
  <c r="BD250" i="3"/>
  <c r="BE250" i="3"/>
  <c r="BD252" i="3"/>
  <c r="BE252" i="3"/>
  <c r="CF252" i="3"/>
  <c r="BD254" i="3"/>
  <c r="BE254" i="3"/>
  <c r="BD256" i="3"/>
  <c r="BE256" i="3"/>
  <c r="BD258" i="3"/>
  <c r="BE258" i="3"/>
  <c r="BD260" i="3"/>
  <c r="BE260" i="3"/>
  <c r="BD262" i="3"/>
  <c r="BE262" i="3"/>
  <c r="BD264" i="3"/>
  <c r="BE264" i="3"/>
  <c r="CF264" i="3"/>
  <c r="BD266" i="3"/>
  <c r="BE266" i="3"/>
  <c r="BD268" i="3"/>
  <c r="BE268" i="3"/>
  <c r="BD270" i="3"/>
  <c r="BE270" i="3"/>
  <c r="BD272" i="3"/>
  <c r="BE272" i="3"/>
  <c r="BD274" i="3"/>
  <c r="BE274" i="3"/>
  <c r="BD276" i="3"/>
  <c r="BE276" i="3"/>
  <c r="CF276" i="3"/>
  <c r="BD278" i="3"/>
  <c r="BE278" i="3"/>
  <c r="BD280" i="3"/>
  <c r="BE280" i="3"/>
  <c r="BD282" i="3"/>
  <c r="BE282" i="3"/>
  <c r="BD284" i="3"/>
  <c r="BE284" i="3"/>
  <c r="BD286" i="3"/>
  <c r="BE286" i="3"/>
  <c r="BD288" i="3"/>
  <c r="BE288" i="3"/>
  <c r="CF288" i="3"/>
  <c r="BD290" i="3"/>
  <c r="BE290" i="3"/>
  <c r="BD292" i="3"/>
  <c r="BE292" i="3"/>
  <c r="BD294" i="3"/>
  <c r="BE294" i="3"/>
  <c r="BD296" i="3"/>
  <c r="BE296" i="3"/>
  <c r="BD298" i="3"/>
  <c r="BE298" i="3"/>
  <c r="BD300" i="3"/>
  <c r="BE300" i="3"/>
  <c r="CF300" i="3"/>
  <c r="BD302" i="3"/>
  <c r="BE302" i="3"/>
  <c r="BD304" i="3"/>
  <c r="BE304" i="3"/>
  <c r="BD306" i="3"/>
  <c r="BE306" i="3"/>
  <c r="BD308" i="3"/>
  <c r="BE308" i="3"/>
  <c r="BD310" i="3"/>
  <c r="BE310" i="3"/>
  <c r="BD312" i="3"/>
  <c r="BE312" i="3"/>
  <c r="CF312" i="3"/>
  <c r="BD314" i="3"/>
  <c r="BE314" i="3"/>
  <c r="BD316" i="3"/>
  <c r="BE316" i="3"/>
  <c r="BD318" i="3"/>
  <c r="BE318" i="3"/>
  <c r="BD320" i="3"/>
  <c r="BE320" i="3"/>
  <c r="BD322" i="3"/>
  <c r="BE322" i="3"/>
  <c r="BD324" i="3"/>
  <c r="BE324" i="3"/>
  <c r="CF324" i="3"/>
  <c r="BD326" i="3"/>
  <c r="BE326" i="3"/>
  <c r="BD328" i="3"/>
  <c r="BE328" i="3"/>
  <c r="BD330" i="3"/>
  <c r="BE330" i="3"/>
  <c r="BD332" i="3"/>
  <c r="BE332" i="3"/>
  <c r="BD334" i="3"/>
  <c r="BE334" i="3"/>
  <c r="BD336" i="3"/>
  <c r="BE336" i="3"/>
  <c r="CF336" i="3"/>
  <c r="BD338" i="3"/>
  <c r="BE338" i="3"/>
  <c r="BD340" i="3"/>
  <c r="BE340" i="3"/>
  <c r="BD342" i="3"/>
  <c r="BE342" i="3"/>
  <c r="BD344" i="3"/>
  <c r="BE344" i="3"/>
  <c r="BD346" i="3"/>
  <c r="BE346" i="3"/>
  <c r="BD348" i="3"/>
  <c r="BE348" i="3"/>
  <c r="CF348" i="3"/>
  <c r="BD350" i="3"/>
  <c r="BE350" i="3"/>
  <c r="BD352" i="3"/>
  <c r="BE352" i="3"/>
  <c r="BD354" i="3"/>
  <c r="BE354" i="3"/>
  <c r="BD356" i="3"/>
  <c r="BE356" i="3"/>
  <c r="BD358" i="3"/>
  <c r="BE358" i="3"/>
  <c r="BD360" i="3"/>
  <c r="BE360" i="3"/>
  <c r="CF360" i="3"/>
  <c r="BD362" i="3"/>
  <c r="BE362" i="3"/>
  <c r="BD364" i="3"/>
  <c r="BE364" i="3"/>
  <c r="BD366" i="3"/>
  <c r="BE366" i="3"/>
  <c r="BD368" i="3"/>
  <c r="BE368" i="3"/>
  <c r="BD370" i="3"/>
  <c r="BE370" i="3"/>
  <c r="BD372" i="3"/>
  <c r="BE372" i="3"/>
  <c r="CF372" i="3"/>
  <c r="BB2" i="3"/>
  <c r="BA2" i="3"/>
  <c r="BA4" i="3"/>
  <c r="BB4" i="3"/>
  <c r="BA6" i="3"/>
  <c r="BB6" i="3"/>
  <c r="BA8" i="3"/>
  <c r="BB8" i="3"/>
  <c r="BA10" i="3"/>
  <c r="BB10" i="3"/>
  <c r="BA12" i="3"/>
  <c r="BB12" i="3"/>
  <c r="BA14" i="3"/>
  <c r="BB14" i="3"/>
  <c r="BA16" i="3"/>
  <c r="BB16" i="3"/>
  <c r="BA18" i="3"/>
  <c r="BB18" i="3"/>
  <c r="BA20" i="3"/>
  <c r="BB20" i="3"/>
  <c r="BA22" i="3"/>
  <c r="BB22" i="3"/>
  <c r="BA24" i="3"/>
  <c r="BB24" i="3"/>
  <c r="CE24" i="3"/>
  <c r="BA26" i="3"/>
  <c r="BB26" i="3"/>
  <c r="BA28" i="3"/>
  <c r="BB28" i="3"/>
  <c r="BA30" i="3"/>
  <c r="BB30" i="3"/>
  <c r="BA32" i="3"/>
  <c r="BB32" i="3"/>
  <c r="BA34" i="3"/>
  <c r="BB34" i="3"/>
  <c r="BA36" i="3"/>
  <c r="BB36" i="3"/>
  <c r="CE36" i="3"/>
  <c r="BA38" i="3"/>
  <c r="BB38" i="3"/>
  <c r="BA40" i="3"/>
  <c r="BB40" i="3"/>
  <c r="BA42" i="3"/>
  <c r="BB42" i="3"/>
  <c r="BA44" i="3"/>
  <c r="BB44" i="3"/>
  <c r="BA46" i="3"/>
  <c r="BB46" i="3"/>
  <c r="BA48" i="3"/>
  <c r="BB48" i="3"/>
  <c r="CE48" i="3"/>
  <c r="BA50" i="3"/>
  <c r="BB50" i="3"/>
  <c r="BA52" i="3"/>
  <c r="BB52" i="3"/>
  <c r="BA54" i="3"/>
  <c r="BB54" i="3"/>
  <c r="BA56" i="3"/>
  <c r="BB56" i="3"/>
  <c r="BA58" i="3"/>
  <c r="BB58" i="3"/>
  <c r="BA60" i="3"/>
  <c r="BB60" i="3"/>
  <c r="CE60" i="3"/>
  <c r="BA62" i="3"/>
  <c r="BB62" i="3"/>
  <c r="BA64" i="3"/>
  <c r="BB64" i="3"/>
  <c r="BA66" i="3"/>
  <c r="BB66" i="3"/>
  <c r="BA68" i="3"/>
  <c r="BB68" i="3"/>
  <c r="BA70" i="3"/>
  <c r="BB70" i="3"/>
  <c r="BA72" i="3"/>
  <c r="BB72" i="3"/>
  <c r="CE72" i="3"/>
  <c r="BA74" i="3"/>
  <c r="BB74" i="3"/>
  <c r="BA76" i="3"/>
  <c r="BB76" i="3"/>
  <c r="BA78" i="3"/>
  <c r="BB78" i="3"/>
  <c r="BA80" i="3"/>
  <c r="BB80" i="3"/>
  <c r="BA82" i="3"/>
  <c r="BB82" i="3"/>
  <c r="BA84" i="3"/>
  <c r="BB84" i="3"/>
  <c r="CE84" i="3"/>
  <c r="BA86" i="3"/>
  <c r="BB86" i="3"/>
  <c r="BA88" i="3"/>
  <c r="BB88" i="3"/>
  <c r="BA90" i="3"/>
  <c r="BB90" i="3"/>
  <c r="BA92" i="3"/>
  <c r="BB92" i="3"/>
  <c r="BA94" i="3"/>
  <c r="BB94" i="3"/>
  <c r="BA96" i="3"/>
  <c r="BB96" i="3"/>
  <c r="CE96" i="3"/>
  <c r="BA98" i="3"/>
  <c r="BB98" i="3"/>
  <c r="BA100" i="3"/>
  <c r="BB100" i="3"/>
  <c r="BA102" i="3"/>
  <c r="BB102" i="3"/>
  <c r="BA104" i="3"/>
  <c r="BB104" i="3"/>
  <c r="BA106" i="3"/>
  <c r="BB106" i="3"/>
  <c r="BA108" i="3"/>
  <c r="BB108" i="3"/>
  <c r="CE108" i="3"/>
  <c r="BA110" i="3"/>
  <c r="BB110" i="3"/>
  <c r="BA112" i="3"/>
  <c r="BB112" i="3"/>
  <c r="BA114" i="3"/>
  <c r="BB114" i="3"/>
  <c r="BA116" i="3"/>
  <c r="BB116" i="3"/>
  <c r="BA118" i="3"/>
  <c r="BB118" i="3"/>
  <c r="BA120" i="3"/>
  <c r="BB120" i="3"/>
  <c r="CE120" i="3"/>
  <c r="BA122" i="3"/>
  <c r="BB122" i="3"/>
  <c r="BA124" i="3"/>
  <c r="BB124" i="3"/>
  <c r="BA126" i="3"/>
  <c r="BB126" i="3"/>
  <c r="BA128" i="3"/>
  <c r="BB128" i="3"/>
  <c r="BA130" i="3"/>
  <c r="BB130" i="3"/>
  <c r="BA132" i="3"/>
  <c r="BB132" i="3"/>
  <c r="CE132" i="3"/>
  <c r="BA134" i="3"/>
  <c r="BB134" i="3"/>
  <c r="BA136" i="3"/>
  <c r="BB136" i="3"/>
  <c r="BA138" i="3"/>
  <c r="BB138" i="3"/>
  <c r="BA140" i="3"/>
  <c r="BB140" i="3"/>
  <c r="BA142" i="3"/>
  <c r="BB142" i="3"/>
  <c r="BA144" i="3"/>
  <c r="BB144" i="3"/>
  <c r="CE144" i="3"/>
  <c r="BA146" i="3"/>
  <c r="BB146" i="3"/>
  <c r="BA148" i="3"/>
  <c r="BB148" i="3"/>
  <c r="BA150" i="3"/>
  <c r="BB150" i="3"/>
  <c r="BA152" i="3"/>
  <c r="BB152" i="3"/>
  <c r="BA154" i="3"/>
  <c r="BB154" i="3"/>
  <c r="BA156" i="3"/>
  <c r="BB156" i="3"/>
  <c r="CE156" i="3"/>
  <c r="BA158" i="3"/>
  <c r="BB158" i="3"/>
  <c r="BA160" i="3"/>
  <c r="BB160" i="3"/>
  <c r="BA162" i="3"/>
  <c r="BB162" i="3"/>
  <c r="BA164" i="3"/>
  <c r="BB164" i="3"/>
  <c r="BA166" i="3"/>
  <c r="BB166" i="3"/>
  <c r="BA168" i="3"/>
  <c r="BB168" i="3"/>
  <c r="CE168" i="3"/>
  <c r="BA170" i="3"/>
  <c r="BB170" i="3"/>
  <c r="BA172" i="3"/>
  <c r="BB172" i="3"/>
  <c r="BA174" i="3"/>
  <c r="BB174" i="3"/>
  <c r="BA176" i="3"/>
  <c r="BB176" i="3"/>
  <c r="BA178" i="3"/>
  <c r="BB178" i="3"/>
  <c r="BA180" i="3"/>
  <c r="BB180" i="3"/>
  <c r="CE180" i="3"/>
  <c r="BA182" i="3"/>
  <c r="BB182" i="3"/>
  <c r="BA184" i="3"/>
  <c r="BB184" i="3"/>
  <c r="BA186" i="3"/>
  <c r="BB186" i="3"/>
  <c r="BA188" i="3"/>
  <c r="BB188" i="3"/>
  <c r="BA190" i="3"/>
  <c r="BB190" i="3"/>
  <c r="BA192" i="3"/>
  <c r="BB192" i="3"/>
  <c r="CE192" i="3"/>
  <c r="BA194" i="3"/>
  <c r="BB194" i="3"/>
  <c r="BA196" i="3"/>
  <c r="BB196" i="3"/>
  <c r="BA198" i="3"/>
  <c r="BB198" i="3"/>
  <c r="BA200" i="3"/>
  <c r="BB200" i="3"/>
  <c r="BA202" i="3"/>
  <c r="BB202" i="3"/>
  <c r="BA204" i="3"/>
  <c r="BB204" i="3"/>
  <c r="CE204" i="3"/>
  <c r="BA206" i="3"/>
  <c r="BB206" i="3"/>
  <c r="BA208" i="3"/>
  <c r="BB208" i="3"/>
  <c r="BA210" i="3"/>
  <c r="BB210" i="3"/>
  <c r="BA212" i="3"/>
  <c r="BB212" i="3"/>
  <c r="BA214" i="3"/>
  <c r="BB214" i="3"/>
  <c r="BA216" i="3"/>
  <c r="BB216" i="3"/>
  <c r="CE216" i="3"/>
  <c r="BA218" i="3"/>
  <c r="BB218" i="3"/>
  <c r="BA220" i="3"/>
  <c r="BB220" i="3"/>
  <c r="BA222" i="3"/>
  <c r="BB222" i="3"/>
  <c r="BA224" i="3"/>
  <c r="BB224" i="3"/>
  <c r="BA226" i="3"/>
  <c r="BB226" i="3"/>
  <c r="BA228" i="3"/>
  <c r="BB228" i="3"/>
  <c r="CE228" i="3"/>
  <c r="BA230" i="3"/>
  <c r="BB230" i="3"/>
  <c r="BA232" i="3"/>
  <c r="BB232" i="3"/>
  <c r="BA234" i="3"/>
  <c r="BB234" i="3"/>
  <c r="BA236" i="3"/>
  <c r="BB236" i="3"/>
  <c r="BA238" i="3"/>
  <c r="BB238" i="3"/>
  <c r="BA240" i="3"/>
  <c r="BB240" i="3"/>
  <c r="CE240" i="3"/>
  <c r="BA242" i="3"/>
  <c r="BB242" i="3"/>
  <c r="BA244" i="3"/>
  <c r="BB244" i="3"/>
  <c r="BA246" i="3"/>
  <c r="BB246" i="3"/>
  <c r="BA248" i="3"/>
  <c r="BB248" i="3"/>
  <c r="BA250" i="3"/>
  <c r="BB250" i="3"/>
  <c r="BA252" i="3"/>
  <c r="BB252" i="3"/>
  <c r="CE252" i="3"/>
  <c r="BA254" i="3"/>
  <c r="BB254" i="3"/>
  <c r="BA256" i="3"/>
  <c r="BB256" i="3"/>
  <c r="BA258" i="3"/>
  <c r="BB258" i="3"/>
  <c r="BA260" i="3"/>
  <c r="BB260" i="3"/>
  <c r="BA262" i="3"/>
  <c r="BB262" i="3"/>
  <c r="BA264" i="3"/>
  <c r="BB264" i="3"/>
  <c r="CE264" i="3"/>
  <c r="BA266" i="3"/>
  <c r="BB266" i="3"/>
  <c r="BA268" i="3"/>
  <c r="BB268" i="3"/>
  <c r="BA270" i="3"/>
  <c r="BB270" i="3"/>
  <c r="BA272" i="3"/>
  <c r="BB272" i="3"/>
  <c r="BA274" i="3"/>
  <c r="BB274" i="3"/>
  <c r="BA276" i="3"/>
  <c r="BB276" i="3"/>
  <c r="CE276" i="3"/>
  <c r="BA278" i="3"/>
  <c r="BB278" i="3"/>
  <c r="BA280" i="3"/>
  <c r="BB280" i="3"/>
  <c r="BA282" i="3"/>
  <c r="BB282" i="3"/>
  <c r="BA284" i="3"/>
  <c r="BB284" i="3"/>
  <c r="BA286" i="3"/>
  <c r="BB286" i="3"/>
  <c r="BA288" i="3"/>
  <c r="BB288" i="3"/>
  <c r="CE288" i="3"/>
  <c r="BA290" i="3"/>
  <c r="BB290" i="3"/>
  <c r="BA292" i="3"/>
  <c r="BB292" i="3"/>
  <c r="BA294" i="3"/>
  <c r="BB294" i="3"/>
  <c r="BA296" i="3"/>
  <c r="BB296" i="3"/>
  <c r="BA298" i="3"/>
  <c r="BB298" i="3"/>
  <c r="BA300" i="3"/>
  <c r="BB300" i="3"/>
  <c r="CE300" i="3"/>
  <c r="BA302" i="3"/>
  <c r="BB302" i="3"/>
  <c r="BA304" i="3"/>
  <c r="BB304" i="3"/>
  <c r="BA306" i="3"/>
  <c r="BB306" i="3"/>
  <c r="BA308" i="3"/>
  <c r="BB308" i="3"/>
  <c r="BA310" i="3"/>
  <c r="BB310" i="3"/>
  <c r="BA312" i="3"/>
  <c r="BB312" i="3"/>
  <c r="CE312" i="3"/>
  <c r="BA314" i="3"/>
  <c r="BB314" i="3"/>
  <c r="BA316" i="3"/>
  <c r="BB316" i="3"/>
  <c r="BA318" i="3"/>
  <c r="BB318" i="3"/>
  <c r="BA320" i="3"/>
  <c r="BB320" i="3"/>
  <c r="BA322" i="3"/>
  <c r="BB322" i="3"/>
  <c r="BA324" i="3"/>
  <c r="BB324" i="3"/>
  <c r="CE324" i="3"/>
  <c r="BA326" i="3"/>
  <c r="BB326" i="3"/>
  <c r="BA328" i="3"/>
  <c r="BB328" i="3"/>
  <c r="BA330" i="3"/>
  <c r="BB330" i="3"/>
  <c r="BA332" i="3"/>
  <c r="BB332" i="3"/>
  <c r="BA334" i="3"/>
  <c r="BB334" i="3"/>
  <c r="BA336" i="3"/>
  <c r="BB336" i="3"/>
  <c r="CE336" i="3"/>
  <c r="BA338" i="3"/>
  <c r="BB338" i="3"/>
  <c r="BA340" i="3"/>
  <c r="BB340" i="3"/>
  <c r="BA342" i="3"/>
  <c r="BB342" i="3"/>
  <c r="BA344" i="3"/>
  <c r="BB344" i="3"/>
  <c r="BA346" i="3"/>
  <c r="BB346" i="3"/>
  <c r="BA348" i="3"/>
  <c r="BB348" i="3"/>
  <c r="CE348" i="3"/>
  <c r="BA350" i="3"/>
  <c r="BB350" i="3"/>
  <c r="BA352" i="3"/>
  <c r="BB352" i="3"/>
  <c r="BA354" i="3"/>
  <c r="BB354" i="3"/>
  <c r="BA356" i="3"/>
  <c r="BB356" i="3"/>
  <c r="BA358" i="3"/>
  <c r="BB358" i="3"/>
  <c r="BA360" i="3"/>
  <c r="BB360" i="3"/>
  <c r="CE360" i="3"/>
  <c r="BA362" i="3"/>
  <c r="BB362" i="3"/>
  <c r="BA364" i="3"/>
  <c r="BB364" i="3"/>
  <c r="BA366" i="3"/>
  <c r="BB366" i="3"/>
  <c r="BA368" i="3"/>
  <c r="BB368" i="3"/>
  <c r="BA370" i="3"/>
  <c r="BB370" i="3"/>
  <c r="BA372" i="3"/>
  <c r="BB372" i="3"/>
  <c r="CE372" i="3"/>
  <c r="AY2" i="3"/>
  <c r="AX2" i="3"/>
  <c r="AX4" i="3"/>
  <c r="AY4" i="3"/>
  <c r="AX6" i="3"/>
  <c r="AY6" i="3"/>
  <c r="AX8" i="3"/>
  <c r="AY8" i="3"/>
  <c r="AX10" i="3"/>
  <c r="AY10" i="3"/>
  <c r="AX12" i="3"/>
  <c r="AY12" i="3"/>
  <c r="AX14" i="3"/>
  <c r="AY14" i="3"/>
  <c r="AX16" i="3"/>
  <c r="AY16" i="3"/>
  <c r="AX18" i="3"/>
  <c r="AY18" i="3"/>
  <c r="AX20" i="3"/>
  <c r="AY20" i="3"/>
  <c r="AX22" i="3"/>
  <c r="AY22" i="3"/>
  <c r="AX24" i="3"/>
  <c r="AY24" i="3"/>
  <c r="CD24" i="3"/>
  <c r="AX26" i="3"/>
  <c r="AY26" i="3"/>
  <c r="AX28" i="3"/>
  <c r="AY28" i="3"/>
  <c r="AX30" i="3"/>
  <c r="AY30" i="3"/>
  <c r="AX32" i="3"/>
  <c r="AY32" i="3"/>
  <c r="AX34" i="3"/>
  <c r="AY34" i="3"/>
  <c r="AX36" i="3"/>
  <c r="AY36" i="3"/>
  <c r="CD36" i="3"/>
  <c r="AX38" i="3"/>
  <c r="AY38" i="3"/>
  <c r="AX40" i="3"/>
  <c r="AY40" i="3"/>
  <c r="AX42" i="3"/>
  <c r="AY42" i="3"/>
  <c r="AX44" i="3"/>
  <c r="AY44" i="3"/>
  <c r="AX46" i="3"/>
  <c r="AY46" i="3"/>
  <c r="AX48" i="3"/>
  <c r="AY48" i="3"/>
  <c r="CD48" i="3"/>
  <c r="AX50" i="3"/>
  <c r="AY50" i="3"/>
  <c r="AX52" i="3"/>
  <c r="AY52" i="3"/>
  <c r="AX54" i="3"/>
  <c r="AY54" i="3"/>
  <c r="AX56" i="3"/>
  <c r="AY56" i="3"/>
  <c r="AX58" i="3"/>
  <c r="AY58" i="3"/>
  <c r="AX60" i="3"/>
  <c r="AY60" i="3"/>
  <c r="CD60" i="3"/>
  <c r="AX62" i="3"/>
  <c r="AY62" i="3"/>
  <c r="AX64" i="3"/>
  <c r="AY64" i="3"/>
  <c r="AX66" i="3"/>
  <c r="AY66" i="3"/>
  <c r="AX68" i="3"/>
  <c r="AY68" i="3"/>
  <c r="AX70" i="3"/>
  <c r="AY70" i="3"/>
  <c r="AX72" i="3"/>
  <c r="AY72" i="3"/>
  <c r="CD72" i="3"/>
  <c r="AX74" i="3"/>
  <c r="AY74" i="3"/>
  <c r="AX76" i="3"/>
  <c r="AY76" i="3"/>
  <c r="AX78" i="3"/>
  <c r="AY78" i="3"/>
  <c r="AX80" i="3"/>
  <c r="AY80" i="3"/>
  <c r="AX82" i="3"/>
  <c r="AY82" i="3"/>
  <c r="AX84" i="3"/>
  <c r="AY84" i="3"/>
  <c r="CD84" i="3"/>
  <c r="AX86" i="3"/>
  <c r="AY86" i="3"/>
  <c r="AX88" i="3"/>
  <c r="AY88" i="3"/>
  <c r="AX90" i="3"/>
  <c r="AY90" i="3"/>
  <c r="AX92" i="3"/>
  <c r="AY92" i="3"/>
  <c r="AX94" i="3"/>
  <c r="AY94" i="3"/>
  <c r="AX96" i="3"/>
  <c r="AY96" i="3"/>
  <c r="CD96" i="3"/>
  <c r="AX98" i="3"/>
  <c r="AY98" i="3"/>
  <c r="AX100" i="3"/>
  <c r="AY100" i="3"/>
  <c r="AX102" i="3"/>
  <c r="AY102" i="3"/>
  <c r="AX104" i="3"/>
  <c r="AY104" i="3"/>
  <c r="AX106" i="3"/>
  <c r="AY106" i="3"/>
  <c r="AX108" i="3"/>
  <c r="AY108" i="3"/>
  <c r="CD108" i="3"/>
  <c r="AX110" i="3"/>
  <c r="AY110" i="3"/>
  <c r="AX112" i="3"/>
  <c r="AY112" i="3"/>
  <c r="AX114" i="3"/>
  <c r="AY114" i="3"/>
  <c r="AX116" i="3"/>
  <c r="AY116" i="3"/>
  <c r="AX118" i="3"/>
  <c r="AY118" i="3"/>
  <c r="AX120" i="3"/>
  <c r="AY120" i="3"/>
  <c r="CD120" i="3"/>
  <c r="AX122" i="3"/>
  <c r="AY122" i="3"/>
  <c r="AX124" i="3"/>
  <c r="AY124" i="3"/>
  <c r="AX126" i="3"/>
  <c r="AY126" i="3"/>
  <c r="AX128" i="3"/>
  <c r="AY128" i="3"/>
  <c r="AX130" i="3"/>
  <c r="AY130" i="3"/>
  <c r="AX132" i="3"/>
  <c r="AY132" i="3"/>
  <c r="CD132" i="3"/>
  <c r="AX134" i="3"/>
  <c r="AY134" i="3"/>
  <c r="AX136" i="3"/>
  <c r="AY136" i="3"/>
  <c r="AX138" i="3"/>
  <c r="AY138" i="3"/>
  <c r="AX140" i="3"/>
  <c r="AY140" i="3"/>
  <c r="AX142" i="3"/>
  <c r="AY142" i="3"/>
  <c r="AX144" i="3"/>
  <c r="AY144" i="3"/>
  <c r="CD144" i="3"/>
  <c r="AX146" i="3"/>
  <c r="AY146" i="3"/>
  <c r="AX148" i="3"/>
  <c r="AY148" i="3"/>
  <c r="AX150" i="3"/>
  <c r="AY150" i="3"/>
  <c r="AX152" i="3"/>
  <c r="AY152" i="3"/>
  <c r="AX154" i="3"/>
  <c r="AY154" i="3"/>
  <c r="AX156" i="3"/>
  <c r="AY156" i="3"/>
  <c r="CD156" i="3"/>
  <c r="AX158" i="3"/>
  <c r="AY158" i="3"/>
  <c r="AX160" i="3"/>
  <c r="AY160" i="3"/>
  <c r="AX162" i="3"/>
  <c r="AY162" i="3"/>
  <c r="AX164" i="3"/>
  <c r="AY164" i="3"/>
  <c r="AX166" i="3"/>
  <c r="AY166" i="3"/>
  <c r="AX168" i="3"/>
  <c r="AY168" i="3"/>
  <c r="CD168" i="3"/>
  <c r="AX170" i="3"/>
  <c r="AY170" i="3"/>
  <c r="AX172" i="3"/>
  <c r="AY172" i="3"/>
  <c r="AX174" i="3"/>
  <c r="AY174" i="3"/>
  <c r="AX176" i="3"/>
  <c r="AY176" i="3"/>
  <c r="AX178" i="3"/>
  <c r="AY178" i="3"/>
  <c r="AX180" i="3"/>
  <c r="AY180" i="3"/>
  <c r="CD180" i="3"/>
  <c r="AX182" i="3"/>
  <c r="AY182" i="3"/>
  <c r="AX184" i="3"/>
  <c r="AY184" i="3"/>
  <c r="AX186" i="3"/>
  <c r="AY186" i="3"/>
  <c r="AX188" i="3"/>
  <c r="AY188" i="3"/>
  <c r="AX190" i="3"/>
  <c r="AY190" i="3"/>
  <c r="AX192" i="3"/>
  <c r="AY192" i="3"/>
  <c r="CD192" i="3"/>
  <c r="AX194" i="3"/>
  <c r="AY194" i="3"/>
  <c r="AX196" i="3"/>
  <c r="AY196" i="3"/>
  <c r="AX198" i="3"/>
  <c r="AY198" i="3"/>
  <c r="AX200" i="3"/>
  <c r="AY200" i="3"/>
  <c r="AX202" i="3"/>
  <c r="AY202" i="3"/>
  <c r="AX204" i="3"/>
  <c r="AY204" i="3"/>
  <c r="CD204" i="3"/>
  <c r="AX206" i="3"/>
  <c r="AY206" i="3"/>
  <c r="AX208" i="3"/>
  <c r="AY208" i="3"/>
  <c r="AX210" i="3"/>
  <c r="AY210" i="3"/>
  <c r="AX212" i="3"/>
  <c r="AY212" i="3"/>
  <c r="AX214" i="3"/>
  <c r="AY214" i="3"/>
  <c r="AX216" i="3"/>
  <c r="AY216" i="3"/>
  <c r="CD216" i="3"/>
  <c r="AX218" i="3"/>
  <c r="AY218" i="3"/>
  <c r="AX220" i="3"/>
  <c r="AY220" i="3"/>
  <c r="AX222" i="3"/>
  <c r="AY222" i="3"/>
  <c r="AX224" i="3"/>
  <c r="AY224" i="3"/>
  <c r="AX226" i="3"/>
  <c r="AY226" i="3"/>
  <c r="AX228" i="3"/>
  <c r="AY228" i="3"/>
  <c r="CD228" i="3"/>
  <c r="AX230" i="3"/>
  <c r="AY230" i="3"/>
  <c r="AX232" i="3"/>
  <c r="AY232" i="3"/>
  <c r="AX234" i="3"/>
  <c r="AY234" i="3"/>
  <c r="AX236" i="3"/>
  <c r="AY236" i="3"/>
  <c r="AX238" i="3"/>
  <c r="AY238" i="3"/>
  <c r="AX240" i="3"/>
  <c r="AY240" i="3"/>
  <c r="CD240" i="3"/>
  <c r="AX242" i="3"/>
  <c r="AY242" i="3"/>
  <c r="AX244" i="3"/>
  <c r="AY244" i="3"/>
  <c r="AX246" i="3"/>
  <c r="AY246" i="3"/>
  <c r="AX248" i="3"/>
  <c r="AY248" i="3"/>
  <c r="AX250" i="3"/>
  <c r="AY250" i="3"/>
  <c r="AX252" i="3"/>
  <c r="AY252" i="3"/>
  <c r="CD252" i="3"/>
  <c r="AX254" i="3"/>
  <c r="AY254" i="3"/>
  <c r="AX256" i="3"/>
  <c r="AY256" i="3"/>
  <c r="AX258" i="3"/>
  <c r="AY258" i="3"/>
  <c r="AX260" i="3"/>
  <c r="AY260" i="3"/>
  <c r="AX262" i="3"/>
  <c r="AY262" i="3"/>
  <c r="AX264" i="3"/>
  <c r="AY264" i="3"/>
  <c r="CD264" i="3"/>
  <c r="AX266" i="3"/>
  <c r="AY266" i="3"/>
  <c r="AX268" i="3"/>
  <c r="AY268" i="3"/>
  <c r="AX270" i="3"/>
  <c r="AY270" i="3"/>
  <c r="AX272" i="3"/>
  <c r="AY272" i="3"/>
  <c r="AX274" i="3"/>
  <c r="AY274" i="3"/>
  <c r="AX276" i="3"/>
  <c r="AY276" i="3"/>
  <c r="CD276" i="3"/>
  <c r="AX278" i="3"/>
  <c r="AY278" i="3"/>
  <c r="AX280" i="3"/>
  <c r="AY280" i="3"/>
  <c r="AX282" i="3"/>
  <c r="AY282" i="3"/>
  <c r="AX284" i="3"/>
  <c r="AY284" i="3"/>
  <c r="AX286" i="3"/>
  <c r="AY286" i="3"/>
  <c r="AX288" i="3"/>
  <c r="AY288" i="3"/>
  <c r="CD288" i="3"/>
  <c r="AX290" i="3"/>
  <c r="AY290" i="3"/>
  <c r="AX292" i="3"/>
  <c r="AY292" i="3"/>
  <c r="AX294" i="3"/>
  <c r="AY294" i="3"/>
  <c r="AX296" i="3"/>
  <c r="AY296" i="3"/>
  <c r="AX298" i="3"/>
  <c r="AY298" i="3"/>
  <c r="AX300" i="3"/>
  <c r="AY300" i="3"/>
  <c r="CD300" i="3"/>
  <c r="AX302" i="3"/>
  <c r="AY302" i="3"/>
  <c r="AX304" i="3"/>
  <c r="AY304" i="3"/>
  <c r="AX306" i="3"/>
  <c r="AY306" i="3"/>
  <c r="AX308" i="3"/>
  <c r="AY308" i="3"/>
  <c r="AX310" i="3"/>
  <c r="AY310" i="3"/>
  <c r="AX312" i="3"/>
  <c r="AY312" i="3"/>
  <c r="CD312" i="3"/>
  <c r="AX314" i="3"/>
  <c r="AY314" i="3"/>
  <c r="AX316" i="3"/>
  <c r="AY316" i="3"/>
  <c r="AX318" i="3"/>
  <c r="AY318" i="3"/>
  <c r="AX320" i="3"/>
  <c r="AY320" i="3"/>
  <c r="AX322" i="3"/>
  <c r="AY322" i="3"/>
  <c r="AX324" i="3"/>
  <c r="AY324" i="3"/>
  <c r="CD324" i="3"/>
  <c r="AX326" i="3"/>
  <c r="AY326" i="3"/>
  <c r="AX328" i="3"/>
  <c r="AY328" i="3"/>
  <c r="AX330" i="3"/>
  <c r="AY330" i="3"/>
  <c r="AX332" i="3"/>
  <c r="AY332" i="3"/>
  <c r="AX334" i="3"/>
  <c r="AY334" i="3"/>
  <c r="AX336" i="3"/>
  <c r="AY336" i="3"/>
  <c r="CD336" i="3"/>
  <c r="AX338" i="3"/>
  <c r="AY338" i="3"/>
  <c r="AX340" i="3"/>
  <c r="AY340" i="3"/>
  <c r="AX342" i="3"/>
  <c r="AY342" i="3"/>
  <c r="AX344" i="3"/>
  <c r="AY344" i="3"/>
  <c r="AX346" i="3"/>
  <c r="AY346" i="3"/>
  <c r="AX348" i="3"/>
  <c r="AY348" i="3"/>
  <c r="CD348" i="3"/>
  <c r="AX350" i="3"/>
  <c r="AY350" i="3"/>
  <c r="AX352" i="3"/>
  <c r="AY352" i="3"/>
  <c r="AX354" i="3"/>
  <c r="AY354" i="3"/>
  <c r="AX356" i="3"/>
  <c r="AY356" i="3"/>
  <c r="AX358" i="3"/>
  <c r="AY358" i="3"/>
  <c r="AX360" i="3"/>
  <c r="AY360" i="3"/>
  <c r="CD360" i="3"/>
  <c r="AX362" i="3"/>
  <c r="AY362" i="3"/>
  <c r="AX364" i="3"/>
  <c r="AY364" i="3"/>
  <c r="AX366" i="3"/>
  <c r="AY366" i="3"/>
  <c r="AX368" i="3"/>
  <c r="AY368" i="3"/>
  <c r="AX370" i="3"/>
  <c r="AY370" i="3"/>
  <c r="AX372" i="3"/>
  <c r="AY372" i="3"/>
  <c r="CD372" i="3"/>
  <c r="AV2" i="3"/>
  <c r="AU2" i="3"/>
  <c r="AU4" i="3"/>
  <c r="AV4" i="3"/>
  <c r="AU6" i="3"/>
  <c r="AV6" i="3"/>
  <c r="AU8" i="3"/>
  <c r="AV8" i="3"/>
  <c r="AU10" i="3"/>
  <c r="AV10" i="3"/>
  <c r="AU12" i="3"/>
  <c r="AV12" i="3"/>
  <c r="AU14" i="3"/>
  <c r="AV14" i="3"/>
  <c r="AU16" i="3"/>
  <c r="AV16" i="3"/>
  <c r="AU18" i="3"/>
  <c r="AV18" i="3"/>
  <c r="AU20" i="3"/>
  <c r="AV20" i="3"/>
  <c r="AU22" i="3"/>
  <c r="AV22" i="3"/>
  <c r="AU24" i="3"/>
  <c r="AV24" i="3"/>
  <c r="CC24" i="3"/>
  <c r="AU26" i="3"/>
  <c r="AV26" i="3"/>
  <c r="AU28" i="3"/>
  <c r="AV28" i="3"/>
  <c r="AU30" i="3"/>
  <c r="AV30" i="3"/>
  <c r="AU32" i="3"/>
  <c r="AV32" i="3"/>
  <c r="AU34" i="3"/>
  <c r="AV34" i="3"/>
  <c r="AU36" i="3"/>
  <c r="AV36" i="3"/>
  <c r="CC36" i="3"/>
  <c r="AU38" i="3"/>
  <c r="AV38" i="3"/>
  <c r="AU40" i="3"/>
  <c r="AV40" i="3"/>
  <c r="AU42" i="3"/>
  <c r="AV42" i="3"/>
  <c r="AU44" i="3"/>
  <c r="AV44" i="3"/>
  <c r="AU46" i="3"/>
  <c r="AV46" i="3"/>
  <c r="AU48" i="3"/>
  <c r="AV48" i="3"/>
  <c r="CC48" i="3"/>
  <c r="AU50" i="3"/>
  <c r="AV50" i="3"/>
  <c r="AU52" i="3"/>
  <c r="AV52" i="3"/>
  <c r="AU54" i="3"/>
  <c r="AV54" i="3"/>
  <c r="AU56" i="3"/>
  <c r="AV56" i="3"/>
  <c r="AU58" i="3"/>
  <c r="AV58" i="3"/>
  <c r="AU60" i="3"/>
  <c r="AV60" i="3"/>
  <c r="CC60" i="3"/>
  <c r="AU62" i="3"/>
  <c r="AV62" i="3"/>
  <c r="AU64" i="3"/>
  <c r="AV64" i="3"/>
  <c r="AU66" i="3"/>
  <c r="AV66" i="3"/>
  <c r="AU68" i="3"/>
  <c r="AV68" i="3"/>
  <c r="AU70" i="3"/>
  <c r="AV70" i="3"/>
  <c r="AU72" i="3"/>
  <c r="AV72" i="3"/>
  <c r="CC72" i="3"/>
  <c r="AU74" i="3"/>
  <c r="AV74" i="3"/>
  <c r="AU76" i="3"/>
  <c r="AV76" i="3"/>
  <c r="AU78" i="3"/>
  <c r="AV78" i="3"/>
  <c r="AU80" i="3"/>
  <c r="AV80" i="3"/>
  <c r="AU82" i="3"/>
  <c r="AV82" i="3"/>
  <c r="AU84" i="3"/>
  <c r="AV84" i="3"/>
  <c r="CC84" i="3"/>
  <c r="AU86" i="3"/>
  <c r="AV86" i="3"/>
  <c r="AU88" i="3"/>
  <c r="AV88" i="3"/>
  <c r="AU90" i="3"/>
  <c r="AV90" i="3"/>
  <c r="AU92" i="3"/>
  <c r="AV92" i="3"/>
  <c r="AU94" i="3"/>
  <c r="AV94" i="3"/>
  <c r="AU96" i="3"/>
  <c r="AV96" i="3"/>
  <c r="CC96" i="3"/>
  <c r="AU98" i="3"/>
  <c r="AV98" i="3"/>
  <c r="AU100" i="3"/>
  <c r="AV100" i="3"/>
  <c r="AU102" i="3"/>
  <c r="AV102" i="3"/>
  <c r="AU104" i="3"/>
  <c r="AV104" i="3"/>
  <c r="AU106" i="3"/>
  <c r="AV106" i="3"/>
  <c r="AU108" i="3"/>
  <c r="AV108" i="3"/>
  <c r="CC108" i="3"/>
  <c r="AU110" i="3"/>
  <c r="AV110" i="3"/>
  <c r="AU112" i="3"/>
  <c r="AV112" i="3"/>
  <c r="AU114" i="3"/>
  <c r="AV114" i="3"/>
  <c r="AU116" i="3"/>
  <c r="AV116" i="3"/>
  <c r="AU118" i="3"/>
  <c r="AV118" i="3"/>
  <c r="AU120" i="3"/>
  <c r="AV120" i="3"/>
  <c r="CC120" i="3"/>
  <c r="AU122" i="3"/>
  <c r="AV122" i="3"/>
  <c r="AU124" i="3"/>
  <c r="AV124" i="3"/>
  <c r="AU126" i="3"/>
  <c r="AV126" i="3"/>
  <c r="AU128" i="3"/>
  <c r="AV128" i="3"/>
  <c r="AU130" i="3"/>
  <c r="AV130" i="3"/>
  <c r="AU132" i="3"/>
  <c r="AV132" i="3"/>
  <c r="CC132" i="3"/>
  <c r="AU134" i="3"/>
  <c r="AV134" i="3"/>
  <c r="AU136" i="3"/>
  <c r="AV136" i="3"/>
  <c r="AU138" i="3"/>
  <c r="AV138" i="3"/>
  <c r="AU140" i="3"/>
  <c r="AV140" i="3"/>
  <c r="AU142" i="3"/>
  <c r="AV142" i="3"/>
  <c r="AU144" i="3"/>
  <c r="AV144" i="3"/>
  <c r="CC144" i="3"/>
  <c r="AU146" i="3"/>
  <c r="AV146" i="3"/>
  <c r="AU148" i="3"/>
  <c r="AV148" i="3"/>
  <c r="AU150" i="3"/>
  <c r="AV150" i="3"/>
  <c r="AU152" i="3"/>
  <c r="AV152" i="3"/>
  <c r="AU154" i="3"/>
  <c r="AV154" i="3"/>
  <c r="AU156" i="3"/>
  <c r="AV156" i="3"/>
  <c r="CC156" i="3"/>
  <c r="AU158" i="3"/>
  <c r="AV158" i="3"/>
  <c r="AU160" i="3"/>
  <c r="AV160" i="3"/>
  <c r="AU162" i="3"/>
  <c r="AV162" i="3"/>
  <c r="AU164" i="3"/>
  <c r="AV164" i="3"/>
  <c r="AU166" i="3"/>
  <c r="AV166" i="3"/>
  <c r="AU168" i="3"/>
  <c r="AV168" i="3"/>
  <c r="CC168" i="3"/>
  <c r="AU170" i="3"/>
  <c r="AV170" i="3"/>
  <c r="AU172" i="3"/>
  <c r="AV172" i="3"/>
  <c r="AU174" i="3"/>
  <c r="AV174" i="3"/>
  <c r="AU176" i="3"/>
  <c r="AV176" i="3"/>
  <c r="AU178" i="3"/>
  <c r="AV178" i="3"/>
  <c r="AU180" i="3"/>
  <c r="AV180" i="3"/>
  <c r="CC180" i="3"/>
  <c r="AU182" i="3"/>
  <c r="AV182" i="3"/>
  <c r="AU184" i="3"/>
  <c r="AV184" i="3"/>
  <c r="AU186" i="3"/>
  <c r="AV186" i="3"/>
  <c r="AU188" i="3"/>
  <c r="AV188" i="3"/>
  <c r="AU190" i="3"/>
  <c r="AV190" i="3"/>
  <c r="AU192" i="3"/>
  <c r="AV192" i="3"/>
  <c r="CC192" i="3"/>
  <c r="AU194" i="3"/>
  <c r="AV194" i="3"/>
  <c r="AU196" i="3"/>
  <c r="AV196" i="3"/>
  <c r="AU198" i="3"/>
  <c r="AV198" i="3"/>
  <c r="AU200" i="3"/>
  <c r="AV200" i="3"/>
  <c r="AU202" i="3"/>
  <c r="AV202" i="3"/>
  <c r="AU204" i="3"/>
  <c r="AV204" i="3"/>
  <c r="CC204" i="3"/>
  <c r="AU206" i="3"/>
  <c r="AV206" i="3"/>
  <c r="AU208" i="3"/>
  <c r="AV208" i="3"/>
  <c r="AU210" i="3"/>
  <c r="AV210" i="3"/>
  <c r="AU212" i="3"/>
  <c r="AV212" i="3"/>
  <c r="AU214" i="3"/>
  <c r="AV214" i="3"/>
  <c r="AU216" i="3"/>
  <c r="AV216" i="3"/>
  <c r="CC216" i="3"/>
  <c r="AU218" i="3"/>
  <c r="AV218" i="3"/>
  <c r="AU220" i="3"/>
  <c r="AV220" i="3"/>
  <c r="AU222" i="3"/>
  <c r="AV222" i="3"/>
  <c r="AU224" i="3"/>
  <c r="AV224" i="3"/>
  <c r="AU226" i="3"/>
  <c r="AV226" i="3"/>
  <c r="AU228" i="3"/>
  <c r="AV228" i="3"/>
  <c r="CC228" i="3"/>
  <c r="AU230" i="3"/>
  <c r="AV230" i="3"/>
  <c r="AU232" i="3"/>
  <c r="AV232" i="3"/>
  <c r="AU234" i="3"/>
  <c r="AV234" i="3"/>
  <c r="AU236" i="3"/>
  <c r="AV236" i="3"/>
  <c r="AU238" i="3"/>
  <c r="AV238" i="3"/>
  <c r="AU240" i="3"/>
  <c r="AV240" i="3"/>
  <c r="CC240" i="3"/>
  <c r="AU242" i="3"/>
  <c r="AV242" i="3"/>
  <c r="AU244" i="3"/>
  <c r="AV244" i="3"/>
  <c r="AU246" i="3"/>
  <c r="AV246" i="3"/>
  <c r="AU248" i="3"/>
  <c r="AV248" i="3"/>
  <c r="AU250" i="3"/>
  <c r="AV250" i="3"/>
  <c r="AU252" i="3"/>
  <c r="AV252" i="3"/>
  <c r="CC252" i="3"/>
  <c r="AU254" i="3"/>
  <c r="AV254" i="3"/>
  <c r="AU256" i="3"/>
  <c r="AV256" i="3"/>
  <c r="AU258" i="3"/>
  <c r="AV258" i="3"/>
  <c r="AU260" i="3"/>
  <c r="AV260" i="3"/>
  <c r="AU262" i="3"/>
  <c r="AV262" i="3"/>
  <c r="AU264" i="3"/>
  <c r="AV264" i="3"/>
  <c r="CC264" i="3"/>
  <c r="AU266" i="3"/>
  <c r="AV266" i="3"/>
  <c r="AU268" i="3"/>
  <c r="AV268" i="3"/>
  <c r="AU270" i="3"/>
  <c r="AV270" i="3"/>
  <c r="AU272" i="3"/>
  <c r="AV272" i="3"/>
  <c r="AU274" i="3"/>
  <c r="AV274" i="3"/>
  <c r="AU276" i="3"/>
  <c r="AV276" i="3"/>
  <c r="CC276" i="3"/>
  <c r="AU278" i="3"/>
  <c r="AV278" i="3"/>
  <c r="AU280" i="3"/>
  <c r="AV280" i="3"/>
  <c r="AU282" i="3"/>
  <c r="AV282" i="3"/>
  <c r="AU284" i="3"/>
  <c r="AV284" i="3"/>
  <c r="AU286" i="3"/>
  <c r="AV286" i="3"/>
  <c r="AU288" i="3"/>
  <c r="AV288" i="3"/>
  <c r="CC288" i="3"/>
  <c r="AU290" i="3"/>
  <c r="AV290" i="3"/>
  <c r="AU292" i="3"/>
  <c r="AV292" i="3"/>
  <c r="AU294" i="3"/>
  <c r="AV294" i="3"/>
  <c r="AU296" i="3"/>
  <c r="AV296" i="3"/>
  <c r="AU298" i="3"/>
  <c r="AV298" i="3"/>
  <c r="AU300" i="3"/>
  <c r="AV300" i="3"/>
  <c r="CC300" i="3"/>
  <c r="AU302" i="3"/>
  <c r="AV302" i="3"/>
  <c r="AU304" i="3"/>
  <c r="AV304" i="3"/>
  <c r="AU306" i="3"/>
  <c r="AV306" i="3"/>
  <c r="AU308" i="3"/>
  <c r="AV308" i="3"/>
  <c r="AU310" i="3"/>
  <c r="AV310" i="3"/>
  <c r="AU312" i="3"/>
  <c r="AV312" i="3"/>
  <c r="CC312" i="3"/>
  <c r="AU314" i="3"/>
  <c r="AV314" i="3"/>
  <c r="AU316" i="3"/>
  <c r="AV316" i="3"/>
  <c r="AU318" i="3"/>
  <c r="AV318" i="3"/>
  <c r="AU320" i="3"/>
  <c r="AV320" i="3"/>
  <c r="AU322" i="3"/>
  <c r="AV322" i="3"/>
  <c r="AU324" i="3"/>
  <c r="AV324" i="3"/>
  <c r="CC324" i="3"/>
  <c r="AU326" i="3"/>
  <c r="AV326" i="3"/>
  <c r="AU328" i="3"/>
  <c r="AV328" i="3"/>
  <c r="AU330" i="3"/>
  <c r="AV330" i="3"/>
  <c r="AU332" i="3"/>
  <c r="AV332" i="3"/>
  <c r="AU334" i="3"/>
  <c r="AV334" i="3"/>
  <c r="AU336" i="3"/>
  <c r="AV336" i="3"/>
  <c r="CC336" i="3"/>
  <c r="AU338" i="3"/>
  <c r="AV338" i="3"/>
  <c r="AU340" i="3"/>
  <c r="AV340" i="3"/>
  <c r="AU342" i="3"/>
  <c r="AV342" i="3"/>
  <c r="AU344" i="3"/>
  <c r="AV344" i="3"/>
  <c r="AU346" i="3"/>
  <c r="AV346" i="3"/>
  <c r="AU348" i="3"/>
  <c r="AV348" i="3"/>
  <c r="CC348" i="3"/>
  <c r="AU350" i="3"/>
  <c r="AV350" i="3"/>
  <c r="AU352" i="3"/>
  <c r="AV352" i="3"/>
  <c r="AU354" i="3"/>
  <c r="AV354" i="3"/>
  <c r="AU356" i="3"/>
  <c r="AV356" i="3"/>
  <c r="AU358" i="3"/>
  <c r="AV358" i="3"/>
  <c r="AU360" i="3"/>
  <c r="AV360" i="3"/>
  <c r="CC360" i="3"/>
  <c r="AU362" i="3"/>
  <c r="AV362" i="3"/>
  <c r="AU364" i="3"/>
  <c r="AV364" i="3"/>
  <c r="AU366" i="3"/>
  <c r="AV366" i="3"/>
  <c r="AU368" i="3"/>
  <c r="AV368" i="3"/>
  <c r="AU370" i="3"/>
  <c r="AV370" i="3"/>
  <c r="AU372" i="3"/>
  <c r="AV372" i="3"/>
  <c r="CC372" i="3"/>
  <c r="AS2" i="3"/>
  <c r="AR2" i="3"/>
  <c r="AR4" i="3"/>
  <c r="AS4" i="3"/>
  <c r="AR6" i="3"/>
  <c r="AS6" i="3"/>
  <c r="AR8" i="3"/>
  <c r="AS8" i="3"/>
  <c r="AR10" i="3"/>
  <c r="AS10" i="3"/>
  <c r="AR12" i="3"/>
  <c r="AS12" i="3"/>
  <c r="AR14" i="3"/>
  <c r="AS14" i="3"/>
  <c r="AR16" i="3"/>
  <c r="AS16" i="3"/>
  <c r="AR18" i="3"/>
  <c r="AS18" i="3"/>
  <c r="AR20" i="3"/>
  <c r="AS20" i="3"/>
  <c r="AR22" i="3"/>
  <c r="AS22" i="3"/>
  <c r="AR24" i="3"/>
  <c r="AS24" i="3"/>
  <c r="CB24" i="3"/>
  <c r="AR26" i="3"/>
  <c r="AS26" i="3"/>
  <c r="AR28" i="3"/>
  <c r="AS28" i="3"/>
  <c r="AR30" i="3"/>
  <c r="AS30" i="3"/>
  <c r="AR32" i="3"/>
  <c r="AS32" i="3"/>
  <c r="AR34" i="3"/>
  <c r="AS34" i="3"/>
  <c r="AR36" i="3"/>
  <c r="AS36" i="3"/>
  <c r="CB36" i="3"/>
  <c r="AR38" i="3"/>
  <c r="AS38" i="3"/>
  <c r="AR40" i="3"/>
  <c r="AS40" i="3"/>
  <c r="AR42" i="3"/>
  <c r="AS42" i="3"/>
  <c r="AR44" i="3"/>
  <c r="AS44" i="3"/>
  <c r="AR46" i="3"/>
  <c r="AS46" i="3"/>
  <c r="AR48" i="3"/>
  <c r="AS48" i="3"/>
  <c r="CB48" i="3"/>
  <c r="AR50" i="3"/>
  <c r="AS50" i="3"/>
  <c r="AR52" i="3"/>
  <c r="AS52" i="3"/>
  <c r="AR54" i="3"/>
  <c r="AS54" i="3"/>
  <c r="AR56" i="3"/>
  <c r="AS56" i="3"/>
  <c r="AR58" i="3"/>
  <c r="AS58" i="3"/>
  <c r="AR60" i="3"/>
  <c r="AS60" i="3"/>
  <c r="CB60" i="3"/>
  <c r="AR62" i="3"/>
  <c r="AS62" i="3"/>
  <c r="AR64" i="3"/>
  <c r="AS64" i="3"/>
  <c r="AR66" i="3"/>
  <c r="AS66" i="3"/>
  <c r="AR68" i="3"/>
  <c r="AS68" i="3"/>
  <c r="AR70" i="3"/>
  <c r="AS70" i="3"/>
  <c r="AR72" i="3"/>
  <c r="AS72" i="3"/>
  <c r="CB72" i="3"/>
  <c r="AR74" i="3"/>
  <c r="AS74" i="3"/>
  <c r="AR76" i="3"/>
  <c r="AS76" i="3"/>
  <c r="AR78" i="3"/>
  <c r="AS78" i="3"/>
  <c r="AR80" i="3"/>
  <c r="AS80" i="3"/>
  <c r="AR82" i="3"/>
  <c r="AS82" i="3"/>
  <c r="AR84" i="3"/>
  <c r="AS84" i="3"/>
  <c r="CB84" i="3"/>
  <c r="AR86" i="3"/>
  <c r="AS86" i="3"/>
  <c r="AR88" i="3"/>
  <c r="AS88" i="3"/>
  <c r="AR90" i="3"/>
  <c r="AS90" i="3"/>
  <c r="AR92" i="3"/>
  <c r="AS92" i="3"/>
  <c r="AR94" i="3"/>
  <c r="AS94" i="3"/>
  <c r="AR96" i="3"/>
  <c r="AS96" i="3"/>
  <c r="CB96" i="3"/>
  <c r="AR98" i="3"/>
  <c r="AS98" i="3"/>
  <c r="AR100" i="3"/>
  <c r="AS100" i="3"/>
  <c r="AR102" i="3"/>
  <c r="AS102" i="3"/>
  <c r="AR104" i="3"/>
  <c r="AS104" i="3"/>
  <c r="AR106" i="3"/>
  <c r="AS106" i="3"/>
  <c r="AR108" i="3"/>
  <c r="AS108" i="3"/>
  <c r="CB108" i="3"/>
  <c r="AR110" i="3"/>
  <c r="AS110" i="3"/>
  <c r="AR112" i="3"/>
  <c r="AS112" i="3"/>
  <c r="AR114" i="3"/>
  <c r="AS114" i="3"/>
  <c r="AR116" i="3"/>
  <c r="AS116" i="3"/>
  <c r="AR118" i="3"/>
  <c r="AS118" i="3"/>
  <c r="AR120" i="3"/>
  <c r="AS120" i="3"/>
  <c r="CB120" i="3"/>
  <c r="AR122" i="3"/>
  <c r="AS122" i="3"/>
  <c r="AR124" i="3"/>
  <c r="AS124" i="3"/>
  <c r="AR126" i="3"/>
  <c r="AS126" i="3"/>
  <c r="AR128" i="3"/>
  <c r="AS128" i="3"/>
  <c r="AR130" i="3"/>
  <c r="AS130" i="3"/>
  <c r="AR132" i="3"/>
  <c r="AS132" i="3"/>
  <c r="CB132" i="3"/>
  <c r="AR134" i="3"/>
  <c r="AS134" i="3"/>
  <c r="AR136" i="3"/>
  <c r="AS136" i="3"/>
  <c r="AR138" i="3"/>
  <c r="AS138" i="3"/>
  <c r="AR140" i="3"/>
  <c r="AS140" i="3"/>
  <c r="AR142" i="3"/>
  <c r="AS142" i="3"/>
  <c r="AR144" i="3"/>
  <c r="AS144" i="3"/>
  <c r="CB144" i="3"/>
  <c r="AR146" i="3"/>
  <c r="AS146" i="3"/>
  <c r="AR148" i="3"/>
  <c r="AS148" i="3"/>
  <c r="AR150" i="3"/>
  <c r="AS150" i="3"/>
  <c r="AR152" i="3"/>
  <c r="AS152" i="3"/>
  <c r="AR154" i="3"/>
  <c r="AS154" i="3"/>
  <c r="AR156" i="3"/>
  <c r="AS156" i="3"/>
  <c r="CB156" i="3"/>
  <c r="AR158" i="3"/>
  <c r="AS158" i="3"/>
  <c r="AR160" i="3"/>
  <c r="AS160" i="3"/>
  <c r="AR162" i="3"/>
  <c r="AS162" i="3"/>
  <c r="AR164" i="3"/>
  <c r="AS164" i="3"/>
  <c r="AR166" i="3"/>
  <c r="AS166" i="3"/>
  <c r="AR168" i="3"/>
  <c r="AS168" i="3"/>
  <c r="CB168" i="3"/>
  <c r="AR170" i="3"/>
  <c r="AS170" i="3"/>
  <c r="AR172" i="3"/>
  <c r="AS172" i="3"/>
  <c r="AR174" i="3"/>
  <c r="AS174" i="3"/>
  <c r="AR176" i="3"/>
  <c r="AS176" i="3"/>
  <c r="AR178" i="3"/>
  <c r="AS178" i="3"/>
  <c r="AR180" i="3"/>
  <c r="AS180" i="3"/>
  <c r="CB180" i="3"/>
  <c r="AR182" i="3"/>
  <c r="AS182" i="3"/>
  <c r="AR184" i="3"/>
  <c r="AS184" i="3"/>
  <c r="AR186" i="3"/>
  <c r="AS186" i="3"/>
  <c r="AR188" i="3"/>
  <c r="AS188" i="3"/>
  <c r="AR190" i="3"/>
  <c r="AS190" i="3"/>
  <c r="AR192" i="3"/>
  <c r="AS192" i="3"/>
  <c r="CB192" i="3"/>
  <c r="AR194" i="3"/>
  <c r="AS194" i="3"/>
  <c r="AR196" i="3"/>
  <c r="AS196" i="3"/>
  <c r="AR198" i="3"/>
  <c r="AS198" i="3"/>
  <c r="AR200" i="3"/>
  <c r="AS200" i="3"/>
  <c r="AR202" i="3"/>
  <c r="AS202" i="3"/>
  <c r="AR204" i="3"/>
  <c r="AS204" i="3"/>
  <c r="CB204" i="3"/>
  <c r="AR206" i="3"/>
  <c r="AS206" i="3"/>
  <c r="AR208" i="3"/>
  <c r="AS208" i="3"/>
  <c r="AR210" i="3"/>
  <c r="AS210" i="3"/>
  <c r="AR212" i="3"/>
  <c r="AS212" i="3"/>
  <c r="AR214" i="3"/>
  <c r="AS214" i="3"/>
  <c r="AR216" i="3"/>
  <c r="AS216" i="3"/>
  <c r="CB216" i="3"/>
  <c r="AR218" i="3"/>
  <c r="AS218" i="3"/>
  <c r="AR220" i="3"/>
  <c r="AS220" i="3"/>
  <c r="AR222" i="3"/>
  <c r="AS222" i="3"/>
  <c r="AR224" i="3"/>
  <c r="AS224" i="3"/>
  <c r="AR226" i="3"/>
  <c r="AS226" i="3"/>
  <c r="AR228" i="3"/>
  <c r="AS228" i="3"/>
  <c r="CB228" i="3"/>
  <c r="AR230" i="3"/>
  <c r="AS230" i="3"/>
  <c r="AR232" i="3"/>
  <c r="AS232" i="3"/>
  <c r="AR234" i="3"/>
  <c r="AS234" i="3"/>
  <c r="AR236" i="3"/>
  <c r="AS236" i="3"/>
  <c r="AR238" i="3"/>
  <c r="AS238" i="3"/>
  <c r="AR240" i="3"/>
  <c r="AS240" i="3"/>
  <c r="CB240" i="3"/>
  <c r="AR242" i="3"/>
  <c r="AS242" i="3"/>
  <c r="AR244" i="3"/>
  <c r="AS244" i="3"/>
  <c r="AR246" i="3"/>
  <c r="AS246" i="3"/>
  <c r="AR248" i="3"/>
  <c r="AS248" i="3"/>
  <c r="AR250" i="3"/>
  <c r="AS250" i="3"/>
  <c r="AR252" i="3"/>
  <c r="AS252" i="3"/>
  <c r="CB252" i="3"/>
  <c r="AR254" i="3"/>
  <c r="AS254" i="3"/>
  <c r="AR256" i="3"/>
  <c r="AS256" i="3"/>
  <c r="AR258" i="3"/>
  <c r="AS258" i="3"/>
  <c r="AR260" i="3"/>
  <c r="AS260" i="3"/>
  <c r="AR262" i="3"/>
  <c r="AS262" i="3"/>
  <c r="AR264" i="3"/>
  <c r="AS264" i="3"/>
  <c r="CB264" i="3"/>
  <c r="AR266" i="3"/>
  <c r="AS266" i="3"/>
  <c r="AR268" i="3"/>
  <c r="AS268" i="3"/>
  <c r="AR270" i="3"/>
  <c r="AS270" i="3"/>
  <c r="AR272" i="3"/>
  <c r="AS272" i="3"/>
  <c r="AR274" i="3"/>
  <c r="AS274" i="3"/>
  <c r="AR276" i="3"/>
  <c r="AS276" i="3"/>
  <c r="CB276" i="3"/>
  <c r="AR278" i="3"/>
  <c r="AS278" i="3"/>
  <c r="AR280" i="3"/>
  <c r="AS280" i="3"/>
  <c r="AR282" i="3"/>
  <c r="AS282" i="3"/>
  <c r="AR284" i="3"/>
  <c r="AS284" i="3"/>
  <c r="AR286" i="3"/>
  <c r="AS286" i="3"/>
  <c r="AR288" i="3"/>
  <c r="AS288" i="3"/>
  <c r="CB288" i="3"/>
  <c r="AR290" i="3"/>
  <c r="AS290" i="3"/>
  <c r="AR292" i="3"/>
  <c r="AS292" i="3"/>
  <c r="AR294" i="3"/>
  <c r="AS294" i="3"/>
  <c r="AR296" i="3"/>
  <c r="AS296" i="3"/>
  <c r="AR298" i="3"/>
  <c r="AS298" i="3"/>
  <c r="AR300" i="3"/>
  <c r="AS300" i="3"/>
  <c r="CB300" i="3"/>
  <c r="AR302" i="3"/>
  <c r="AS302" i="3"/>
  <c r="AR304" i="3"/>
  <c r="AS304" i="3"/>
  <c r="AR306" i="3"/>
  <c r="AS306" i="3"/>
  <c r="AR308" i="3"/>
  <c r="AS308" i="3"/>
  <c r="AR310" i="3"/>
  <c r="AS310" i="3"/>
  <c r="AR312" i="3"/>
  <c r="AS312" i="3"/>
  <c r="CB312" i="3"/>
  <c r="AR314" i="3"/>
  <c r="AS314" i="3"/>
  <c r="AR316" i="3"/>
  <c r="AS316" i="3"/>
  <c r="AR318" i="3"/>
  <c r="AS318" i="3"/>
  <c r="AR320" i="3"/>
  <c r="AS320" i="3"/>
  <c r="AR322" i="3"/>
  <c r="AS322" i="3"/>
  <c r="AR324" i="3"/>
  <c r="AS324" i="3"/>
  <c r="CB324" i="3"/>
  <c r="AR326" i="3"/>
  <c r="AS326" i="3"/>
  <c r="AR328" i="3"/>
  <c r="AS328" i="3"/>
  <c r="AR330" i="3"/>
  <c r="AS330" i="3"/>
  <c r="AR332" i="3"/>
  <c r="AS332" i="3"/>
  <c r="AR334" i="3"/>
  <c r="AS334" i="3"/>
  <c r="AR336" i="3"/>
  <c r="AS336" i="3"/>
  <c r="CB336" i="3"/>
  <c r="AR338" i="3"/>
  <c r="AS338" i="3"/>
  <c r="AR340" i="3"/>
  <c r="AS340" i="3"/>
  <c r="AR342" i="3"/>
  <c r="AS342" i="3"/>
  <c r="AR344" i="3"/>
  <c r="AS344" i="3"/>
  <c r="AR346" i="3"/>
  <c r="AS346" i="3"/>
  <c r="AR348" i="3"/>
  <c r="AS348" i="3"/>
  <c r="CB348" i="3"/>
  <c r="AR350" i="3"/>
  <c r="AS350" i="3"/>
  <c r="AR352" i="3"/>
  <c r="AS352" i="3"/>
  <c r="AR354" i="3"/>
  <c r="AS354" i="3"/>
  <c r="AR356" i="3"/>
  <c r="AS356" i="3"/>
  <c r="AR358" i="3"/>
  <c r="AS358" i="3"/>
  <c r="AR360" i="3"/>
  <c r="AS360" i="3"/>
  <c r="CB360" i="3"/>
  <c r="AR362" i="3"/>
  <c r="AS362" i="3"/>
  <c r="AR364" i="3"/>
  <c r="AS364" i="3"/>
  <c r="AR366" i="3"/>
  <c r="AS366" i="3"/>
  <c r="AR368" i="3"/>
  <c r="AS368" i="3"/>
  <c r="AR370" i="3"/>
  <c r="AS370" i="3"/>
  <c r="AR372" i="3"/>
  <c r="AS372" i="3"/>
  <c r="CB372" i="3"/>
  <c r="AP2" i="3"/>
  <c r="AO2" i="3"/>
  <c r="AO4" i="3"/>
  <c r="AP4" i="3"/>
  <c r="AO6" i="3"/>
  <c r="AP6" i="3"/>
  <c r="AO8" i="3"/>
  <c r="AP8" i="3"/>
  <c r="AO10" i="3"/>
  <c r="AP10" i="3"/>
  <c r="AO12" i="3"/>
  <c r="AP12" i="3"/>
  <c r="AO14" i="3"/>
  <c r="AP14" i="3"/>
  <c r="AO16" i="3"/>
  <c r="AP16" i="3"/>
  <c r="AO18" i="3"/>
  <c r="AP18" i="3"/>
  <c r="AO20" i="3"/>
  <c r="AP20" i="3"/>
  <c r="AO22" i="3"/>
  <c r="AP22" i="3"/>
  <c r="AO24" i="3"/>
  <c r="AP24" i="3"/>
  <c r="CA24" i="3"/>
  <c r="AO26" i="3"/>
  <c r="AP26" i="3"/>
  <c r="AO28" i="3"/>
  <c r="AP28" i="3"/>
  <c r="AO30" i="3"/>
  <c r="AP30" i="3"/>
  <c r="AO32" i="3"/>
  <c r="AP32" i="3"/>
  <c r="AO34" i="3"/>
  <c r="AP34" i="3"/>
  <c r="AO36" i="3"/>
  <c r="AP36" i="3"/>
  <c r="CA36" i="3"/>
  <c r="AO38" i="3"/>
  <c r="AP38" i="3"/>
  <c r="AO40" i="3"/>
  <c r="AP40" i="3"/>
  <c r="AO42" i="3"/>
  <c r="AP42" i="3"/>
  <c r="AO44" i="3"/>
  <c r="AP44" i="3"/>
  <c r="AO46" i="3"/>
  <c r="AP46" i="3"/>
  <c r="AO48" i="3"/>
  <c r="AP48" i="3"/>
  <c r="CA48" i="3"/>
  <c r="AO50" i="3"/>
  <c r="AP50" i="3"/>
  <c r="AO52" i="3"/>
  <c r="AP52" i="3"/>
  <c r="AO54" i="3"/>
  <c r="AP54" i="3"/>
  <c r="AO56" i="3"/>
  <c r="AP56" i="3"/>
  <c r="AO58" i="3"/>
  <c r="AP58" i="3"/>
  <c r="AO60" i="3"/>
  <c r="AP60" i="3"/>
  <c r="CA60" i="3"/>
  <c r="AO62" i="3"/>
  <c r="AP62" i="3"/>
  <c r="AO64" i="3"/>
  <c r="AP64" i="3"/>
  <c r="AO66" i="3"/>
  <c r="AP66" i="3"/>
  <c r="AO68" i="3"/>
  <c r="AP68" i="3"/>
  <c r="AO70" i="3"/>
  <c r="AP70" i="3"/>
  <c r="AO72" i="3"/>
  <c r="AP72" i="3"/>
  <c r="CA72" i="3"/>
  <c r="AO74" i="3"/>
  <c r="AP74" i="3"/>
  <c r="AO76" i="3"/>
  <c r="AP76" i="3"/>
  <c r="AO78" i="3"/>
  <c r="AP78" i="3"/>
  <c r="AO80" i="3"/>
  <c r="AP80" i="3"/>
  <c r="AO82" i="3"/>
  <c r="AP82" i="3"/>
  <c r="AO84" i="3"/>
  <c r="AP84" i="3"/>
  <c r="CA84" i="3"/>
  <c r="AO86" i="3"/>
  <c r="AP86" i="3"/>
  <c r="AO88" i="3"/>
  <c r="AP88" i="3"/>
  <c r="AO90" i="3"/>
  <c r="AP90" i="3"/>
  <c r="AO92" i="3"/>
  <c r="AP92" i="3"/>
  <c r="AO94" i="3"/>
  <c r="AP94" i="3"/>
  <c r="AO96" i="3"/>
  <c r="AP96" i="3"/>
  <c r="CA96" i="3"/>
  <c r="AO98" i="3"/>
  <c r="AP98" i="3"/>
  <c r="AO100" i="3"/>
  <c r="AP100" i="3"/>
  <c r="AO102" i="3"/>
  <c r="AP102" i="3"/>
  <c r="AO104" i="3"/>
  <c r="AP104" i="3"/>
  <c r="AO106" i="3"/>
  <c r="AP106" i="3"/>
  <c r="AO108" i="3"/>
  <c r="AP108" i="3"/>
  <c r="CA108" i="3"/>
  <c r="AO110" i="3"/>
  <c r="AP110" i="3"/>
  <c r="AO112" i="3"/>
  <c r="AP112" i="3"/>
  <c r="AO114" i="3"/>
  <c r="AP114" i="3"/>
  <c r="AO116" i="3"/>
  <c r="AP116" i="3"/>
  <c r="AO118" i="3"/>
  <c r="AP118" i="3"/>
  <c r="AO120" i="3"/>
  <c r="AP120" i="3"/>
  <c r="CA120" i="3"/>
  <c r="AO122" i="3"/>
  <c r="AP122" i="3"/>
  <c r="AO124" i="3"/>
  <c r="AP124" i="3"/>
  <c r="AO126" i="3"/>
  <c r="AP126" i="3"/>
  <c r="AO128" i="3"/>
  <c r="AP128" i="3"/>
  <c r="AO130" i="3"/>
  <c r="AP130" i="3"/>
  <c r="AO132" i="3"/>
  <c r="AP132" i="3"/>
  <c r="CA132" i="3"/>
  <c r="AO134" i="3"/>
  <c r="AP134" i="3"/>
  <c r="AO136" i="3"/>
  <c r="AP136" i="3"/>
  <c r="AO138" i="3"/>
  <c r="AP138" i="3"/>
  <c r="AO140" i="3"/>
  <c r="AP140" i="3"/>
  <c r="AO142" i="3"/>
  <c r="AP142" i="3"/>
  <c r="AO144" i="3"/>
  <c r="AP144" i="3"/>
  <c r="CA144" i="3"/>
  <c r="AO146" i="3"/>
  <c r="AP146" i="3"/>
  <c r="AO148" i="3"/>
  <c r="AP148" i="3"/>
  <c r="AO150" i="3"/>
  <c r="AP150" i="3"/>
  <c r="AO152" i="3"/>
  <c r="AP152" i="3"/>
  <c r="AO154" i="3"/>
  <c r="AP154" i="3"/>
  <c r="AO156" i="3"/>
  <c r="AP156" i="3"/>
  <c r="CA156" i="3"/>
  <c r="AO158" i="3"/>
  <c r="AP158" i="3"/>
  <c r="AO160" i="3"/>
  <c r="AP160" i="3"/>
  <c r="AO162" i="3"/>
  <c r="AP162" i="3"/>
  <c r="AO164" i="3"/>
  <c r="AP164" i="3"/>
  <c r="AO166" i="3"/>
  <c r="AP166" i="3"/>
  <c r="AO168" i="3"/>
  <c r="AP168" i="3"/>
  <c r="CA168" i="3"/>
  <c r="AO170" i="3"/>
  <c r="AP170" i="3"/>
  <c r="AO172" i="3"/>
  <c r="AP172" i="3"/>
  <c r="AO174" i="3"/>
  <c r="AP174" i="3"/>
  <c r="AO176" i="3"/>
  <c r="AP176" i="3"/>
  <c r="AO178" i="3"/>
  <c r="AP178" i="3"/>
  <c r="AO180" i="3"/>
  <c r="AP180" i="3"/>
  <c r="CA180" i="3"/>
  <c r="AO182" i="3"/>
  <c r="AP182" i="3"/>
  <c r="AO184" i="3"/>
  <c r="AP184" i="3"/>
  <c r="AO186" i="3"/>
  <c r="AP186" i="3"/>
  <c r="AO188" i="3"/>
  <c r="AP188" i="3"/>
  <c r="AO190" i="3"/>
  <c r="AP190" i="3"/>
  <c r="AO192" i="3"/>
  <c r="AP192" i="3"/>
  <c r="CA192" i="3"/>
  <c r="AO194" i="3"/>
  <c r="AP194" i="3"/>
  <c r="AO196" i="3"/>
  <c r="AP196" i="3"/>
  <c r="AO198" i="3"/>
  <c r="AP198" i="3"/>
  <c r="AO200" i="3"/>
  <c r="AP200" i="3"/>
  <c r="AO202" i="3"/>
  <c r="AP202" i="3"/>
  <c r="AO204" i="3"/>
  <c r="AP204" i="3"/>
  <c r="CA204" i="3"/>
  <c r="AO206" i="3"/>
  <c r="AP206" i="3"/>
  <c r="AO208" i="3"/>
  <c r="AP208" i="3"/>
  <c r="AO210" i="3"/>
  <c r="AP210" i="3"/>
  <c r="AO212" i="3"/>
  <c r="AP212" i="3"/>
  <c r="AO214" i="3"/>
  <c r="AP214" i="3"/>
  <c r="AO216" i="3"/>
  <c r="AP216" i="3"/>
  <c r="CA216" i="3"/>
  <c r="AO218" i="3"/>
  <c r="AP218" i="3"/>
  <c r="AO220" i="3"/>
  <c r="AP220" i="3"/>
  <c r="AO222" i="3"/>
  <c r="AP222" i="3"/>
  <c r="AO224" i="3"/>
  <c r="AP224" i="3"/>
  <c r="AO226" i="3"/>
  <c r="AP226" i="3"/>
  <c r="AO228" i="3"/>
  <c r="AP228" i="3"/>
  <c r="CA228" i="3"/>
  <c r="AO230" i="3"/>
  <c r="AP230" i="3"/>
  <c r="AO232" i="3"/>
  <c r="AP232" i="3"/>
  <c r="AO234" i="3"/>
  <c r="AP234" i="3"/>
  <c r="AO236" i="3"/>
  <c r="AP236" i="3"/>
  <c r="AO238" i="3"/>
  <c r="AP238" i="3"/>
  <c r="AO240" i="3"/>
  <c r="AP240" i="3"/>
  <c r="CA240" i="3"/>
  <c r="AO242" i="3"/>
  <c r="AP242" i="3"/>
  <c r="AO244" i="3"/>
  <c r="AP244" i="3"/>
  <c r="AO246" i="3"/>
  <c r="AP246" i="3"/>
  <c r="AO248" i="3"/>
  <c r="AP248" i="3"/>
  <c r="AO250" i="3"/>
  <c r="AP250" i="3"/>
  <c r="AO252" i="3"/>
  <c r="AP252" i="3"/>
  <c r="CA252" i="3"/>
  <c r="AO254" i="3"/>
  <c r="AP254" i="3"/>
  <c r="AO256" i="3"/>
  <c r="AP256" i="3"/>
  <c r="AO258" i="3"/>
  <c r="AP258" i="3"/>
  <c r="AO260" i="3"/>
  <c r="AP260" i="3"/>
  <c r="AO262" i="3"/>
  <c r="AP262" i="3"/>
  <c r="AO264" i="3"/>
  <c r="AP264" i="3"/>
  <c r="CA264" i="3"/>
  <c r="AO266" i="3"/>
  <c r="AP266" i="3"/>
  <c r="AO268" i="3"/>
  <c r="AP268" i="3"/>
  <c r="AO270" i="3"/>
  <c r="AP270" i="3"/>
  <c r="AO272" i="3"/>
  <c r="AP272" i="3"/>
  <c r="AO274" i="3"/>
  <c r="AP274" i="3"/>
  <c r="AO276" i="3"/>
  <c r="AP276" i="3"/>
  <c r="CA276" i="3"/>
  <c r="AO278" i="3"/>
  <c r="AP278" i="3"/>
  <c r="AO280" i="3"/>
  <c r="AP280" i="3"/>
  <c r="AO282" i="3"/>
  <c r="AP282" i="3"/>
  <c r="AO284" i="3"/>
  <c r="AP284" i="3"/>
  <c r="AO286" i="3"/>
  <c r="AP286" i="3"/>
  <c r="AO288" i="3"/>
  <c r="AP288" i="3"/>
  <c r="CA288" i="3"/>
  <c r="AO290" i="3"/>
  <c r="AP290" i="3"/>
  <c r="AO292" i="3"/>
  <c r="AP292" i="3"/>
  <c r="AO294" i="3"/>
  <c r="AP294" i="3"/>
  <c r="AO296" i="3"/>
  <c r="AP296" i="3"/>
  <c r="AO298" i="3"/>
  <c r="AP298" i="3"/>
  <c r="AO300" i="3"/>
  <c r="AP300" i="3"/>
  <c r="CA300" i="3"/>
  <c r="AO302" i="3"/>
  <c r="AP302" i="3"/>
  <c r="AO304" i="3"/>
  <c r="AP304" i="3"/>
  <c r="AO306" i="3"/>
  <c r="AP306" i="3"/>
  <c r="AO308" i="3"/>
  <c r="AP308" i="3"/>
  <c r="AO310" i="3"/>
  <c r="AP310" i="3"/>
  <c r="AO312" i="3"/>
  <c r="AP312" i="3"/>
  <c r="CA312" i="3"/>
  <c r="AO314" i="3"/>
  <c r="AP314" i="3"/>
  <c r="AO316" i="3"/>
  <c r="AP316" i="3"/>
  <c r="AO318" i="3"/>
  <c r="AP318" i="3"/>
  <c r="AO320" i="3"/>
  <c r="AP320" i="3"/>
  <c r="AO322" i="3"/>
  <c r="AP322" i="3"/>
  <c r="AO324" i="3"/>
  <c r="AP324" i="3"/>
  <c r="CA324" i="3"/>
  <c r="AO326" i="3"/>
  <c r="AP326" i="3"/>
  <c r="AO328" i="3"/>
  <c r="AP328" i="3"/>
  <c r="AO330" i="3"/>
  <c r="AP330" i="3"/>
  <c r="AO332" i="3"/>
  <c r="AP332" i="3"/>
  <c r="AO334" i="3"/>
  <c r="AP334" i="3"/>
  <c r="AO336" i="3"/>
  <c r="AP336" i="3"/>
  <c r="CA336" i="3"/>
  <c r="AO338" i="3"/>
  <c r="AP338" i="3"/>
  <c r="AO340" i="3"/>
  <c r="AP340" i="3"/>
  <c r="AO342" i="3"/>
  <c r="AP342" i="3"/>
  <c r="AO344" i="3"/>
  <c r="AP344" i="3"/>
  <c r="AO346" i="3"/>
  <c r="AP346" i="3"/>
  <c r="AO348" i="3"/>
  <c r="AP348" i="3"/>
  <c r="CA348" i="3"/>
  <c r="AO350" i="3"/>
  <c r="AP350" i="3"/>
  <c r="AO352" i="3"/>
  <c r="AP352" i="3"/>
  <c r="AO354" i="3"/>
  <c r="AP354" i="3"/>
  <c r="AO356" i="3"/>
  <c r="AP356" i="3"/>
  <c r="AO358" i="3"/>
  <c r="AP358" i="3"/>
  <c r="AO360" i="3"/>
  <c r="AP360" i="3"/>
  <c r="CA360" i="3"/>
  <c r="AO362" i="3"/>
  <c r="AP362" i="3"/>
  <c r="AO364" i="3"/>
  <c r="AP364" i="3"/>
  <c r="AO366" i="3"/>
  <c r="AP366" i="3"/>
  <c r="AO368" i="3"/>
  <c r="AP368" i="3"/>
  <c r="AO370" i="3"/>
  <c r="AP370" i="3"/>
  <c r="AO372" i="3"/>
  <c r="AP372" i="3"/>
  <c r="CA372" i="3"/>
  <c r="AM2" i="3"/>
  <c r="AL2" i="3"/>
  <c r="BZ24" i="3"/>
  <c r="BZ36" i="3"/>
  <c r="BZ48" i="3"/>
  <c r="BZ60" i="3"/>
  <c r="BZ72" i="3"/>
  <c r="BZ84" i="3"/>
  <c r="BZ96" i="3"/>
  <c r="BZ108" i="3"/>
  <c r="BZ120" i="3"/>
  <c r="BZ132" i="3"/>
  <c r="BZ144" i="3"/>
  <c r="BZ156" i="3"/>
  <c r="BZ168" i="3"/>
  <c r="BZ180" i="3"/>
  <c r="BZ192" i="3"/>
  <c r="BZ204" i="3"/>
  <c r="BZ216" i="3"/>
  <c r="BZ228" i="3"/>
  <c r="BZ240" i="3"/>
  <c r="BZ252" i="3"/>
  <c r="BZ264" i="3"/>
  <c r="BZ276" i="3"/>
  <c r="BZ288" i="3"/>
  <c r="BZ300" i="3"/>
  <c r="BZ312" i="3"/>
  <c r="BZ324" i="3"/>
  <c r="BZ336" i="3"/>
  <c r="BZ348" i="3"/>
  <c r="BZ360" i="3"/>
  <c r="BZ372" i="3"/>
  <c r="AM6" i="3"/>
  <c r="AM8" i="3"/>
  <c r="AM10" i="3"/>
  <c r="AM12" i="3"/>
  <c r="AM14" i="3"/>
  <c r="AM16" i="3"/>
  <c r="AM18" i="3"/>
  <c r="AM20" i="3"/>
  <c r="AM22" i="3"/>
  <c r="AM24" i="3"/>
  <c r="AM26" i="3"/>
  <c r="AM28" i="3"/>
  <c r="AM30" i="3"/>
  <c r="AM32" i="3"/>
  <c r="AM34" i="3"/>
  <c r="AM36" i="3"/>
  <c r="AM38" i="3"/>
  <c r="AM40" i="3"/>
  <c r="AM42" i="3"/>
  <c r="AM44" i="3"/>
  <c r="AM46" i="3"/>
  <c r="AM48" i="3"/>
  <c r="AM50" i="3"/>
  <c r="AM52" i="3"/>
  <c r="AM54" i="3"/>
  <c r="AM56" i="3"/>
  <c r="AM58" i="3"/>
  <c r="AM60" i="3"/>
  <c r="AM62" i="3"/>
  <c r="AM64" i="3"/>
  <c r="AM66" i="3"/>
  <c r="AM68" i="3"/>
  <c r="AM70" i="3"/>
  <c r="AM72" i="3"/>
  <c r="AM74" i="3"/>
  <c r="AM76" i="3"/>
  <c r="AM78" i="3"/>
  <c r="AM80" i="3"/>
  <c r="AM82" i="3"/>
  <c r="AM84" i="3"/>
  <c r="AM86" i="3"/>
  <c r="AM88" i="3"/>
  <c r="AM90" i="3"/>
  <c r="AM92" i="3"/>
  <c r="AM94" i="3"/>
  <c r="AM96" i="3"/>
  <c r="AM98" i="3"/>
  <c r="AM100" i="3"/>
  <c r="AM102" i="3"/>
  <c r="AM104" i="3"/>
  <c r="AM106" i="3"/>
  <c r="AM108" i="3"/>
  <c r="AM110" i="3"/>
  <c r="AM112" i="3"/>
  <c r="AM114" i="3"/>
  <c r="AM116" i="3"/>
  <c r="AM118" i="3"/>
  <c r="AM120" i="3"/>
  <c r="AM122" i="3"/>
  <c r="AM124" i="3"/>
  <c r="AM126" i="3"/>
  <c r="AM128" i="3"/>
  <c r="AM130" i="3"/>
  <c r="AM132" i="3"/>
  <c r="AM134" i="3"/>
  <c r="AM136" i="3"/>
  <c r="AM138" i="3"/>
  <c r="AM140" i="3"/>
  <c r="AM142" i="3"/>
  <c r="AM144" i="3"/>
  <c r="AM146" i="3"/>
  <c r="AM148" i="3"/>
  <c r="AM150" i="3"/>
  <c r="AM152" i="3"/>
  <c r="AM154" i="3"/>
  <c r="AM156" i="3"/>
  <c r="AM158" i="3"/>
  <c r="AM160" i="3"/>
  <c r="AM162" i="3"/>
  <c r="AM164" i="3"/>
  <c r="AM166" i="3"/>
  <c r="AM168" i="3"/>
  <c r="AM170" i="3"/>
  <c r="AM172" i="3"/>
  <c r="AM174" i="3"/>
  <c r="AM176" i="3"/>
  <c r="AM178" i="3"/>
  <c r="AM180" i="3"/>
  <c r="AM182" i="3"/>
  <c r="AM184" i="3"/>
  <c r="AM186" i="3"/>
  <c r="AM188" i="3"/>
  <c r="AM190" i="3"/>
  <c r="AM192" i="3"/>
  <c r="AM194" i="3"/>
  <c r="AM196" i="3"/>
  <c r="AM198" i="3"/>
  <c r="AM200" i="3"/>
  <c r="AM202" i="3"/>
  <c r="AM204" i="3"/>
  <c r="AM206" i="3"/>
  <c r="AM208" i="3"/>
  <c r="AM210" i="3"/>
  <c r="AM212" i="3"/>
  <c r="AM214" i="3"/>
  <c r="AM216" i="3"/>
  <c r="AM218" i="3"/>
  <c r="AM220" i="3"/>
  <c r="AM222" i="3"/>
  <c r="AM224" i="3"/>
  <c r="AM226" i="3"/>
  <c r="AM228" i="3"/>
  <c r="AM230" i="3"/>
  <c r="AM232" i="3"/>
  <c r="AM234" i="3"/>
  <c r="AM236" i="3"/>
  <c r="AM238" i="3"/>
  <c r="AM240" i="3"/>
  <c r="AM242" i="3"/>
  <c r="AM244" i="3"/>
  <c r="AM246" i="3"/>
  <c r="AM248" i="3"/>
  <c r="AM250" i="3"/>
  <c r="AM252" i="3"/>
  <c r="AM254" i="3"/>
  <c r="AM256" i="3"/>
  <c r="AM258" i="3"/>
  <c r="AM260" i="3"/>
  <c r="AM262" i="3"/>
  <c r="AM264" i="3"/>
  <c r="AM266" i="3"/>
  <c r="AM268" i="3"/>
  <c r="AM270" i="3"/>
  <c r="AM272" i="3"/>
  <c r="AM274" i="3"/>
  <c r="AM276" i="3"/>
  <c r="AM278" i="3"/>
  <c r="AM280" i="3"/>
  <c r="AM282" i="3"/>
  <c r="AM284" i="3"/>
  <c r="AM286" i="3"/>
  <c r="AM288" i="3"/>
  <c r="AM290" i="3"/>
  <c r="AM292" i="3"/>
  <c r="AM294" i="3"/>
  <c r="AM296" i="3"/>
  <c r="AM298" i="3"/>
  <c r="AM300" i="3"/>
  <c r="AM302" i="3"/>
  <c r="AM304" i="3"/>
  <c r="AM306" i="3"/>
  <c r="AM308" i="3"/>
  <c r="AM310" i="3"/>
  <c r="AM312" i="3"/>
  <c r="AM314" i="3"/>
  <c r="AM316" i="3"/>
  <c r="AM318" i="3"/>
  <c r="AM320" i="3"/>
  <c r="AM322" i="3"/>
  <c r="AM324" i="3"/>
  <c r="AM326" i="3"/>
  <c r="AM328" i="3"/>
  <c r="AM330" i="3"/>
  <c r="AM332" i="3"/>
  <c r="AM334" i="3"/>
  <c r="AM336" i="3"/>
  <c r="AM338" i="3"/>
  <c r="AM340" i="3"/>
  <c r="AM342" i="3"/>
  <c r="AM344" i="3"/>
  <c r="AM346" i="3"/>
  <c r="AM348" i="3"/>
  <c r="AM350" i="3"/>
  <c r="AM352" i="3"/>
  <c r="AM354" i="3"/>
  <c r="AM356" i="3"/>
  <c r="AM358" i="3"/>
  <c r="AM360" i="3"/>
  <c r="AM362" i="3"/>
  <c r="AM364" i="3"/>
  <c r="AM366" i="3"/>
  <c r="AM368" i="3"/>
  <c r="AM370" i="3"/>
  <c r="AM372" i="3"/>
  <c r="AM4" i="3"/>
  <c r="AL4" i="3"/>
  <c r="AL6" i="3"/>
  <c r="AL8" i="3"/>
  <c r="AL10" i="3"/>
  <c r="AL12" i="3"/>
  <c r="AL14" i="3"/>
  <c r="AL16" i="3"/>
  <c r="AL18" i="3"/>
  <c r="AL20" i="3"/>
  <c r="AL22" i="3"/>
  <c r="AL24" i="3"/>
  <c r="AL26" i="3"/>
  <c r="AL28" i="3"/>
  <c r="AL30" i="3"/>
  <c r="AL32" i="3"/>
  <c r="AL34" i="3"/>
  <c r="AL36" i="3"/>
  <c r="AL38" i="3"/>
  <c r="AL40" i="3"/>
  <c r="AL42" i="3"/>
  <c r="AL44" i="3"/>
  <c r="AL46" i="3"/>
  <c r="AL48" i="3"/>
  <c r="AL50" i="3"/>
  <c r="AL52" i="3"/>
  <c r="AL54" i="3"/>
  <c r="AL56" i="3"/>
  <c r="AL58" i="3"/>
  <c r="AL60" i="3"/>
  <c r="AL62" i="3"/>
  <c r="AL64" i="3"/>
  <c r="AL66" i="3"/>
  <c r="AL68" i="3"/>
  <c r="AL70" i="3"/>
  <c r="AL72" i="3"/>
  <c r="AL74" i="3"/>
  <c r="AL76" i="3"/>
  <c r="AL78" i="3"/>
  <c r="AL80" i="3"/>
  <c r="AL82" i="3"/>
  <c r="AL84" i="3"/>
  <c r="AL86" i="3"/>
  <c r="AL88" i="3"/>
  <c r="AL90" i="3"/>
  <c r="AL92" i="3"/>
  <c r="AL94" i="3"/>
  <c r="AL96" i="3"/>
  <c r="AL98" i="3"/>
  <c r="AL100" i="3"/>
  <c r="AL102" i="3"/>
  <c r="AL104" i="3"/>
  <c r="AL106" i="3"/>
  <c r="AL108" i="3"/>
  <c r="AL110" i="3"/>
  <c r="AL112" i="3"/>
  <c r="AL114" i="3"/>
  <c r="AL116" i="3"/>
  <c r="AL118" i="3"/>
  <c r="AL120" i="3"/>
  <c r="AL122" i="3"/>
  <c r="AL124" i="3"/>
  <c r="AL126" i="3"/>
  <c r="AL128" i="3"/>
  <c r="AL130" i="3"/>
  <c r="AL132" i="3"/>
  <c r="AL134" i="3"/>
  <c r="AL136" i="3"/>
  <c r="AL138" i="3"/>
  <c r="AL140" i="3"/>
  <c r="AL142" i="3"/>
  <c r="AL144" i="3"/>
  <c r="AL146" i="3"/>
  <c r="AL148" i="3"/>
  <c r="AL150" i="3"/>
  <c r="AL152" i="3"/>
  <c r="AL154" i="3"/>
  <c r="AL156" i="3"/>
  <c r="AL158" i="3"/>
  <c r="AL160" i="3"/>
  <c r="AL162" i="3"/>
  <c r="AL164" i="3"/>
  <c r="AL166" i="3"/>
  <c r="AL168" i="3"/>
  <c r="AL170" i="3"/>
  <c r="AL172" i="3"/>
  <c r="AL174" i="3"/>
  <c r="AL176" i="3"/>
  <c r="AL178" i="3"/>
  <c r="AL180" i="3"/>
  <c r="AL182" i="3"/>
  <c r="AL184" i="3"/>
  <c r="AL186" i="3"/>
  <c r="AL188" i="3"/>
  <c r="AL190" i="3"/>
  <c r="AL192" i="3"/>
  <c r="AL194" i="3"/>
  <c r="AL196" i="3"/>
  <c r="AL198" i="3"/>
  <c r="AL200" i="3"/>
  <c r="AL202" i="3"/>
  <c r="AL204" i="3"/>
  <c r="AL206" i="3"/>
  <c r="AL208" i="3"/>
  <c r="AL210" i="3"/>
  <c r="AL212" i="3"/>
  <c r="AL214" i="3"/>
  <c r="AL216" i="3"/>
  <c r="AL218" i="3"/>
  <c r="AL220" i="3"/>
  <c r="AL222" i="3"/>
  <c r="AL224" i="3"/>
  <c r="AL226" i="3"/>
  <c r="AL228" i="3"/>
  <c r="AL230" i="3"/>
  <c r="AL232" i="3"/>
  <c r="AL234" i="3"/>
  <c r="AL236" i="3"/>
  <c r="AL238" i="3"/>
  <c r="AL240" i="3"/>
  <c r="AL242" i="3"/>
  <c r="AL244" i="3"/>
  <c r="AL246" i="3"/>
  <c r="AL248" i="3"/>
  <c r="AL250" i="3"/>
  <c r="AL252" i="3"/>
  <c r="AL254" i="3"/>
  <c r="AL256" i="3"/>
  <c r="AL258" i="3"/>
  <c r="AL260" i="3"/>
  <c r="AL262" i="3"/>
  <c r="AL264" i="3"/>
  <c r="AL266" i="3"/>
  <c r="AL268" i="3"/>
  <c r="AL270" i="3"/>
  <c r="AL272" i="3"/>
  <c r="AL274" i="3"/>
  <c r="AL276" i="3"/>
  <c r="AL278" i="3"/>
  <c r="AL280" i="3"/>
  <c r="AL282" i="3"/>
  <c r="AL284" i="3"/>
  <c r="AL286" i="3"/>
  <c r="AL288" i="3"/>
  <c r="AL290" i="3"/>
  <c r="AL292" i="3"/>
  <c r="AL294" i="3"/>
  <c r="AL296" i="3"/>
  <c r="AL298" i="3"/>
  <c r="AL300" i="3"/>
  <c r="AL302" i="3"/>
  <c r="AL304" i="3"/>
  <c r="AL306" i="3"/>
  <c r="AL308" i="3"/>
  <c r="AL310" i="3"/>
  <c r="AL312" i="3"/>
  <c r="AL314" i="3"/>
  <c r="AL316" i="3"/>
  <c r="AL318" i="3"/>
  <c r="AL320" i="3"/>
  <c r="AL322" i="3"/>
  <c r="AL324" i="3"/>
  <c r="AL326" i="3"/>
  <c r="AL328" i="3"/>
  <c r="AL330" i="3"/>
  <c r="AL332" i="3"/>
  <c r="AL334" i="3"/>
  <c r="AL336" i="3"/>
  <c r="AL338" i="3"/>
  <c r="AL340" i="3"/>
  <c r="AL342" i="3"/>
  <c r="AL344" i="3"/>
  <c r="AL346" i="3"/>
  <c r="AL348" i="3"/>
  <c r="AL350" i="3"/>
  <c r="AL352" i="3"/>
  <c r="AL354" i="3"/>
  <c r="AL356" i="3"/>
  <c r="AL358" i="3"/>
  <c r="AL360" i="3"/>
  <c r="AL362" i="3"/>
  <c r="AL364" i="3"/>
  <c r="AL366" i="3"/>
  <c r="AL368" i="3"/>
  <c r="AL370" i="3"/>
  <c r="AL372" i="3"/>
  <c r="AK12" i="3"/>
  <c r="AK24" i="3"/>
  <c r="AK36" i="3"/>
  <c r="AK48" i="3"/>
  <c r="AK60" i="3"/>
  <c r="AK72" i="3"/>
  <c r="AK84" i="3"/>
  <c r="AK96" i="3"/>
  <c r="AK108" i="3"/>
  <c r="AK120" i="3"/>
  <c r="AK132" i="3"/>
  <c r="AK144" i="3"/>
  <c r="AK156" i="3"/>
  <c r="AK168" i="3"/>
  <c r="AK180" i="3"/>
  <c r="AK192" i="3"/>
  <c r="AK204" i="3"/>
  <c r="AK216" i="3"/>
  <c r="AK228" i="3"/>
  <c r="AK240" i="3"/>
  <c r="AK252" i="3"/>
  <c r="AK264" i="3"/>
  <c r="AK276" i="3"/>
  <c r="AK288" i="3"/>
  <c r="AK300" i="3"/>
  <c r="AK312" i="3"/>
  <c r="AK324" i="3"/>
  <c r="AK336" i="3"/>
  <c r="AK348" i="3"/>
  <c r="AK360" i="3"/>
  <c r="AK372" i="3"/>
  <c r="AG4" i="3"/>
  <c r="AH4" i="3"/>
  <c r="AG6" i="3"/>
  <c r="AH6" i="3"/>
  <c r="AG8" i="3"/>
  <c r="AH8" i="3"/>
  <c r="AG10" i="3"/>
  <c r="AH10" i="3"/>
  <c r="AG12" i="3"/>
  <c r="AH12" i="3"/>
  <c r="AG14" i="3"/>
  <c r="AH14" i="3"/>
  <c r="AG16" i="3"/>
  <c r="AH16" i="3"/>
  <c r="AG18" i="3"/>
  <c r="AH18" i="3"/>
  <c r="AG20" i="3"/>
  <c r="AH20" i="3"/>
  <c r="AG22" i="3"/>
  <c r="AH22" i="3"/>
  <c r="AG24" i="3"/>
  <c r="AH24" i="3"/>
  <c r="AG26" i="3"/>
  <c r="AH26" i="3"/>
  <c r="AG28" i="3"/>
  <c r="AH28" i="3"/>
  <c r="AG30" i="3"/>
  <c r="AH30" i="3"/>
  <c r="AG32" i="3"/>
  <c r="AH32" i="3"/>
  <c r="AG34" i="3"/>
  <c r="AH34" i="3"/>
  <c r="AG36" i="3"/>
  <c r="AH36" i="3"/>
  <c r="AG38" i="3"/>
  <c r="AH38" i="3"/>
  <c r="AG40" i="3"/>
  <c r="AH40" i="3"/>
  <c r="AG42" i="3"/>
  <c r="AH42" i="3"/>
  <c r="AG44" i="3"/>
  <c r="AH44" i="3"/>
  <c r="AG46" i="3"/>
  <c r="AH46" i="3"/>
  <c r="AG48" i="3"/>
  <c r="AH48" i="3"/>
  <c r="AG50" i="3"/>
  <c r="AH50" i="3"/>
  <c r="AG52" i="3"/>
  <c r="AH52" i="3"/>
  <c r="AG54" i="3"/>
  <c r="AH54" i="3"/>
  <c r="AG56" i="3"/>
  <c r="AH56" i="3"/>
  <c r="AG58" i="3"/>
  <c r="AH58" i="3"/>
  <c r="AG60" i="3"/>
  <c r="AH60" i="3"/>
  <c r="AG62" i="3"/>
  <c r="AH62" i="3"/>
  <c r="AG64" i="3"/>
  <c r="AH64" i="3"/>
  <c r="AG66" i="3"/>
  <c r="AH66" i="3"/>
  <c r="AG68" i="3"/>
  <c r="AH68" i="3"/>
  <c r="AG70" i="3"/>
  <c r="AH70" i="3"/>
  <c r="AG72" i="3"/>
  <c r="AH72" i="3"/>
  <c r="AG74" i="3"/>
  <c r="AH74" i="3"/>
  <c r="AG76" i="3"/>
  <c r="AH76" i="3"/>
  <c r="AG78" i="3"/>
  <c r="AH78" i="3"/>
  <c r="AG80" i="3"/>
  <c r="AH80" i="3"/>
  <c r="AG82" i="3"/>
  <c r="AH82" i="3"/>
  <c r="AG84" i="3"/>
  <c r="AH84" i="3"/>
  <c r="AG86" i="3"/>
  <c r="AH86" i="3"/>
  <c r="AG88" i="3"/>
  <c r="AH88" i="3"/>
  <c r="AG90" i="3"/>
  <c r="AH90" i="3"/>
  <c r="AG92" i="3"/>
  <c r="AH92" i="3"/>
  <c r="AG94" i="3"/>
  <c r="AH94" i="3"/>
  <c r="AG96" i="3"/>
  <c r="AH96" i="3"/>
  <c r="AG98" i="3"/>
  <c r="AH98" i="3"/>
  <c r="AG100" i="3"/>
  <c r="AH100" i="3"/>
  <c r="AG102" i="3"/>
  <c r="AH102" i="3"/>
  <c r="AG104" i="3"/>
  <c r="AH104" i="3"/>
  <c r="AG106" i="3"/>
  <c r="AH106" i="3"/>
  <c r="AG108" i="3"/>
  <c r="AH108" i="3"/>
  <c r="AG110" i="3"/>
  <c r="AH110" i="3"/>
  <c r="AG112" i="3"/>
  <c r="AH112" i="3"/>
  <c r="AG114" i="3"/>
  <c r="AH114" i="3"/>
  <c r="AG116" i="3"/>
  <c r="AH116" i="3"/>
  <c r="AG118" i="3"/>
  <c r="AH118" i="3"/>
  <c r="AG120" i="3"/>
  <c r="AH120" i="3"/>
  <c r="AG122" i="3"/>
  <c r="AH122" i="3"/>
  <c r="AG124" i="3"/>
  <c r="AH124" i="3"/>
  <c r="AG126" i="3"/>
  <c r="AH126" i="3"/>
  <c r="AG128" i="3"/>
  <c r="AH128" i="3"/>
  <c r="AG130" i="3"/>
  <c r="AH130" i="3"/>
  <c r="AG132" i="3"/>
  <c r="AH132" i="3"/>
  <c r="AG134" i="3"/>
  <c r="AH134" i="3"/>
  <c r="AG136" i="3"/>
  <c r="AH136" i="3"/>
  <c r="AG138" i="3"/>
  <c r="AH138" i="3"/>
  <c r="AG140" i="3"/>
  <c r="AH140" i="3"/>
  <c r="AG142" i="3"/>
  <c r="AH142" i="3"/>
  <c r="AG144" i="3"/>
  <c r="AH144" i="3"/>
  <c r="AG146" i="3"/>
  <c r="AH146" i="3"/>
  <c r="AG148" i="3"/>
  <c r="AH148" i="3"/>
  <c r="AG150" i="3"/>
  <c r="AH150" i="3"/>
  <c r="AG152" i="3"/>
  <c r="AH152" i="3"/>
  <c r="AG154" i="3"/>
  <c r="AH154" i="3"/>
  <c r="AG156" i="3"/>
  <c r="AH156" i="3"/>
  <c r="AG158" i="3"/>
  <c r="AH158" i="3"/>
  <c r="AG160" i="3"/>
  <c r="AH160" i="3"/>
  <c r="AG162" i="3"/>
  <c r="AH162" i="3"/>
  <c r="AG164" i="3"/>
  <c r="AH164" i="3"/>
  <c r="AG166" i="3"/>
  <c r="AH166" i="3"/>
  <c r="AG168" i="3"/>
  <c r="AH168" i="3"/>
  <c r="AG170" i="3"/>
  <c r="AH170" i="3"/>
  <c r="AG172" i="3"/>
  <c r="AH172" i="3"/>
  <c r="AG174" i="3"/>
  <c r="AH174" i="3"/>
  <c r="AG176" i="3"/>
  <c r="AH176" i="3"/>
  <c r="AG178" i="3"/>
  <c r="AH178" i="3"/>
  <c r="AG180" i="3"/>
  <c r="AH180" i="3"/>
  <c r="AG182" i="3"/>
  <c r="AH182" i="3"/>
  <c r="AG184" i="3"/>
  <c r="AH184" i="3"/>
  <c r="AG186" i="3"/>
  <c r="AH186" i="3"/>
  <c r="AG188" i="3"/>
  <c r="AH188" i="3"/>
  <c r="AG190" i="3"/>
  <c r="AH190" i="3"/>
  <c r="AG192" i="3"/>
  <c r="AH192" i="3"/>
  <c r="AG194" i="3"/>
  <c r="AH194" i="3"/>
  <c r="AG196" i="3"/>
  <c r="AH196" i="3"/>
  <c r="AG198" i="3"/>
  <c r="AH198" i="3"/>
  <c r="AG200" i="3"/>
  <c r="AH200" i="3"/>
  <c r="AG202" i="3"/>
  <c r="AH202" i="3"/>
  <c r="AG204" i="3"/>
  <c r="AH204" i="3"/>
  <c r="AG206" i="3"/>
  <c r="AH206" i="3"/>
  <c r="AG208" i="3"/>
  <c r="AH208" i="3"/>
  <c r="AG210" i="3"/>
  <c r="AH210" i="3"/>
  <c r="AG212" i="3"/>
  <c r="AH212" i="3"/>
  <c r="AG214" i="3"/>
  <c r="AH214" i="3"/>
  <c r="AG216" i="3"/>
  <c r="AH216" i="3"/>
  <c r="AG218" i="3"/>
  <c r="AH218" i="3"/>
  <c r="AG220" i="3"/>
  <c r="AH220" i="3"/>
  <c r="AG222" i="3"/>
  <c r="AH222" i="3"/>
  <c r="AG224" i="3"/>
  <c r="AH224" i="3"/>
  <c r="AG226" i="3"/>
  <c r="AH226" i="3"/>
  <c r="AG228" i="3"/>
  <c r="AH228" i="3"/>
  <c r="AG230" i="3"/>
  <c r="AH230" i="3"/>
  <c r="AG232" i="3"/>
  <c r="AH232" i="3"/>
  <c r="AG234" i="3"/>
  <c r="AH234" i="3"/>
  <c r="AG236" i="3"/>
  <c r="AH236" i="3"/>
  <c r="AG238" i="3"/>
  <c r="AH238" i="3"/>
  <c r="AG240" i="3"/>
  <c r="AH240" i="3"/>
  <c r="AG242" i="3"/>
  <c r="AH242" i="3"/>
  <c r="AG244" i="3"/>
  <c r="AH244" i="3"/>
  <c r="AG246" i="3"/>
  <c r="AH246" i="3"/>
  <c r="AG248" i="3"/>
  <c r="AH248" i="3"/>
  <c r="AG250" i="3"/>
  <c r="AH250" i="3"/>
  <c r="AG252" i="3"/>
  <c r="AH252" i="3"/>
  <c r="AG254" i="3"/>
  <c r="AH254" i="3"/>
  <c r="AG256" i="3"/>
  <c r="AH256" i="3"/>
  <c r="AG258" i="3"/>
  <c r="AH258" i="3"/>
  <c r="AG260" i="3"/>
  <c r="AH260" i="3"/>
  <c r="AG262" i="3"/>
  <c r="AH262" i="3"/>
  <c r="AG264" i="3"/>
  <c r="AH264" i="3"/>
  <c r="AG266" i="3"/>
  <c r="AH266" i="3"/>
  <c r="AG268" i="3"/>
  <c r="AH268" i="3"/>
  <c r="AG270" i="3"/>
  <c r="AH270" i="3"/>
  <c r="AG272" i="3"/>
  <c r="AH272" i="3"/>
  <c r="AG274" i="3"/>
  <c r="AH274" i="3"/>
  <c r="AG276" i="3"/>
  <c r="AH276" i="3"/>
  <c r="AG278" i="3"/>
  <c r="AH278" i="3"/>
  <c r="AG280" i="3"/>
  <c r="AH280" i="3"/>
  <c r="AG282" i="3"/>
  <c r="AH282" i="3"/>
  <c r="AG284" i="3"/>
  <c r="AH284" i="3"/>
  <c r="AG286" i="3"/>
  <c r="AH286" i="3"/>
  <c r="AG288" i="3"/>
  <c r="AH288" i="3"/>
  <c r="AG290" i="3"/>
  <c r="AH290" i="3"/>
  <c r="AG292" i="3"/>
  <c r="AH292" i="3"/>
  <c r="AG294" i="3"/>
  <c r="AH294" i="3"/>
  <c r="AG296" i="3"/>
  <c r="AH296" i="3"/>
  <c r="AG298" i="3"/>
  <c r="AH298" i="3"/>
  <c r="AG300" i="3"/>
  <c r="AH300" i="3"/>
  <c r="AG302" i="3"/>
  <c r="AH302" i="3"/>
  <c r="AG304" i="3"/>
  <c r="AH304" i="3"/>
  <c r="AG306" i="3"/>
  <c r="AH306" i="3"/>
  <c r="AG308" i="3"/>
  <c r="AH308" i="3"/>
  <c r="AG310" i="3"/>
  <c r="AH310" i="3"/>
  <c r="AG312" i="3"/>
  <c r="AH312" i="3"/>
  <c r="AG314" i="3"/>
  <c r="AH314" i="3"/>
  <c r="AG316" i="3"/>
  <c r="AH316" i="3"/>
  <c r="AG318" i="3"/>
  <c r="AH318" i="3"/>
  <c r="AG320" i="3"/>
  <c r="AH320" i="3"/>
  <c r="AG322" i="3"/>
  <c r="AH322" i="3"/>
  <c r="AG324" i="3"/>
  <c r="AH324" i="3"/>
  <c r="AG326" i="3"/>
  <c r="AH326" i="3"/>
  <c r="AG328" i="3"/>
  <c r="AH328" i="3"/>
  <c r="AG330" i="3"/>
  <c r="AH330" i="3"/>
  <c r="AG332" i="3"/>
  <c r="AH332" i="3"/>
  <c r="AG334" i="3"/>
  <c r="AH334" i="3"/>
  <c r="AG336" i="3"/>
  <c r="AH336" i="3"/>
  <c r="AG338" i="3"/>
  <c r="AH338" i="3"/>
  <c r="AG340" i="3"/>
  <c r="AH340" i="3"/>
  <c r="AG342" i="3"/>
  <c r="AH342" i="3"/>
  <c r="AG344" i="3"/>
  <c r="AH344" i="3"/>
  <c r="AG346" i="3"/>
  <c r="AH346" i="3"/>
  <c r="AG348" i="3"/>
  <c r="AH348" i="3"/>
  <c r="AG350" i="3"/>
  <c r="AH350" i="3"/>
  <c r="AG352" i="3"/>
  <c r="AH352" i="3"/>
  <c r="AG354" i="3"/>
  <c r="AH354" i="3"/>
  <c r="AG356" i="3"/>
  <c r="AH356" i="3"/>
  <c r="AG358" i="3"/>
  <c r="AH358" i="3"/>
  <c r="AG360" i="3"/>
  <c r="AH360" i="3"/>
  <c r="AG362" i="3"/>
  <c r="AH362" i="3"/>
  <c r="AG364" i="3"/>
  <c r="AH364" i="3"/>
  <c r="AG366" i="3"/>
  <c r="AH366" i="3"/>
  <c r="AG368" i="3"/>
  <c r="AH368" i="3"/>
  <c r="AG370" i="3"/>
  <c r="AH370" i="3"/>
  <c r="AG372" i="3"/>
  <c r="AH372" i="3"/>
  <c r="AH2" i="3"/>
  <c r="AG2" i="3"/>
  <c r="O14" i="3"/>
  <c r="O16" i="3"/>
  <c r="O18" i="3"/>
  <c r="O20" i="3"/>
  <c r="O22" i="3"/>
  <c r="O24" i="3"/>
  <c r="O26" i="3"/>
  <c r="O28" i="3"/>
  <c r="O30" i="3"/>
  <c r="O32" i="3"/>
  <c r="O34" i="3"/>
  <c r="O36" i="3"/>
  <c r="O38" i="3"/>
  <c r="O40" i="3"/>
  <c r="O42" i="3"/>
  <c r="O44" i="3"/>
  <c r="O46" i="3"/>
  <c r="O48" i="3"/>
  <c r="O50" i="3"/>
  <c r="O52" i="3"/>
  <c r="O54" i="3"/>
  <c r="O56" i="3"/>
  <c r="O58" i="3"/>
  <c r="O60" i="3"/>
  <c r="O62" i="3"/>
  <c r="O64" i="3"/>
  <c r="O66" i="3"/>
  <c r="O68" i="3"/>
  <c r="O70" i="3"/>
  <c r="O72" i="3"/>
  <c r="O74" i="3"/>
  <c r="O76" i="3"/>
  <c r="O78" i="3"/>
  <c r="O80" i="3"/>
  <c r="O82" i="3"/>
  <c r="O84" i="3"/>
  <c r="O86" i="3"/>
  <c r="O88" i="3"/>
  <c r="O90" i="3"/>
  <c r="O92" i="3"/>
  <c r="O94" i="3"/>
  <c r="O96" i="3"/>
  <c r="O98" i="3"/>
  <c r="O100" i="3"/>
  <c r="O102" i="3"/>
  <c r="O104" i="3"/>
  <c r="O106" i="3"/>
  <c r="O108" i="3"/>
  <c r="O110" i="3"/>
  <c r="O112" i="3"/>
  <c r="O114" i="3"/>
  <c r="O116" i="3"/>
  <c r="O118" i="3"/>
  <c r="O120" i="3"/>
  <c r="O122" i="3"/>
  <c r="O124" i="3"/>
  <c r="O126" i="3"/>
  <c r="O128" i="3"/>
  <c r="O130" i="3"/>
  <c r="O132" i="3"/>
  <c r="O134" i="3"/>
  <c r="O136" i="3"/>
  <c r="O138" i="3"/>
  <c r="O140" i="3"/>
  <c r="O142" i="3"/>
  <c r="O144" i="3"/>
  <c r="O146" i="3"/>
  <c r="O148" i="3"/>
  <c r="O150" i="3"/>
  <c r="O152" i="3"/>
  <c r="O154" i="3"/>
  <c r="O156" i="3"/>
  <c r="O158" i="3"/>
  <c r="O160" i="3"/>
  <c r="O162" i="3"/>
  <c r="O164" i="3"/>
  <c r="O166" i="3"/>
  <c r="O168" i="3"/>
  <c r="O170" i="3"/>
  <c r="O172" i="3"/>
  <c r="O174" i="3"/>
  <c r="O176" i="3"/>
  <c r="O178" i="3"/>
  <c r="O180" i="3"/>
  <c r="O182" i="3"/>
  <c r="O184" i="3"/>
  <c r="O186" i="3"/>
  <c r="O188" i="3"/>
  <c r="O190" i="3"/>
  <c r="O192" i="3"/>
  <c r="O194" i="3"/>
  <c r="O196" i="3"/>
  <c r="O198" i="3"/>
  <c r="O200" i="3"/>
  <c r="O202" i="3"/>
  <c r="O204" i="3"/>
  <c r="O206" i="3"/>
  <c r="O208" i="3"/>
  <c r="O210" i="3"/>
  <c r="O212" i="3"/>
  <c r="O214" i="3"/>
  <c r="O216" i="3"/>
  <c r="O218" i="3"/>
  <c r="O220" i="3"/>
  <c r="O222" i="3"/>
  <c r="O224" i="3"/>
  <c r="O226" i="3"/>
  <c r="O228" i="3"/>
  <c r="O230" i="3"/>
  <c r="O232" i="3"/>
  <c r="O234" i="3"/>
  <c r="O236" i="3"/>
  <c r="O238" i="3"/>
  <c r="O240" i="3"/>
  <c r="O242" i="3"/>
  <c r="O244" i="3"/>
  <c r="O246" i="3"/>
  <c r="O248" i="3"/>
  <c r="O250" i="3"/>
  <c r="O252" i="3"/>
  <c r="O254" i="3"/>
  <c r="O256" i="3"/>
  <c r="O258" i="3"/>
  <c r="O260" i="3"/>
  <c r="O262" i="3"/>
  <c r="O264" i="3"/>
  <c r="O266" i="3"/>
  <c r="O268" i="3"/>
  <c r="O270" i="3"/>
  <c r="O272" i="3"/>
  <c r="O274" i="3"/>
  <c r="O276" i="3"/>
  <c r="O278" i="3"/>
  <c r="O280" i="3"/>
  <c r="O282" i="3"/>
  <c r="O284" i="3"/>
  <c r="O286" i="3"/>
  <c r="O288" i="3"/>
  <c r="O290" i="3"/>
  <c r="O292" i="3"/>
  <c r="O294" i="3"/>
  <c r="O296" i="3"/>
  <c r="O298" i="3"/>
  <c r="O300" i="3"/>
  <c r="O302" i="3"/>
  <c r="O304" i="3"/>
  <c r="O306" i="3"/>
  <c r="O308" i="3"/>
  <c r="O310" i="3"/>
  <c r="O312" i="3"/>
  <c r="O314" i="3"/>
  <c r="O316" i="3"/>
  <c r="O318" i="3"/>
  <c r="O320" i="3"/>
  <c r="O322" i="3"/>
  <c r="O324" i="3"/>
  <c r="O326" i="3"/>
  <c r="O328" i="3"/>
  <c r="O330" i="3"/>
  <c r="O332" i="3"/>
  <c r="O334" i="3"/>
  <c r="O336" i="3"/>
  <c r="O338" i="3"/>
  <c r="O340" i="3"/>
  <c r="O342" i="3"/>
  <c r="O344" i="3"/>
  <c r="O346" i="3"/>
  <c r="O348" i="3"/>
  <c r="O350" i="3"/>
  <c r="O352" i="3"/>
  <c r="O354" i="3"/>
  <c r="O356" i="3"/>
  <c r="O358" i="3"/>
  <c r="O360" i="3"/>
  <c r="O362" i="3"/>
  <c r="O364" i="3"/>
  <c r="O366" i="3"/>
  <c r="O368" i="3"/>
  <c r="O370" i="3"/>
  <c r="O372" i="3"/>
  <c r="O4" i="3"/>
  <c r="O6" i="3"/>
  <c r="O8" i="3"/>
  <c r="O10" i="3"/>
  <c r="O12" i="3"/>
  <c r="O2" i="3"/>
  <c r="AD2" i="3"/>
  <c r="CU372" i="3" l="1"/>
  <c r="CQ276" i="3"/>
  <c r="CR180" i="3"/>
  <c r="CS288" i="3"/>
  <c r="CQ348" i="3"/>
  <c r="CQ252" i="3"/>
  <c r="CU60" i="3"/>
  <c r="CQ360" i="3"/>
  <c r="CS264" i="3"/>
  <c r="CR72" i="3"/>
  <c r="CU312" i="3"/>
  <c r="CR120" i="3"/>
  <c r="CQ300" i="3"/>
  <c r="CU204" i="3"/>
  <c r="CP336" i="3"/>
  <c r="CR336" i="3"/>
  <c r="CT336" i="3"/>
  <c r="CP240" i="3"/>
  <c r="CQ240" i="3"/>
  <c r="CR240" i="3"/>
  <c r="CT240" i="3"/>
  <c r="CP144" i="3"/>
  <c r="CT144" i="3"/>
  <c r="CU144" i="3"/>
  <c r="CQ144" i="3"/>
  <c r="CR144" i="3"/>
  <c r="CS144" i="3"/>
  <c r="CP48" i="3"/>
  <c r="CR48" i="3"/>
  <c r="CT48" i="3"/>
  <c r="CU48" i="3"/>
  <c r="CS48" i="3"/>
  <c r="CQ48" i="3"/>
  <c r="CT372" i="3"/>
  <c r="CP360" i="3"/>
  <c r="CT348" i="3"/>
  <c r="CQ336" i="3"/>
  <c r="CU288" i="3"/>
  <c r="CR324" i="3"/>
  <c r="CS324" i="3"/>
  <c r="CT324" i="3"/>
  <c r="CP324" i="3"/>
  <c r="CP228" i="3"/>
  <c r="CS228" i="3"/>
  <c r="CQ228" i="3"/>
  <c r="CR228" i="3"/>
  <c r="CT228" i="3"/>
  <c r="CU228" i="3"/>
  <c r="CT132" i="3"/>
  <c r="CP132" i="3"/>
  <c r="CQ132" i="3"/>
  <c r="CS132" i="3"/>
  <c r="CU132" i="3"/>
  <c r="CT36" i="3"/>
  <c r="CP36" i="3"/>
  <c r="CQ36" i="3"/>
  <c r="CS36" i="3"/>
  <c r="CR36" i="3"/>
  <c r="CU36" i="3"/>
  <c r="CS372" i="3"/>
  <c r="CS348" i="3"/>
  <c r="CP312" i="3"/>
  <c r="CR312" i="3"/>
  <c r="CT312" i="3"/>
  <c r="CP216" i="3"/>
  <c r="CT216" i="3"/>
  <c r="CQ216" i="3"/>
  <c r="CR216" i="3"/>
  <c r="CS216" i="3"/>
  <c r="CU216" i="3"/>
  <c r="CP120" i="3"/>
  <c r="CT120" i="3"/>
  <c r="CU120" i="3"/>
  <c r="CQ120" i="3"/>
  <c r="CS120" i="3"/>
  <c r="CP24" i="3"/>
  <c r="CR24" i="3"/>
  <c r="CT24" i="3"/>
  <c r="CU24" i="3"/>
  <c r="CQ24" i="3"/>
  <c r="CS24" i="3"/>
  <c r="CR372" i="3"/>
  <c r="CS312" i="3"/>
  <c r="CU264" i="3"/>
  <c r="CR300" i="3"/>
  <c r="CS300" i="3"/>
  <c r="CT300" i="3"/>
  <c r="CP300" i="3"/>
  <c r="CT204" i="3"/>
  <c r="CP204" i="3"/>
  <c r="CS204" i="3"/>
  <c r="CQ204" i="3"/>
  <c r="CR204" i="3"/>
  <c r="CT108" i="3"/>
  <c r="CP108" i="3"/>
  <c r="CQ108" i="3"/>
  <c r="CS108" i="3"/>
  <c r="CR108" i="3"/>
  <c r="CU108" i="3"/>
  <c r="CQ372" i="3"/>
  <c r="CU360" i="3"/>
  <c r="CQ312" i="3"/>
  <c r="CP288" i="3"/>
  <c r="CQ288" i="3"/>
  <c r="CR288" i="3"/>
  <c r="CT288" i="3"/>
  <c r="CP192" i="3"/>
  <c r="CT192" i="3"/>
  <c r="CU192" i="3"/>
  <c r="CQ192" i="3"/>
  <c r="CR192" i="3"/>
  <c r="CS192" i="3"/>
  <c r="CP96" i="3"/>
  <c r="CT96" i="3"/>
  <c r="CU96" i="3"/>
  <c r="CQ96" i="3"/>
  <c r="CR96" i="3"/>
  <c r="CS96" i="3"/>
  <c r="CP372" i="3"/>
  <c r="CT360" i="3"/>
  <c r="CU324" i="3"/>
  <c r="CU240" i="3"/>
  <c r="CR132" i="3"/>
  <c r="CR276" i="3"/>
  <c r="CS276" i="3"/>
  <c r="CT276" i="3"/>
  <c r="CU276" i="3"/>
  <c r="CP276" i="3"/>
  <c r="CT180" i="3"/>
  <c r="CP180" i="3"/>
  <c r="CQ180" i="3"/>
  <c r="CS180" i="3"/>
  <c r="CU180" i="3"/>
  <c r="CT84" i="3"/>
  <c r="CP84" i="3"/>
  <c r="CQ84" i="3"/>
  <c r="CS84" i="3"/>
  <c r="CU84" i="3"/>
  <c r="CS360" i="3"/>
  <c r="CQ324" i="3"/>
  <c r="CS240" i="3"/>
  <c r="CP264" i="3"/>
  <c r="CQ264" i="3"/>
  <c r="CR264" i="3"/>
  <c r="CT264" i="3"/>
  <c r="CP168" i="3"/>
  <c r="CT168" i="3"/>
  <c r="CU168" i="3"/>
  <c r="CQ168" i="3"/>
  <c r="CS168" i="3"/>
  <c r="CP72" i="3"/>
  <c r="CT72" i="3"/>
  <c r="CU72" i="3"/>
  <c r="CQ72" i="3"/>
  <c r="CS72" i="3"/>
  <c r="CR360" i="3"/>
  <c r="CU336" i="3"/>
  <c r="CR84" i="3"/>
  <c r="CR348" i="3"/>
  <c r="CP348" i="3"/>
  <c r="CR252" i="3"/>
  <c r="CS252" i="3"/>
  <c r="CT252" i="3"/>
  <c r="CU252" i="3"/>
  <c r="CP252" i="3"/>
  <c r="CT156" i="3"/>
  <c r="CP156" i="3"/>
  <c r="CQ156" i="3"/>
  <c r="CS156" i="3"/>
  <c r="CR156" i="3"/>
  <c r="CU156" i="3"/>
  <c r="CT60" i="3"/>
  <c r="CP60" i="3"/>
  <c r="CQ60" i="3"/>
  <c r="CS60" i="3"/>
  <c r="CR60" i="3"/>
  <c r="CU348" i="3"/>
  <c r="CS336" i="3"/>
  <c r="CU300" i="3"/>
  <c r="CR168" i="3"/>
  <c r="BO46" i="3"/>
  <c r="BL362" i="3"/>
  <c r="BO8" i="3"/>
  <c r="BO214" i="3"/>
  <c r="BO66" i="3"/>
  <c r="BO190" i="3"/>
  <c r="BO86" i="3"/>
  <c r="BO338" i="3"/>
  <c r="BO370" i="3"/>
  <c r="BO362" i="3"/>
  <c r="BO274" i="3"/>
  <c r="BL6" i="3"/>
  <c r="Y6" i="3"/>
  <c r="Y7" i="3" s="1"/>
  <c r="BL218" i="3"/>
  <c r="BO360" i="3"/>
  <c r="BO320" i="3"/>
  <c r="BO306" i="3"/>
  <c r="BL190" i="3"/>
  <c r="BO364" i="3"/>
  <c r="BO298" i="3"/>
  <c r="BO210" i="3"/>
  <c r="BO188" i="3"/>
  <c r="BO158" i="3"/>
  <c r="BO4" i="3"/>
  <c r="BO222" i="3"/>
  <c r="BO142" i="3"/>
  <c r="BO134" i="3"/>
  <c r="BL372" i="3"/>
  <c r="BL364" i="3"/>
  <c r="BO250" i="3"/>
  <c r="BL192" i="3"/>
  <c r="BL184" i="3"/>
  <c r="BL126" i="3"/>
  <c r="BL96" i="3"/>
  <c r="BL88" i="3"/>
  <c r="BL30" i="3"/>
  <c r="BO256" i="3"/>
  <c r="BO234" i="3"/>
  <c r="BO198" i="3"/>
  <c r="BO154" i="3"/>
  <c r="BO102" i="3"/>
  <c r="BO22" i="3"/>
  <c r="BO14" i="3"/>
  <c r="BL282" i="3"/>
  <c r="BL238" i="3"/>
  <c r="BO354" i="3"/>
  <c r="BO318" i="3"/>
  <c r="BO296" i="3"/>
  <c r="BO282" i="3"/>
  <c r="BO266" i="3"/>
  <c r="BO194" i="3"/>
  <c r="BO172" i="3"/>
  <c r="BO92" i="3"/>
  <c r="BL206" i="3"/>
  <c r="BO258" i="3"/>
  <c r="BO126" i="3"/>
  <c r="BO54" i="3"/>
  <c r="BL346" i="3"/>
  <c r="BL324" i="3"/>
  <c r="BL36" i="3"/>
  <c r="BL14" i="3"/>
  <c r="BO330" i="3"/>
  <c r="BO264" i="3"/>
  <c r="BO118" i="3"/>
  <c r="BO110" i="3"/>
  <c r="BO96" i="3"/>
  <c r="BO60" i="3"/>
  <c r="BO52" i="3"/>
  <c r="BO24" i="3"/>
  <c r="BL344" i="3"/>
  <c r="BO182" i="3"/>
  <c r="BO30" i="3"/>
  <c r="BL358" i="3"/>
  <c r="BL306" i="3"/>
  <c r="BL284" i="3"/>
  <c r="BO312" i="3"/>
  <c r="BO304" i="3"/>
  <c r="BO254" i="3"/>
  <c r="BO204" i="3"/>
  <c r="BO174" i="3"/>
  <c r="BO100" i="3"/>
  <c r="BO94" i="3"/>
  <c r="BO284" i="3"/>
  <c r="BO138" i="3"/>
  <c r="BO18" i="3"/>
  <c r="BL212" i="3"/>
  <c r="BO334" i="3"/>
  <c r="BO290" i="3"/>
  <c r="BO242" i="3"/>
  <c r="BO206" i="3"/>
  <c r="BO192" i="3"/>
  <c r="BO166" i="3"/>
  <c r="BO144" i="3"/>
  <c r="BO136" i="3"/>
  <c r="BO122" i="3"/>
  <c r="BO82" i="3"/>
  <c r="BO38" i="3"/>
  <c r="BL370" i="3"/>
  <c r="BL342" i="3"/>
  <c r="BL304" i="3"/>
  <c r="BL298" i="3"/>
  <c r="BO346" i="3"/>
  <c r="BO302" i="3"/>
  <c r="BO268" i="3"/>
  <c r="BO240" i="3"/>
  <c r="BO232" i="3"/>
  <c r="BO226" i="3"/>
  <c r="BO218" i="3"/>
  <c r="BO150" i="3"/>
  <c r="BO72" i="3"/>
  <c r="BO64" i="3"/>
  <c r="BO50" i="3"/>
  <c r="BO28" i="3"/>
  <c r="BO344" i="3"/>
  <c r="BO280" i="3"/>
  <c r="BO246" i="3"/>
  <c r="BO224" i="3"/>
  <c r="BO176" i="3"/>
  <c r="BO156" i="3"/>
  <c r="BO148" i="3"/>
  <c r="BO112" i="3"/>
  <c r="BO78" i="3"/>
  <c r="BO6" i="3"/>
  <c r="BL310" i="3"/>
  <c r="BL302" i="3"/>
  <c r="BL222" i="3"/>
  <c r="BL214" i="3"/>
  <c r="BL186" i="3"/>
  <c r="BL142" i="3"/>
  <c r="BO336" i="3"/>
  <c r="BO328" i="3"/>
  <c r="BO322" i="3"/>
  <c r="BO314" i="3"/>
  <c r="BO300" i="3"/>
  <c r="BO238" i="3"/>
  <c r="BO230" i="3"/>
  <c r="BO208" i="3"/>
  <c r="BO168" i="3"/>
  <c r="BO160" i="3"/>
  <c r="BO132" i="3"/>
  <c r="BO124" i="3"/>
  <c r="BO84" i="3"/>
  <c r="BO76" i="3"/>
  <c r="BO70" i="3"/>
  <c r="BO62" i="3"/>
  <c r="BO40" i="3"/>
  <c r="BO34" i="3"/>
  <c r="BO20" i="3"/>
  <c r="BI30" i="3"/>
  <c r="BI4" i="3"/>
  <c r="BO366" i="3"/>
  <c r="BO350" i="3"/>
  <c r="BO348" i="3"/>
  <c r="BO332" i="3"/>
  <c r="BO316" i="3"/>
  <c r="BO286" i="3"/>
  <c r="BO270" i="3"/>
  <c r="BO244" i="3"/>
  <c r="BO236" i="3"/>
  <c r="BO220" i="3"/>
  <c r="BO202" i="3"/>
  <c r="BO186" i="3"/>
  <c r="BO170" i="3"/>
  <c r="BO140" i="3"/>
  <c r="BO106" i="3"/>
  <c r="BO90" i="3"/>
  <c r="BO74" i="3"/>
  <c r="BO44" i="3"/>
  <c r="BO10" i="3"/>
  <c r="BO372" i="3"/>
  <c r="BO368" i="3"/>
  <c r="BO356" i="3"/>
  <c r="BO352" i="3"/>
  <c r="BO340" i="3"/>
  <c r="BO310" i="3"/>
  <c r="BO294" i="3"/>
  <c r="BO288" i="3"/>
  <c r="BO278" i="3"/>
  <c r="BO276" i="3"/>
  <c r="BO272" i="3"/>
  <c r="BO260" i="3"/>
  <c r="BO248" i="3"/>
  <c r="BO216" i="3"/>
  <c r="BO200" i="3"/>
  <c r="BO184" i="3"/>
  <c r="BO180" i="3"/>
  <c r="BO164" i="3"/>
  <c r="BO130" i="3"/>
  <c r="BO120" i="3"/>
  <c r="BO114" i="3"/>
  <c r="BO108" i="3"/>
  <c r="BO98" i="3"/>
  <c r="BO88" i="3"/>
  <c r="BO68" i="3"/>
  <c r="BO58" i="3"/>
  <c r="BO48" i="3"/>
  <c r="BO42" i="3"/>
  <c r="BO36" i="3"/>
  <c r="BO26" i="3"/>
  <c r="BO16" i="3"/>
  <c r="BO12" i="3"/>
  <c r="CI12" i="3" s="1"/>
  <c r="BO358" i="3"/>
  <c r="BO342" i="3"/>
  <c r="BO326" i="3"/>
  <c r="BO324" i="3"/>
  <c r="BO308" i="3"/>
  <c r="BO292" i="3"/>
  <c r="BO262" i="3"/>
  <c r="BO228" i="3"/>
  <c r="BO212" i="3"/>
  <c r="BO196" i="3"/>
  <c r="BO178" i="3"/>
  <c r="BO162" i="3"/>
  <c r="BO146" i="3"/>
  <c r="BO116" i="3"/>
  <c r="BO2" i="3"/>
  <c r="BO152" i="3"/>
  <c r="BO128" i="3"/>
  <c r="BO104" i="3"/>
  <c r="BO80" i="3"/>
  <c r="BO56" i="3"/>
  <c r="BO32" i="3"/>
  <c r="BO252" i="3"/>
  <c r="BL266" i="3"/>
  <c r="BL202" i="3"/>
  <c r="BL154" i="3"/>
  <c r="BL150" i="3"/>
  <c r="BL146" i="3"/>
  <c r="BL132" i="3"/>
  <c r="BL250" i="3"/>
  <c r="BL246" i="3"/>
  <c r="BL242" i="3"/>
  <c r="BL236" i="3"/>
  <c r="BL94" i="3"/>
  <c r="BL90" i="3"/>
  <c r="BL46" i="3"/>
  <c r="BL42" i="3"/>
  <c r="BL38" i="3"/>
  <c r="BL28" i="3"/>
  <c r="BI268" i="3"/>
  <c r="BI24" i="3"/>
  <c r="BL292" i="3"/>
  <c r="BL278" i="3"/>
  <c r="BL260" i="3"/>
  <c r="BL256" i="3"/>
  <c r="BL140" i="3"/>
  <c r="BL122" i="3"/>
  <c r="BL108" i="3"/>
  <c r="BL100" i="3"/>
  <c r="BL82" i="3"/>
  <c r="BL78" i="3"/>
  <c r="BL74" i="3"/>
  <c r="BL60" i="3"/>
  <c r="BL258" i="3"/>
  <c r="BL110" i="3"/>
  <c r="BL102" i="3"/>
  <c r="BL80" i="3"/>
  <c r="BL22" i="3"/>
  <c r="BL12" i="3"/>
  <c r="CH12" i="3" s="1"/>
  <c r="BI356" i="3"/>
  <c r="BI202" i="3"/>
  <c r="BI194" i="3"/>
  <c r="BI180" i="3"/>
  <c r="BI176" i="3"/>
  <c r="BI36" i="3"/>
  <c r="BI14" i="3"/>
  <c r="BL356" i="3"/>
  <c r="BL334" i="3"/>
  <c r="BL330" i="3"/>
  <c r="BL326" i="3"/>
  <c r="BL308" i="3"/>
  <c r="BL294" i="3"/>
  <c r="BL290" i="3"/>
  <c r="BL228" i="3"/>
  <c r="BL204" i="3"/>
  <c r="BL196" i="3"/>
  <c r="BL178" i="3"/>
  <c r="BL174" i="3"/>
  <c r="BL170" i="3"/>
  <c r="BL156" i="3"/>
  <c r="BL138" i="3"/>
  <c r="BL134" i="3"/>
  <c r="BL124" i="3"/>
  <c r="BL70" i="3"/>
  <c r="BL66" i="3"/>
  <c r="BL62" i="3"/>
  <c r="BL20" i="3"/>
  <c r="BL10" i="3"/>
  <c r="BI348" i="3"/>
  <c r="BI340" i="3"/>
  <c r="BI300" i="3"/>
  <c r="BI292" i="3"/>
  <c r="BI260" i="3"/>
  <c r="BI256" i="3"/>
  <c r="BI212" i="3"/>
  <c r="BI186" i="3"/>
  <c r="BI182" i="3"/>
  <c r="BI142" i="3"/>
  <c r="BI126" i="3"/>
  <c r="BL2" i="3"/>
  <c r="BL354" i="3"/>
  <c r="BL336" i="3"/>
  <c r="BL328" i="3"/>
  <c r="BL322" i="3"/>
  <c r="BL318" i="3"/>
  <c r="BL314" i="3"/>
  <c r="BL300" i="3"/>
  <c r="BL276" i="3"/>
  <c r="BL268" i="3"/>
  <c r="BL262" i="3"/>
  <c r="BL254" i="3"/>
  <c r="BL234" i="3"/>
  <c r="BL230" i="3"/>
  <c r="BL220" i="3"/>
  <c r="BL198" i="3"/>
  <c r="BL176" i="3"/>
  <c r="BL166" i="3"/>
  <c r="BL162" i="3"/>
  <c r="BL158" i="3"/>
  <c r="BL116" i="3"/>
  <c r="BL106" i="3"/>
  <c r="BL86" i="3"/>
  <c r="BL64" i="3"/>
  <c r="BL58" i="3"/>
  <c r="BL54" i="3"/>
  <c r="BL50" i="3"/>
  <c r="BL44" i="3"/>
  <c r="BL26" i="3"/>
  <c r="BI290" i="3"/>
  <c r="BI144" i="3"/>
  <c r="BI96" i="3"/>
  <c r="BI88" i="3"/>
  <c r="BL338" i="3"/>
  <c r="BL320" i="3"/>
  <c r="BL274" i="3"/>
  <c r="BL182" i="3"/>
  <c r="BL160" i="3"/>
  <c r="BL118" i="3"/>
  <c r="BL366" i="3"/>
  <c r="BL360" i="3"/>
  <c r="BL350" i="3"/>
  <c r="BL348" i="3"/>
  <c r="BL332" i="3"/>
  <c r="BL316" i="3"/>
  <c r="BL286" i="3"/>
  <c r="BL270" i="3"/>
  <c r="BL264" i="3"/>
  <c r="BL244" i="3"/>
  <c r="BL226" i="3"/>
  <c r="BL216" i="3"/>
  <c r="BL210" i="3"/>
  <c r="BL200" i="3"/>
  <c r="BL194" i="3"/>
  <c r="BL180" i="3"/>
  <c r="BL164" i="3"/>
  <c r="BL148" i="3"/>
  <c r="BL130" i="3"/>
  <c r="BL120" i="3"/>
  <c r="BL114" i="3"/>
  <c r="BL104" i="3"/>
  <c r="BL98" i="3"/>
  <c r="BL84" i="3"/>
  <c r="BL68" i="3"/>
  <c r="BL52" i="3"/>
  <c r="BL34" i="3"/>
  <c r="BL24" i="3"/>
  <c r="BL18" i="3"/>
  <c r="BL8" i="3"/>
  <c r="BI370" i="3"/>
  <c r="BL368" i="3"/>
  <c r="BL352" i="3"/>
  <c r="BL340" i="3"/>
  <c r="BL288" i="3"/>
  <c r="BL272" i="3"/>
  <c r="BL240" i="3"/>
  <c r="BL224" i="3"/>
  <c r="BL208" i="3"/>
  <c r="BL188" i="3"/>
  <c r="BL172" i="3"/>
  <c r="BL144" i="3"/>
  <c r="BL128" i="3"/>
  <c r="BL112" i="3"/>
  <c r="BL92" i="3"/>
  <c r="BL76" i="3"/>
  <c r="BL48" i="3"/>
  <c r="BL32" i="3"/>
  <c r="BL16" i="3"/>
  <c r="BI120" i="3"/>
  <c r="BI6" i="3"/>
  <c r="BL312" i="3"/>
  <c r="BL296" i="3"/>
  <c r="BL280" i="3"/>
  <c r="BL248" i="3"/>
  <c r="BL232" i="3"/>
  <c r="BL168" i="3"/>
  <c r="BL152" i="3"/>
  <c r="BL136" i="3"/>
  <c r="BL72" i="3"/>
  <c r="BL56" i="3"/>
  <c r="BL40" i="3"/>
  <c r="BL4" i="3"/>
  <c r="BL252" i="3"/>
  <c r="BC150" i="3"/>
  <c r="BI372" i="3"/>
  <c r="BI364" i="3"/>
  <c r="BI354" i="3"/>
  <c r="BI306" i="3"/>
  <c r="BI284" i="3"/>
  <c r="BI266" i="3"/>
  <c r="BI2" i="3"/>
  <c r="BI308" i="3"/>
  <c r="BI282" i="3"/>
  <c r="BC96" i="3"/>
  <c r="BC88" i="3"/>
  <c r="BF320" i="3"/>
  <c r="BF298" i="3"/>
  <c r="BF290" i="3"/>
  <c r="BF124" i="3"/>
  <c r="BF6" i="3"/>
  <c r="BI172" i="3"/>
  <c r="BI154" i="3"/>
  <c r="BI150" i="3"/>
  <c r="BC30" i="3"/>
  <c r="BF14" i="3"/>
  <c r="BI346" i="3"/>
  <c r="BI324" i="3"/>
  <c r="BI316" i="3"/>
  <c r="BI236" i="3"/>
  <c r="BI232" i="3"/>
  <c r="BI204" i="3"/>
  <c r="BI196" i="3"/>
  <c r="BI178" i="3"/>
  <c r="BI174" i="3"/>
  <c r="BI94" i="3"/>
  <c r="BI90" i="3"/>
  <c r="BI46" i="3"/>
  <c r="BI42" i="3"/>
  <c r="BI38" i="3"/>
  <c r="BI28" i="3"/>
  <c r="BF86" i="3"/>
  <c r="BI362" i="3"/>
  <c r="BI246" i="3"/>
  <c r="BI220" i="3"/>
  <c r="BI210" i="3"/>
  <c r="BI140" i="3"/>
  <c r="BI122" i="3"/>
  <c r="BI100" i="3"/>
  <c r="BI82" i="3"/>
  <c r="BI78" i="3"/>
  <c r="BI74" i="3"/>
  <c r="BI60" i="3"/>
  <c r="BI252" i="3"/>
  <c r="BI110" i="3"/>
  <c r="BI102" i="3"/>
  <c r="BI80" i="3"/>
  <c r="BI22" i="3"/>
  <c r="BC180" i="3"/>
  <c r="BF106" i="3"/>
  <c r="BF102" i="3"/>
  <c r="BF84" i="3"/>
  <c r="BF36" i="3"/>
  <c r="BI338" i="3"/>
  <c r="BI332" i="3"/>
  <c r="BI314" i="3"/>
  <c r="BI298" i="3"/>
  <c r="BI276" i="3"/>
  <c r="BI244" i="3"/>
  <c r="BI234" i="3"/>
  <c r="BI198" i="3"/>
  <c r="BI188" i="3"/>
  <c r="BI170" i="3"/>
  <c r="BI156" i="3"/>
  <c r="BI138" i="3"/>
  <c r="BI134" i="3"/>
  <c r="BI124" i="3"/>
  <c r="BI70" i="3"/>
  <c r="BI66" i="3"/>
  <c r="BI62" i="3"/>
  <c r="BI20" i="3"/>
  <c r="BI10" i="3"/>
  <c r="BF134" i="3"/>
  <c r="BF30" i="3"/>
  <c r="BI330" i="3"/>
  <c r="BI274" i="3"/>
  <c r="BI222" i="3"/>
  <c r="BI214" i="3"/>
  <c r="BI208" i="3"/>
  <c r="BI190" i="3"/>
  <c r="BI166" i="3"/>
  <c r="BI158" i="3"/>
  <c r="BI116" i="3"/>
  <c r="BI106" i="3"/>
  <c r="BI86" i="3"/>
  <c r="BI64" i="3"/>
  <c r="BI58" i="3"/>
  <c r="BI54" i="3"/>
  <c r="BI50" i="3"/>
  <c r="BI44" i="3"/>
  <c r="BI8" i="3"/>
  <c r="BC190" i="3"/>
  <c r="BF118" i="3"/>
  <c r="BI322" i="3"/>
  <c r="BI238" i="3"/>
  <c r="BI228" i="3"/>
  <c r="BI206" i="3"/>
  <c r="BI160" i="3"/>
  <c r="BI128" i="3"/>
  <c r="BI118" i="3"/>
  <c r="BI104" i="3"/>
  <c r="BC328" i="3"/>
  <c r="BC302" i="3"/>
  <c r="BC206" i="3"/>
  <c r="BC192" i="3"/>
  <c r="BF306" i="3"/>
  <c r="BF108" i="3"/>
  <c r="BF24" i="3"/>
  <c r="BI368" i="3"/>
  <c r="BI360" i="3"/>
  <c r="BI350" i="3"/>
  <c r="BI342" i="3"/>
  <c r="BI334" i="3"/>
  <c r="BI328" i="3"/>
  <c r="BI320" i="3"/>
  <c r="BI312" i="3"/>
  <c r="BI302" i="3"/>
  <c r="BI294" i="3"/>
  <c r="BI286" i="3"/>
  <c r="BI280" i="3"/>
  <c r="BI272" i="3"/>
  <c r="BI264" i="3"/>
  <c r="BI242" i="3"/>
  <c r="BI240" i="3"/>
  <c r="BI218" i="3"/>
  <c r="BI216" i="3"/>
  <c r="BI164" i="3"/>
  <c r="BI148" i="3"/>
  <c r="BI130" i="3"/>
  <c r="BI114" i="3"/>
  <c r="BI98" i="3"/>
  <c r="BI84" i="3"/>
  <c r="BI68" i="3"/>
  <c r="BI52" i="3"/>
  <c r="BI34" i="3"/>
  <c r="BI18" i="3"/>
  <c r="BI112" i="3"/>
  <c r="BI108" i="3"/>
  <c r="BI92" i="3"/>
  <c r="BI76" i="3"/>
  <c r="BI48" i="3"/>
  <c r="BI32" i="3"/>
  <c r="BI26" i="3"/>
  <c r="BI16" i="3"/>
  <c r="BI12" i="3"/>
  <c r="CG12" i="3" s="1"/>
  <c r="BC196" i="3"/>
  <c r="BI366" i="3"/>
  <c r="BI358" i="3"/>
  <c r="BI352" i="3"/>
  <c r="BI344" i="3"/>
  <c r="BI336" i="3"/>
  <c r="BI326" i="3"/>
  <c r="BI318" i="3"/>
  <c r="BI310" i="3"/>
  <c r="BI304" i="3"/>
  <c r="BI296" i="3"/>
  <c r="BI288" i="3"/>
  <c r="BI278" i="3"/>
  <c r="BI270" i="3"/>
  <c r="BI262" i="3"/>
  <c r="BI258" i="3"/>
  <c r="BI254" i="3"/>
  <c r="BI250" i="3"/>
  <c r="BI230" i="3"/>
  <c r="BI226" i="3"/>
  <c r="BI168" i="3"/>
  <c r="BI162" i="3"/>
  <c r="BI152" i="3"/>
  <c r="BI146" i="3"/>
  <c r="BI136" i="3"/>
  <c r="BI132" i="3"/>
  <c r="BI72" i="3"/>
  <c r="BI56" i="3"/>
  <c r="BI40" i="3"/>
  <c r="BI248" i="3"/>
  <c r="BI224" i="3"/>
  <c r="BI200" i="3"/>
  <c r="BI192" i="3"/>
  <c r="BI184" i="3"/>
  <c r="BF344" i="3"/>
  <c r="BF318" i="3"/>
  <c r="BF300" i="3"/>
  <c r="BF296" i="3"/>
  <c r="BF292" i="3"/>
  <c r="BF196" i="3"/>
  <c r="BF4" i="3"/>
  <c r="BC2" i="3"/>
  <c r="BF368" i="3"/>
  <c r="BF238" i="3"/>
  <c r="BF212" i="3"/>
  <c r="BF164" i="3"/>
  <c r="BF336" i="3"/>
  <c r="BF328" i="3"/>
  <c r="BF236" i="3"/>
  <c r="BF214" i="3"/>
  <c r="BF210" i="3"/>
  <c r="BF206" i="3"/>
  <c r="BF188" i="3"/>
  <c r="BF184" i="3"/>
  <c r="BF166" i="3"/>
  <c r="BF162" i="3"/>
  <c r="BF158" i="3"/>
  <c r="BF140" i="3"/>
  <c r="BF136" i="3"/>
  <c r="BF126" i="3"/>
  <c r="BF122" i="3"/>
  <c r="BF94" i="3"/>
  <c r="BF46" i="3"/>
  <c r="BF42" i="3"/>
  <c r="BF38" i="3"/>
  <c r="BF28" i="3"/>
  <c r="BF360" i="3"/>
  <c r="BF352" i="3"/>
  <c r="BF250" i="3"/>
  <c r="BF246" i="3"/>
  <c r="BF228" i="3"/>
  <c r="BF224" i="3"/>
  <c r="BF154" i="3"/>
  <c r="BF150" i="3"/>
  <c r="BF78" i="3"/>
  <c r="BF74" i="3"/>
  <c r="BF60" i="3"/>
  <c r="BF2" i="3"/>
  <c r="BF326" i="3"/>
  <c r="BF312" i="3"/>
  <c r="BF308" i="3"/>
  <c r="BF264" i="3"/>
  <c r="BF252" i="3"/>
  <c r="BF222" i="3"/>
  <c r="BF182" i="3"/>
  <c r="BF174" i="3"/>
  <c r="BF156" i="3"/>
  <c r="BF76" i="3"/>
  <c r="BF70" i="3"/>
  <c r="BF22" i="3"/>
  <c r="BC372" i="3"/>
  <c r="BC368" i="3"/>
  <c r="BC364" i="3"/>
  <c r="BC346" i="3"/>
  <c r="BC342" i="3"/>
  <c r="BC338" i="3"/>
  <c r="BC126" i="3"/>
  <c r="BF342" i="3"/>
  <c r="BF302" i="3"/>
  <c r="BF288" i="3"/>
  <c r="BF284" i="3"/>
  <c r="BF280" i="3"/>
  <c r="BF248" i="3"/>
  <c r="BF230" i="3"/>
  <c r="BF202" i="3"/>
  <c r="BF198" i="3"/>
  <c r="BF170" i="3"/>
  <c r="BF142" i="3"/>
  <c r="BF132" i="3"/>
  <c r="BF100" i="3"/>
  <c r="BF66" i="3"/>
  <c r="BF62" i="3"/>
  <c r="BF20" i="3"/>
  <c r="BF10" i="3"/>
  <c r="BC340" i="3"/>
  <c r="BC334" i="3"/>
  <c r="BF364" i="3"/>
  <c r="BF358" i="3"/>
  <c r="BF334" i="3"/>
  <c r="BF324" i="3"/>
  <c r="BF304" i="3"/>
  <c r="BF282" i="3"/>
  <c r="BF272" i="3"/>
  <c r="BF268" i="3"/>
  <c r="BF262" i="3"/>
  <c r="BF244" i="3"/>
  <c r="BF218" i="3"/>
  <c r="BF204" i="3"/>
  <c r="BF190" i="3"/>
  <c r="BF180" i="3"/>
  <c r="BF172" i="3"/>
  <c r="BF148" i="3"/>
  <c r="BF114" i="3"/>
  <c r="BF110" i="3"/>
  <c r="BF92" i="3"/>
  <c r="BF88" i="3"/>
  <c r="BF68" i="3"/>
  <c r="BF64" i="3"/>
  <c r="BF58" i="3"/>
  <c r="BF54" i="3"/>
  <c r="BF50" i="3"/>
  <c r="BF44" i="3"/>
  <c r="BF362" i="3"/>
  <c r="BF322" i="3"/>
  <c r="BF266" i="3"/>
  <c r="BF256" i="3"/>
  <c r="BF220" i="3"/>
  <c r="BF116" i="3"/>
  <c r="BF366" i="3"/>
  <c r="BF350" i="3"/>
  <c r="BF348" i="3"/>
  <c r="BF332" i="3"/>
  <c r="BF316" i="3"/>
  <c r="BF286" i="3"/>
  <c r="BF270" i="3"/>
  <c r="BF200" i="3"/>
  <c r="BF194" i="3"/>
  <c r="BF192" i="3"/>
  <c r="BF186" i="3"/>
  <c r="BF178" i="3"/>
  <c r="BF152" i="3"/>
  <c r="BF146" i="3"/>
  <c r="BF144" i="3"/>
  <c r="BF138" i="3"/>
  <c r="BF130" i="3"/>
  <c r="BF104" i="3"/>
  <c r="BF98" i="3"/>
  <c r="BF96" i="3"/>
  <c r="BF90" i="3"/>
  <c r="BF82" i="3"/>
  <c r="BF52" i="3"/>
  <c r="BF34" i="3"/>
  <c r="BF18" i="3"/>
  <c r="BF12" i="3"/>
  <c r="CF12" i="3" s="1"/>
  <c r="BF8" i="3"/>
  <c r="AZ6" i="3"/>
  <c r="BF372" i="3"/>
  <c r="BF356" i="3"/>
  <c r="BF346" i="3"/>
  <c r="BF340" i="3"/>
  <c r="BF330" i="3"/>
  <c r="BF314" i="3"/>
  <c r="BF310" i="3"/>
  <c r="BF294" i="3"/>
  <c r="BF278" i="3"/>
  <c r="BF276" i="3"/>
  <c r="BF260" i="3"/>
  <c r="BF242" i="3"/>
  <c r="BF234" i="3"/>
  <c r="BF226" i="3"/>
  <c r="BF48" i="3"/>
  <c r="BF32" i="3"/>
  <c r="BF26" i="3"/>
  <c r="BF16" i="3"/>
  <c r="BC356" i="3"/>
  <c r="BC156" i="3"/>
  <c r="BC152" i="3"/>
  <c r="BC148" i="3"/>
  <c r="BC142" i="3"/>
  <c r="BC120" i="3"/>
  <c r="BC36" i="3"/>
  <c r="BC14" i="3"/>
  <c r="BC6" i="3"/>
  <c r="BF370" i="3"/>
  <c r="BF354" i="3"/>
  <c r="BF338" i="3"/>
  <c r="BF274" i="3"/>
  <c r="BF258" i="3"/>
  <c r="BF254" i="3"/>
  <c r="BF56" i="3"/>
  <c r="BF40" i="3"/>
  <c r="BF232" i="3"/>
  <c r="BF168" i="3"/>
  <c r="BF160" i="3"/>
  <c r="BF128" i="3"/>
  <c r="BF72" i="3"/>
  <c r="BF240" i="3"/>
  <c r="BF216" i="3"/>
  <c r="BF208" i="3"/>
  <c r="BF176" i="3"/>
  <c r="BF120" i="3"/>
  <c r="BF112" i="3"/>
  <c r="BF80" i="3"/>
  <c r="AZ126" i="3"/>
  <c r="BC228" i="3"/>
  <c r="AZ30" i="3"/>
  <c r="AZ206" i="3"/>
  <c r="AZ24" i="3"/>
  <c r="BC284" i="3"/>
  <c r="BC244" i="3"/>
  <c r="AZ260" i="3"/>
  <c r="AZ230" i="3"/>
  <c r="AZ208" i="3"/>
  <c r="AZ14" i="3"/>
  <c r="BC212" i="3"/>
  <c r="BC198" i="3"/>
  <c r="BC194" i="3"/>
  <c r="BC166" i="3"/>
  <c r="BC158" i="3"/>
  <c r="BC94" i="3"/>
  <c r="BC90" i="3"/>
  <c r="BC46" i="3"/>
  <c r="BC42" i="3"/>
  <c r="BC38" i="3"/>
  <c r="BC28" i="3"/>
  <c r="AZ200" i="3"/>
  <c r="AZ120" i="3"/>
  <c r="BC312" i="3"/>
  <c r="BC304" i="3"/>
  <c r="BC298" i="3"/>
  <c r="BC250" i="3"/>
  <c r="BC236" i="3"/>
  <c r="BC226" i="3"/>
  <c r="BC140" i="3"/>
  <c r="BC100" i="3"/>
  <c r="BC82" i="3"/>
  <c r="BC78" i="3"/>
  <c r="BC74" i="3"/>
  <c r="BC60" i="3"/>
  <c r="BC358" i="3"/>
  <c r="BC354" i="3"/>
  <c r="BC350" i="3"/>
  <c r="BC336" i="3"/>
  <c r="BC318" i="3"/>
  <c r="BC314" i="3"/>
  <c r="BC310" i="3"/>
  <c r="BC292" i="3"/>
  <c r="BC286" i="3"/>
  <c r="BC282" i="3"/>
  <c r="BC264" i="3"/>
  <c r="BC252" i="3"/>
  <c r="BC242" i="3"/>
  <c r="BC230" i="3"/>
  <c r="BC186" i="3"/>
  <c r="BC182" i="3"/>
  <c r="BC164" i="3"/>
  <c r="BC146" i="3"/>
  <c r="BC132" i="3"/>
  <c r="BC110" i="3"/>
  <c r="BC102" i="3"/>
  <c r="BC80" i="3"/>
  <c r="BC22" i="3"/>
  <c r="AZ332" i="3"/>
  <c r="AZ302" i="3"/>
  <c r="AZ284" i="3"/>
  <c r="AZ222" i="3"/>
  <c r="AZ190" i="3"/>
  <c r="AZ186" i="3"/>
  <c r="AZ142" i="3"/>
  <c r="AZ36" i="3"/>
  <c r="BC366" i="3"/>
  <c r="BC360" i="3"/>
  <c r="BC320" i="3"/>
  <c r="BC296" i="3"/>
  <c r="BC274" i="3"/>
  <c r="BC270" i="3"/>
  <c r="BC266" i="3"/>
  <c r="BC238" i="3"/>
  <c r="BC214" i="3"/>
  <c r="BC204" i="3"/>
  <c r="BC200" i="3"/>
  <c r="BC172" i="3"/>
  <c r="BC134" i="3"/>
  <c r="BC124" i="3"/>
  <c r="BC70" i="3"/>
  <c r="BC66" i="3"/>
  <c r="BC62" i="3"/>
  <c r="BC20" i="3"/>
  <c r="BC10" i="3"/>
  <c r="AZ330" i="3"/>
  <c r="AZ326" i="3"/>
  <c r="AZ192" i="3"/>
  <c r="AZ184" i="3"/>
  <c r="BC362" i="3"/>
  <c r="BC344" i="3"/>
  <c r="BC330" i="3"/>
  <c r="BC326" i="3"/>
  <c r="BC294" i="3"/>
  <c r="BC276" i="3"/>
  <c r="BC268" i="3"/>
  <c r="BC262" i="3"/>
  <c r="BC258" i="3"/>
  <c r="BC254" i="3"/>
  <c r="BC234" i="3"/>
  <c r="BC224" i="3"/>
  <c r="BC220" i="3"/>
  <c r="BC116" i="3"/>
  <c r="BC106" i="3"/>
  <c r="BC86" i="3"/>
  <c r="BC64" i="3"/>
  <c r="BC58" i="3"/>
  <c r="BC54" i="3"/>
  <c r="BC50" i="3"/>
  <c r="BC44" i="3"/>
  <c r="BC26" i="3"/>
  <c r="BC8" i="3"/>
  <c r="BC278" i="3"/>
  <c r="BC260" i="3"/>
  <c r="BC188" i="3"/>
  <c r="BC178" i="3"/>
  <c r="BC174" i="3"/>
  <c r="BC118" i="3"/>
  <c r="BC104" i="3"/>
  <c r="BC4" i="3"/>
  <c r="AZ372" i="3"/>
  <c r="BC352" i="3"/>
  <c r="BC322" i="3"/>
  <c r="BC306" i="3"/>
  <c r="BC300" i="3"/>
  <c r="BC290" i="3"/>
  <c r="BC288" i="3"/>
  <c r="BC272" i="3"/>
  <c r="BC248" i="3"/>
  <c r="BC218" i="3"/>
  <c r="BC210" i="3"/>
  <c r="BC202" i="3"/>
  <c r="BC184" i="3"/>
  <c r="BC170" i="3"/>
  <c r="BC162" i="3"/>
  <c r="BC154" i="3"/>
  <c r="BC130" i="3"/>
  <c r="BC114" i="3"/>
  <c r="BC98" i="3"/>
  <c r="BC84" i="3"/>
  <c r="BC68" i="3"/>
  <c r="BC52" i="3"/>
  <c r="BC34" i="3"/>
  <c r="BC24" i="3"/>
  <c r="BC18" i="3"/>
  <c r="AZ96" i="3"/>
  <c r="AZ88" i="3"/>
  <c r="BC370" i="3"/>
  <c r="BC324" i="3"/>
  <c r="BC308" i="3"/>
  <c r="BC280" i="3"/>
  <c r="BC246" i="3"/>
  <c r="BC144" i="3"/>
  <c r="BC138" i="3"/>
  <c r="BC128" i="3"/>
  <c r="BC122" i="3"/>
  <c r="BC112" i="3"/>
  <c r="BC108" i="3"/>
  <c r="BC92" i="3"/>
  <c r="BC76" i="3"/>
  <c r="BC48" i="3"/>
  <c r="BC32" i="3"/>
  <c r="BC16" i="3"/>
  <c r="BC12" i="3"/>
  <c r="CE12" i="3" s="1"/>
  <c r="BC348" i="3"/>
  <c r="BC332" i="3"/>
  <c r="BC316" i="3"/>
  <c r="BC222" i="3"/>
  <c r="BC136" i="3"/>
  <c r="BC72" i="3"/>
  <c r="BC56" i="3"/>
  <c r="BC40" i="3"/>
  <c r="BC240" i="3"/>
  <c r="BC216" i="3"/>
  <c r="BC208" i="3"/>
  <c r="BC176" i="3"/>
  <c r="BC256" i="3"/>
  <c r="BC232" i="3"/>
  <c r="BC168" i="3"/>
  <c r="BC160" i="3"/>
  <c r="AZ324" i="3"/>
  <c r="AZ316" i="3"/>
  <c r="AW206" i="3"/>
  <c r="AZ358" i="3"/>
  <c r="AZ322" i="3"/>
  <c r="AZ318" i="3"/>
  <c r="AW120" i="3"/>
  <c r="AZ348" i="3"/>
  <c r="AZ340" i="3"/>
  <c r="AZ276" i="3"/>
  <c r="AZ268" i="3"/>
  <c r="AZ240" i="3"/>
  <c r="AZ94" i="3"/>
  <c r="AZ90" i="3"/>
  <c r="AZ46" i="3"/>
  <c r="AZ42" i="3"/>
  <c r="AZ38" i="3"/>
  <c r="AZ28" i="3"/>
  <c r="AW274" i="3"/>
  <c r="AW200" i="3"/>
  <c r="AZ346" i="3"/>
  <c r="AZ300" i="3"/>
  <c r="AZ292" i="3"/>
  <c r="AZ274" i="3"/>
  <c r="AZ266" i="3"/>
  <c r="AZ256" i="3"/>
  <c r="AZ140" i="3"/>
  <c r="AZ100" i="3"/>
  <c r="AZ82" i="3"/>
  <c r="AZ78" i="3"/>
  <c r="AZ74" i="3"/>
  <c r="AZ60" i="3"/>
  <c r="AZ298" i="3"/>
  <c r="AZ290" i="3"/>
  <c r="AZ248" i="3"/>
  <c r="AZ202" i="3"/>
  <c r="AZ150" i="3"/>
  <c r="AZ146" i="3"/>
  <c r="AZ132" i="3"/>
  <c r="AZ110" i="3"/>
  <c r="AZ102" i="3"/>
  <c r="AZ80" i="3"/>
  <c r="AZ22" i="3"/>
  <c r="AZ4" i="3"/>
  <c r="AW238" i="3"/>
  <c r="AZ294" i="3"/>
  <c r="AZ214" i="3"/>
  <c r="AZ196" i="3"/>
  <c r="AZ178" i="3"/>
  <c r="AZ170" i="3"/>
  <c r="AZ124" i="3"/>
  <c r="AZ246" i="3"/>
  <c r="AZ236" i="3"/>
  <c r="AZ174" i="3"/>
  <c r="AZ156" i="3"/>
  <c r="AZ134" i="3"/>
  <c r="AZ70" i="3"/>
  <c r="AZ66" i="3"/>
  <c r="AZ62" i="3"/>
  <c r="AZ20" i="3"/>
  <c r="AZ10" i="3"/>
  <c r="AW292" i="3"/>
  <c r="AW214" i="3"/>
  <c r="AW126" i="3"/>
  <c r="AW96" i="3"/>
  <c r="AW88" i="3"/>
  <c r="AW30" i="3"/>
  <c r="AZ2" i="3"/>
  <c r="AZ364" i="3"/>
  <c r="AZ338" i="3"/>
  <c r="AZ312" i="3"/>
  <c r="AZ308" i="3"/>
  <c r="AZ238" i="3"/>
  <c r="AZ228" i="3"/>
  <c r="AZ224" i="3"/>
  <c r="AZ216" i="3"/>
  <c r="AZ198" i="3"/>
  <c r="AZ176" i="3"/>
  <c r="AZ166" i="3"/>
  <c r="AZ162" i="3"/>
  <c r="AZ158" i="3"/>
  <c r="AZ116" i="3"/>
  <c r="AZ106" i="3"/>
  <c r="AZ86" i="3"/>
  <c r="AZ64" i="3"/>
  <c r="AZ58" i="3"/>
  <c r="AZ54" i="3"/>
  <c r="AZ50" i="3"/>
  <c r="AZ44" i="3"/>
  <c r="AZ8" i="3"/>
  <c r="AZ270" i="3"/>
  <c r="AZ232" i="3"/>
  <c r="AW6" i="3"/>
  <c r="AZ366" i="3"/>
  <c r="AZ362" i="3"/>
  <c r="AZ356" i="3"/>
  <c r="AZ310" i="3"/>
  <c r="AZ262" i="3"/>
  <c r="AZ252" i="3"/>
  <c r="AZ244" i="3"/>
  <c r="AZ182" i="3"/>
  <c r="AZ160" i="3"/>
  <c r="AZ118" i="3"/>
  <c r="AZ104" i="3"/>
  <c r="AZ12" i="3"/>
  <c r="CD12" i="3" s="1"/>
  <c r="AW212" i="3"/>
  <c r="AW202" i="3"/>
  <c r="AW198" i="3"/>
  <c r="AW154" i="3"/>
  <c r="AW150" i="3"/>
  <c r="AW4" i="3"/>
  <c r="AZ328" i="3"/>
  <c r="AZ320" i="3"/>
  <c r="AZ288" i="3"/>
  <c r="AZ264" i="3"/>
  <c r="AZ194" i="3"/>
  <c r="AZ180" i="3"/>
  <c r="AZ164" i="3"/>
  <c r="AZ148" i="3"/>
  <c r="AZ130" i="3"/>
  <c r="AZ114" i="3"/>
  <c r="AZ98" i="3"/>
  <c r="AZ84" i="3"/>
  <c r="AZ68" i="3"/>
  <c r="AZ52" i="3"/>
  <c r="AZ34" i="3"/>
  <c r="AZ18" i="3"/>
  <c r="AW324" i="3"/>
  <c r="AW294" i="3"/>
  <c r="AW288" i="3"/>
  <c r="AW222" i="3"/>
  <c r="AW190" i="3"/>
  <c r="AW186" i="3"/>
  <c r="AW142" i="3"/>
  <c r="AW36" i="3"/>
  <c r="AW14" i="3"/>
  <c r="AZ352" i="3"/>
  <c r="AZ344" i="3"/>
  <c r="AZ336" i="3"/>
  <c r="AZ304" i="3"/>
  <c r="AZ296" i="3"/>
  <c r="AZ280" i="3"/>
  <c r="AZ272" i="3"/>
  <c r="AZ220" i="3"/>
  <c r="AZ212" i="3"/>
  <c r="AZ204" i="3"/>
  <c r="AZ188" i="3"/>
  <c r="AZ172" i="3"/>
  <c r="AZ154" i="3"/>
  <c r="AZ144" i="3"/>
  <c r="AZ138" i="3"/>
  <c r="AZ128" i="3"/>
  <c r="AZ122" i="3"/>
  <c r="AZ112" i="3"/>
  <c r="AZ108" i="3"/>
  <c r="AZ92" i="3"/>
  <c r="AZ76" i="3"/>
  <c r="AZ48" i="3"/>
  <c r="AZ32" i="3"/>
  <c r="AZ26" i="3"/>
  <c r="AZ16" i="3"/>
  <c r="AT298" i="3"/>
  <c r="AT294" i="3"/>
  <c r="AW300" i="3"/>
  <c r="AW192" i="3"/>
  <c r="AW184" i="3"/>
  <c r="AZ370" i="3"/>
  <c r="AZ368" i="3"/>
  <c r="AZ360" i="3"/>
  <c r="AZ354" i="3"/>
  <c r="AZ350" i="3"/>
  <c r="AZ342" i="3"/>
  <c r="AZ334" i="3"/>
  <c r="AZ314" i="3"/>
  <c r="AZ306" i="3"/>
  <c r="AZ286" i="3"/>
  <c r="AZ282" i="3"/>
  <c r="AZ258" i="3"/>
  <c r="AZ254" i="3"/>
  <c r="AZ168" i="3"/>
  <c r="AZ152" i="3"/>
  <c r="AZ136" i="3"/>
  <c r="AZ72" i="3"/>
  <c r="AZ56" i="3"/>
  <c r="AZ40" i="3"/>
  <c r="AZ278" i="3"/>
  <c r="AZ242" i="3"/>
  <c r="AZ234" i="3"/>
  <c r="AZ218" i="3"/>
  <c r="AZ210" i="3"/>
  <c r="AZ250" i="3"/>
  <c r="AZ226" i="3"/>
  <c r="AW248" i="3"/>
  <c r="AW362" i="3"/>
  <c r="AW348" i="3"/>
  <c r="AW344" i="3"/>
  <c r="AW340" i="3"/>
  <c r="AW308" i="3"/>
  <c r="AW276" i="3"/>
  <c r="AW272" i="3"/>
  <c r="AW250" i="3"/>
  <c r="AW242" i="3"/>
  <c r="AW236" i="3"/>
  <c r="AW94" i="3"/>
  <c r="AW90" i="3"/>
  <c r="AW46" i="3"/>
  <c r="AW42" i="3"/>
  <c r="AW38" i="3"/>
  <c r="AW28" i="3"/>
  <c r="AT102" i="3"/>
  <c r="AT98" i="3"/>
  <c r="AT84" i="3"/>
  <c r="AT36" i="3"/>
  <c r="AW2" i="3"/>
  <c r="AW372" i="3"/>
  <c r="AW346" i="3"/>
  <c r="AW338" i="3"/>
  <c r="AW332" i="3"/>
  <c r="AW328" i="3"/>
  <c r="AW318" i="3"/>
  <c r="AW140" i="3"/>
  <c r="AW100" i="3"/>
  <c r="AW82" i="3"/>
  <c r="AW78" i="3"/>
  <c r="AW74" i="3"/>
  <c r="AW60" i="3"/>
  <c r="AW8" i="3"/>
  <c r="AT334" i="3"/>
  <c r="AT326" i="3"/>
  <c r="AT304" i="3"/>
  <c r="AT30" i="3"/>
  <c r="AW330" i="3"/>
  <c r="AW146" i="3"/>
  <c r="AW132" i="3"/>
  <c r="AW110" i="3"/>
  <c r="AW102" i="3"/>
  <c r="AW80" i="3"/>
  <c r="AW368" i="3"/>
  <c r="AW364" i="3"/>
  <c r="AW310" i="3"/>
  <c r="AW278" i="3"/>
  <c r="AW264" i="3"/>
  <c r="AW260" i="3"/>
  <c r="AW228" i="3"/>
  <c r="AW196" i="3"/>
  <c r="AW178" i="3"/>
  <c r="AW174" i="3"/>
  <c r="AW170" i="3"/>
  <c r="AW156" i="3"/>
  <c r="AW138" i="3"/>
  <c r="AW134" i="3"/>
  <c r="AW124" i="3"/>
  <c r="AW70" i="3"/>
  <c r="AW66" i="3"/>
  <c r="AW62" i="3"/>
  <c r="AW20" i="3"/>
  <c r="AW10" i="3"/>
  <c r="AT22" i="3"/>
  <c r="AT18" i="3"/>
  <c r="AT14" i="3"/>
  <c r="AW370" i="3"/>
  <c r="AW360" i="3"/>
  <c r="AW356" i="3"/>
  <c r="AW352" i="3"/>
  <c r="AW334" i="3"/>
  <c r="AW316" i="3"/>
  <c r="AW302" i="3"/>
  <c r="AW284" i="3"/>
  <c r="AW258" i="3"/>
  <c r="AW244" i="3"/>
  <c r="AW230" i="3"/>
  <c r="AW220" i="3"/>
  <c r="AW216" i="3"/>
  <c r="AW176" i="3"/>
  <c r="AW166" i="3"/>
  <c r="AW162" i="3"/>
  <c r="AW158" i="3"/>
  <c r="AW116" i="3"/>
  <c r="AW106" i="3"/>
  <c r="AW86" i="3"/>
  <c r="AW64" i="3"/>
  <c r="AW58" i="3"/>
  <c r="AW54" i="3"/>
  <c r="AW50" i="3"/>
  <c r="AW44" i="3"/>
  <c r="AW26" i="3"/>
  <c r="AW22" i="3"/>
  <c r="AW354" i="3"/>
  <c r="AW314" i="3"/>
  <c r="AW268" i="3"/>
  <c r="AW246" i="3"/>
  <c r="AW182" i="3"/>
  <c r="AW160" i="3"/>
  <c r="AW118" i="3"/>
  <c r="AW104" i="3"/>
  <c r="AT302" i="3"/>
  <c r="AT52" i="3"/>
  <c r="AW366" i="3"/>
  <c r="AW358" i="3"/>
  <c r="AW342" i="3"/>
  <c r="AW326" i="3"/>
  <c r="AW312" i="3"/>
  <c r="AW296" i="3"/>
  <c r="AW280" i="3"/>
  <c r="AW262" i="3"/>
  <c r="AW226" i="3"/>
  <c r="AW210" i="3"/>
  <c r="AW194" i="3"/>
  <c r="AW180" i="3"/>
  <c r="AW164" i="3"/>
  <c r="AW148" i="3"/>
  <c r="AW130" i="3"/>
  <c r="AW114" i="3"/>
  <c r="AW98" i="3"/>
  <c r="AW84" i="3"/>
  <c r="AW68" i="3"/>
  <c r="AW52" i="3"/>
  <c r="AW34" i="3"/>
  <c r="AW24" i="3"/>
  <c r="AW18" i="3"/>
  <c r="AT342" i="3"/>
  <c r="AT320" i="3"/>
  <c r="AW350" i="3"/>
  <c r="AW336" i="3"/>
  <c r="AW320" i="3"/>
  <c r="AW304" i="3"/>
  <c r="AW298" i="3"/>
  <c r="AW286" i="3"/>
  <c r="AW282" i="3"/>
  <c r="AW270" i="3"/>
  <c r="AW266" i="3"/>
  <c r="AW254" i="3"/>
  <c r="AW252" i="3"/>
  <c r="AW240" i="3"/>
  <c r="AW234" i="3"/>
  <c r="AW224" i="3"/>
  <c r="AW218" i="3"/>
  <c r="AW208" i="3"/>
  <c r="AW204" i="3"/>
  <c r="AW188" i="3"/>
  <c r="AW172" i="3"/>
  <c r="AW144" i="3"/>
  <c r="AW128" i="3"/>
  <c r="AW122" i="3"/>
  <c r="AW112" i="3"/>
  <c r="AW108" i="3"/>
  <c r="AW92" i="3"/>
  <c r="AW76" i="3"/>
  <c r="AW48" i="3"/>
  <c r="AW32" i="3"/>
  <c r="AW16" i="3"/>
  <c r="AW12" i="3"/>
  <c r="CC12" i="3" s="1"/>
  <c r="AT190" i="3"/>
  <c r="AT182" i="3"/>
  <c r="AT142" i="3"/>
  <c r="AT94" i="3"/>
  <c r="AT86" i="3"/>
  <c r="AW322" i="3"/>
  <c r="AW306" i="3"/>
  <c r="AW290" i="3"/>
  <c r="AW256" i="3"/>
  <c r="AW232" i="3"/>
  <c r="AW168" i="3"/>
  <c r="AW152" i="3"/>
  <c r="AW136" i="3"/>
  <c r="AW72" i="3"/>
  <c r="AW56" i="3"/>
  <c r="AW40" i="3"/>
  <c r="AT350" i="3"/>
  <c r="AT340" i="3"/>
  <c r="AT328" i="3"/>
  <c r="AT286" i="3"/>
  <c r="AT38" i="3"/>
  <c r="AT96" i="3"/>
  <c r="AT92" i="3"/>
  <c r="AT88" i="3"/>
  <c r="AT70" i="3"/>
  <c r="AT4" i="3"/>
  <c r="AN2" i="3"/>
  <c r="AQ142" i="3"/>
  <c r="AT372" i="3"/>
  <c r="AT368" i="3"/>
  <c r="AT278" i="3"/>
  <c r="AT238" i="3"/>
  <c r="AT234" i="3"/>
  <c r="AT230" i="3"/>
  <c r="AT212" i="3"/>
  <c r="AT164" i="3"/>
  <c r="AT116" i="3"/>
  <c r="AT58" i="3"/>
  <c r="AT54" i="3"/>
  <c r="AT44" i="3"/>
  <c r="AT40" i="3"/>
  <c r="AT28" i="3"/>
  <c r="AT2" i="3"/>
  <c r="AT288" i="3"/>
  <c r="AT280" i="3"/>
  <c r="AT270" i="3"/>
  <c r="AT266" i="3"/>
  <c r="AT244" i="3"/>
  <c r="AT236" i="3"/>
  <c r="AT226" i="3"/>
  <c r="AT214" i="3"/>
  <c r="AT206" i="3"/>
  <c r="AT204" i="3"/>
  <c r="AT196" i="3"/>
  <c r="AT166" i="3"/>
  <c r="AT158" i="3"/>
  <c r="AT156" i="3"/>
  <c r="AT148" i="3"/>
  <c r="AT118" i="3"/>
  <c r="AT110" i="3"/>
  <c r="AT108" i="3"/>
  <c r="AT78" i="3"/>
  <c r="AT74" i="3"/>
  <c r="AT68" i="3"/>
  <c r="AT12" i="3"/>
  <c r="CB12" i="3" s="1"/>
  <c r="AT272" i="3"/>
  <c r="AT246" i="3"/>
  <c r="AT228" i="3"/>
  <c r="AT198" i="3"/>
  <c r="AT150" i="3"/>
  <c r="AT284" i="3"/>
  <c r="AT262" i="3"/>
  <c r="AT258" i="3"/>
  <c r="AT254" i="3"/>
  <c r="AT140" i="3"/>
  <c r="AT60" i="3"/>
  <c r="AT6" i="3"/>
  <c r="AQ350" i="3"/>
  <c r="AQ346" i="3"/>
  <c r="AQ336" i="3"/>
  <c r="AQ332" i="3"/>
  <c r="AQ328" i="3"/>
  <c r="AT366" i="3"/>
  <c r="AT332" i="3"/>
  <c r="AT310" i="3"/>
  <c r="AT306" i="3"/>
  <c r="AT296" i="3"/>
  <c r="AT276" i="3"/>
  <c r="AT264" i="3"/>
  <c r="AT250" i="3"/>
  <c r="AT220" i="3"/>
  <c r="AT180" i="3"/>
  <c r="AT172" i="3"/>
  <c r="AT134" i="3"/>
  <c r="AT132" i="3"/>
  <c r="AT124" i="3"/>
  <c r="AT100" i="3"/>
  <c r="AT76" i="3"/>
  <c r="AT66" i="3"/>
  <c r="AT62" i="3"/>
  <c r="AT26" i="3"/>
  <c r="AT20" i="3"/>
  <c r="AQ318" i="3"/>
  <c r="AQ292" i="3"/>
  <c r="AQ12" i="3"/>
  <c r="CA12" i="3" s="1"/>
  <c r="AT360" i="3"/>
  <c r="AT352" i="3"/>
  <c r="AT346" i="3"/>
  <c r="AT336" i="3"/>
  <c r="AT318" i="3"/>
  <c r="AT314" i="3"/>
  <c r="AT188" i="3"/>
  <c r="AT46" i="3"/>
  <c r="AT10" i="3"/>
  <c r="AQ168" i="3"/>
  <c r="AQ160" i="3"/>
  <c r="AT358" i="3"/>
  <c r="AT344" i="3"/>
  <c r="AT324" i="3"/>
  <c r="AT312" i="3"/>
  <c r="AT292" i="3"/>
  <c r="AT252" i="3"/>
  <c r="AT222" i="3"/>
  <c r="AT174" i="3"/>
  <c r="AT126" i="3"/>
  <c r="AQ324" i="3"/>
  <c r="AQ276" i="3"/>
  <c r="AQ268" i="3"/>
  <c r="AQ246" i="3"/>
  <c r="AQ242" i="3"/>
  <c r="AQ198" i="3"/>
  <c r="AQ194" i="3"/>
  <c r="AQ154" i="3"/>
  <c r="AQ150" i="3"/>
  <c r="AQ146" i="3"/>
  <c r="AQ22" i="3"/>
  <c r="AQ18" i="3"/>
  <c r="AQ14" i="3"/>
  <c r="AT370" i="3"/>
  <c r="AT364" i="3"/>
  <c r="AT202" i="3"/>
  <c r="AT178" i="3"/>
  <c r="AT154" i="3"/>
  <c r="AT130" i="3"/>
  <c r="AT106" i="3"/>
  <c r="AT82" i="3"/>
  <c r="AT50" i="3"/>
  <c r="AT48" i="3"/>
  <c r="AT42" i="3"/>
  <c r="AT34" i="3"/>
  <c r="AT8" i="3"/>
  <c r="AT356" i="3"/>
  <c r="AT348" i="3"/>
  <c r="AT338" i="3"/>
  <c r="AT330" i="3"/>
  <c r="AT322" i="3"/>
  <c r="AT316" i="3"/>
  <c r="AT308" i="3"/>
  <c r="AT300" i="3"/>
  <c r="AT290" i="3"/>
  <c r="AT282" i="3"/>
  <c r="AT274" i="3"/>
  <c r="AT268" i="3"/>
  <c r="AT260" i="3"/>
  <c r="AT248" i="3"/>
  <c r="AT242" i="3"/>
  <c r="AT240" i="3"/>
  <c r="AT224" i="3"/>
  <c r="AT218" i="3"/>
  <c r="AT216" i="3"/>
  <c r="AT210" i="3"/>
  <c r="AT194" i="3"/>
  <c r="AT192" i="3"/>
  <c r="AT186" i="3"/>
  <c r="AT170" i="3"/>
  <c r="AT168" i="3"/>
  <c r="AT162" i="3"/>
  <c r="AT146" i="3"/>
  <c r="AT144" i="3"/>
  <c r="AT138" i="3"/>
  <c r="AT122" i="3"/>
  <c r="AT120" i="3"/>
  <c r="AT114" i="3"/>
  <c r="AT90" i="3"/>
  <c r="AQ284" i="3"/>
  <c r="AQ56" i="3"/>
  <c r="AT354" i="3"/>
  <c r="AT362" i="3"/>
  <c r="AT256" i="3"/>
  <c r="AT232" i="3"/>
  <c r="AT200" i="3"/>
  <c r="AT176" i="3"/>
  <c r="AT152" i="3"/>
  <c r="AT128" i="3"/>
  <c r="AT104" i="3"/>
  <c r="AT72" i="3"/>
  <c r="AT64" i="3"/>
  <c r="AT32" i="3"/>
  <c r="AT208" i="3"/>
  <c r="AT184" i="3"/>
  <c r="AT160" i="3"/>
  <c r="AT136" i="3"/>
  <c r="AT112" i="3"/>
  <c r="AT56" i="3"/>
  <c r="AT80" i="3"/>
  <c r="AT24" i="3"/>
  <c r="AT16" i="3"/>
  <c r="AQ264" i="3"/>
  <c r="AQ260" i="3"/>
  <c r="AQ214" i="3"/>
  <c r="AQ360" i="3"/>
  <c r="AQ356" i="3"/>
  <c r="AQ334" i="3"/>
  <c r="AQ316" i="3"/>
  <c r="AQ254" i="3"/>
  <c r="AQ184" i="3"/>
  <c r="AQ178" i="3"/>
  <c r="AQ174" i="3"/>
  <c r="AQ138" i="3"/>
  <c r="AQ134" i="3"/>
  <c r="AQ86" i="3"/>
  <c r="AQ46" i="3"/>
  <c r="AQ372" i="3"/>
  <c r="AQ364" i="3"/>
  <c r="AQ302" i="3"/>
  <c r="AQ270" i="3"/>
  <c r="AQ238" i="3"/>
  <c r="AQ234" i="3"/>
  <c r="AQ230" i="3"/>
  <c r="AQ102" i="3"/>
  <c r="AQ98" i="3"/>
  <c r="AQ58" i="3"/>
  <c r="AQ54" i="3"/>
  <c r="AQ50" i="3"/>
  <c r="AQ36" i="3"/>
  <c r="AQ366" i="3"/>
  <c r="AQ308" i="3"/>
  <c r="AQ300" i="3"/>
  <c r="AQ220" i="3"/>
  <c r="AQ118" i="3"/>
  <c r="AQ108" i="3"/>
  <c r="AQ88" i="3"/>
  <c r="AQ330" i="3"/>
  <c r="AQ310" i="3"/>
  <c r="AQ286" i="3"/>
  <c r="AQ278" i="3"/>
  <c r="AQ256" i="3"/>
  <c r="AQ232" i="3"/>
  <c r="AQ226" i="3"/>
  <c r="AQ222" i="3"/>
  <c r="AQ218" i="3"/>
  <c r="AQ212" i="3"/>
  <c r="AQ196" i="3"/>
  <c r="AQ190" i="3"/>
  <c r="AQ182" i="3"/>
  <c r="AQ152" i="3"/>
  <c r="AQ132" i="3"/>
  <c r="AQ114" i="3"/>
  <c r="AQ110" i="3"/>
  <c r="AQ82" i="3"/>
  <c r="AQ78" i="3"/>
  <c r="AQ42" i="3"/>
  <c r="AQ38" i="3"/>
  <c r="AQ6" i="3"/>
  <c r="AQ70" i="3"/>
  <c r="AQ66" i="3"/>
  <c r="AQ62" i="3"/>
  <c r="AQ40" i="3"/>
  <c r="AQ34" i="3"/>
  <c r="AQ30" i="3"/>
  <c r="AQ26" i="3"/>
  <c r="AQ20" i="3"/>
  <c r="AQ2" i="3"/>
  <c r="AQ348" i="3"/>
  <c r="AQ344" i="3"/>
  <c r="AQ340" i="3"/>
  <c r="AQ314" i="3"/>
  <c r="AQ294" i="3"/>
  <c r="AQ288" i="3"/>
  <c r="AQ244" i="3"/>
  <c r="AQ210" i="3"/>
  <c r="AQ206" i="3"/>
  <c r="AQ172" i="3"/>
  <c r="AQ166" i="3"/>
  <c r="AQ162" i="3"/>
  <c r="AQ158" i="3"/>
  <c r="AQ136" i="3"/>
  <c r="AQ130" i="3"/>
  <c r="AQ126" i="3"/>
  <c r="AQ122" i="3"/>
  <c r="AQ116" i="3"/>
  <c r="AQ94" i="3"/>
  <c r="AQ84" i="3"/>
  <c r="AQ72" i="3"/>
  <c r="AQ64" i="3"/>
  <c r="AQ368" i="3"/>
  <c r="AQ352" i="3"/>
  <c r="AQ272" i="3"/>
  <c r="AQ250" i="3"/>
  <c r="AQ236" i="3"/>
  <c r="AQ202" i="3"/>
  <c r="AQ192" i="3"/>
  <c r="AQ186" i="3"/>
  <c r="AQ180" i="3"/>
  <c r="AQ170" i="3"/>
  <c r="AQ156" i="3"/>
  <c r="AQ140" i="3"/>
  <c r="AQ124" i="3"/>
  <c r="AQ106" i="3"/>
  <c r="AQ96" i="3"/>
  <c r="AQ90" i="3"/>
  <c r="AQ80" i="3"/>
  <c r="AQ74" i="3"/>
  <c r="AQ60" i="3"/>
  <c r="AQ44" i="3"/>
  <c r="AQ28" i="3"/>
  <c r="AQ10" i="3"/>
  <c r="AQ370" i="3"/>
  <c r="AQ358" i="3"/>
  <c r="AQ354" i="3"/>
  <c r="AQ342" i="3"/>
  <c r="AQ338" i="3"/>
  <c r="AQ326" i="3"/>
  <c r="AQ312" i="3"/>
  <c r="AQ296" i="3"/>
  <c r="AQ280" i="3"/>
  <c r="AQ274" i="3"/>
  <c r="AQ262" i="3"/>
  <c r="AQ258" i="3"/>
  <c r="AQ252" i="3"/>
  <c r="AQ216" i="3"/>
  <c r="AQ204" i="3"/>
  <c r="AQ164" i="3"/>
  <c r="AQ148" i="3"/>
  <c r="AQ120" i="3"/>
  <c r="AQ104" i="3"/>
  <c r="AQ68" i="3"/>
  <c r="AQ52" i="3"/>
  <c r="AQ24" i="3"/>
  <c r="AQ8" i="3"/>
  <c r="AQ362" i="3"/>
  <c r="AQ320" i="3"/>
  <c r="AQ304" i="3"/>
  <c r="AQ298" i="3"/>
  <c r="AQ282" i="3"/>
  <c r="AQ266" i="3"/>
  <c r="AQ240" i="3"/>
  <c r="AQ228" i="3"/>
  <c r="AQ208" i="3"/>
  <c r="AQ188" i="3"/>
  <c r="AQ144" i="3"/>
  <c r="AQ128" i="3"/>
  <c r="AQ112" i="3"/>
  <c r="AQ92" i="3"/>
  <c r="AQ76" i="3"/>
  <c r="AQ48" i="3"/>
  <c r="AQ32" i="3"/>
  <c r="AQ16" i="3"/>
  <c r="AQ322" i="3"/>
  <c r="AQ306" i="3"/>
  <c r="AQ290" i="3"/>
  <c r="AQ100" i="3"/>
  <c r="AQ4" i="3"/>
  <c r="AQ224" i="3"/>
  <c r="AQ200" i="3"/>
  <c r="AQ176" i="3"/>
  <c r="AQ248" i="3"/>
  <c r="AN366" i="3"/>
  <c r="AN358" i="3"/>
  <c r="AN350" i="3"/>
  <c r="AN342" i="3"/>
  <c r="AN334" i="3"/>
  <c r="AN326" i="3"/>
  <c r="AN318" i="3"/>
  <c r="AN310" i="3"/>
  <c r="AN302" i="3"/>
  <c r="AN294" i="3"/>
  <c r="AN286" i="3"/>
  <c r="AN278" i="3"/>
  <c r="AN270" i="3"/>
  <c r="AN262" i="3"/>
  <c r="AN254" i="3"/>
  <c r="AN246" i="3"/>
  <c r="AN238" i="3"/>
  <c r="AN230" i="3"/>
  <c r="AN222" i="3"/>
  <c r="AN214" i="3"/>
  <c r="AN206" i="3"/>
  <c r="AN198" i="3"/>
  <c r="AN190" i="3"/>
  <c r="AN182" i="3"/>
  <c r="AN174" i="3"/>
  <c r="AN166" i="3"/>
  <c r="AN158" i="3"/>
  <c r="AN150" i="3"/>
  <c r="AN142" i="3"/>
  <c r="AN134" i="3"/>
  <c r="AN126" i="3"/>
  <c r="AN118" i="3"/>
  <c r="AN110" i="3"/>
  <c r="AN102" i="3"/>
  <c r="AN94" i="3"/>
  <c r="AN86" i="3"/>
  <c r="AN78" i="3"/>
  <c r="AN70" i="3"/>
  <c r="AN62" i="3"/>
  <c r="AN54" i="3"/>
  <c r="AN46" i="3"/>
  <c r="AN38" i="3"/>
  <c r="AN30" i="3"/>
  <c r="AN22" i="3"/>
  <c r="AN14" i="3"/>
  <c r="AN6" i="3"/>
  <c r="AN4" i="3"/>
  <c r="AN372" i="3"/>
  <c r="AN364" i="3"/>
  <c r="AN356" i="3"/>
  <c r="AN348" i="3"/>
  <c r="AN340" i="3"/>
  <c r="AN332" i="3"/>
  <c r="AN324" i="3"/>
  <c r="AN316" i="3"/>
  <c r="AN308" i="3"/>
  <c r="AN300" i="3"/>
  <c r="AN292" i="3"/>
  <c r="AN284" i="3"/>
  <c r="AN276" i="3"/>
  <c r="AN268" i="3"/>
  <c r="AN260" i="3"/>
  <c r="AN252" i="3"/>
  <c r="AN244" i="3"/>
  <c r="AN236" i="3"/>
  <c r="AN228" i="3"/>
  <c r="AN220" i="3"/>
  <c r="AN212" i="3"/>
  <c r="AN204" i="3"/>
  <c r="AN196" i="3"/>
  <c r="AN188" i="3"/>
  <c r="AN180" i="3"/>
  <c r="AN172" i="3"/>
  <c r="AN164" i="3"/>
  <c r="AN156" i="3"/>
  <c r="AN148" i="3"/>
  <c r="AN140" i="3"/>
  <c r="AN132" i="3"/>
  <c r="AN124" i="3"/>
  <c r="AN116" i="3"/>
  <c r="AN108" i="3"/>
  <c r="AN100" i="3"/>
  <c r="AN92" i="3"/>
  <c r="AN84" i="3"/>
  <c r="AN76" i="3"/>
  <c r="AN68" i="3"/>
  <c r="AN60" i="3"/>
  <c r="AN52" i="3"/>
  <c r="AN44" i="3"/>
  <c r="AN36" i="3"/>
  <c r="AN28" i="3"/>
  <c r="AN20" i="3"/>
  <c r="AN12" i="3"/>
  <c r="BZ12" i="3" s="1"/>
  <c r="AN370" i="3"/>
  <c r="AN362" i="3"/>
  <c r="AN354" i="3"/>
  <c r="AN346" i="3"/>
  <c r="AN338" i="3"/>
  <c r="AN330" i="3"/>
  <c r="AN322" i="3"/>
  <c r="AN314" i="3"/>
  <c r="AN306" i="3"/>
  <c r="AN298" i="3"/>
  <c r="AN290" i="3"/>
  <c r="AN282" i="3"/>
  <c r="AN274" i="3"/>
  <c r="AN266" i="3"/>
  <c r="AN258" i="3"/>
  <c r="AN250" i="3"/>
  <c r="AN242" i="3"/>
  <c r="AN234" i="3"/>
  <c r="AN226" i="3"/>
  <c r="AN218" i="3"/>
  <c r="AN210" i="3"/>
  <c r="AN202" i="3"/>
  <c r="AN194" i="3"/>
  <c r="AN186" i="3"/>
  <c r="AN178" i="3"/>
  <c r="AN170" i="3"/>
  <c r="AN162" i="3"/>
  <c r="AN154" i="3"/>
  <c r="AN146" i="3"/>
  <c r="AN138" i="3"/>
  <c r="AN130" i="3"/>
  <c r="AN122" i="3"/>
  <c r="AN114" i="3"/>
  <c r="AN106" i="3"/>
  <c r="AN98" i="3"/>
  <c r="AN90" i="3"/>
  <c r="AN82" i="3"/>
  <c r="AN74" i="3"/>
  <c r="AN66" i="3"/>
  <c r="AN58" i="3"/>
  <c r="AN50" i="3"/>
  <c r="AN42" i="3"/>
  <c r="AN34" i="3"/>
  <c r="AN26" i="3"/>
  <c r="AN18" i="3"/>
  <c r="AN10" i="3"/>
  <c r="AN368" i="3"/>
  <c r="AN360" i="3"/>
  <c r="AN352" i="3"/>
  <c r="AN344" i="3"/>
  <c r="AN336" i="3"/>
  <c r="AN328" i="3"/>
  <c r="AN320" i="3"/>
  <c r="AN312" i="3"/>
  <c r="AN304" i="3"/>
  <c r="AN296" i="3"/>
  <c r="AN288" i="3"/>
  <c r="AN280" i="3"/>
  <c r="AN272" i="3"/>
  <c r="AN264" i="3"/>
  <c r="AN256" i="3"/>
  <c r="AN248" i="3"/>
  <c r="AN240" i="3"/>
  <c r="AN232" i="3"/>
  <c r="AN224" i="3"/>
  <c r="AN216" i="3"/>
  <c r="AN208" i="3"/>
  <c r="AN200" i="3"/>
  <c r="AN192" i="3"/>
  <c r="AN184" i="3"/>
  <c r="AN176" i="3"/>
  <c r="AN168" i="3"/>
  <c r="AN160" i="3"/>
  <c r="AN152" i="3"/>
  <c r="AN144" i="3"/>
  <c r="AN136" i="3"/>
  <c r="AN128" i="3"/>
  <c r="AN120" i="3"/>
  <c r="AN112" i="3"/>
  <c r="AN104" i="3"/>
  <c r="AN96" i="3"/>
  <c r="AN88" i="3"/>
  <c r="AN80" i="3"/>
  <c r="AN72" i="3"/>
  <c r="AN64" i="3"/>
  <c r="AN56" i="3"/>
  <c r="AN48" i="3"/>
  <c r="AN40" i="3"/>
  <c r="AN32" i="3"/>
  <c r="AN24" i="3"/>
  <c r="AN16" i="3"/>
  <c r="AN8" i="3"/>
  <c r="AI366" i="3"/>
  <c r="P366" i="3" s="1"/>
  <c r="AI358" i="3"/>
  <c r="P358" i="3" s="1"/>
  <c r="AI350" i="3"/>
  <c r="P350" i="3" s="1"/>
  <c r="AI342" i="3"/>
  <c r="P342" i="3" s="1"/>
  <c r="AI334" i="3"/>
  <c r="P334" i="3" s="1"/>
  <c r="AI326" i="3"/>
  <c r="P326" i="3" s="1"/>
  <c r="AI318" i="3"/>
  <c r="P318" i="3" s="1"/>
  <c r="AI306" i="3"/>
  <c r="P306" i="3" s="1"/>
  <c r="AI294" i="3"/>
  <c r="P294" i="3" s="1"/>
  <c r="AI274" i="3"/>
  <c r="P274" i="3" s="1"/>
  <c r="AI262" i="3"/>
  <c r="P262" i="3" s="1"/>
  <c r="AI254" i="3"/>
  <c r="P254" i="3" s="1"/>
  <c r="AI242" i="3"/>
  <c r="P242" i="3" s="1"/>
  <c r="AI230" i="3"/>
  <c r="P230" i="3" s="1"/>
  <c r="AI210" i="3"/>
  <c r="P210" i="3" s="1"/>
  <c r="AI198" i="3"/>
  <c r="P198" i="3" s="1"/>
  <c r="AI190" i="3"/>
  <c r="P190" i="3" s="1"/>
  <c r="AI178" i="3"/>
  <c r="P178" i="3" s="1"/>
  <c r="AI166" i="3"/>
  <c r="P166" i="3" s="1"/>
  <c r="AI146" i="3"/>
  <c r="P146" i="3" s="1"/>
  <c r="AI134" i="3"/>
  <c r="P134" i="3" s="1"/>
  <c r="AI126" i="3"/>
  <c r="P126" i="3" s="1"/>
  <c r="AI114" i="3"/>
  <c r="P114" i="3" s="1"/>
  <c r="AI102" i="3"/>
  <c r="P102" i="3" s="1"/>
  <c r="AI82" i="3"/>
  <c r="P82" i="3" s="1"/>
  <c r="AI70" i="3"/>
  <c r="P70" i="3" s="1"/>
  <c r="AI62" i="3"/>
  <c r="P62" i="3" s="1"/>
  <c r="AI50" i="3"/>
  <c r="P50" i="3" s="1"/>
  <c r="AI38" i="3"/>
  <c r="P38" i="3" s="1"/>
  <c r="AI18" i="3"/>
  <c r="P18" i="3" s="1"/>
  <c r="AI6" i="3"/>
  <c r="P6" i="3" s="1"/>
  <c r="AI298" i="3"/>
  <c r="P298" i="3" s="1"/>
  <c r="AI286" i="3"/>
  <c r="P286" i="3" s="1"/>
  <c r="AI266" i="3"/>
  <c r="P266" i="3" s="1"/>
  <c r="AI234" i="3"/>
  <c r="P234" i="3" s="1"/>
  <c r="AI222" i="3"/>
  <c r="P222" i="3" s="1"/>
  <c r="AI170" i="3"/>
  <c r="P170" i="3" s="1"/>
  <c r="AI106" i="3"/>
  <c r="P106" i="3" s="1"/>
  <c r="AI202" i="3"/>
  <c r="P202" i="3" s="1"/>
  <c r="AI158" i="3"/>
  <c r="P158" i="3" s="1"/>
  <c r="AI138" i="3"/>
  <c r="P138" i="3" s="1"/>
  <c r="AI94" i="3"/>
  <c r="P94" i="3" s="1"/>
  <c r="AI74" i="3"/>
  <c r="P74" i="3" s="1"/>
  <c r="AI42" i="3"/>
  <c r="P42" i="3" s="1"/>
  <c r="AI30" i="3"/>
  <c r="P30" i="3" s="1"/>
  <c r="AI10" i="3"/>
  <c r="P10" i="3" s="1"/>
  <c r="AI372" i="3"/>
  <c r="P372" i="3" s="1"/>
  <c r="AI368" i="3"/>
  <c r="P368" i="3" s="1"/>
  <c r="AI364" i="3"/>
  <c r="P364" i="3" s="1"/>
  <c r="AI360" i="3"/>
  <c r="P360" i="3" s="1"/>
  <c r="AI356" i="3"/>
  <c r="P356" i="3" s="1"/>
  <c r="AI352" i="3"/>
  <c r="P352" i="3" s="1"/>
  <c r="AI348" i="3"/>
  <c r="P348" i="3" s="1"/>
  <c r="AI344" i="3"/>
  <c r="P344" i="3" s="1"/>
  <c r="AI340" i="3"/>
  <c r="P340" i="3" s="1"/>
  <c r="AI336" i="3"/>
  <c r="P336" i="3" s="1"/>
  <c r="AI332" i="3"/>
  <c r="P332" i="3" s="1"/>
  <c r="AI328" i="3"/>
  <c r="P328" i="3" s="1"/>
  <c r="AI324" i="3"/>
  <c r="P324" i="3" s="1"/>
  <c r="AI320" i="3"/>
  <c r="P320" i="3" s="1"/>
  <c r="AI316" i="3"/>
  <c r="P316" i="3" s="1"/>
  <c r="AI312" i="3"/>
  <c r="P312" i="3" s="1"/>
  <c r="AI308" i="3"/>
  <c r="P308" i="3" s="1"/>
  <c r="AI304" i="3"/>
  <c r="P304" i="3" s="1"/>
  <c r="AI300" i="3"/>
  <c r="P300" i="3" s="1"/>
  <c r="AI296" i="3"/>
  <c r="P296" i="3" s="1"/>
  <c r="AI292" i="3"/>
  <c r="P292" i="3" s="1"/>
  <c r="AI288" i="3"/>
  <c r="P288" i="3" s="1"/>
  <c r="AI284" i="3"/>
  <c r="P284" i="3" s="1"/>
  <c r="AI280" i="3"/>
  <c r="P280" i="3" s="1"/>
  <c r="AI276" i="3"/>
  <c r="P276" i="3" s="1"/>
  <c r="AI272" i="3"/>
  <c r="P272" i="3" s="1"/>
  <c r="AI268" i="3"/>
  <c r="P268" i="3" s="1"/>
  <c r="AI264" i="3"/>
  <c r="P264" i="3" s="1"/>
  <c r="AI260" i="3"/>
  <c r="P260" i="3" s="1"/>
  <c r="AI256" i="3"/>
  <c r="P256" i="3" s="1"/>
  <c r="AI252" i="3"/>
  <c r="P252" i="3" s="1"/>
  <c r="AI248" i="3"/>
  <c r="P248" i="3" s="1"/>
  <c r="AI244" i="3"/>
  <c r="P244" i="3" s="1"/>
  <c r="AI240" i="3"/>
  <c r="P240" i="3" s="1"/>
  <c r="AI236" i="3"/>
  <c r="P236" i="3" s="1"/>
  <c r="AI232" i="3"/>
  <c r="P232" i="3" s="1"/>
  <c r="AI228" i="3"/>
  <c r="P228" i="3" s="1"/>
  <c r="AI224" i="3"/>
  <c r="P224" i="3" s="1"/>
  <c r="AI220" i="3"/>
  <c r="P220" i="3" s="1"/>
  <c r="AI216" i="3"/>
  <c r="P216" i="3" s="1"/>
  <c r="AI212" i="3"/>
  <c r="P212" i="3" s="1"/>
  <c r="AI208" i="3"/>
  <c r="P208" i="3" s="1"/>
  <c r="AI204" i="3"/>
  <c r="P204" i="3" s="1"/>
  <c r="AI200" i="3"/>
  <c r="P200" i="3" s="1"/>
  <c r="AI196" i="3"/>
  <c r="P196" i="3" s="1"/>
  <c r="AI192" i="3"/>
  <c r="P192" i="3" s="1"/>
  <c r="AI188" i="3"/>
  <c r="P188" i="3" s="1"/>
  <c r="AI184" i="3"/>
  <c r="P184" i="3" s="1"/>
  <c r="AI180" i="3"/>
  <c r="P180" i="3" s="1"/>
  <c r="AI176" i="3"/>
  <c r="P176" i="3" s="1"/>
  <c r="AI172" i="3"/>
  <c r="P172" i="3" s="1"/>
  <c r="AI168" i="3"/>
  <c r="P168" i="3" s="1"/>
  <c r="AI164" i="3"/>
  <c r="P164" i="3" s="1"/>
  <c r="AI160" i="3"/>
  <c r="P160" i="3" s="1"/>
  <c r="AI156" i="3"/>
  <c r="P156" i="3" s="1"/>
  <c r="AI152" i="3"/>
  <c r="P152" i="3" s="1"/>
  <c r="AI148" i="3"/>
  <c r="P148" i="3" s="1"/>
  <c r="AI144" i="3"/>
  <c r="P144" i="3" s="1"/>
  <c r="AI140" i="3"/>
  <c r="P140" i="3" s="1"/>
  <c r="AI136" i="3"/>
  <c r="P136" i="3" s="1"/>
  <c r="AI132" i="3"/>
  <c r="P132" i="3" s="1"/>
  <c r="AI128" i="3"/>
  <c r="P128" i="3" s="1"/>
  <c r="AI124" i="3"/>
  <c r="P124" i="3" s="1"/>
  <c r="AI120" i="3"/>
  <c r="P120" i="3" s="1"/>
  <c r="AI116" i="3"/>
  <c r="P116" i="3" s="1"/>
  <c r="AI112" i="3"/>
  <c r="P112" i="3" s="1"/>
  <c r="AI108" i="3"/>
  <c r="P108" i="3" s="1"/>
  <c r="AI104" i="3"/>
  <c r="P104" i="3" s="1"/>
  <c r="AI100" i="3"/>
  <c r="P100" i="3" s="1"/>
  <c r="AI96" i="3"/>
  <c r="P96" i="3" s="1"/>
  <c r="AI92" i="3"/>
  <c r="P92" i="3" s="1"/>
  <c r="AI88" i="3"/>
  <c r="P88" i="3" s="1"/>
  <c r="AI84" i="3"/>
  <c r="P84" i="3" s="1"/>
  <c r="AI80" i="3"/>
  <c r="P80" i="3" s="1"/>
  <c r="AI76" i="3"/>
  <c r="P76" i="3" s="1"/>
  <c r="AI72" i="3"/>
  <c r="P72" i="3" s="1"/>
  <c r="AI68" i="3"/>
  <c r="P68" i="3" s="1"/>
  <c r="AI64" i="3"/>
  <c r="P64" i="3" s="1"/>
  <c r="AI370" i="3"/>
  <c r="P370" i="3" s="1"/>
  <c r="AI362" i="3"/>
  <c r="P362" i="3" s="1"/>
  <c r="AI354" i="3"/>
  <c r="P354" i="3" s="1"/>
  <c r="AI346" i="3"/>
  <c r="P346" i="3" s="1"/>
  <c r="AI338" i="3"/>
  <c r="P338" i="3" s="1"/>
  <c r="AI330" i="3"/>
  <c r="P330" i="3" s="1"/>
  <c r="AI322" i="3"/>
  <c r="P322" i="3" s="1"/>
  <c r="AI314" i="3"/>
  <c r="P314" i="3" s="1"/>
  <c r="AI310" i="3"/>
  <c r="P310" i="3" s="1"/>
  <c r="AI302" i="3"/>
  <c r="P302" i="3" s="1"/>
  <c r="AI290" i="3"/>
  <c r="P290" i="3" s="1"/>
  <c r="AI282" i="3"/>
  <c r="P282" i="3" s="1"/>
  <c r="AI278" i="3"/>
  <c r="P278" i="3" s="1"/>
  <c r="AI270" i="3"/>
  <c r="P270" i="3" s="1"/>
  <c r="AI258" i="3"/>
  <c r="P258" i="3" s="1"/>
  <c r="AI250" i="3"/>
  <c r="P250" i="3" s="1"/>
  <c r="AI246" i="3"/>
  <c r="P246" i="3" s="1"/>
  <c r="AI238" i="3"/>
  <c r="P238" i="3" s="1"/>
  <c r="AI226" i="3"/>
  <c r="P226" i="3" s="1"/>
  <c r="AI218" i="3"/>
  <c r="P218" i="3" s="1"/>
  <c r="AI214" i="3"/>
  <c r="P214" i="3" s="1"/>
  <c r="AI206" i="3"/>
  <c r="P206" i="3" s="1"/>
  <c r="AI194" i="3"/>
  <c r="P194" i="3" s="1"/>
  <c r="AI186" i="3"/>
  <c r="P186" i="3" s="1"/>
  <c r="AI182" i="3"/>
  <c r="P182" i="3" s="1"/>
  <c r="AI174" i="3"/>
  <c r="P174" i="3" s="1"/>
  <c r="AI162" i="3"/>
  <c r="P162" i="3" s="1"/>
  <c r="AI154" i="3"/>
  <c r="P154" i="3" s="1"/>
  <c r="AI150" i="3"/>
  <c r="P150" i="3" s="1"/>
  <c r="AI142" i="3"/>
  <c r="P142" i="3" s="1"/>
  <c r="AI130" i="3"/>
  <c r="P130" i="3" s="1"/>
  <c r="AI122" i="3"/>
  <c r="P122" i="3" s="1"/>
  <c r="AI118" i="3"/>
  <c r="P118" i="3" s="1"/>
  <c r="AI110" i="3"/>
  <c r="P110" i="3" s="1"/>
  <c r="AI98" i="3"/>
  <c r="P98" i="3" s="1"/>
  <c r="AI90" i="3"/>
  <c r="P90" i="3" s="1"/>
  <c r="AI86" i="3"/>
  <c r="P86" i="3" s="1"/>
  <c r="AI78" i="3"/>
  <c r="P78" i="3" s="1"/>
  <c r="AI66" i="3"/>
  <c r="P66" i="3" s="1"/>
  <c r="AI58" i="3"/>
  <c r="P58" i="3" s="1"/>
  <c r="AI54" i="3"/>
  <c r="P54" i="3" s="1"/>
  <c r="AI46" i="3"/>
  <c r="P46" i="3" s="1"/>
  <c r="AI34" i="3"/>
  <c r="P34" i="3" s="1"/>
  <c r="AI26" i="3"/>
  <c r="P26" i="3" s="1"/>
  <c r="AI22" i="3"/>
  <c r="P22" i="3" s="1"/>
  <c r="AI14" i="3"/>
  <c r="P14" i="3" s="1"/>
  <c r="AI60" i="3"/>
  <c r="P60" i="3" s="1"/>
  <c r="AI56" i="3"/>
  <c r="P56" i="3" s="1"/>
  <c r="AI52" i="3"/>
  <c r="P52" i="3" s="1"/>
  <c r="AI48" i="3"/>
  <c r="P48" i="3" s="1"/>
  <c r="AI44" i="3"/>
  <c r="P44" i="3" s="1"/>
  <c r="AI40" i="3"/>
  <c r="P40" i="3" s="1"/>
  <c r="AI36" i="3"/>
  <c r="P36" i="3" s="1"/>
  <c r="AI32" i="3"/>
  <c r="P32" i="3" s="1"/>
  <c r="AI28" i="3"/>
  <c r="P28" i="3" s="1"/>
  <c r="AI24" i="3"/>
  <c r="P24" i="3" s="1"/>
  <c r="AI20" i="3"/>
  <c r="P20" i="3" s="1"/>
  <c r="AI12" i="3"/>
  <c r="P12" i="3" s="1"/>
  <c r="AI8" i="3"/>
  <c r="AI4" i="3"/>
  <c r="P4" i="3" s="1"/>
  <c r="V372" i="3"/>
  <c r="V360" i="3"/>
  <c r="V348" i="3"/>
  <c r="V336" i="3"/>
  <c r="V324" i="3"/>
  <c r="V312" i="3"/>
  <c r="V300" i="3"/>
  <c r="V288" i="3"/>
  <c r="V276" i="3"/>
  <c r="V264" i="3"/>
  <c r="V252" i="3"/>
  <c r="V240" i="3"/>
  <c r="V228" i="3"/>
  <c r="V216" i="3"/>
  <c r="V204" i="3"/>
  <c r="V192" i="3"/>
  <c r="V180" i="3"/>
  <c r="V168" i="3"/>
  <c r="V156" i="3"/>
  <c r="V144" i="3"/>
  <c r="V132" i="3"/>
  <c r="V120" i="3"/>
  <c r="V108" i="3"/>
  <c r="V96" i="3"/>
  <c r="V84" i="3"/>
  <c r="V72" i="3"/>
  <c r="V60" i="3"/>
  <c r="V48" i="3"/>
  <c r="V36" i="3"/>
  <c r="V24" i="3"/>
  <c r="V12" i="3"/>
  <c r="AI16" i="3"/>
  <c r="P16" i="3" s="1"/>
  <c r="AI2" i="3"/>
  <c r="AC6" i="3"/>
  <c r="U138" i="3" s="1"/>
  <c r="AC10" i="3"/>
  <c r="U118" i="3" s="1"/>
  <c r="AC4" i="3"/>
  <c r="U88" i="3" s="1"/>
  <c r="AC12" i="3"/>
  <c r="U60" i="3" s="1"/>
  <c r="AC8" i="3"/>
  <c r="U368" i="3" s="1"/>
  <c r="T2" i="3"/>
  <c r="Q2" i="3"/>
  <c r="X2" i="3" s="1"/>
  <c r="AA4" i="3"/>
  <c r="AB4" i="3" s="1"/>
  <c r="AA6" i="3"/>
  <c r="AB6" i="3" s="1"/>
  <c r="AA8" i="3"/>
  <c r="AB8" i="3" s="1"/>
  <c r="AA10" i="3"/>
  <c r="AB10" i="3" s="1"/>
  <c r="AA12" i="3"/>
  <c r="AB12" i="3" s="1"/>
  <c r="AA2" i="3"/>
  <c r="AB2" i="3" s="1"/>
  <c r="A14" i="3"/>
  <c r="A26" i="3" s="1"/>
  <c r="A38" i="3" s="1"/>
  <c r="A50" i="3" s="1"/>
  <c r="A62" i="3" s="1"/>
  <c r="A74" i="3" s="1"/>
  <c r="A86" i="3" s="1"/>
  <c r="A98" i="3" s="1"/>
  <c r="A110" i="3" s="1"/>
  <c r="A122" i="3" s="1"/>
  <c r="A134" i="3" s="1"/>
  <c r="A146" i="3" s="1"/>
  <c r="A158" i="3" s="1"/>
  <c r="A170" i="3" s="1"/>
  <c r="A182" i="3" s="1"/>
  <c r="A194" i="3" s="1"/>
  <c r="A206" i="3" s="1"/>
  <c r="A218" i="3" s="1"/>
  <c r="A230" i="3" s="1"/>
  <c r="A242" i="3" s="1"/>
  <c r="A254" i="3" s="1"/>
  <c r="A266" i="3" s="1"/>
  <c r="A278" i="3" s="1"/>
  <c r="A290" i="3" s="1"/>
  <c r="A302" i="3" s="1"/>
  <c r="A314" i="3" s="1"/>
  <c r="A326" i="3" s="1"/>
  <c r="A338" i="3" s="1"/>
  <c r="A350" i="3" s="1"/>
  <c r="CP12" i="3" l="1"/>
  <c r="BY12" i="3"/>
  <c r="CT12" i="3"/>
  <c r="CU12" i="3"/>
  <c r="CR12" i="3"/>
  <c r="CS12" i="3"/>
  <c r="CQ12" i="3"/>
  <c r="CI318" i="3"/>
  <c r="CI202" i="3"/>
  <c r="I32" i="4" a="1"/>
  <c r="I32" i="4" s="1"/>
  <c r="J32" i="4" a="1"/>
  <c r="J32" i="4" s="1"/>
  <c r="K32" i="4" a="1"/>
  <c r="K32" i="4" s="1"/>
  <c r="L32" i="4" a="1"/>
  <c r="L32" i="4" s="1"/>
  <c r="CI190" i="3"/>
  <c r="CI124" i="3"/>
  <c r="CI294" i="3"/>
  <c r="CI78" i="3"/>
  <c r="CI266" i="3"/>
  <c r="CI166" i="3"/>
  <c r="CI58" i="3"/>
  <c r="CI310" i="3"/>
  <c r="CI354" i="3"/>
  <c r="CI2" i="3"/>
  <c r="CI206" i="3"/>
  <c r="CI364" i="3"/>
  <c r="CI278" i="3"/>
  <c r="CI350" i="3"/>
  <c r="CI368" i="3"/>
  <c r="CI134" i="3"/>
  <c r="CI232" i="3"/>
  <c r="CI290" i="3"/>
  <c r="CI50" i="3"/>
  <c r="CI40" i="3"/>
  <c r="CI246" i="3"/>
  <c r="CI100" i="3"/>
  <c r="CI142" i="3"/>
  <c r="CI254" i="3"/>
  <c r="CI362" i="3"/>
  <c r="CI54" i="3"/>
  <c r="CI110" i="3"/>
  <c r="CI306" i="3"/>
  <c r="CI66" i="3"/>
  <c r="CI210" i="3"/>
  <c r="CI74" i="3"/>
  <c r="CI18" i="3"/>
  <c r="CI178" i="3"/>
  <c r="CI370" i="3"/>
  <c r="CI270" i="3"/>
  <c r="CI114" i="3"/>
  <c r="CI10" i="3"/>
  <c r="A362" i="3"/>
  <c r="Q362" i="3" s="1"/>
  <c r="X362" i="3" s="1"/>
  <c r="CI184" i="3"/>
  <c r="CI244" i="3"/>
  <c r="CI52" i="3"/>
  <c r="CI118" i="3"/>
  <c r="CI272" i="3"/>
  <c r="CI222" i="3"/>
  <c r="CI30" i="3"/>
  <c r="CI86" i="3"/>
  <c r="CI314" i="3"/>
  <c r="CI268" i="3"/>
  <c r="CI98" i="3"/>
  <c r="CI234" i="3"/>
  <c r="CI154" i="3"/>
  <c r="CI346" i="3"/>
  <c r="CI366" i="3"/>
  <c r="CI208" i="3"/>
  <c r="CI160" i="3"/>
  <c r="CI220" i="3"/>
  <c r="CI28" i="3"/>
  <c r="CI94" i="3"/>
  <c r="CI304" i="3"/>
  <c r="CI198" i="3"/>
  <c r="CI6" i="3"/>
  <c r="CI62" i="3"/>
  <c r="CI330" i="3"/>
  <c r="CI82" i="3"/>
  <c r="CI292" i="3"/>
  <c r="CI122" i="3"/>
  <c r="CI358" i="3"/>
  <c r="CI130" i="3"/>
  <c r="CI280" i="3"/>
  <c r="CI162" i="3"/>
  <c r="CI76" i="3"/>
  <c r="CI136" i="3"/>
  <c r="CI196" i="3"/>
  <c r="CI4" i="3"/>
  <c r="CI70" i="3"/>
  <c r="CI328" i="3"/>
  <c r="CI174" i="3"/>
  <c r="CI230" i="3"/>
  <c r="CI38" i="3"/>
  <c r="CI90" i="3"/>
  <c r="CI316" i="3"/>
  <c r="CI146" i="3"/>
  <c r="CI334" i="3"/>
  <c r="CI286" i="3"/>
  <c r="CI186" i="3"/>
  <c r="CI338" i="3"/>
  <c r="CI112" i="3"/>
  <c r="CI172" i="3"/>
  <c r="CI238" i="3"/>
  <c r="CI46" i="3"/>
  <c r="CI352" i="3"/>
  <c r="CI150" i="3"/>
  <c r="CI14" i="3"/>
  <c r="CI34" i="3"/>
  <c r="CI340" i="3"/>
  <c r="CI170" i="3"/>
  <c r="CI262" i="3"/>
  <c r="CI322" i="3"/>
  <c r="CI106" i="3"/>
  <c r="CI302" i="3"/>
  <c r="CI16" i="3"/>
  <c r="CI88" i="3"/>
  <c r="CI148" i="3"/>
  <c r="CI214" i="3"/>
  <c r="CI22" i="3"/>
  <c r="CI126" i="3"/>
  <c r="CI182" i="3"/>
  <c r="CI258" i="3"/>
  <c r="CI42" i="3"/>
  <c r="CI194" i="3"/>
  <c r="CI250" i="3"/>
  <c r="CI298" i="3"/>
  <c r="CI342" i="3"/>
  <c r="CI256" i="3"/>
  <c r="CI64" i="3"/>
  <c r="CI242" i="3"/>
  <c r="CI282" i="3"/>
  <c r="CI102" i="3"/>
  <c r="CI158" i="3"/>
  <c r="CI138" i="3"/>
  <c r="CI26" i="3"/>
  <c r="CI218" i="3"/>
  <c r="CI226" i="3"/>
  <c r="CI274" i="3"/>
  <c r="CI92" i="3"/>
  <c r="CH258" i="3"/>
  <c r="CH306" i="3"/>
  <c r="CI326" i="3"/>
  <c r="CH2" i="3"/>
  <c r="CI260" i="3"/>
  <c r="CI68" i="3"/>
  <c r="CI344" i="3"/>
  <c r="CI176" i="3"/>
  <c r="CI80" i="3"/>
  <c r="CI236" i="3"/>
  <c r="CI140" i="3"/>
  <c r="CI44" i="3"/>
  <c r="CI284" i="3"/>
  <c r="CI308" i="3"/>
  <c r="CI332" i="3"/>
  <c r="CI200" i="3"/>
  <c r="CI104" i="3"/>
  <c r="CI8" i="3"/>
  <c r="CI164" i="3"/>
  <c r="CI296" i="3"/>
  <c r="CI320" i="3"/>
  <c r="CI248" i="3"/>
  <c r="CI152" i="3"/>
  <c r="CI56" i="3"/>
  <c r="CI212" i="3"/>
  <c r="CI116" i="3"/>
  <c r="CI20" i="3"/>
  <c r="CI356" i="3"/>
  <c r="CI224" i="3"/>
  <c r="CI128" i="3"/>
  <c r="CI32" i="3"/>
  <c r="CI188" i="3"/>
  <c r="CH292" i="3"/>
  <c r="CH194" i="3"/>
  <c r="CH30" i="3"/>
  <c r="CH178" i="3"/>
  <c r="CH74" i="3"/>
  <c r="CH142" i="3"/>
  <c r="CH126" i="3"/>
  <c r="CH294" i="3"/>
  <c r="CH280" i="3"/>
  <c r="CH342" i="3"/>
  <c r="CH18" i="3"/>
  <c r="CH238" i="3"/>
  <c r="CH62" i="3"/>
  <c r="CH44" i="3"/>
  <c r="CH350" i="3"/>
  <c r="CH40" i="3"/>
  <c r="CH222" i="3"/>
  <c r="CH114" i="3"/>
  <c r="CH316" i="3"/>
  <c r="CH270" i="3"/>
  <c r="CH172" i="3"/>
  <c r="CH46" i="3"/>
  <c r="CH338" i="3"/>
  <c r="CH198" i="3"/>
  <c r="CH102" i="3"/>
  <c r="CH6" i="3"/>
  <c r="CH282" i="3"/>
  <c r="CH42" i="3"/>
  <c r="CH234" i="3"/>
  <c r="CH340" i="3"/>
  <c r="CH236" i="3"/>
  <c r="CH98" i="3"/>
  <c r="CH318" i="3"/>
  <c r="CH186" i="3"/>
  <c r="CH80" i="3"/>
  <c r="CH232" i="3"/>
  <c r="CH76" i="3"/>
  <c r="CH354" i="3"/>
  <c r="CH174" i="3"/>
  <c r="CH78" i="3"/>
  <c r="CH158" i="3"/>
  <c r="CH290" i="3"/>
  <c r="CH90" i="3"/>
  <c r="CH268" i="3"/>
  <c r="CH364" i="3"/>
  <c r="CH140" i="3"/>
  <c r="CH242" i="3"/>
  <c r="CH66" i="3"/>
  <c r="CH366" i="3"/>
  <c r="CH310" i="3"/>
  <c r="CH274" i="3"/>
  <c r="CH358" i="3"/>
  <c r="CH136" i="3"/>
  <c r="CH344" i="3"/>
  <c r="CH246" i="3"/>
  <c r="CH150" i="3"/>
  <c r="CH54" i="3"/>
  <c r="CH330" i="3"/>
  <c r="CH162" i="3"/>
  <c r="CH176" i="3"/>
  <c r="CH138" i="3"/>
  <c r="CH210" i="3"/>
  <c r="CH68" i="3"/>
  <c r="CH130" i="3"/>
  <c r="CH208" i="3"/>
  <c r="CH112" i="3"/>
  <c r="CH16" i="3"/>
  <c r="CH244" i="3"/>
  <c r="CH148" i="3"/>
  <c r="CH52" i="3"/>
  <c r="CH214" i="3"/>
  <c r="CH118" i="3"/>
  <c r="CH22" i="3"/>
  <c r="CH320" i="3"/>
  <c r="CH352" i="3"/>
  <c r="CH230" i="3"/>
  <c r="CH134" i="3"/>
  <c r="CH38" i="3"/>
  <c r="CH266" i="3"/>
  <c r="CH314" i="3"/>
  <c r="CH58" i="3"/>
  <c r="CH248" i="3"/>
  <c r="CH152" i="3"/>
  <c r="CH56" i="3"/>
  <c r="CH212" i="3"/>
  <c r="CH116" i="3"/>
  <c r="CH20" i="3"/>
  <c r="CH122" i="3"/>
  <c r="CH302" i="3"/>
  <c r="CH278" i="3"/>
  <c r="CH262" i="3"/>
  <c r="CH322" i="3"/>
  <c r="CH184" i="3"/>
  <c r="CH88" i="3"/>
  <c r="CH220" i="3"/>
  <c r="CH124" i="3"/>
  <c r="CH28" i="3"/>
  <c r="CH190" i="3"/>
  <c r="CH94" i="3"/>
  <c r="CH254" i="3"/>
  <c r="CH296" i="3"/>
  <c r="CH328" i="3"/>
  <c r="CH218" i="3"/>
  <c r="CH206" i="3"/>
  <c r="CH110" i="3"/>
  <c r="CH14" i="3"/>
  <c r="CH106" i="3"/>
  <c r="CH154" i="3"/>
  <c r="CH202" i="3"/>
  <c r="CH356" i="3"/>
  <c r="CH224" i="3"/>
  <c r="CH128" i="3"/>
  <c r="CH32" i="3"/>
  <c r="CH188" i="3"/>
  <c r="CH92" i="3"/>
  <c r="CH26" i="3"/>
  <c r="CH146" i="3"/>
  <c r="CH326" i="3"/>
  <c r="CH286" i="3"/>
  <c r="CH298" i="3"/>
  <c r="CH346" i="3"/>
  <c r="CH226" i="3"/>
  <c r="CH334" i="3"/>
  <c r="CH370" i="3"/>
  <c r="BW12" i="3"/>
  <c r="BX12" i="3"/>
  <c r="CG260" i="3"/>
  <c r="CG2" i="3"/>
  <c r="CH256" i="3"/>
  <c r="CH160" i="3"/>
  <c r="CH64" i="3"/>
  <c r="CH196" i="3"/>
  <c r="CH100" i="3"/>
  <c r="CH4" i="3"/>
  <c r="CH166" i="3"/>
  <c r="CH70" i="3"/>
  <c r="CH272" i="3"/>
  <c r="CH304" i="3"/>
  <c r="CH368" i="3"/>
  <c r="CH182" i="3"/>
  <c r="CH86" i="3"/>
  <c r="CH362" i="3"/>
  <c r="CH82" i="3"/>
  <c r="CH260" i="3"/>
  <c r="CH284" i="3"/>
  <c r="CH308" i="3"/>
  <c r="CH332" i="3"/>
  <c r="CH200" i="3"/>
  <c r="CH104" i="3"/>
  <c r="CH8" i="3"/>
  <c r="CH164" i="3"/>
  <c r="CH50" i="3"/>
  <c r="CH170" i="3"/>
  <c r="CH10" i="3"/>
  <c r="CH34" i="3"/>
  <c r="CH250" i="3"/>
  <c r="CG90" i="3"/>
  <c r="CG298" i="3"/>
  <c r="CG126" i="3"/>
  <c r="CG314" i="3"/>
  <c r="CG94" i="3"/>
  <c r="CG140" i="3"/>
  <c r="CG74" i="3"/>
  <c r="CG338" i="3"/>
  <c r="CG100" i="3"/>
  <c r="CG186" i="3"/>
  <c r="CG34" i="3"/>
  <c r="CG370" i="3"/>
  <c r="CG30" i="3"/>
  <c r="CG82" i="3"/>
  <c r="CG318" i="3"/>
  <c r="CG10" i="3"/>
  <c r="CG266" i="3"/>
  <c r="CG182" i="3"/>
  <c r="CG130" i="3"/>
  <c r="CG350" i="3"/>
  <c r="CG306" i="3"/>
  <c r="CG196" i="3"/>
  <c r="CG190" i="3"/>
  <c r="CG250" i="3"/>
  <c r="CG222" i="3"/>
  <c r="CG86" i="3"/>
  <c r="CG236" i="3"/>
  <c r="CG178" i="3"/>
  <c r="CG282" i="3"/>
  <c r="CG4" i="3"/>
  <c r="CG166" i="3"/>
  <c r="CG70" i="3"/>
  <c r="CG268" i="3"/>
  <c r="CG346" i="3"/>
  <c r="CG176" i="3"/>
  <c r="CG44" i="3"/>
  <c r="CG198" i="3"/>
  <c r="CG102" i="3"/>
  <c r="CG6" i="3"/>
  <c r="CG254" i="3"/>
  <c r="CG158" i="3"/>
  <c r="CG62" i="3"/>
  <c r="CG26" i="3"/>
  <c r="CG18" i="3"/>
  <c r="CG58" i="3"/>
  <c r="CG106" i="3"/>
  <c r="CG242" i="3"/>
  <c r="CG278" i="3"/>
  <c r="CG302" i="3"/>
  <c r="CG326" i="3"/>
  <c r="CG122" i="3"/>
  <c r="CG210" i="3"/>
  <c r="CG294" i="3"/>
  <c r="CG234" i="3"/>
  <c r="CF306" i="3"/>
  <c r="CF110" i="3"/>
  <c r="CF2" i="3"/>
  <c r="CG160" i="3"/>
  <c r="CG238" i="3"/>
  <c r="CG142" i="3"/>
  <c r="CG46" i="3"/>
  <c r="CG274" i="3"/>
  <c r="CG322" i="3"/>
  <c r="CG362" i="3"/>
  <c r="CG80" i="3"/>
  <c r="CG50" i="3"/>
  <c r="CG98" i="3"/>
  <c r="CG174" i="3"/>
  <c r="CG78" i="3"/>
  <c r="CG230" i="3"/>
  <c r="CG134" i="3"/>
  <c r="CG38" i="3"/>
  <c r="CG146" i="3"/>
  <c r="CG66" i="3"/>
  <c r="CG114" i="3"/>
  <c r="CG154" i="3"/>
  <c r="CG358" i="3"/>
  <c r="CG194" i="3"/>
  <c r="CG366" i="3"/>
  <c r="CG270" i="3"/>
  <c r="CG354" i="3"/>
  <c r="CG138" i="3"/>
  <c r="CG218" i="3"/>
  <c r="CG64" i="3"/>
  <c r="CG214" i="3"/>
  <c r="CG118" i="3"/>
  <c r="CG22" i="3"/>
  <c r="CG226" i="3"/>
  <c r="CG170" i="3"/>
  <c r="CG246" i="3"/>
  <c r="CG150" i="3"/>
  <c r="CG54" i="3"/>
  <c r="CG206" i="3"/>
  <c r="CG110" i="3"/>
  <c r="CG14" i="3"/>
  <c r="CG42" i="3"/>
  <c r="CG162" i="3"/>
  <c r="CG202" i="3"/>
  <c r="CG262" i="3"/>
  <c r="CG286" i="3"/>
  <c r="CG310" i="3"/>
  <c r="CG334" i="3"/>
  <c r="CG258" i="3"/>
  <c r="CG342" i="3"/>
  <c r="CG330" i="3"/>
  <c r="CG290" i="3"/>
  <c r="CG364" i="3"/>
  <c r="CG40" i="3"/>
  <c r="CG172" i="3"/>
  <c r="CG76" i="3"/>
  <c r="CG248" i="3"/>
  <c r="CG152" i="3"/>
  <c r="CG56" i="3"/>
  <c r="CG212" i="3"/>
  <c r="CG116" i="3"/>
  <c r="CG20" i="3"/>
  <c r="CG284" i="3"/>
  <c r="CG332" i="3"/>
  <c r="CG136" i="3"/>
  <c r="CG208" i="3"/>
  <c r="CG112" i="3"/>
  <c r="CG16" i="3"/>
  <c r="CG244" i="3"/>
  <c r="CG148" i="3"/>
  <c r="CG52" i="3"/>
  <c r="CG128" i="3"/>
  <c r="CG32" i="3"/>
  <c r="CG188" i="3"/>
  <c r="CG92" i="3"/>
  <c r="CG292" i="3"/>
  <c r="CG340" i="3"/>
  <c r="CG320" i="3"/>
  <c r="CG344" i="3"/>
  <c r="CG272" i="3"/>
  <c r="CG296" i="3"/>
  <c r="CG368" i="3"/>
  <c r="CG256" i="3"/>
  <c r="CG328" i="3"/>
  <c r="CG232" i="3"/>
  <c r="CG352" i="3"/>
  <c r="CG280" i="3"/>
  <c r="CG304" i="3"/>
  <c r="CG316" i="3"/>
  <c r="CG184" i="3"/>
  <c r="CG88" i="3"/>
  <c r="CG220" i="3"/>
  <c r="CG124" i="3"/>
  <c r="CG28" i="3"/>
  <c r="CG224" i="3"/>
  <c r="CG200" i="3"/>
  <c r="CG104" i="3"/>
  <c r="CG8" i="3"/>
  <c r="CG164" i="3"/>
  <c r="CG68" i="3"/>
  <c r="CG308" i="3"/>
  <c r="CG356" i="3"/>
  <c r="CF18" i="3"/>
  <c r="CF206" i="3"/>
  <c r="CF34" i="3"/>
  <c r="CF338" i="3"/>
  <c r="CF70" i="3"/>
  <c r="CF246" i="3"/>
  <c r="CF32" i="3"/>
  <c r="CF68" i="3"/>
  <c r="CF178" i="3"/>
  <c r="CF270" i="3"/>
  <c r="CF150" i="3"/>
  <c r="CF14" i="3"/>
  <c r="CF362" i="3"/>
  <c r="CF170" i="3"/>
  <c r="CF194" i="3"/>
  <c r="CF42" i="3"/>
  <c r="CF10" i="3"/>
  <c r="CF352" i="3"/>
  <c r="CF310" i="3"/>
  <c r="CF54" i="3"/>
  <c r="CF154" i="3"/>
  <c r="CF274" i="3"/>
  <c r="CF50" i="3"/>
  <c r="CF250" i="3"/>
  <c r="CE358" i="3"/>
  <c r="CE2" i="3"/>
  <c r="CF166" i="3"/>
  <c r="CF342" i="3"/>
  <c r="CF162" i="3"/>
  <c r="CF98" i="3"/>
  <c r="BU12" i="3"/>
  <c r="BV12" i="3"/>
  <c r="CF238" i="3"/>
  <c r="CF142" i="3"/>
  <c r="CF46" i="3"/>
  <c r="CF244" i="3"/>
  <c r="CF286" i="3"/>
  <c r="CF318" i="3"/>
  <c r="CF350" i="3"/>
  <c r="CF136" i="3"/>
  <c r="CF222" i="3"/>
  <c r="CF126" i="3"/>
  <c r="CF30" i="3"/>
  <c r="CF182" i="3"/>
  <c r="CF86" i="3"/>
  <c r="CF90" i="3"/>
  <c r="CF186" i="3"/>
  <c r="CF282" i="3"/>
  <c r="CF314" i="3"/>
  <c r="CF346" i="3"/>
  <c r="CF370" i="3"/>
  <c r="CF188" i="3"/>
  <c r="CF106" i="3"/>
  <c r="CF218" i="3"/>
  <c r="CF82" i="3"/>
  <c r="CF210" i="3"/>
  <c r="CF114" i="3"/>
  <c r="CF214" i="3"/>
  <c r="CF118" i="3"/>
  <c r="CF22" i="3"/>
  <c r="CF74" i="3"/>
  <c r="CF294" i="3"/>
  <c r="CF326" i="3"/>
  <c r="CF358" i="3"/>
  <c r="CF198" i="3"/>
  <c r="CF102" i="3"/>
  <c r="CF6" i="3"/>
  <c r="CF254" i="3"/>
  <c r="CF158" i="3"/>
  <c r="CF62" i="3"/>
  <c r="CF226" i="3"/>
  <c r="CF58" i="3"/>
  <c r="CF130" i="3"/>
  <c r="CF258" i="3"/>
  <c r="CF290" i="3"/>
  <c r="CF322" i="3"/>
  <c r="CF354" i="3"/>
  <c r="CF128" i="3"/>
  <c r="CF92" i="3"/>
  <c r="CF138" i="3"/>
  <c r="CF278" i="3"/>
  <c r="CF202" i="3"/>
  <c r="CF122" i="3"/>
  <c r="CF190" i="3"/>
  <c r="CF94" i="3"/>
  <c r="CF234" i="3"/>
  <c r="CF262" i="3"/>
  <c r="CF302" i="3"/>
  <c r="CF334" i="3"/>
  <c r="CF366" i="3"/>
  <c r="CF174" i="3"/>
  <c r="CF78" i="3"/>
  <c r="CF230" i="3"/>
  <c r="CF134" i="3"/>
  <c r="CF38" i="3"/>
  <c r="CF146" i="3"/>
  <c r="CF66" i="3"/>
  <c r="CF266" i="3"/>
  <c r="CF298" i="3"/>
  <c r="CF330" i="3"/>
  <c r="CF26" i="3"/>
  <c r="CF242" i="3"/>
  <c r="CF148" i="3"/>
  <c r="CF52" i="3"/>
  <c r="CF304" i="3"/>
  <c r="CF208" i="3"/>
  <c r="CF112" i="3"/>
  <c r="CF16" i="3"/>
  <c r="CF220" i="3"/>
  <c r="CF124" i="3"/>
  <c r="CF28" i="3"/>
  <c r="CF272" i="3"/>
  <c r="CF320" i="3"/>
  <c r="CF200" i="3"/>
  <c r="CF104" i="3"/>
  <c r="CF8" i="3"/>
  <c r="CF164" i="3"/>
  <c r="CF232" i="3"/>
  <c r="CF40" i="3"/>
  <c r="CF260" i="3"/>
  <c r="CF332" i="3"/>
  <c r="CF368" i="3"/>
  <c r="CF308" i="3"/>
  <c r="CF356" i="3"/>
  <c r="CF284" i="3"/>
  <c r="CF268" i="3"/>
  <c r="CF316" i="3"/>
  <c r="CF340" i="3"/>
  <c r="CF292" i="3"/>
  <c r="CF364" i="3"/>
  <c r="CF248" i="3"/>
  <c r="CF184" i="3"/>
  <c r="CF88" i="3"/>
  <c r="CF196" i="3"/>
  <c r="CF100" i="3"/>
  <c r="CF4" i="3"/>
  <c r="CF224" i="3"/>
  <c r="CF280" i="3"/>
  <c r="CF328" i="3"/>
  <c r="CF176" i="3"/>
  <c r="CF80" i="3"/>
  <c r="CF236" i="3"/>
  <c r="CF140" i="3"/>
  <c r="CF44" i="3"/>
  <c r="CF256" i="3"/>
  <c r="CF160" i="3"/>
  <c r="CF64" i="3"/>
  <c r="CF172" i="3"/>
  <c r="CF76" i="3"/>
  <c r="CF296" i="3"/>
  <c r="CF344" i="3"/>
  <c r="CF152" i="3"/>
  <c r="CF56" i="3"/>
  <c r="CF212" i="3"/>
  <c r="CF116" i="3"/>
  <c r="CF20" i="3"/>
  <c r="CE354" i="3"/>
  <c r="CE66" i="3"/>
  <c r="CE356" i="3"/>
  <c r="CE290" i="3"/>
  <c r="CE322" i="3"/>
  <c r="CE298" i="3"/>
  <c r="CE136" i="3"/>
  <c r="CE230" i="3"/>
  <c r="CE310" i="3"/>
  <c r="CE76" i="3"/>
  <c r="CE114" i="3"/>
  <c r="CE130" i="3"/>
  <c r="CE34" i="3"/>
  <c r="CE166" i="3"/>
  <c r="CE202" i="3"/>
  <c r="CE70" i="3"/>
  <c r="CE334" i="3"/>
  <c r="CE366" i="3"/>
  <c r="CE238" i="3"/>
  <c r="CE142" i="3"/>
  <c r="CE46" i="3"/>
  <c r="CE50" i="3"/>
  <c r="CE134" i="3"/>
  <c r="CE262" i="3"/>
  <c r="CE146" i="3"/>
  <c r="CE82" i="3"/>
  <c r="CE342" i="3"/>
  <c r="CE274" i="3"/>
  <c r="CE10" i="3"/>
  <c r="CE162" i="3"/>
  <c r="CE214" i="3"/>
  <c r="CE118" i="3"/>
  <c r="CE22" i="3"/>
  <c r="CE174" i="3"/>
  <c r="CE38" i="3"/>
  <c r="CE286" i="3"/>
  <c r="CE154" i="3"/>
  <c r="CE106" i="3"/>
  <c r="CE178" i="3"/>
  <c r="CE226" i="3"/>
  <c r="CE306" i="3"/>
  <c r="CE346" i="3"/>
  <c r="CE138" i="3"/>
  <c r="CE190" i="3"/>
  <c r="CE94" i="3"/>
  <c r="CE78" i="3"/>
  <c r="CE194" i="3"/>
  <c r="CE326" i="3"/>
  <c r="CE58" i="3"/>
  <c r="CE250" i="3"/>
  <c r="CE370" i="3"/>
  <c r="CE314" i="3"/>
  <c r="CE40" i="3"/>
  <c r="CE172" i="3"/>
  <c r="CE122" i="3"/>
  <c r="CE246" i="3"/>
  <c r="CE150" i="3"/>
  <c r="CE54" i="3"/>
  <c r="CE206" i="3"/>
  <c r="CE110" i="3"/>
  <c r="CE14" i="3"/>
  <c r="CE278" i="3"/>
  <c r="CE42" i="3"/>
  <c r="CE330" i="3"/>
  <c r="CE294" i="3"/>
  <c r="CE258" i="3"/>
  <c r="CE234" i="3"/>
  <c r="CE210" i="3"/>
  <c r="CE362" i="3"/>
  <c r="CE266" i="3"/>
  <c r="CE90" i="3"/>
  <c r="CE350" i="3"/>
  <c r="CE222" i="3"/>
  <c r="CE126" i="3"/>
  <c r="CE30" i="3"/>
  <c r="CE182" i="3"/>
  <c r="CE86" i="3"/>
  <c r="CE218" i="3"/>
  <c r="CE26" i="3"/>
  <c r="CE44" i="3"/>
  <c r="CE74" i="3"/>
  <c r="CE282" i="3"/>
  <c r="CE270" i="3"/>
  <c r="CE318" i="3"/>
  <c r="CE338" i="3"/>
  <c r="CD2" i="3"/>
  <c r="CD92" i="3"/>
  <c r="CD160" i="3"/>
  <c r="CE198" i="3"/>
  <c r="CE102" i="3"/>
  <c r="CE6" i="3"/>
  <c r="CE254" i="3"/>
  <c r="CE158" i="3"/>
  <c r="CE62" i="3"/>
  <c r="CE242" i="3"/>
  <c r="CE302" i="3"/>
  <c r="CE98" i="3"/>
  <c r="CE18" i="3"/>
  <c r="CE186" i="3"/>
  <c r="CE170" i="3"/>
  <c r="CE232" i="3"/>
  <c r="CE200" i="3"/>
  <c r="CE8" i="3"/>
  <c r="CE68" i="3"/>
  <c r="CE112" i="3"/>
  <c r="CE16" i="3"/>
  <c r="CE244" i="3"/>
  <c r="CE148" i="3"/>
  <c r="CE52" i="3"/>
  <c r="CE284" i="3"/>
  <c r="CE308" i="3"/>
  <c r="CE332" i="3"/>
  <c r="CE364" i="3"/>
  <c r="CE272" i="3"/>
  <c r="CE296" i="3"/>
  <c r="CE320" i="3"/>
  <c r="CE352" i="3"/>
  <c r="CE176" i="3"/>
  <c r="CE80" i="3"/>
  <c r="CE236" i="3"/>
  <c r="CE140" i="3"/>
  <c r="CE224" i="3"/>
  <c r="CE248" i="3"/>
  <c r="CE344" i="3"/>
  <c r="CE104" i="3"/>
  <c r="CE164" i="3"/>
  <c r="CE184" i="3"/>
  <c r="CE220" i="3"/>
  <c r="CE124" i="3"/>
  <c r="CE28" i="3"/>
  <c r="CE152" i="3"/>
  <c r="CE56" i="3"/>
  <c r="CE212" i="3"/>
  <c r="CE116" i="3"/>
  <c r="CE20" i="3"/>
  <c r="CE268" i="3"/>
  <c r="CE208" i="3"/>
  <c r="CE88" i="3"/>
  <c r="CE160" i="3"/>
  <c r="CE64" i="3"/>
  <c r="CE196" i="3"/>
  <c r="CE100" i="3"/>
  <c r="CE4" i="3"/>
  <c r="CE260" i="3"/>
  <c r="CE292" i="3"/>
  <c r="CE316" i="3"/>
  <c r="CE340" i="3"/>
  <c r="CE256" i="3"/>
  <c r="CE280" i="3"/>
  <c r="CE304" i="3"/>
  <c r="CE328" i="3"/>
  <c r="CE368" i="3"/>
  <c r="CE128" i="3"/>
  <c r="CE32" i="3"/>
  <c r="CE188" i="3"/>
  <c r="CE92" i="3"/>
  <c r="CD14" i="3"/>
  <c r="CD186" i="3"/>
  <c r="CD148" i="3"/>
  <c r="CD214" i="3"/>
  <c r="CD150" i="3"/>
  <c r="CD364" i="3"/>
  <c r="CD322" i="3"/>
  <c r="CD118" i="3"/>
  <c r="CD246" i="3"/>
  <c r="CD110" i="3"/>
  <c r="CD188" i="3"/>
  <c r="CD64" i="3"/>
  <c r="CD358" i="3"/>
  <c r="CD54" i="3"/>
  <c r="CD260" i="3"/>
  <c r="CD234" i="3"/>
  <c r="CD176" i="3"/>
  <c r="CD22" i="3"/>
  <c r="CD114" i="3"/>
  <c r="CD90" i="3"/>
  <c r="CD178" i="3"/>
  <c r="CD38" i="3"/>
  <c r="CD206" i="3"/>
  <c r="CD308" i="3"/>
  <c r="CD80" i="3"/>
  <c r="CD52" i="3"/>
  <c r="CD212" i="3"/>
  <c r="CD256" i="3"/>
  <c r="CD20" i="3"/>
  <c r="CC232" i="3"/>
  <c r="CC174" i="3"/>
  <c r="CC178" i="3"/>
  <c r="CD232" i="3"/>
  <c r="CD136" i="3"/>
  <c r="CD40" i="3"/>
  <c r="CD124" i="3"/>
  <c r="CD28" i="3"/>
  <c r="CD190" i="3"/>
  <c r="CD94" i="3"/>
  <c r="CD242" i="3"/>
  <c r="CD274" i="3"/>
  <c r="CD222" i="3"/>
  <c r="CD126" i="3"/>
  <c r="CD30" i="3"/>
  <c r="CD182" i="3"/>
  <c r="CD86" i="3"/>
  <c r="CD268" i="3"/>
  <c r="CD316" i="3"/>
  <c r="CD66" i="3"/>
  <c r="CD202" i="3"/>
  <c r="CD248" i="3"/>
  <c r="CD152" i="3"/>
  <c r="CD56" i="3"/>
  <c r="CD164" i="3"/>
  <c r="CD68" i="3"/>
  <c r="CD280" i="3"/>
  <c r="CD220" i="3"/>
  <c r="CD210" i="3"/>
  <c r="CD328" i="3"/>
  <c r="CD352" i="3"/>
  <c r="BS12" i="3"/>
  <c r="BT12" i="3"/>
  <c r="CD208" i="3"/>
  <c r="CD112" i="3"/>
  <c r="CD16" i="3"/>
  <c r="CD196" i="3"/>
  <c r="CD100" i="3"/>
  <c r="CD4" i="3"/>
  <c r="CD166" i="3"/>
  <c r="CD70" i="3"/>
  <c r="CD244" i="3"/>
  <c r="CD282" i="3"/>
  <c r="CD198" i="3"/>
  <c r="CD102" i="3"/>
  <c r="CD6" i="3"/>
  <c r="CD254" i="3"/>
  <c r="CD158" i="3"/>
  <c r="CD62" i="3"/>
  <c r="CD284" i="3"/>
  <c r="CD332" i="3"/>
  <c r="CD34" i="3"/>
  <c r="CD138" i="3"/>
  <c r="CD224" i="3"/>
  <c r="CD128" i="3"/>
  <c r="CD32" i="3"/>
  <c r="CD140" i="3"/>
  <c r="CD44" i="3"/>
  <c r="CD304" i="3"/>
  <c r="CD356" i="3"/>
  <c r="CC2" i="3"/>
  <c r="CD184" i="3"/>
  <c r="CD88" i="3"/>
  <c r="CD172" i="3"/>
  <c r="CD76" i="3"/>
  <c r="CD238" i="3"/>
  <c r="CD142" i="3"/>
  <c r="CD46" i="3"/>
  <c r="CD236" i="3"/>
  <c r="CD290" i="3"/>
  <c r="CD174" i="3"/>
  <c r="CD78" i="3"/>
  <c r="CD230" i="3"/>
  <c r="CD134" i="3"/>
  <c r="CD292" i="3"/>
  <c r="CD340" i="3"/>
  <c r="CD42" i="3"/>
  <c r="CD266" i="3"/>
  <c r="CD262" i="3"/>
  <c r="CD200" i="3"/>
  <c r="CD104" i="3"/>
  <c r="CD8" i="3"/>
  <c r="CD116" i="3"/>
  <c r="CD258" i="3"/>
  <c r="CD320" i="3"/>
  <c r="CD296" i="3"/>
  <c r="CD272" i="3"/>
  <c r="CD344" i="3"/>
  <c r="CD368" i="3"/>
  <c r="CD346" i="3"/>
  <c r="CD154" i="3"/>
  <c r="CD306" i="3"/>
  <c r="CD330" i="3"/>
  <c r="CD354" i="3"/>
  <c r="CD294" i="3"/>
  <c r="CD318" i="3"/>
  <c r="CD342" i="3"/>
  <c r="CD366" i="3"/>
  <c r="CD286" i="3"/>
  <c r="CD278" i="3"/>
  <c r="CD370" i="3"/>
  <c r="CD82" i="3"/>
  <c r="CD130" i="3"/>
  <c r="CD162" i="3"/>
  <c r="CD314" i="3"/>
  <c r="CD338" i="3"/>
  <c r="CD362" i="3"/>
  <c r="CD194" i="3"/>
  <c r="CD302" i="3"/>
  <c r="CD326" i="3"/>
  <c r="CD350" i="3"/>
  <c r="CD26" i="3"/>
  <c r="CD50" i="3"/>
  <c r="CD74" i="3"/>
  <c r="CD98" i="3"/>
  <c r="CD122" i="3"/>
  <c r="CD146" i="3"/>
  <c r="CD170" i="3"/>
  <c r="CD310" i="3"/>
  <c r="CD270" i="3"/>
  <c r="CD106" i="3"/>
  <c r="CD10" i="3"/>
  <c r="CD298" i="3"/>
  <c r="CD58" i="3"/>
  <c r="CD226" i="3"/>
  <c r="CD250" i="3"/>
  <c r="CD334" i="3"/>
  <c r="CD18" i="3"/>
  <c r="CD218" i="3"/>
  <c r="CC172" i="3"/>
  <c r="CC50" i="3"/>
  <c r="CC148" i="3"/>
  <c r="CC68" i="3"/>
  <c r="CC110" i="3"/>
  <c r="CC40" i="3"/>
  <c r="CC86" i="3"/>
  <c r="CC342" i="3"/>
  <c r="CC142" i="3"/>
  <c r="CC104" i="3"/>
  <c r="CC242" i="3"/>
  <c r="CC208" i="3"/>
  <c r="CC16" i="3"/>
  <c r="CC76" i="3"/>
  <c r="CC362" i="3"/>
  <c r="CC206" i="3"/>
  <c r="CC14" i="3"/>
  <c r="CC194" i="3"/>
  <c r="CC304" i="3"/>
  <c r="CC44" i="3"/>
  <c r="CC326" i="3"/>
  <c r="CC82" i="3"/>
  <c r="CC136" i="3"/>
  <c r="CC244" i="3"/>
  <c r="CC52" i="3"/>
  <c r="CC364" i="3"/>
  <c r="CC182" i="3"/>
  <c r="CC268" i="3"/>
  <c r="CC122" i="3"/>
  <c r="CC328" i="3"/>
  <c r="CC176" i="3"/>
  <c r="CC22" i="3"/>
  <c r="CC112" i="3"/>
  <c r="CC316" i="3"/>
  <c r="CC90" i="3"/>
  <c r="CC162" i="3"/>
  <c r="CC234" i="3"/>
  <c r="CC318" i="3"/>
  <c r="CB2" i="3"/>
  <c r="CB282" i="3"/>
  <c r="CC118" i="3"/>
  <c r="CC150" i="3"/>
  <c r="CC332" i="3"/>
  <c r="CC80" i="3"/>
  <c r="CC236" i="3"/>
  <c r="CC170" i="3"/>
  <c r="CC98" i="3"/>
  <c r="CC114" i="3"/>
  <c r="CC290" i="3"/>
  <c r="CC218" i="3"/>
  <c r="CC314" i="3"/>
  <c r="CC302" i="3"/>
  <c r="CC26" i="3"/>
  <c r="CC38" i="3"/>
  <c r="CC134" i="3"/>
  <c r="CC230" i="3"/>
  <c r="CC338" i="3"/>
  <c r="CC266" i="3"/>
  <c r="CC146" i="3"/>
  <c r="CC254" i="3"/>
  <c r="CC278" i="3"/>
  <c r="CC350" i="3"/>
  <c r="CC62" i="3"/>
  <c r="CC158" i="3"/>
  <c r="CC74" i="3"/>
  <c r="CC346" i="3"/>
  <c r="CC238" i="3"/>
  <c r="CC78" i="3"/>
  <c r="CC200" i="3"/>
  <c r="CC8" i="3"/>
  <c r="CC164" i="3"/>
  <c r="CC186" i="3"/>
  <c r="CC330" i="3"/>
  <c r="CC358" i="3"/>
  <c r="CC322" i="3"/>
  <c r="CC368" i="3"/>
  <c r="CC298" i="3"/>
  <c r="CC334" i="3"/>
  <c r="CC154" i="3"/>
  <c r="CC10" i="3"/>
  <c r="CC58" i="3"/>
  <c r="CC250" i="3"/>
  <c r="CC270" i="3"/>
  <c r="CC46" i="3"/>
  <c r="CC214" i="3"/>
  <c r="CC54" i="3"/>
  <c r="CC284" i="3"/>
  <c r="CC140" i="3"/>
  <c r="CC42" i="3"/>
  <c r="CC352" i="3"/>
  <c r="CC262" i="3"/>
  <c r="CC296" i="3"/>
  <c r="CC272" i="3"/>
  <c r="CC340" i="3"/>
  <c r="CC282" i="3"/>
  <c r="CC184" i="3"/>
  <c r="CC88" i="3"/>
  <c r="CC220" i="3"/>
  <c r="CC124" i="3"/>
  <c r="CC28" i="3"/>
  <c r="CC190" i="3"/>
  <c r="CC94" i="3"/>
  <c r="CC222" i="3"/>
  <c r="CC126" i="3"/>
  <c r="CC30" i="3"/>
  <c r="CC292" i="3"/>
  <c r="CC248" i="3"/>
  <c r="CC152" i="3"/>
  <c r="CC56" i="3"/>
  <c r="CC212" i="3"/>
  <c r="CC116" i="3"/>
  <c r="CC20" i="3"/>
  <c r="CC138" i="3"/>
  <c r="CC210" i="3"/>
  <c r="CC34" i="3"/>
  <c r="CC246" i="3"/>
  <c r="CC294" i="3"/>
  <c r="CC258" i="3"/>
  <c r="CC310" i="3"/>
  <c r="CC226" i="3"/>
  <c r="CC130" i="3"/>
  <c r="CC370" i="3"/>
  <c r="CC274" i="3"/>
  <c r="CC320" i="3"/>
  <c r="CC256" i="3"/>
  <c r="CC160" i="3"/>
  <c r="CC64" i="3"/>
  <c r="CC196" i="3"/>
  <c r="CC100" i="3"/>
  <c r="CC4" i="3"/>
  <c r="CC166" i="3"/>
  <c r="CC70" i="3"/>
  <c r="CC356" i="3"/>
  <c r="CC198" i="3"/>
  <c r="CC102" i="3"/>
  <c r="CC6" i="3"/>
  <c r="CC260" i="3"/>
  <c r="CC308" i="3"/>
  <c r="CC224" i="3"/>
  <c r="CC128" i="3"/>
  <c r="CC32" i="3"/>
  <c r="CC188" i="3"/>
  <c r="CC92" i="3"/>
  <c r="CC18" i="3"/>
  <c r="CC306" i="3"/>
  <c r="CC280" i="3"/>
  <c r="CC366" i="3"/>
  <c r="CC354" i="3"/>
  <c r="CC286" i="3"/>
  <c r="CC202" i="3"/>
  <c r="CC106" i="3"/>
  <c r="CC344" i="3"/>
  <c r="CC66" i="3"/>
  <c r="CB342" i="3"/>
  <c r="CB202" i="3"/>
  <c r="CB158" i="3"/>
  <c r="CB222" i="3"/>
  <c r="CB150" i="3"/>
  <c r="CB106" i="3"/>
  <c r="CB172" i="3"/>
  <c r="CB278" i="3"/>
  <c r="CB142" i="3"/>
  <c r="CB230" i="3"/>
  <c r="CB54" i="3"/>
  <c r="CB314" i="3"/>
  <c r="CB90" i="3"/>
  <c r="CB338" i="3"/>
  <c r="CB114" i="3"/>
  <c r="CB370" i="3"/>
  <c r="CA2" i="3"/>
  <c r="CB310" i="3"/>
  <c r="CB46" i="3"/>
  <c r="CB346" i="3"/>
  <c r="CB218" i="3"/>
  <c r="CB62" i="3"/>
  <c r="CB130" i="3"/>
  <c r="CB226" i="3"/>
  <c r="CB286" i="3"/>
  <c r="CB318" i="3"/>
  <c r="CB350" i="3"/>
  <c r="CB214" i="3"/>
  <c r="CB118" i="3"/>
  <c r="CB22" i="3"/>
  <c r="CB50" i="3"/>
  <c r="CB254" i="3"/>
  <c r="CB134" i="3"/>
  <c r="CB38" i="3"/>
  <c r="CB126" i="3"/>
  <c r="CB30" i="3"/>
  <c r="CB66" i="3"/>
  <c r="CB98" i="3"/>
  <c r="CB146" i="3"/>
  <c r="CB194" i="3"/>
  <c r="CB234" i="3"/>
  <c r="CB258" i="3"/>
  <c r="CB290" i="3"/>
  <c r="CB322" i="3"/>
  <c r="CB354" i="3"/>
  <c r="CB10" i="3"/>
  <c r="CB34" i="3"/>
  <c r="CB186" i="3"/>
  <c r="CB26" i="3"/>
  <c r="CB82" i="3"/>
  <c r="CA182" i="3"/>
  <c r="CB76" i="3"/>
  <c r="CB74" i="3"/>
  <c r="CB154" i="3"/>
  <c r="CB250" i="3"/>
  <c r="CB294" i="3"/>
  <c r="CB326" i="3"/>
  <c r="CB358" i="3"/>
  <c r="CB190" i="3"/>
  <c r="CB94" i="3"/>
  <c r="CB344" i="3"/>
  <c r="CB206" i="3"/>
  <c r="CB110" i="3"/>
  <c r="CB14" i="3"/>
  <c r="CB42" i="3"/>
  <c r="CB198" i="3"/>
  <c r="CB102" i="3"/>
  <c r="CB6" i="3"/>
  <c r="CB238" i="3"/>
  <c r="CB266" i="3"/>
  <c r="CB298" i="3"/>
  <c r="CB330" i="3"/>
  <c r="CB362" i="3"/>
  <c r="CB246" i="3"/>
  <c r="CB162" i="3"/>
  <c r="CB270" i="3"/>
  <c r="BQ12" i="3"/>
  <c r="BR12" i="3"/>
  <c r="CB104" i="3"/>
  <c r="CB178" i="3"/>
  <c r="CB262" i="3"/>
  <c r="CB302" i="3"/>
  <c r="CB334" i="3"/>
  <c r="CB366" i="3"/>
  <c r="CB166" i="3"/>
  <c r="CB70" i="3"/>
  <c r="CB58" i="3"/>
  <c r="CB182" i="3"/>
  <c r="CB86" i="3"/>
  <c r="CB174" i="3"/>
  <c r="CB78" i="3"/>
  <c r="CB68" i="3"/>
  <c r="CB122" i="3"/>
  <c r="CB170" i="3"/>
  <c r="CB274" i="3"/>
  <c r="CB306" i="3"/>
  <c r="CB18" i="3"/>
  <c r="CB138" i="3"/>
  <c r="CB210" i="3"/>
  <c r="CB196" i="3"/>
  <c r="CB220" i="3"/>
  <c r="CB244" i="3"/>
  <c r="CB16" i="3"/>
  <c r="CB40" i="3"/>
  <c r="CB64" i="3"/>
  <c r="CB88" i="3"/>
  <c r="CB112" i="3"/>
  <c r="CB160" i="3"/>
  <c r="CB184" i="3"/>
  <c r="CB208" i="3"/>
  <c r="CB268" i="3"/>
  <c r="CB232" i="3"/>
  <c r="CB256" i="3"/>
  <c r="CB280" i="3"/>
  <c r="CB304" i="3"/>
  <c r="CB328" i="3"/>
  <c r="CB352" i="3"/>
  <c r="CB136" i="3"/>
  <c r="CB292" i="3"/>
  <c r="CB316" i="3"/>
  <c r="CB364" i="3"/>
  <c r="CB340" i="3"/>
  <c r="CB296" i="3"/>
  <c r="CB32" i="3"/>
  <c r="CB92" i="3"/>
  <c r="CB100" i="3"/>
  <c r="CB4" i="3"/>
  <c r="CB8" i="3"/>
  <c r="CB164" i="3"/>
  <c r="CB242" i="3"/>
  <c r="CB152" i="3"/>
  <c r="CB200" i="3"/>
  <c r="CB188" i="3"/>
  <c r="CB28" i="3"/>
  <c r="CB124" i="3"/>
  <c r="CB128" i="3"/>
  <c r="CB176" i="3"/>
  <c r="CB320" i="3"/>
  <c r="CB260" i="3"/>
  <c r="CB284" i="3"/>
  <c r="CB308" i="3"/>
  <c r="CB224" i="3"/>
  <c r="CB248" i="3"/>
  <c r="CB332" i="3"/>
  <c r="CB356" i="3"/>
  <c r="CB80" i="3"/>
  <c r="CB236" i="3"/>
  <c r="CB140" i="3"/>
  <c r="CB44" i="3"/>
  <c r="CB368" i="3"/>
  <c r="CB52" i="3"/>
  <c r="CB148" i="3"/>
  <c r="CB272" i="3"/>
  <c r="CB56" i="3"/>
  <c r="CB212" i="3"/>
  <c r="CB116" i="3"/>
  <c r="CB20" i="3"/>
  <c r="CA178" i="3"/>
  <c r="CA352" i="3"/>
  <c r="CA142" i="3"/>
  <c r="CA150" i="3"/>
  <c r="CA280" i="3"/>
  <c r="CA26" i="3"/>
  <c r="CA186" i="3"/>
  <c r="CA262" i="3"/>
  <c r="CA232" i="3"/>
  <c r="CA340" i="3"/>
  <c r="CA334" i="3"/>
  <c r="CA338" i="3"/>
  <c r="CA40" i="3"/>
  <c r="CA266" i="3"/>
  <c r="CA138" i="3"/>
  <c r="CA294" i="3"/>
  <c r="CA342" i="3"/>
  <c r="CA76" i="3"/>
  <c r="CA122" i="3"/>
  <c r="CA172" i="3"/>
  <c r="CA160" i="3"/>
  <c r="CA196" i="3"/>
  <c r="CA4" i="3"/>
  <c r="CA70" i="3"/>
  <c r="CA364" i="3"/>
  <c r="CA126" i="3"/>
  <c r="CA158" i="3"/>
  <c r="CA58" i="3"/>
  <c r="CA326" i="3"/>
  <c r="CA170" i="3"/>
  <c r="CA358" i="3"/>
  <c r="CA346" i="3"/>
  <c r="CA354" i="3"/>
  <c r="CA136" i="3"/>
  <c r="CA238" i="3"/>
  <c r="CA46" i="3"/>
  <c r="CA146" i="3"/>
  <c r="CA54" i="3"/>
  <c r="CA86" i="3"/>
  <c r="CA82" i="3"/>
  <c r="CA330" i="3"/>
  <c r="CA194" i="3"/>
  <c r="CA282" i="3"/>
  <c r="BZ54" i="3"/>
  <c r="BZ278" i="3"/>
  <c r="CA256" i="3"/>
  <c r="CA64" i="3"/>
  <c r="CA100" i="3"/>
  <c r="CA166" i="3"/>
  <c r="CA222" i="3"/>
  <c r="CA30" i="3"/>
  <c r="CA62" i="3"/>
  <c r="CA90" i="3"/>
  <c r="CA258" i="3"/>
  <c r="CA68" i="3"/>
  <c r="CA284" i="3"/>
  <c r="CA270" i="3"/>
  <c r="CA210" i="3"/>
  <c r="CA162" i="3"/>
  <c r="CA114" i="3"/>
  <c r="CA42" i="3"/>
  <c r="CA78" i="3"/>
  <c r="CA174" i="3"/>
  <c r="CA318" i="3"/>
  <c r="CA246" i="3"/>
  <c r="CA18" i="3"/>
  <c r="CA234" i="3"/>
  <c r="CA66" i="3"/>
  <c r="CA6" i="3"/>
  <c r="CA102" i="3"/>
  <c r="CA198" i="3"/>
  <c r="CA274" i="3"/>
  <c r="CA370" i="3"/>
  <c r="CA202" i="3"/>
  <c r="CA286" i="3"/>
  <c r="CA94" i="3"/>
  <c r="CA190" i="3"/>
  <c r="CA106" i="3"/>
  <c r="CA322" i="3"/>
  <c r="CA154" i="3"/>
  <c r="CA250" i="3"/>
  <c r="CA10" i="3"/>
  <c r="CA298" i="3"/>
  <c r="CA130" i="3"/>
  <c r="CA226" i="3"/>
  <c r="CA310" i="3"/>
  <c r="CA34" i="3"/>
  <c r="CA22" i="3"/>
  <c r="CA118" i="3"/>
  <c r="CA214" i="3"/>
  <c r="CA218" i="3"/>
  <c r="CA278" i="3"/>
  <c r="CA98" i="3"/>
  <c r="CA74" i="3"/>
  <c r="CA302" i="3"/>
  <c r="CA14" i="3"/>
  <c r="CA110" i="3"/>
  <c r="CA206" i="3"/>
  <c r="CA290" i="3"/>
  <c r="CA242" i="3"/>
  <c r="CA314" i="3"/>
  <c r="CA254" i="3"/>
  <c r="CA50" i="3"/>
  <c r="CA350" i="3"/>
  <c r="CA38" i="3"/>
  <c r="CA134" i="3"/>
  <c r="CA230" i="3"/>
  <c r="BZ2" i="3"/>
  <c r="CA362" i="3"/>
  <c r="CA328" i="3"/>
  <c r="CA208" i="3"/>
  <c r="CA112" i="3"/>
  <c r="CA16" i="3"/>
  <c r="CA244" i="3"/>
  <c r="CA148" i="3"/>
  <c r="CA52" i="3"/>
  <c r="CA268" i="3"/>
  <c r="CA56" i="3"/>
  <c r="CA184" i="3"/>
  <c r="CA88" i="3"/>
  <c r="CA220" i="3"/>
  <c r="CA124" i="3"/>
  <c r="CA28" i="3"/>
  <c r="CA316" i="3"/>
  <c r="CA304" i="3"/>
  <c r="CA292" i="3"/>
  <c r="CA306" i="3"/>
  <c r="CA366" i="3"/>
  <c r="CA308" i="3"/>
  <c r="CA200" i="3"/>
  <c r="CA104" i="3"/>
  <c r="CA8" i="3"/>
  <c r="CA164" i="3"/>
  <c r="CA224" i="3"/>
  <c r="CA32" i="3"/>
  <c r="CA92" i="3"/>
  <c r="CA260" i="3"/>
  <c r="CA344" i="3"/>
  <c r="CA296" i="3"/>
  <c r="CA272" i="3"/>
  <c r="CA320" i="3"/>
  <c r="CA368" i="3"/>
  <c r="CA176" i="3"/>
  <c r="CA80" i="3"/>
  <c r="CA236" i="3"/>
  <c r="CA140" i="3"/>
  <c r="CA44" i="3"/>
  <c r="CA128" i="3"/>
  <c r="CA188" i="3"/>
  <c r="CA332" i="3"/>
  <c r="CA248" i="3"/>
  <c r="CA152" i="3"/>
  <c r="CA212" i="3"/>
  <c r="CA116" i="3"/>
  <c r="CA20" i="3"/>
  <c r="CA356" i="3"/>
  <c r="BZ78" i="3"/>
  <c r="BZ218" i="3"/>
  <c r="BZ290" i="3"/>
  <c r="BZ98" i="3"/>
  <c r="BZ338" i="3"/>
  <c r="BZ86" i="3"/>
  <c r="BZ234" i="3"/>
  <c r="BZ246" i="3"/>
  <c r="BZ22" i="3"/>
  <c r="BZ46" i="3"/>
  <c r="BZ70" i="3"/>
  <c r="BZ94" i="3"/>
  <c r="BZ118" i="3"/>
  <c r="BZ142" i="3"/>
  <c r="BZ166" i="3"/>
  <c r="BZ190" i="3"/>
  <c r="BZ214" i="3"/>
  <c r="BZ238" i="3"/>
  <c r="BZ262" i="3"/>
  <c r="BZ286" i="3"/>
  <c r="BZ310" i="3"/>
  <c r="BZ334" i="3"/>
  <c r="BZ358" i="3"/>
  <c r="BZ10" i="3"/>
  <c r="BZ106" i="3"/>
  <c r="BZ178" i="3"/>
  <c r="BZ274" i="3"/>
  <c r="BZ370" i="3"/>
  <c r="BZ34" i="3"/>
  <c r="BZ154" i="3"/>
  <c r="BZ250" i="3"/>
  <c r="BZ346" i="3"/>
  <c r="BZ58" i="3"/>
  <c r="BZ130" i="3"/>
  <c r="BZ226" i="3"/>
  <c r="BZ322" i="3"/>
  <c r="BZ298" i="3"/>
  <c r="BZ82" i="3"/>
  <c r="BZ202" i="3"/>
  <c r="BZ4" i="3"/>
  <c r="BZ28" i="3"/>
  <c r="BZ52" i="3"/>
  <c r="BZ76" i="3"/>
  <c r="BZ100" i="3"/>
  <c r="BZ124" i="3"/>
  <c r="BZ148" i="3"/>
  <c r="BZ172" i="3"/>
  <c r="BZ196" i="3"/>
  <c r="BZ220" i="3"/>
  <c r="BZ244" i="3"/>
  <c r="BZ268" i="3"/>
  <c r="BZ292" i="3"/>
  <c r="BZ316" i="3"/>
  <c r="BZ340" i="3"/>
  <c r="BZ364" i="3"/>
  <c r="BZ16" i="3"/>
  <c r="BZ40" i="3"/>
  <c r="BZ64" i="3"/>
  <c r="BZ88" i="3"/>
  <c r="BZ112" i="3"/>
  <c r="BZ136" i="3"/>
  <c r="BZ232" i="3"/>
  <c r="BZ328" i="3"/>
  <c r="BZ208" i="3"/>
  <c r="BZ304" i="3"/>
  <c r="BZ184" i="3"/>
  <c r="BZ280" i="3"/>
  <c r="BZ160" i="3"/>
  <c r="BZ256" i="3"/>
  <c r="BZ352" i="3"/>
  <c r="BZ362" i="3"/>
  <c r="BZ350" i="3"/>
  <c r="BZ254" i="3"/>
  <c r="BZ158" i="3"/>
  <c r="BZ62" i="3"/>
  <c r="BZ42" i="3"/>
  <c r="BZ114" i="3"/>
  <c r="BZ138" i="3"/>
  <c r="BZ162" i="3"/>
  <c r="BZ318" i="3"/>
  <c r="BZ222" i="3"/>
  <c r="BZ126" i="3"/>
  <c r="BZ30" i="3"/>
  <c r="BZ314" i="3"/>
  <c r="BZ182" i="3"/>
  <c r="BZ210" i="3"/>
  <c r="BZ258" i="3"/>
  <c r="BZ150" i="3"/>
  <c r="AJ12" i="3"/>
  <c r="BP12" i="3"/>
  <c r="AK2" i="3"/>
  <c r="V2" i="3" s="1"/>
  <c r="BZ242" i="3"/>
  <c r="BZ266" i="3"/>
  <c r="BZ194" i="3"/>
  <c r="BZ122" i="3"/>
  <c r="BZ326" i="3"/>
  <c r="BZ230" i="3"/>
  <c r="BZ134" i="3"/>
  <c r="BZ38" i="3"/>
  <c r="BZ146" i="3"/>
  <c r="BZ18" i="3"/>
  <c r="BZ90" i="3"/>
  <c r="BZ66" i="3"/>
  <c r="BZ294" i="3"/>
  <c r="BZ198" i="3"/>
  <c r="BZ102" i="3"/>
  <c r="BZ6" i="3"/>
  <c r="BZ74" i="3"/>
  <c r="BZ282" i="3"/>
  <c r="BZ342" i="3"/>
  <c r="BZ20" i="3"/>
  <c r="BZ44" i="3"/>
  <c r="BZ68" i="3"/>
  <c r="BZ92" i="3"/>
  <c r="BZ116" i="3"/>
  <c r="BZ140" i="3"/>
  <c r="BZ164" i="3"/>
  <c r="BZ188" i="3"/>
  <c r="BZ212" i="3"/>
  <c r="BZ236" i="3"/>
  <c r="BZ260" i="3"/>
  <c r="BZ284" i="3"/>
  <c r="BZ308" i="3"/>
  <c r="BZ332" i="3"/>
  <c r="BZ356" i="3"/>
  <c r="BZ8" i="3"/>
  <c r="BZ32" i="3"/>
  <c r="BZ56" i="3"/>
  <c r="BZ80" i="3"/>
  <c r="BZ104" i="3"/>
  <c r="BZ152" i="3"/>
  <c r="BZ248" i="3"/>
  <c r="BZ344" i="3"/>
  <c r="BZ128" i="3"/>
  <c r="BZ224" i="3"/>
  <c r="BZ320" i="3"/>
  <c r="BZ200" i="3"/>
  <c r="BZ296" i="3"/>
  <c r="BZ272" i="3"/>
  <c r="BZ368" i="3"/>
  <c r="BZ176" i="3"/>
  <c r="BZ186" i="3"/>
  <c r="BZ170" i="3"/>
  <c r="BZ50" i="3"/>
  <c r="BZ26" i="3"/>
  <c r="BZ302" i="3"/>
  <c r="BZ206" i="3"/>
  <c r="BZ110" i="3"/>
  <c r="BZ14" i="3"/>
  <c r="BZ306" i="3"/>
  <c r="BZ330" i="3"/>
  <c r="BZ354" i="3"/>
  <c r="BZ366" i="3"/>
  <c r="BZ270" i="3"/>
  <c r="BZ174" i="3"/>
  <c r="AK340" i="3"/>
  <c r="V340" i="3" s="1"/>
  <c r="AK304" i="3"/>
  <c r="V304" i="3" s="1"/>
  <c r="AK90" i="3"/>
  <c r="V90" i="3" s="1"/>
  <c r="AK282" i="3"/>
  <c r="V282" i="3" s="1"/>
  <c r="AK28" i="3"/>
  <c r="V28" i="3" s="1"/>
  <c r="AK138" i="3"/>
  <c r="V138" i="3" s="1"/>
  <c r="AK220" i="3"/>
  <c r="V220" i="3" s="1"/>
  <c r="AK4" i="3"/>
  <c r="V4" i="3" s="1"/>
  <c r="AK186" i="3"/>
  <c r="V186" i="3" s="1"/>
  <c r="AK232" i="3"/>
  <c r="V232" i="3" s="1"/>
  <c r="AK364" i="3"/>
  <c r="V364" i="3" s="1"/>
  <c r="AK330" i="3"/>
  <c r="V330" i="3" s="1"/>
  <c r="AK148" i="3"/>
  <c r="V148" i="3" s="1"/>
  <c r="AK184" i="3"/>
  <c r="V184" i="3" s="1"/>
  <c r="AK42" i="3"/>
  <c r="V42" i="3" s="1"/>
  <c r="AK234" i="3"/>
  <c r="V234" i="3" s="1"/>
  <c r="AK370" i="3"/>
  <c r="V370" i="3" s="1"/>
  <c r="AK322" i="3"/>
  <c r="V322" i="3" s="1"/>
  <c r="AK274" i="3"/>
  <c r="V274" i="3" s="1"/>
  <c r="AK226" i="3"/>
  <c r="V226" i="3" s="1"/>
  <c r="AK178" i="3"/>
  <c r="V178" i="3" s="1"/>
  <c r="AK130" i="3"/>
  <c r="V130" i="3" s="1"/>
  <c r="AK82" i="3"/>
  <c r="V82" i="3" s="1"/>
  <c r="AK34" i="3"/>
  <c r="V34" i="3" s="1"/>
  <c r="AK196" i="3"/>
  <c r="V196" i="3" s="1"/>
  <c r="AK112" i="3"/>
  <c r="V112" i="3" s="1"/>
  <c r="AK76" i="3"/>
  <c r="V76" i="3" s="1"/>
  <c r="AK268" i="3"/>
  <c r="V268" i="3" s="1"/>
  <c r="AK16" i="3"/>
  <c r="V16" i="3" s="1"/>
  <c r="AK352" i="3"/>
  <c r="V352" i="3" s="1"/>
  <c r="AK88" i="3"/>
  <c r="V88" i="3" s="1"/>
  <c r="AK6" i="3"/>
  <c r="V6" i="3" s="1"/>
  <c r="AK54" i="3"/>
  <c r="V54" i="3" s="1"/>
  <c r="AK102" i="3"/>
  <c r="V102" i="3" s="1"/>
  <c r="AK150" i="3"/>
  <c r="V150" i="3" s="1"/>
  <c r="AK198" i="3"/>
  <c r="V198" i="3" s="1"/>
  <c r="AK246" i="3"/>
  <c r="V246" i="3" s="1"/>
  <c r="AK294" i="3"/>
  <c r="V294" i="3" s="1"/>
  <c r="AK342" i="3"/>
  <c r="V342" i="3" s="1"/>
  <c r="P8" i="3"/>
  <c r="AK8" i="3"/>
  <c r="V8" i="3" s="1"/>
  <c r="AK20" i="3"/>
  <c r="V20" i="3" s="1"/>
  <c r="AK32" i="3"/>
  <c r="V32" i="3" s="1"/>
  <c r="AK44" i="3"/>
  <c r="V44" i="3" s="1"/>
  <c r="AK56" i="3"/>
  <c r="V56" i="3" s="1"/>
  <c r="AK68" i="3"/>
  <c r="V68" i="3" s="1"/>
  <c r="AK80" i="3"/>
  <c r="V80" i="3" s="1"/>
  <c r="AK92" i="3"/>
  <c r="V92" i="3" s="1"/>
  <c r="AK104" i="3"/>
  <c r="V104" i="3" s="1"/>
  <c r="AK116" i="3"/>
  <c r="V116" i="3" s="1"/>
  <c r="AK128" i="3"/>
  <c r="V128" i="3" s="1"/>
  <c r="AK140" i="3"/>
  <c r="V140" i="3" s="1"/>
  <c r="AK152" i="3"/>
  <c r="V152" i="3" s="1"/>
  <c r="AK164" i="3"/>
  <c r="V164" i="3" s="1"/>
  <c r="AK176" i="3"/>
  <c r="V176" i="3" s="1"/>
  <c r="AK188" i="3"/>
  <c r="V188" i="3" s="1"/>
  <c r="AK200" i="3"/>
  <c r="V200" i="3" s="1"/>
  <c r="AK212" i="3"/>
  <c r="V212" i="3" s="1"/>
  <c r="AK224" i="3"/>
  <c r="V224" i="3" s="1"/>
  <c r="AK236" i="3"/>
  <c r="V236" i="3" s="1"/>
  <c r="AK248" i="3"/>
  <c r="V248" i="3" s="1"/>
  <c r="AK260" i="3"/>
  <c r="V260" i="3" s="1"/>
  <c r="AK272" i="3"/>
  <c r="V272" i="3" s="1"/>
  <c r="AK284" i="3"/>
  <c r="V284" i="3" s="1"/>
  <c r="AK296" i="3"/>
  <c r="V296" i="3" s="1"/>
  <c r="AK308" i="3"/>
  <c r="V308" i="3" s="1"/>
  <c r="AK320" i="3"/>
  <c r="V320" i="3" s="1"/>
  <c r="AK332" i="3"/>
  <c r="V332" i="3" s="1"/>
  <c r="AK344" i="3"/>
  <c r="V344" i="3" s="1"/>
  <c r="AK356" i="3"/>
  <c r="V356" i="3" s="1"/>
  <c r="AK368" i="3"/>
  <c r="V368" i="3" s="1"/>
  <c r="AK358" i="3"/>
  <c r="V358" i="3" s="1"/>
  <c r="AK310" i="3"/>
  <c r="V310" i="3" s="1"/>
  <c r="AK262" i="3"/>
  <c r="V262" i="3" s="1"/>
  <c r="AK214" i="3"/>
  <c r="V214" i="3" s="1"/>
  <c r="AK166" i="3"/>
  <c r="V166" i="3" s="1"/>
  <c r="AK118" i="3"/>
  <c r="V118" i="3" s="1"/>
  <c r="AK70" i="3"/>
  <c r="V70" i="3" s="1"/>
  <c r="AK22" i="3"/>
  <c r="V22" i="3" s="1"/>
  <c r="AK52" i="3"/>
  <c r="V52" i="3" s="1"/>
  <c r="AK244" i="3"/>
  <c r="V244" i="3" s="1"/>
  <c r="AK208" i="3"/>
  <c r="V208" i="3" s="1"/>
  <c r="AK124" i="3"/>
  <c r="V124" i="3" s="1"/>
  <c r="AK316" i="3"/>
  <c r="V316" i="3" s="1"/>
  <c r="AK64" i="3"/>
  <c r="V64" i="3" s="1"/>
  <c r="AK280" i="3"/>
  <c r="V280" i="3" s="1"/>
  <c r="AK136" i="3"/>
  <c r="V136" i="3" s="1"/>
  <c r="AK18" i="3"/>
  <c r="V18" i="3" s="1"/>
  <c r="AK66" i="3"/>
  <c r="V66" i="3" s="1"/>
  <c r="AK114" i="3"/>
  <c r="V114" i="3" s="1"/>
  <c r="AK162" i="3"/>
  <c r="V162" i="3" s="1"/>
  <c r="AK210" i="3"/>
  <c r="V210" i="3" s="1"/>
  <c r="AK258" i="3"/>
  <c r="V258" i="3" s="1"/>
  <c r="AK306" i="3"/>
  <c r="V306" i="3" s="1"/>
  <c r="AK354" i="3"/>
  <c r="V354" i="3" s="1"/>
  <c r="AK346" i="3"/>
  <c r="V346" i="3" s="1"/>
  <c r="AK298" i="3"/>
  <c r="V298" i="3" s="1"/>
  <c r="AK250" i="3"/>
  <c r="V250" i="3" s="1"/>
  <c r="AK202" i="3"/>
  <c r="V202" i="3" s="1"/>
  <c r="AK154" i="3"/>
  <c r="V154" i="3" s="1"/>
  <c r="AK106" i="3"/>
  <c r="V106" i="3" s="1"/>
  <c r="AK58" i="3"/>
  <c r="V58" i="3" s="1"/>
  <c r="AK10" i="3"/>
  <c r="V10" i="3" s="1"/>
  <c r="AK100" i="3"/>
  <c r="V100" i="3" s="1"/>
  <c r="AK292" i="3"/>
  <c r="V292" i="3" s="1"/>
  <c r="AK256" i="3"/>
  <c r="V256" i="3" s="1"/>
  <c r="AK172" i="3"/>
  <c r="V172" i="3" s="1"/>
  <c r="AK40" i="3"/>
  <c r="V40" i="3" s="1"/>
  <c r="AK160" i="3"/>
  <c r="V160" i="3" s="1"/>
  <c r="AK328" i="3"/>
  <c r="V328" i="3" s="1"/>
  <c r="AK30" i="3"/>
  <c r="V30" i="3" s="1"/>
  <c r="AK78" i="3"/>
  <c r="V78" i="3" s="1"/>
  <c r="AK126" i="3"/>
  <c r="V126" i="3" s="1"/>
  <c r="AK174" i="3"/>
  <c r="V174" i="3" s="1"/>
  <c r="AK222" i="3"/>
  <c r="V222" i="3" s="1"/>
  <c r="AK270" i="3"/>
  <c r="V270" i="3" s="1"/>
  <c r="AK318" i="3"/>
  <c r="V318" i="3" s="1"/>
  <c r="AK366" i="3"/>
  <c r="V366" i="3" s="1"/>
  <c r="AK334" i="3"/>
  <c r="V334" i="3" s="1"/>
  <c r="AK286" i="3"/>
  <c r="V286" i="3" s="1"/>
  <c r="AK238" i="3"/>
  <c r="V238" i="3" s="1"/>
  <c r="AK190" i="3"/>
  <c r="V190" i="3" s="1"/>
  <c r="AK142" i="3"/>
  <c r="V142" i="3" s="1"/>
  <c r="AK94" i="3"/>
  <c r="V94" i="3" s="1"/>
  <c r="AK46" i="3"/>
  <c r="V46" i="3" s="1"/>
  <c r="P2" i="3"/>
  <c r="AK50" i="3"/>
  <c r="V50" i="3" s="1"/>
  <c r="AK26" i="3"/>
  <c r="V26" i="3" s="1"/>
  <c r="AK74" i="3"/>
  <c r="V74" i="3" s="1"/>
  <c r="AK98" i="3"/>
  <c r="V98" i="3" s="1"/>
  <c r="AK122" i="3"/>
  <c r="V122" i="3" s="1"/>
  <c r="AK146" i="3"/>
  <c r="V146" i="3" s="1"/>
  <c r="AK170" i="3"/>
  <c r="V170" i="3" s="1"/>
  <c r="AK194" i="3"/>
  <c r="V194" i="3" s="1"/>
  <c r="AK218" i="3"/>
  <c r="V218" i="3" s="1"/>
  <c r="AK242" i="3"/>
  <c r="V242" i="3" s="1"/>
  <c r="AK266" i="3"/>
  <c r="V266" i="3" s="1"/>
  <c r="AK290" i="3"/>
  <c r="V290" i="3" s="1"/>
  <c r="AK314" i="3"/>
  <c r="V314" i="3" s="1"/>
  <c r="AK338" i="3"/>
  <c r="V338" i="3" s="1"/>
  <c r="AK362" i="3"/>
  <c r="V362" i="3" s="1"/>
  <c r="AK14" i="3"/>
  <c r="V14" i="3" s="1"/>
  <c r="AK38" i="3"/>
  <c r="V38" i="3" s="1"/>
  <c r="AK62" i="3"/>
  <c r="V62" i="3" s="1"/>
  <c r="AK86" i="3"/>
  <c r="V86" i="3" s="1"/>
  <c r="AK110" i="3"/>
  <c r="V110" i="3" s="1"/>
  <c r="AK134" i="3"/>
  <c r="V134" i="3" s="1"/>
  <c r="AK158" i="3"/>
  <c r="V158" i="3" s="1"/>
  <c r="AK182" i="3"/>
  <c r="V182" i="3" s="1"/>
  <c r="AK206" i="3"/>
  <c r="V206" i="3" s="1"/>
  <c r="AK230" i="3"/>
  <c r="V230" i="3" s="1"/>
  <c r="AK254" i="3"/>
  <c r="V254" i="3" s="1"/>
  <c r="AK278" i="3"/>
  <c r="V278" i="3" s="1"/>
  <c r="AK302" i="3"/>
  <c r="V302" i="3" s="1"/>
  <c r="AK326" i="3"/>
  <c r="V326" i="3" s="1"/>
  <c r="AK350" i="3"/>
  <c r="V350" i="3" s="1"/>
  <c r="U160" i="3"/>
  <c r="U198" i="3"/>
  <c r="U222" i="3"/>
  <c r="U136" i="3"/>
  <c r="U16" i="3"/>
  <c r="U352" i="3"/>
  <c r="U280" i="3"/>
  <c r="U100" i="3"/>
  <c r="U268" i="3"/>
  <c r="U256" i="3"/>
  <c r="U174" i="3"/>
  <c r="U30" i="3"/>
  <c r="U102" i="3"/>
  <c r="U54" i="3"/>
  <c r="U42" i="3"/>
  <c r="U66" i="3"/>
  <c r="U282" i="3"/>
  <c r="U78" i="3"/>
  <c r="U366" i="3"/>
  <c r="U258" i="3"/>
  <c r="U18" i="3"/>
  <c r="U114" i="3"/>
  <c r="U318" i="3"/>
  <c r="U346" i="3"/>
  <c r="U58" i="3"/>
  <c r="U250" i="3"/>
  <c r="U334" i="3"/>
  <c r="U354" i="3"/>
  <c r="U270" i="3"/>
  <c r="U162" i="3"/>
  <c r="U126" i="3"/>
  <c r="U154" i="3"/>
  <c r="U322" i="3"/>
  <c r="U358" i="3"/>
  <c r="U238" i="3"/>
  <c r="U22" i="3"/>
  <c r="U166" i="3"/>
  <c r="U306" i="3"/>
  <c r="U246" i="3"/>
  <c r="U90" i="3"/>
  <c r="U234" i="3"/>
  <c r="U94" i="3"/>
  <c r="U46" i="3"/>
  <c r="U298" i="3"/>
  <c r="U82" i="3"/>
  <c r="U178" i="3"/>
  <c r="U142" i="3"/>
  <c r="U226" i="3"/>
  <c r="U310" i="3"/>
  <c r="U286" i="3"/>
  <c r="U130" i="3"/>
  <c r="U262" i="3"/>
  <c r="U214" i="3"/>
  <c r="U294" i="3"/>
  <c r="U342" i="3"/>
  <c r="U186" i="3"/>
  <c r="U330" i="3"/>
  <c r="U190" i="3"/>
  <c r="U34" i="3"/>
  <c r="U70" i="3"/>
  <c r="U210" i="3"/>
  <c r="U150" i="3"/>
  <c r="U6" i="3"/>
  <c r="U370" i="3"/>
  <c r="U274" i="3"/>
  <c r="U106" i="3"/>
  <c r="U364" i="3"/>
  <c r="U40" i="3"/>
  <c r="U316" i="3"/>
  <c r="U64" i="3"/>
  <c r="U296" i="3"/>
  <c r="U10" i="3"/>
  <c r="U176" i="3"/>
  <c r="U304" i="3"/>
  <c r="U4" i="3"/>
  <c r="U220" i="3"/>
  <c r="U128" i="3"/>
  <c r="U172" i="3"/>
  <c r="U208" i="3"/>
  <c r="U340" i="3"/>
  <c r="U292" i="3"/>
  <c r="U32" i="3"/>
  <c r="U76" i="3"/>
  <c r="U112" i="3"/>
  <c r="U148" i="3"/>
  <c r="U196" i="3"/>
  <c r="U272" i="3"/>
  <c r="U202" i="3"/>
  <c r="U56" i="3"/>
  <c r="U124" i="3"/>
  <c r="U328" i="3"/>
  <c r="U244" i="3"/>
  <c r="U184" i="3"/>
  <c r="U140" i="3"/>
  <c r="U28" i="3"/>
  <c r="U232" i="3"/>
  <c r="U52" i="3"/>
  <c r="U8" i="3"/>
  <c r="U116" i="3"/>
  <c r="U104" i="3"/>
  <c r="U260" i="3"/>
  <c r="U212" i="3"/>
  <c r="U20" i="3"/>
  <c r="U332" i="3"/>
  <c r="U164" i="3"/>
  <c r="U44" i="3"/>
  <c r="U200" i="3"/>
  <c r="U356" i="3"/>
  <c r="U80" i="3"/>
  <c r="U344" i="3"/>
  <c r="U284" i="3"/>
  <c r="U308" i="3"/>
  <c r="U68" i="3"/>
  <c r="U248" i="3"/>
  <c r="U188" i="3"/>
  <c r="U320" i="3"/>
  <c r="U236" i="3"/>
  <c r="U152" i="3"/>
  <c r="U92" i="3"/>
  <c r="U224" i="3"/>
  <c r="U216" i="3"/>
  <c r="U372" i="3"/>
  <c r="U84" i="3"/>
  <c r="U24" i="3"/>
  <c r="U192" i="3"/>
  <c r="U312" i="3"/>
  <c r="U48" i="3"/>
  <c r="U120" i="3"/>
  <c r="U288" i="3"/>
  <c r="U360" i="3"/>
  <c r="U204" i="3"/>
  <c r="U12" i="3"/>
  <c r="U36" i="3"/>
  <c r="U180" i="3"/>
  <c r="U96" i="3"/>
  <c r="U264" i="3"/>
  <c r="U108" i="3"/>
  <c r="U348" i="3"/>
  <c r="U276" i="3"/>
  <c r="U324" i="3"/>
  <c r="U168" i="3"/>
  <c r="U336" i="3"/>
  <c r="U252" i="3"/>
  <c r="U228" i="3"/>
  <c r="U72" i="3"/>
  <c r="U240" i="3"/>
  <c r="U156" i="3"/>
  <c r="U132" i="3"/>
  <c r="U300" i="3"/>
  <c r="U144" i="3"/>
  <c r="AC2" i="3"/>
  <c r="U206" i="3" s="1"/>
  <c r="T86" i="3"/>
  <c r="T14" i="3"/>
  <c r="T326" i="3"/>
  <c r="T230" i="3"/>
  <c r="T134" i="3"/>
  <c r="T38" i="3"/>
  <c r="T302" i="3"/>
  <c r="T206" i="3"/>
  <c r="T110" i="3"/>
  <c r="T290" i="3"/>
  <c r="T194" i="3"/>
  <c r="T98" i="3"/>
  <c r="T182" i="3"/>
  <c r="T362" i="3"/>
  <c r="T170" i="3"/>
  <c r="T350" i="3"/>
  <c r="T254" i="3"/>
  <c r="T158" i="3"/>
  <c r="T62" i="3"/>
  <c r="T278" i="3"/>
  <c r="T266" i="3"/>
  <c r="T74" i="3"/>
  <c r="T338" i="3"/>
  <c r="T242" i="3"/>
  <c r="T146" i="3"/>
  <c r="T50" i="3"/>
  <c r="T314" i="3"/>
  <c r="T218" i="3"/>
  <c r="T122" i="3"/>
  <c r="T26" i="3"/>
  <c r="AA72" i="3"/>
  <c r="AB72" i="3" s="1"/>
  <c r="BY72" i="3" s="1"/>
  <c r="AA156" i="3"/>
  <c r="AB156" i="3" s="1"/>
  <c r="BY156" i="3" s="1"/>
  <c r="AA212" i="3"/>
  <c r="AB212" i="3" s="1"/>
  <c r="AA268" i="3"/>
  <c r="AB268" i="3" s="1"/>
  <c r="AA294" i="3"/>
  <c r="AB294" i="3" s="1"/>
  <c r="AA44" i="3"/>
  <c r="AB44" i="3" s="1"/>
  <c r="AA70" i="3"/>
  <c r="AB70" i="3" s="1"/>
  <c r="AA86" i="3"/>
  <c r="AB86" i="3" s="1"/>
  <c r="AA100" i="3"/>
  <c r="AB100" i="3" s="1"/>
  <c r="AA126" i="3"/>
  <c r="AB126" i="3" s="1"/>
  <c r="AA154" i="3"/>
  <c r="AB154" i="3" s="1"/>
  <c r="AA180" i="3"/>
  <c r="AB180" i="3" s="1"/>
  <c r="BY180" i="3" s="1"/>
  <c r="AA194" i="3"/>
  <c r="AB194" i="3" s="1"/>
  <c r="AA210" i="3"/>
  <c r="AB210" i="3" s="1"/>
  <c r="AA236" i="3"/>
  <c r="AB236" i="3" s="1"/>
  <c r="AA262" i="3"/>
  <c r="AB262" i="3" s="1"/>
  <c r="AA278" i="3"/>
  <c r="AB278" i="3" s="1"/>
  <c r="AA292" i="3"/>
  <c r="AB292" i="3" s="1"/>
  <c r="AA318" i="3"/>
  <c r="AB318" i="3" s="1"/>
  <c r="AA360" i="3"/>
  <c r="AB360" i="3" s="1"/>
  <c r="BY360" i="3" s="1"/>
  <c r="AA128" i="3"/>
  <c r="AB128" i="3" s="1"/>
  <c r="AA184" i="3"/>
  <c r="AB184" i="3" s="1"/>
  <c r="AA264" i="3"/>
  <c r="AB264" i="3" s="1"/>
  <c r="BY264" i="3" s="1"/>
  <c r="AA320" i="3"/>
  <c r="AB320" i="3" s="1"/>
  <c r="AA26" i="3"/>
  <c r="AB26" i="3" s="1"/>
  <c r="AA40" i="3"/>
  <c r="AB40" i="3" s="1"/>
  <c r="AA68" i="3"/>
  <c r="AB68" i="3" s="1"/>
  <c r="AA94" i="3"/>
  <c r="AB94" i="3" s="1"/>
  <c r="AA120" i="3"/>
  <c r="AB120" i="3" s="1"/>
  <c r="BY120" i="3" s="1"/>
  <c r="AA124" i="3"/>
  <c r="AB124" i="3" s="1"/>
  <c r="AA150" i="3"/>
  <c r="AB150" i="3" s="1"/>
  <c r="AA176" i="3"/>
  <c r="AB176" i="3" s="1"/>
  <c r="AA204" i="3"/>
  <c r="AB204" i="3" s="1"/>
  <c r="BY204" i="3" s="1"/>
  <c r="AA218" i="3"/>
  <c r="AB218" i="3" s="1"/>
  <c r="AA232" i="3"/>
  <c r="AB232" i="3" s="1"/>
  <c r="AA260" i="3"/>
  <c r="AB260" i="3" s="1"/>
  <c r="AA286" i="3"/>
  <c r="AB286" i="3" s="1"/>
  <c r="AA312" i="3"/>
  <c r="AB312" i="3" s="1"/>
  <c r="BY312" i="3" s="1"/>
  <c r="AA316" i="3"/>
  <c r="AB316" i="3" s="1"/>
  <c r="AA358" i="3"/>
  <c r="AB358" i="3" s="1"/>
  <c r="AA102" i="3"/>
  <c r="AB102" i="3" s="1"/>
  <c r="AA14" i="3"/>
  <c r="AB14" i="3" s="1"/>
  <c r="AA36" i="3"/>
  <c r="AB36" i="3" s="1"/>
  <c r="BY36" i="3" s="1"/>
  <c r="AA50" i="3"/>
  <c r="AB50" i="3" s="1"/>
  <c r="AA66" i="3"/>
  <c r="AB66" i="3" s="1"/>
  <c r="AA92" i="3"/>
  <c r="AB92" i="3" s="1"/>
  <c r="AA118" i="3"/>
  <c r="AB118" i="3" s="1"/>
  <c r="AA134" i="3"/>
  <c r="AB134" i="3" s="1"/>
  <c r="AA148" i="3"/>
  <c r="AB148" i="3" s="1"/>
  <c r="AA174" i="3"/>
  <c r="AB174" i="3" s="1"/>
  <c r="AA202" i="3"/>
  <c r="AB202" i="3" s="1"/>
  <c r="AA228" i="3"/>
  <c r="AB228" i="3" s="1"/>
  <c r="BY228" i="3" s="1"/>
  <c r="AA242" i="3"/>
  <c r="AB242" i="3" s="1"/>
  <c r="AA258" i="3"/>
  <c r="AB258" i="3" s="1"/>
  <c r="AA284" i="3"/>
  <c r="AB284" i="3" s="1"/>
  <c r="AA310" i="3"/>
  <c r="AB310" i="3" s="1"/>
  <c r="AA334" i="3"/>
  <c r="AB334" i="3" s="1"/>
  <c r="AA356" i="3"/>
  <c r="AB356" i="3" s="1"/>
  <c r="AA76" i="3"/>
  <c r="AB76" i="3" s="1"/>
  <c r="AA170" i="3"/>
  <c r="AB170" i="3" s="1"/>
  <c r="AA238" i="3"/>
  <c r="AB238" i="3" s="1"/>
  <c r="AA342" i="3"/>
  <c r="AB342" i="3" s="1"/>
  <c r="Q14" i="3"/>
  <c r="X14" i="3" s="1"/>
  <c r="AA22" i="3"/>
  <c r="AB22" i="3" s="1"/>
  <c r="AA32" i="3"/>
  <c r="AB32" i="3" s="1"/>
  <c r="AA60" i="3"/>
  <c r="AB60" i="3" s="1"/>
  <c r="BY60" i="3" s="1"/>
  <c r="AA74" i="3"/>
  <c r="AB74" i="3" s="1"/>
  <c r="AA88" i="3"/>
  <c r="AB88" i="3" s="1"/>
  <c r="AA116" i="3"/>
  <c r="AB116" i="3" s="1"/>
  <c r="AA142" i="3"/>
  <c r="AB142" i="3" s="1"/>
  <c r="AA168" i="3"/>
  <c r="AB168" i="3" s="1"/>
  <c r="BY168" i="3" s="1"/>
  <c r="AA172" i="3"/>
  <c r="AB172" i="3" s="1"/>
  <c r="AA198" i="3"/>
  <c r="AB198" i="3" s="1"/>
  <c r="AA224" i="3"/>
  <c r="AB224" i="3" s="1"/>
  <c r="AA252" i="3"/>
  <c r="AB252" i="3" s="1"/>
  <c r="BY252" i="3" s="1"/>
  <c r="AA266" i="3"/>
  <c r="AB266" i="3" s="1"/>
  <c r="AA280" i="3"/>
  <c r="AB280" i="3" s="1"/>
  <c r="AA308" i="3"/>
  <c r="AB308" i="3" s="1"/>
  <c r="AA332" i="3"/>
  <c r="AB332" i="3" s="1"/>
  <c r="AA362" i="3"/>
  <c r="AB362" i="3" s="1"/>
  <c r="AA20" i="3"/>
  <c r="AB20" i="3" s="1"/>
  <c r="AA30" i="3"/>
  <c r="AB30" i="3" s="1"/>
  <c r="AA58" i="3"/>
  <c r="AB58" i="3" s="1"/>
  <c r="AA84" i="3"/>
  <c r="AB84" i="3" s="1"/>
  <c r="BY84" i="3" s="1"/>
  <c r="AA98" i="3"/>
  <c r="AB98" i="3" s="1"/>
  <c r="AA114" i="3"/>
  <c r="AB114" i="3" s="1"/>
  <c r="AA140" i="3"/>
  <c r="AB140" i="3" s="1"/>
  <c r="AA166" i="3"/>
  <c r="AB166" i="3" s="1"/>
  <c r="AA182" i="3"/>
  <c r="AB182" i="3" s="1"/>
  <c r="AA196" i="3"/>
  <c r="AB196" i="3" s="1"/>
  <c r="AA222" i="3"/>
  <c r="AB222" i="3" s="1"/>
  <c r="AA250" i="3"/>
  <c r="AB250" i="3" s="1"/>
  <c r="AA276" i="3"/>
  <c r="AB276" i="3" s="1"/>
  <c r="BY276" i="3" s="1"/>
  <c r="AA290" i="3"/>
  <c r="AB290" i="3" s="1"/>
  <c r="AA306" i="3"/>
  <c r="AB306" i="3" s="1"/>
  <c r="AA328" i="3"/>
  <c r="AB328" i="3" s="1"/>
  <c r="AA368" i="3"/>
  <c r="AB368" i="3" s="1"/>
  <c r="Q26" i="3"/>
  <c r="X26" i="3" s="1"/>
  <c r="AA16" i="3"/>
  <c r="AB16" i="3" s="1"/>
  <c r="BQ4" i="3" s="1"/>
  <c r="AA28" i="3"/>
  <c r="AB28" i="3" s="1"/>
  <c r="AA54" i="3"/>
  <c r="AB54" i="3" s="1"/>
  <c r="AA80" i="3"/>
  <c r="AB80" i="3" s="1"/>
  <c r="AA108" i="3"/>
  <c r="AB108" i="3" s="1"/>
  <c r="BY108" i="3" s="1"/>
  <c r="AA122" i="3"/>
  <c r="AB122" i="3" s="1"/>
  <c r="AA136" i="3"/>
  <c r="AB136" i="3" s="1"/>
  <c r="AA164" i="3"/>
  <c r="AB164" i="3" s="1"/>
  <c r="AA190" i="3"/>
  <c r="AB190" i="3" s="1"/>
  <c r="AA216" i="3"/>
  <c r="AB216" i="3" s="1"/>
  <c r="BY216" i="3" s="1"/>
  <c r="AA220" i="3"/>
  <c r="AB220" i="3" s="1"/>
  <c r="AA246" i="3"/>
  <c r="AB246" i="3" s="1"/>
  <c r="AA272" i="3"/>
  <c r="AB272" i="3" s="1"/>
  <c r="AA300" i="3"/>
  <c r="AB300" i="3" s="1"/>
  <c r="BY300" i="3" s="1"/>
  <c r="AA314" i="3"/>
  <c r="AB314" i="3" s="1"/>
  <c r="AA338" i="3"/>
  <c r="AB338" i="3" s="1"/>
  <c r="AA366" i="3"/>
  <c r="AB366" i="3" s="1"/>
  <c r="AA46" i="3"/>
  <c r="AB46" i="3" s="1"/>
  <c r="AA38" i="3"/>
  <c r="AB38" i="3" s="1"/>
  <c r="AA52" i="3"/>
  <c r="AB52" i="3" s="1"/>
  <c r="AA78" i="3"/>
  <c r="AB78" i="3" s="1"/>
  <c r="AA106" i="3"/>
  <c r="AB106" i="3" s="1"/>
  <c r="AA132" i="3"/>
  <c r="AB132" i="3" s="1"/>
  <c r="BY132" i="3" s="1"/>
  <c r="AA146" i="3"/>
  <c r="AB146" i="3" s="1"/>
  <c r="AA162" i="3"/>
  <c r="AB162" i="3" s="1"/>
  <c r="AA188" i="3"/>
  <c r="AB188" i="3" s="1"/>
  <c r="AA214" i="3"/>
  <c r="AB214" i="3" s="1"/>
  <c r="AA230" i="3"/>
  <c r="AB230" i="3" s="1"/>
  <c r="AA244" i="3"/>
  <c r="AB244" i="3" s="1"/>
  <c r="AA270" i="3"/>
  <c r="AB270" i="3" s="1"/>
  <c r="AA298" i="3"/>
  <c r="AB298" i="3" s="1"/>
  <c r="AA324" i="3"/>
  <c r="AB324" i="3" s="1"/>
  <c r="BY324" i="3" s="1"/>
  <c r="AA348" i="3"/>
  <c r="AB348" i="3" s="1"/>
  <c r="BY348" i="3" s="1"/>
  <c r="AA364" i="3"/>
  <c r="AB364" i="3" s="1"/>
  <c r="AA326" i="3"/>
  <c r="AB326" i="3" s="1"/>
  <c r="AA346" i="3"/>
  <c r="AB346" i="3" s="1"/>
  <c r="AA354" i="3"/>
  <c r="AB354" i="3" s="1"/>
  <c r="AA24" i="3"/>
  <c r="AB24" i="3" s="1"/>
  <c r="BY24" i="3" s="1"/>
  <c r="AA48" i="3"/>
  <c r="AB48" i="3" s="1"/>
  <c r="BY48" i="3" s="1"/>
  <c r="AA56" i="3"/>
  <c r="AB56" i="3" s="1"/>
  <c r="AA64" i="3"/>
  <c r="AB64" i="3" s="1"/>
  <c r="AA96" i="3"/>
  <c r="AB96" i="3" s="1"/>
  <c r="BY96" i="3" s="1"/>
  <c r="AA104" i="3"/>
  <c r="AB104" i="3" s="1"/>
  <c r="AA112" i="3"/>
  <c r="AB112" i="3" s="1"/>
  <c r="AA144" i="3"/>
  <c r="AB144" i="3" s="1"/>
  <c r="BY144" i="3" s="1"/>
  <c r="AA152" i="3"/>
  <c r="AB152" i="3" s="1"/>
  <c r="AA160" i="3"/>
  <c r="AB160" i="3" s="1"/>
  <c r="AA192" i="3"/>
  <c r="AB192" i="3" s="1"/>
  <c r="BY192" i="3" s="1"/>
  <c r="AA200" i="3"/>
  <c r="AB200" i="3" s="1"/>
  <c r="AA208" i="3"/>
  <c r="AB208" i="3" s="1"/>
  <c r="AA240" i="3"/>
  <c r="AB240" i="3" s="1"/>
  <c r="BY240" i="3" s="1"/>
  <c r="AA248" i="3"/>
  <c r="AB248" i="3" s="1"/>
  <c r="AA256" i="3"/>
  <c r="AB256" i="3" s="1"/>
  <c r="AA288" i="3"/>
  <c r="AB288" i="3" s="1"/>
  <c r="BY288" i="3" s="1"/>
  <c r="AA296" i="3"/>
  <c r="AB296" i="3" s="1"/>
  <c r="AA304" i="3"/>
  <c r="AB304" i="3" s="1"/>
  <c r="AA336" i="3"/>
  <c r="AB336" i="3" s="1"/>
  <c r="BY336" i="3" s="1"/>
  <c r="AA344" i="3"/>
  <c r="AB344" i="3" s="1"/>
  <c r="AA352" i="3"/>
  <c r="AB352" i="3" s="1"/>
  <c r="AA340" i="3"/>
  <c r="AB340" i="3" s="1"/>
  <c r="AA372" i="3"/>
  <c r="AB372" i="3" s="1"/>
  <c r="BY372" i="3" s="1"/>
  <c r="AA18" i="3"/>
  <c r="AB18" i="3" s="1"/>
  <c r="AA34" i="3"/>
  <c r="AB34" i="3" s="1"/>
  <c r="AA42" i="3"/>
  <c r="AB42" i="3" s="1"/>
  <c r="AA62" i="3"/>
  <c r="AB62" i="3" s="1"/>
  <c r="AA82" i="3"/>
  <c r="AB82" i="3" s="1"/>
  <c r="AA90" i="3"/>
  <c r="AB90" i="3" s="1"/>
  <c r="AA110" i="3"/>
  <c r="AB110" i="3" s="1"/>
  <c r="AA130" i="3"/>
  <c r="AB130" i="3" s="1"/>
  <c r="AA138" i="3"/>
  <c r="AB138" i="3" s="1"/>
  <c r="AA158" i="3"/>
  <c r="AB158" i="3" s="1"/>
  <c r="AA178" i="3"/>
  <c r="AB178" i="3" s="1"/>
  <c r="AA186" i="3"/>
  <c r="AB186" i="3" s="1"/>
  <c r="AA206" i="3"/>
  <c r="AB206" i="3" s="1"/>
  <c r="AA226" i="3"/>
  <c r="AB226" i="3" s="1"/>
  <c r="AA234" i="3"/>
  <c r="AB234" i="3" s="1"/>
  <c r="AA254" i="3"/>
  <c r="AB254" i="3" s="1"/>
  <c r="AA274" i="3"/>
  <c r="AB274" i="3" s="1"/>
  <c r="AA282" i="3"/>
  <c r="AB282" i="3" s="1"/>
  <c r="AA302" i="3"/>
  <c r="AB302" i="3" s="1"/>
  <c r="AA322" i="3"/>
  <c r="AB322" i="3" s="1"/>
  <c r="AA330" i="3"/>
  <c r="AB330" i="3" s="1"/>
  <c r="AA350" i="3"/>
  <c r="AB350" i="3" s="1"/>
  <c r="AA370" i="3"/>
  <c r="AB370" i="3" s="1"/>
  <c r="Q338" i="3"/>
  <c r="X338" i="3" s="1"/>
  <c r="Q290" i="3"/>
  <c r="X290" i="3" s="1"/>
  <c r="Q242" i="3"/>
  <c r="X242" i="3" s="1"/>
  <c r="Q194" i="3"/>
  <c r="X194" i="3" s="1"/>
  <c r="Q146" i="3"/>
  <c r="X146" i="3" s="1"/>
  <c r="Q98" i="3"/>
  <c r="X98" i="3" s="1"/>
  <c r="Q50" i="3"/>
  <c r="X50" i="3" s="1"/>
  <c r="Q38" i="3"/>
  <c r="X38" i="3" s="1"/>
  <c r="Q350" i="3"/>
  <c r="X350" i="3" s="1"/>
  <c r="Q302" i="3"/>
  <c r="X302" i="3" s="1"/>
  <c r="Q254" i="3"/>
  <c r="X254" i="3" s="1"/>
  <c r="Q206" i="3"/>
  <c r="X206" i="3" s="1"/>
  <c r="Q158" i="3"/>
  <c r="X158" i="3" s="1"/>
  <c r="Q110" i="3"/>
  <c r="X110" i="3" s="1"/>
  <c r="Q62" i="3"/>
  <c r="X62" i="3" s="1"/>
  <c r="Q326" i="3"/>
  <c r="X326" i="3" s="1"/>
  <c r="Q278" i="3"/>
  <c r="X278" i="3" s="1"/>
  <c r="Q230" i="3"/>
  <c r="X230" i="3" s="1"/>
  <c r="Q182" i="3"/>
  <c r="X182" i="3" s="1"/>
  <c r="Q134" i="3"/>
  <c r="X134" i="3" s="1"/>
  <c r="Q86" i="3"/>
  <c r="X86" i="3" s="1"/>
  <c r="Q314" i="3"/>
  <c r="X314" i="3" s="1"/>
  <c r="Q266" i="3"/>
  <c r="X266" i="3" s="1"/>
  <c r="Q218" i="3"/>
  <c r="X218" i="3" s="1"/>
  <c r="Q170" i="3"/>
  <c r="X170" i="3" s="1"/>
  <c r="Q122" i="3"/>
  <c r="X122" i="3" s="1"/>
  <c r="Q74" i="3"/>
  <c r="X74" i="3" s="1"/>
  <c r="K8" i="4" l="1" a="1"/>
  <c r="K8" i="4" s="1"/>
  <c r="K26" i="4" a="1"/>
  <c r="K26" i="4" s="1"/>
  <c r="K14" i="4" a="1"/>
  <c r="K14" i="4" s="1"/>
  <c r="BX2" i="3"/>
  <c r="BQ2" i="3"/>
  <c r="BY2" i="3"/>
  <c r="BR2" i="3"/>
  <c r="BS2" i="3"/>
  <c r="BT2" i="3"/>
  <c r="BU2" i="3"/>
  <c r="BV2" i="3"/>
  <c r="BW2" i="3"/>
  <c r="L26" i="4" a="1"/>
  <c r="L26" i="4" s="1"/>
  <c r="L14" i="4" a="1"/>
  <c r="L14" i="4" s="1"/>
  <c r="L8" i="4" a="1"/>
  <c r="L8" i="4" s="1"/>
  <c r="CP14" i="3"/>
  <c r="CQ14" i="3"/>
  <c r="CR14" i="3"/>
  <c r="CS14" i="3"/>
  <c r="CU14" i="3"/>
  <c r="CT14" i="3"/>
  <c r="CP176" i="3"/>
  <c r="CT176" i="3"/>
  <c r="CU176" i="3"/>
  <c r="CQ176" i="3"/>
  <c r="CR176" i="3"/>
  <c r="CS176" i="3"/>
  <c r="CP344" i="3"/>
  <c r="CR344" i="3"/>
  <c r="CT344" i="3"/>
  <c r="CQ344" i="3"/>
  <c r="CS344" i="3"/>
  <c r="CU344" i="3"/>
  <c r="CU356" i="3"/>
  <c r="CP356" i="3"/>
  <c r="CQ356" i="3"/>
  <c r="CR356" i="3"/>
  <c r="CS356" i="3"/>
  <c r="CT356" i="3"/>
  <c r="CT164" i="3"/>
  <c r="CP164" i="3"/>
  <c r="CQ164" i="3"/>
  <c r="CS164" i="3"/>
  <c r="CU164" i="3"/>
  <c r="CR164" i="3"/>
  <c r="CP282" i="3"/>
  <c r="CQ282" i="3"/>
  <c r="CR282" i="3"/>
  <c r="CS282" i="3"/>
  <c r="CT282" i="3"/>
  <c r="CU282" i="3"/>
  <c r="CR18" i="3"/>
  <c r="CT18" i="3"/>
  <c r="CQ18" i="3"/>
  <c r="CP18" i="3"/>
  <c r="CU18" i="3"/>
  <c r="CS18" i="3"/>
  <c r="CP266" i="3"/>
  <c r="CQ266" i="3"/>
  <c r="CR266" i="3"/>
  <c r="CS266" i="3"/>
  <c r="CT266" i="3"/>
  <c r="CU266" i="3"/>
  <c r="CR182" i="3"/>
  <c r="CS182" i="3"/>
  <c r="CU182" i="3"/>
  <c r="CP182" i="3"/>
  <c r="CQ182" i="3"/>
  <c r="CT182" i="3"/>
  <c r="CR114" i="3"/>
  <c r="CQ114" i="3"/>
  <c r="CP114" i="3"/>
  <c r="CS114" i="3"/>
  <c r="CU114" i="3"/>
  <c r="CT114" i="3"/>
  <c r="CP256" i="3"/>
  <c r="CQ256" i="3"/>
  <c r="CR256" i="3"/>
  <c r="CT256" i="3"/>
  <c r="CS256" i="3"/>
  <c r="CU256" i="3"/>
  <c r="CP136" i="3"/>
  <c r="CT136" i="3"/>
  <c r="CU136" i="3"/>
  <c r="CQ136" i="3"/>
  <c r="CS136" i="3"/>
  <c r="CR136" i="3"/>
  <c r="CR316" i="3"/>
  <c r="CS316" i="3"/>
  <c r="CT316" i="3"/>
  <c r="CP316" i="3"/>
  <c r="CQ316" i="3"/>
  <c r="CU316" i="3"/>
  <c r="CT124" i="3"/>
  <c r="CP124" i="3"/>
  <c r="CQ124" i="3"/>
  <c r="CS124" i="3"/>
  <c r="CR124" i="3"/>
  <c r="CU124" i="3"/>
  <c r="CP298" i="3"/>
  <c r="CQ298" i="3"/>
  <c r="CR298" i="3"/>
  <c r="CS298" i="3"/>
  <c r="CT298" i="3"/>
  <c r="CU298" i="3"/>
  <c r="CR34" i="3"/>
  <c r="CT34" i="3"/>
  <c r="CQ34" i="3"/>
  <c r="CS34" i="3"/>
  <c r="CU34" i="3"/>
  <c r="CP34" i="3"/>
  <c r="CT310" i="3"/>
  <c r="CU310" i="3"/>
  <c r="CP310" i="3"/>
  <c r="CR310" i="3"/>
  <c r="CQ310" i="3"/>
  <c r="CS310" i="3"/>
  <c r="CR118" i="3"/>
  <c r="CS118" i="3"/>
  <c r="CU118" i="3"/>
  <c r="CP118" i="3"/>
  <c r="CQ118" i="3"/>
  <c r="CT118" i="3"/>
  <c r="CP338" i="3"/>
  <c r="CQ338" i="3"/>
  <c r="CR338" i="3"/>
  <c r="CT338" i="3"/>
  <c r="CS338" i="3"/>
  <c r="CU338" i="3"/>
  <c r="CR110" i="3"/>
  <c r="CS110" i="3"/>
  <c r="CU110" i="3"/>
  <c r="CQ110" i="3"/>
  <c r="CP110" i="3"/>
  <c r="CT110" i="3"/>
  <c r="CQ368" i="3"/>
  <c r="CR368" i="3"/>
  <c r="CS368" i="3"/>
  <c r="CT368" i="3"/>
  <c r="CU368" i="3"/>
  <c r="CP368" i="3"/>
  <c r="CP248" i="3"/>
  <c r="CQ248" i="3"/>
  <c r="CR248" i="3"/>
  <c r="CT248" i="3"/>
  <c r="CS248" i="3"/>
  <c r="CU248" i="3"/>
  <c r="CR332" i="3"/>
  <c r="CS332" i="3"/>
  <c r="CT332" i="3"/>
  <c r="CP332" i="3"/>
  <c r="CQ332" i="3"/>
  <c r="CU332" i="3"/>
  <c r="CT140" i="3"/>
  <c r="CP140" i="3"/>
  <c r="CQ140" i="3"/>
  <c r="CS140" i="3"/>
  <c r="CR140" i="3"/>
  <c r="CU140" i="3"/>
  <c r="CR74" i="3"/>
  <c r="CQ74" i="3"/>
  <c r="CS74" i="3"/>
  <c r="CT74" i="3"/>
  <c r="CU74" i="3"/>
  <c r="CP74" i="3"/>
  <c r="CR146" i="3"/>
  <c r="CQ146" i="3"/>
  <c r="CP146" i="3"/>
  <c r="CS146" i="3"/>
  <c r="CU146" i="3"/>
  <c r="CT146" i="3"/>
  <c r="CP242" i="3"/>
  <c r="CQ242" i="3"/>
  <c r="CR242" i="3"/>
  <c r="CS242" i="3"/>
  <c r="CT242" i="3"/>
  <c r="CU242" i="3"/>
  <c r="CP314" i="3"/>
  <c r="CQ314" i="3"/>
  <c r="CR314" i="3"/>
  <c r="CT314" i="3"/>
  <c r="CU314" i="3"/>
  <c r="CS314" i="3"/>
  <c r="CR42" i="3"/>
  <c r="CT42" i="3"/>
  <c r="CQ42" i="3"/>
  <c r="CP42" i="3"/>
  <c r="CS42" i="3"/>
  <c r="CU42" i="3"/>
  <c r="CP160" i="3"/>
  <c r="CT160" i="3"/>
  <c r="CU160" i="3"/>
  <c r="CQ160" i="3"/>
  <c r="CR160" i="3"/>
  <c r="CS160" i="3"/>
  <c r="CP112" i="3"/>
  <c r="CT112" i="3"/>
  <c r="CU112" i="3"/>
  <c r="CQ112" i="3"/>
  <c r="CR112" i="3"/>
  <c r="CS112" i="3"/>
  <c r="CR292" i="3"/>
  <c r="CS292" i="3"/>
  <c r="CT292" i="3"/>
  <c r="CU292" i="3"/>
  <c r="CP292" i="3"/>
  <c r="CQ292" i="3"/>
  <c r="CT100" i="3"/>
  <c r="CP100" i="3"/>
  <c r="CQ100" i="3"/>
  <c r="CS100" i="3"/>
  <c r="CU100" i="3"/>
  <c r="CR100" i="3"/>
  <c r="CP322" i="3"/>
  <c r="CQ322" i="3"/>
  <c r="CR322" i="3"/>
  <c r="CT322" i="3"/>
  <c r="CS322" i="3"/>
  <c r="CU322" i="3"/>
  <c r="CS370" i="3"/>
  <c r="CT370" i="3"/>
  <c r="CU370" i="3"/>
  <c r="CP370" i="3"/>
  <c r="CQ370" i="3"/>
  <c r="CR370" i="3"/>
  <c r="CT286" i="3"/>
  <c r="CU286" i="3"/>
  <c r="CP286" i="3"/>
  <c r="CR286" i="3"/>
  <c r="CQ286" i="3"/>
  <c r="CS286" i="3"/>
  <c r="CR94" i="3"/>
  <c r="CS94" i="3"/>
  <c r="CU94" i="3"/>
  <c r="CQ94" i="3"/>
  <c r="CP94" i="3"/>
  <c r="CT94" i="3"/>
  <c r="CR98" i="3"/>
  <c r="CQ98" i="3"/>
  <c r="CP98" i="3"/>
  <c r="CS98" i="3"/>
  <c r="CU98" i="3"/>
  <c r="CT98" i="3"/>
  <c r="CR174" i="3"/>
  <c r="CS174" i="3"/>
  <c r="CU174" i="3"/>
  <c r="CQ174" i="3"/>
  <c r="CP174" i="3"/>
  <c r="CT174" i="3"/>
  <c r="CR206" i="3"/>
  <c r="CU206" i="3"/>
  <c r="CS206" i="3"/>
  <c r="CT206" i="3"/>
  <c r="CP206" i="3"/>
  <c r="CQ206" i="3"/>
  <c r="CP272" i="3"/>
  <c r="CQ272" i="3"/>
  <c r="CR272" i="3"/>
  <c r="CT272" i="3"/>
  <c r="CS272" i="3"/>
  <c r="CU272" i="3"/>
  <c r="CP152" i="3"/>
  <c r="CT152" i="3"/>
  <c r="CU152" i="3"/>
  <c r="CQ152" i="3"/>
  <c r="CS152" i="3"/>
  <c r="CR152" i="3"/>
  <c r="CR308" i="3"/>
  <c r="CS308" i="3"/>
  <c r="CT308" i="3"/>
  <c r="CP308" i="3"/>
  <c r="CQ308" i="3"/>
  <c r="CU308" i="3"/>
  <c r="CT116" i="3"/>
  <c r="CP116" i="3"/>
  <c r="CQ116" i="3"/>
  <c r="CS116" i="3"/>
  <c r="CU116" i="3"/>
  <c r="CR116" i="3"/>
  <c r="CP6" i="3"/>
  <c r="CQ6" i="3"/>
  <c r="CR6" i="3"/>
  <c r="CS6" i="3"/>
  <c r="CU6" i="3"/>
  <c r="CT6" i="3"/>
  <c r="CP38" i="3"/>
  <c r="CR38" i="3"/>
  <c r="CS38" i="3"/>
  <c r="CU38" i="3"/>
  <c r="CQ38" i="3"/>
  <c r="CT38" i="3"/>
  <c r="L2" i="4" a="1"/>
  <c r="L2" i="4" s="1"/>
  <c r="CP30" i="3"/>
  <c r="CR30" i="3"/>
  <c r="CS30" i="3"/>
  <c r="CU30" i="3"/>
  <c r="CQ30" i="3"/>
  <c r="CT30" i="3"/>
  <c r="CP62" i="3"/>
  <c r="CR62" i="3"/>
  <c r="CS62" i="3"/>
  <c r="CU62" i="3"/>
  <c r="CT62" i="3"/>
  <c r="CQ62" i="3"/>
  <c r="CP280" i="3"/>
  <c r="CQ280" i="3"/>
  <c r="CR280" i="3"/>
  <c r="CT280" i="3"/>
  <c r="CS280" i="3"/>
  <c r="CU280" i="3"/>
  <c r="CP88" i="3"/>
  <c r="CT88" i="3"/>
  <c r="CU88" i="3"/>
  <c r="CQ88" i="3"/>
  <c r="CS88" i="3"/>
  <c r="CR88" i="3"/>
  <c r="CR268" i="3"/>
  <c r="CS268" i="3"/>
  <c r="CT268" i="3"/>
  <c r="CU268" i="3"/>
  <c r="CP268" i="3"/>
  <c r="CQ268" i="3"/>
  <c r="CT76" i="3"/>
  <c r="CP76" i="3"/>
  <c r="CQ76" i="3"/>
  <c r="CS76" i="3"/>
  <c r="CR76" i="3"/>
  <c r="CU76" i="3"/>
  <c r="CR226" i="3"/>
  <c r="CQ226" i="3"/>
  <c r="CP226" i="3"/>
  <c r="CT226" i="3"/>
  <c r="CS226" i="3"/>
  <c r="CU226" i="3"/>
  <c r="CP274" i="3"/>
  <c r="CQ274" i="3"/>
  <c r="CR274" i="3"/>
  <c r="CS274" i="3"/>
  <c r="CT274" i="3"/>
  <c r="CU274" i="3"/>
  <c r="CT262" i="3"/>
  <c r="CU262" i="3"/>
  <c r="CP262" i="3"/>
  <c r="CR262" i="3"/>
  <c r="CQ262" i="3"/>
  <c r="CS262" i="3"/>
  <c r="CR70" i="3"/>
  <c r="CS70" i="3"/>
  <c r="CU70" i="3"/>
  <c r="CP70" i="3"/>
  <c r="CQ70" i="3"/>
  <c r="CT70" i="3"/>
  <c r="CP290" i="3"/>
  <c r="CQ290" i="3"/>
  <c r="CR290" i="3"/>
  <c r="CS290" i="3"/>
  <c r="CT290" i="3"/>
  <c r="CU290" i="3"/>
  <c r="CT270" i="3"/>
  <c r="CU270" i="3"/>
  <c r="CP270" i="3"/>
  <c r="CR270" i="3"/>
  <c r="CQ270" i="3"/>
  <c r="CS270" i="3"/>
  <c r="CT302" i="3"/>
  <c r="CU302" i="3"/>
  <c r="CP302" i="3"/>
  <c r="CR302" i="3"/>
  <c r="CQ302" i="3"/>
  <c r="CS302" i="3"/>
  <c r="CP296" i="3"/>
  <c r="CQ296" i="3"/>
  <c r="CR296" i="3"/>
  <c r="CT296" i="3"/>
  <c r="CS296" i="3"/>
  <c r="CU296" i="3"/>
  <c r="CP104" i="3"/>
  <c r="CT104" i="3"/>
  <c r="CU104" i="3"/>
  <c r="CQ104" i="3"/>
  <c r="CS104" i="3"/>
  <c r="CR104" i="3"/>
  <c r="CR284" i="3"/>
  <c r="CS284" i="3"/>
  <c r="CT284" i="3"/>
  <c r="CU284" i="3"/>
  <c r="CP284" i="3"/>
  <c r="CQ284" i="3"/>
  <c r="CT92" i="3"/>
  <c r="CP92" i="3"/>
  <c r="CQ92" i="3"/>
  <c r="CS92" i="3"/>
  <c r="CR92" i="3"/>
  <c r="CU92" i="3"/>
  <c r="CR102" i="3"/>
  <c r="CS102" i="3"/>
  <c r="CU102" i="3"/>
  <c r="CP102" i="3"/>
  <c r="CQ102" i="3"/>
  <c r="CT102" i="3"/>
  <c r="CR134" i="3"/>
  <c r="CS134" i="3"/>
  <c r="CU134" i="3"/>
  <c r="CP134" i="3"/>
  <c r="CQ134" i="3"/>
  <c r="CT134" i="3"/>
  <c r="CR126" i="3"/>
  <c r="CS126" i="3"/>
  <c r="CU126" i="3"/>
  <c r="CQ126" i="3"/>
  <c r="CP126" i="3"/>
  <c r="CT126" i="3"/>
  <c r="CR158" i="3"/>
  <c r="CS158" i="3"/>
  <c r="CU158" i="3"/>
  <c r="CQ158" i="3"/>
  <c r="CP158" i="3"/>
  <c r="CT158" i="3"/>
  <c r="CP184" i="3"/>
  <c r="CT184" i="3"/>
  <c r="CU184" i="3"/>
  <c r="CQ184" i="3"/>
  <c r="CS184" i="3"/>
  <c r="CR184" i="3"/>
  <c r="CP64" i="3"/>
  <c r="CT64" i="3"/>
  <c r="CU64" i="3"/>
  <c r="CQ64" i="3"/>
  <c r="CR64" i="3"/>
  <c r="CS64" i="3"/>
  <c r="CR244" i="3"/>
  <c r="CS244" i="3"/>
  <c r="CT244" i="3"/>
  <c r="CU244" i="3"/>
  <c r="CP244" i="3"/>
  <c r="CQ244" i="3"/>
  <c r="CT52" i="3"/>
  <c r="CP52" i="3"/>
  <c r="CQ52" i="3"/>
  <c r="CS52" i="3"/>
  <c r="CR52" i="3"/>
  <c r="CU52" i="3"/>
  <c r="CR130" i="3"/>
  <c r="CQ130" i="3"/>
  <c r="CP130" i="3"/>
  <c r="CS130" i="3"/>
  <c r="CU130" i="3"/>
  <c r="CT130" i="3"/>
  <c r="CR178" i="3"/>
  <c r="CQ178" i="3"/>
  <c r="CP178" i="3"/>
  <c r="CS178" i="3"/>
  <c r="CU178" i="3"/>
  <c r="CT178" i="3"/>
  <c r="CT238" i="3"/>
  <c r="CU238" i="3"/>
  <c r="CP238" i="3"/>
  <c r="CR238" i="3"/>
  <c r="CQ238" i="3"/>
  <c r="CS238" i="3"/>
  <c r="CP46" i="3"/>
  <c r="CR46" i="3"/>
  <c r="CS46" i="3"/>
  <c r="CU46" i="3"/>
  <c r="CQ46" i="3"/>
  <c r="CT46" i="3"/>
  <c r="CR218" i="3"/>
  <c r="CQ218" i="3"/>
  <c r="CU218" i="3"/>
  <c r="CS218" i="3"/>
  <c r="CP218" i="3"/>
  <c r="CT218" i="3"/>
  <c r="CP366" i="3"/>
  <c r="CQ366" i="3"/>
  <c r="CR366" i="3"/>
  <c r="CS366" i="3"/>
  <c r="CT366" i="3"/>
  <c r="CU366" i="3"/>
  <c r="CR26" i="3"/>
  <c r="CT26" i="3"/>
  <c r="CQ26" i="3"/>
  <c r="CU26" i="3"/>
  <c r="CS26" i="3"/>
  <c r="CP26" i="3"/>
  <c r="CP200" i="3"/>
  <c r="CT200" i="3"/>
  <c r="CU200" i="3"/>
  <c r="CQ200" i="3"/>
  <c r="CS200" i="3"/>
  <c r="CR200" i="3"/>
  <c r="CP80" i="3"/>
  <c r="CT80" i="3"/>
  <c r="CU80" i="3"/>
  <c r="CQ80" i="3"/>
  <c r="CR80" i="3"/>
  <c r="CS80" i="3"/>
  <c r="CR260" i="3"/>
  <c r="CS260" i="3"/>
  <c r="CT260" i="3"/>
  <c r="CU260" i="3"/>
  <c r="CP260" i="3"/>
  <c r="CQ260" i="3"/>
  <c r="CT68" i="3"/>
  <c r="CP68" i="3"/>
  <c r="CQ68" i="3"/>
  <c r="CS68" i="3"/>
  <c r="CU68" i="3"/>
  <c r="CR68" i="3"/>
  <c r="CR198" i="3"/>
  <c r="CS198" i="3"/>
  <c r="CU198" i="3"/>
  <c r="CP198" i="3"/>
  <c r="CQ198" i="3"/>
  <c r="CT198" i="3"/>
  <c r="CT230" i="3"/>
  <c r="CU230" i="3"/>
  <c r="CP230" i="3"/>
  <c r="CR230" i="3"/>
  <c r="CQ230" i="3"/>
  <c r="CS230" i="3"/>
  <c r="CR222" i="3"/>
  <c r="CU222" i="3"/>
  <c r="CP222" i="3"/>
  <c r="CS222" i="3"/>
  <c r="CQ222" i="3"/>
  <c r="CT222" i="3"/>
  <c r="CT254" i="3"/>
  <c r="CU254" i="3"/>
  <c r="CP254" i="3"/>
  <c r="CR254" i="3"/>
  <c r="CQ254" i="3"/>
  <c r="CS254" i="3"/>
  <c r="CP304" i="3"/>
  <c r="CR304" i="3"/>
  <c r="CT304" i="3"/>
  <c r="CQ304" i="3"/>
  <c r="CS304" i="3"/>
  <c r="CU304" i="3"/>
  <c r="CP40" i="3"/>
  <c r="CR40" i="3"/>
  <c r="CT40" i="3"/>
  <c r="CU40" i="3"/>
  <c r="CS40" i="3"/>
  <c r="CQ40" i="3"/>
  <c r="CT220" i="3"/>
  <c r="CP220" i="3"/>
  <c r="CS220" i="3"/>
  <c r="CQ220" i="3"/>
  <c r="CR220" i="3"/>
  <c r="CU220" i="3"/>
  <c r="CT28" i="3"/>
  <c r="CP28" i="3"/>
  <c r="CQ28" i="3"/>
  <c r="CS28" i="3"/>
  <c r="CR28" i="3"/>
  <c r="CU28" i="3"/>
  <c r="CR58" i="3"/>
  <c r="CT58" i="3"/>
  <c r="CQ58" i="3"/>
  <c r="CP58" i="3"/>
  <c r="CS58" i="3"/>
  <c r="CU58" i="3"/>
  <c r="CR106" i="3"/>
  <c r="CQ106" i="3"/>
  <c r="CS106" i="3"/>
  <c r="CT106" i="3"/>
  <c r="CU106" i="3"/>
  <c r="CP106" i="3"/>
  <c r="CR214" i="3"/>
  <c r="CU214" i="3"/>
  <c r="CT214" i="3"/>
  <c r="CQ214" i="3"/>
  <c r="CP214" i="3"/>
  <c r="CS214" i="3"/>
  <c r="CP22" i="3"/>
  <c r="CR22" i="3"/>
  <c r="CS22" i="3"/>
  <c r="CU22" i="3"/>
  <c r="CQ22" i="3"/>
  <c r="CT22" i="3"/>
  <c r="CR78" i="3"/>
  <c r="CS78" i="3"/>
  <c r="CU78" i="3"/>
  <c r="CQ78" i="3"/>
  <c r="CP78" i="3"/>
  <c r="CT78" i="3"/>
  <c r="CT278" i="3"/>
  <c r="CU278" i="3"/>
  <c r="CP278" i="3"/>
  <c r="CR278" i="3"/>
  <c r="CQ278" i="3"/>
  <c r="CS278" i="3"/>
  <c r="CS354" i="3"/>
  <c r="CT354" i="3"/>
  <c r="CU354" i="3"/>
  <c r="CP354" i="3"/>
  <c r="CQ354" i="3"/>
  <c r="CR354" i="3"/>
  <c r="CR50" i="3"/>
  <c r="CT50" i="3"/>
  <c r="CQ50" i="3"/>
  <c r="CP50" i="3"/>
  <c r="CS50" i="3"/>
  <c r="CU50" i="3"/>
  <c r="CP320" i="3"/>
  <c r="CR320" i="3"/>
  <c r="CT320" i="3"/>
  <c r="CQ320" i="3"/>
  <c r="CS320" i="3"/>
  <c r="CU320" i="3"/>
  <c r="CP56" i="3"/>
  <c r="CR56" i="3"/>
  <c r="CT56" i="3"/>
  <c r="CU56" i="3"/>
  <c r="CQ56" i="3"/>
  <c r="CS56" i="3"/>
  <c r="CR236" i="3"/>
  <c r="CS236" i="3"/>
  <c r="CT236" i="3"/>
  <c r="CU236" i="3"/>
  <c r="CP236" i="3"/>
  <c r="CQ236" i="3"/>
  <c r="CT44" i="3"/>
  <c r="CP44" i="3"/>
  <c r="CQ44" i="3"/>
  <c r="CS44" i="3"/>
  <c r="CR44" i="3"/>
  <c r="CU44" i="3"/>
  <c r="CT294" i="3"/>
  <c r="CU294" i="3"/>
  <c r="CP294" i="3"/>
  <c r="CR294" i="3"/>
  <c r="CQ294" i="3"/>
  <c r="CS294" i="3"/>
  <c r="CT326" i="3"/>
  <c r="CU326" i="3"/>
  <c r="CP326" i="3"/>
  <c r="CR326" i="3"/>
  <c r="CQ326" i="3"/>
  <c r="CS326" i="3"/>
  <c r="CR150" i="3"/>
  <c r="CS150" i="3"/>
  <c r="CU150" i="3"/>
  <c r="CP150" i="3"/>
  <c r="CQ150" i="3"/>
  <c r="CT150" i="3"/>
  <c r="CT318" i="3"/>
  <c r="CU318" i="3"/>
  <c r="CP318" i="3"/>
  <c r="CR318" i="3"/>
  <c r="CQ318" i="3"/>
  <c r="CS318" i="3"/>
  <c r="CP350" i="3"/>
  <c r="CQ350" i="3"/>
  <c r="CR350" i="3"/>
  <c r="CS350" i="3"/>
  <c r="CT350" i="3"/>
  <c r="CU350" i="3"/>
  <c r="CP208" i="3"/>
  <c r="CT208" i="3"/>
  <c r="CQ208" i="3"/>
  <c r="CR208" i="3"/>
  <c r="CS208" i="3"/>
  <c r="CU208" i="3"/>
  <c r="CP16" i="3"/>
  <c r="CR16" i="3"/>
  <c r="CT16" i="3"/>
  <c r="CU16" i="3"/>
  <c r="CQ16" i="3"/>
  <c r="CS16" i="3"/>
  <c r="CT196" i="3"/>
  <c r="CP196" i="3"/>
  <c r="CQ196" i="3"/>
  <c r="CS196" i="3"/>
  <c r="CU196" i="3"/>
  <c r="CR196" i="3"/>
  <c r="CT4" i="3"/>
  <c r="CP4" i="3"/>
  <c r="CQ4" i="3"/>
  <c r="CS4" i="3"/>
  <c r="CR4" i="3"/>
  <c r="CU4" i="3"/>
  <c r="CP346" i="3"/>
  <c r="CQ346" i="3"/>
  <c r="CR346" i="3"/>
  <c r="CT346" i="3"/>
  <c r="CS346" i="3"/>
  <c r="CU346" i="3"/>
  <c r="CR10" i="3"/>
  <c r="CT10" i="3"/>
  <c r="CU10" i="3"/>
  <c r="CQ10" i="3"/>
  <c r="CS10" i="3"/>
  <c r="CP10" i="3"/>
  <c r="CR190" i="3"/>
  <c r="CS190" i="3"/>
  <c r="CU190" i="3"/>
  <c r="CQ190" i="3"/>
  <c r="CP190" i="3"/>
  <c r="CT190" i="3"/>
  <c r="CT246" i="3"/>
  <c r="CU246" i="3"/>
  <c r="CP246" i="3"/>
  <c r="CR246" i="3"/>
  <c r="CQ246" i="3"/>
  <c r="CS246" i="3"/>
  <c r="CU2" i="3"/>
  <c r="CT2" i="3"/>
  <c r="CS2" i="3"/>
  <c r="CR2" i="3"/>
  <c r="CQ2" i="3"/>
  <c r="CP2" i="3"/>
  <c r="CP54" i="3"/>
  <c r="CR54" i="3"/>
  <c r="CS54" i="3"/>
  <c r="CU54" i="3"/>
  <c r="CT54" i="3"/>
  <c r="CQ54" i="3"/>
  <c r="CP330" i="3"/>
  <c r="CQ330" i="3"/>
  <c r="CR330" i="3"/>
  <c r="CT330" i="3"/>
  <c r="CS330" i="3"/>
  <c r="CU330" i="3"/>
  <c r="CR170" i="3"/>
  <c r="CQ170" i="3"/>
  <c r="CS170" i="3"/>
  <c r="CT170" i="3"/>
  <c r="CU170" i="3"/>
  <c r="CP170" i="3"/>
  <c r="CP224" i="3"/>
  <c r="CT224" i="3"/>
  <c r="CQ224" i="3"/>
  <c r="CR224" i="3"/>
  <c r="CS224" i="3"/>
  <c r="CU224" i="3"/>
  <c r="CP32" i="3"/>
  <c r="CR32" i="3"/>
  <c r="CT32" i="3"/>
  <c r="CU32" i="3"/>
  <c r="CQ32" i="3"/>
  <c r="CS32" i="3"/>
  <c r="CT212" i="3"/>
  <c r="CP212" i="3"/>
  <c r="CS212" i="3"/>
  <c r="CQ212" i="3"/>
  <c r="CR212" i="3"/>
  <c r="CU212" i="3"/>
  <c r="CT20" i="3"/>
  <c r="CP20" i="3"/>
  <c r="CQ20" i="3"/>
  <c r="CS20" i="3"/>
  <c r="CR20" i="3"/>
  <c r="CU20" i="3"/>
  <c r="CR66" i="3"/>
  <c r="CQ66" i="3"/>
  <c r="CP66" i="3"/>
  <c r="CS66" i="3"/>
  <c r="CU66" i="3"/>
  <c r="CT66" i="3"/>
  <c r="CR122" i="3"/>
  <c r="CQ122" i="3"/>
  <c r="CS122" i="3"/>
  <c r="CT122" i="3"/>
  <c r="CU122" i="3"/>
  <c r="CP122" i="3"/>
  <c r="CP258" i="3"/>
  <c r="CQ258" i="3"/>
  <c r="CR258" i="3"/>
  <c r="CS258" i="3"/>
  <c r="CT258" i="3"/>
  <c r="CU258" i="3"/>
  <c r="CR162" i="3"/>
  <c r="CQ162" i="3"/>
  <c r="CP162" i="3"/>
  <c r="CS162" i="3"/>
  <c r="CU162" i="3"/>
  <c r="CT162" i="3"/>
  <c r="CS362" i="3"/>
  <c r="CT362" i="3"/>
  <c r="CU362" i="3"/>
  <c r="CP362" i="3"/>
  <c r="CQ362" i="3"/>
  <c r="CR362" i="3"/>
  <c r="CP328" i="3"/>
  <c r="CR328" i="3"/>
  <c r="CT328" i="3"/>
  <c r="CU328" i="3"/>
  <c r="CQ328" i="3"/>
  <c r="CS328" i="3"/>
  <c r="CU364" i="3"/>
  <c r="CP364" i="3"/>
  <c r="CQ364" i="3"/>
  <c r="CR364" i="3"/>
  <c r="CS364" i="3"/>
  <c r="CT364" i="3"/>
  <c r="CT172" i="3"/>
  <c r="CP172" i="3"/>
  <c r="CQ172" i="3"/>
  <c r="CS172" i="3"/>
  <c r="CR172" i="3"/>
  <c r="CU172" i="3"/>
  <c r="CR202" i="3"/>
  <c r="CQ202" i="3"/>
  <c r="CS202" i="3"/>
  <c r="CT202" i="3"/>
  <c r="CU202" i="3"/>
  <c r="CP202" i="3"/>
  <c r="CP250" i="3"/>
  <c r="CQ250" i="3"/>
  <c r="CR250" i="3"/>
  <c r="CS250" i="3"/>
  <c r="CT250" i="3"/>
  <c r="CU250" i="3"/>
  <c r="CP358" i="3"/>
  <c r="CQ358" i="3"/>
  <c r="CR358" i="3"/>
  <c r="CS358" i="3"/>
  <c r="CT358" i="3"/>
  <c r="CU358" i="3"/>
  <c r="CR166" i="3"/>
  <c r="CS166" i="3"/>
  <c r="CU166" i="3"/>
  <c r="CP166" i="3"/>
  <c r="CQ166" i="3"/>
  <c r="CT166" i="3"/>
  <c r="CP234" i="3"/>
  <c r="CQ234" i="3"/>
  <c r="CR234" i="3"/>
  <c r="CS234" i="3"/>
  <c r="CT234" i="3"/>
  <c r="CU234" i="3"/>
  <c r="CP306" i="3"/>
  <c r="CQ306" i="3"/>
  <c r="CR306" i="3"/>
  <c r="CT306" i="3"/>
  <c r="CS306" i="3"/>
  <c r="CU306" i="3"/>
  <c r="CR186" i="3"/>
  <c r="CQ186" i="3"/>
  <c r="CS186" i="3"/>
  <c r="CT186" i="3"/>
  <c r="CU186" i="3"/>
  <c r="CP186" i="3"/>
  <c r="CP128" i="3"/>
  <c r="CT128" i="3"/>
  <c r="CU128" i="3"/>
  <c r="CQ128" i="3"/>
  <c r="CR128" i="3"/>
  <c r="CS128" i="3"/>
  <c r="CP8" i="3"/>
  <c r="CR8" i="3"/>
  <c r="CS8" i="3"/>
  <c r="CT8" i="3"/>
  <c r="CU8" i="3"/>
  <c r="CQ8" i="3"/>
  <c r="CT188" i="3"/>
  <c r="CP188" i="3"/>
  <c r="CQ188" i="3"/>
  <c r="CS188" i="3"/>
  <c r="CR188" i="3"/>
  <c r="CU188" i="3"/>
  <c r="CT342" i="3"/>
  <c r="CU342" i="3"/>
  <c r="CP342" i="3"/>
  <c r="CR342" i="3"/>
  <c r="CQ342" i="3"/>
  <c r="CS342" i="3"/>
  <c r="CR90" i="3"/>
  <c r="CQ90" i="3"/>
  <c r="CS90" i="3"/>
  <c r="CT90" i="3"/>
  <c r="CU90" i="3"/>
  <c r="CP90" i="3"/>
  <c r="CR194" i="3"/>
  <c r="CQ194" i="3"/>
  <c r="CP194" i="3"/>
  <c r="CS194" i="3"/>
  <c r="CU194" i="3"/>
  <c r="CT194" i="3"/>
  <c r="CR210" i="3"/>
  <c r="CQ210" i="3"/>
  <c r="CT210" i="3"/>
  <c r="CU210" i="3"/>
  <c r="CP210" i="3"/>
  <c r="CS210" i="3"/>
  <c r="CR138" i="3"/>
  <c r="CQ138" i="3"/>
  <c r="CS138" i="3"/>
  <c r="CT138" i="3"/>
  <c r="CU138" i="3"/>
  <c r="CP138" i="3"/>
  <c r="CQ352" i="3"/>
  <c r="CR352" i="3"/>
  <c r="CS352" i="3"/>
  <c r="CT352" i="3"/>
  <c r="CU352" i="3"/>
  <c r="CP352" i="3"/>
  <c r="CP232" i="3"/>
  <c r="CQ232" i="3"/>
  <c r="CR232" i="3"/>
  <c r="CT232" i="3"/>
  <c r="CS232" i="3"/>
  <c r="CU232" i="3"/>
  <c r="CR340" i="3"/>
  <c r="CS340" i="3"/>
  <c r="CT340" i="3"/>
  <c r="CP340" i="3"/>
  <c r="CQ340" i="3"/>
  <c r="CU340" i="3"/>
  <c r="CT148" i="3"/>
  <c r="CP148" i="3"/>
  <c r="CQ148" i="3"/>
  <c r="CS148" i="3"/>
  <c r="CU148" i="3"/>
  <c r="CR148" i="3"/>
  <c r="CR82" i="3"/>
  <c r="CQ82" i="3"/>
  <c r="CP82" i="3"/>
  <c r="CS82" i="3"/>
  <c r="CU82" i="3"/>
  <c r="CT82" i="3"/>
  <c r="CR154" i="3"/>
  <c r="CQ154" i="3"/>
  <c r="CS154" i="3"/>
  <c r="CT154" i="3"/>
  <c r="CU154" i="3"/>
  <c r="CP154" i="3"/>
  <c r="CT334" i="3"/>
  <c r="CU334" i="3"/>
  <c r="CP334" i="3"/>
  <c r="CR334" i="3"/>
  <c r="CQ334" i="3"/>
  <c r="CS334" i="3"/>
  <c r="CR142" i="3"/>
  <c r="CS142" i="3"/>
  <c r="CU142" i="3"/>
  <c r="CQ142" i="3"/>
  <c r="CP142" i="3"/>
  <c r="CT142" i="3"/>
  <c r="CR86" i="3"/>
  <c r="CS86" i="3"/>
  <c r="CU86" i="3"/>
  <c r="CP86" i="3"/>
  <c r="CQ86" i="3"/>
  <c r="CT86" i="3"/>
  <c r="CJ12" i="3"/>
  <c r="CL12" i="3"/>
  <c r="CM12" i="3"/>
  <c r="CO12" i="3"/>
  <c r="CN12" i="3"/>
  <c r="CK12" i="3"/>
  <c r="K20" i="4" a="1"/>
  <c r="K20" i="4" s="1"/>
  <c r="BP2" i="3"/>
  <c r="L20" i="4" a="1"/>
  <c r="L20" i="4" s="1"/>
  <c r="R2" i="3"/>
  <c r="AE350" i="3"/>
  <c r="AE158" i="3"/>
  <c r="AE182" i="3"/>
  <c r="AE98" i="3"/>
  <c r="AE242" i="3"/>
  <c r="AE206" i="3"/>
  <c r="BY6" i="3"/>
  <c r="BY152" i="3"/>
  <c r="AE122" i="3"/>
  <c r="AE362" i="3"/>
  <c r="AE266" i="3"/>
  <c r="BY172" i="3"/>
  <c r="AE170" i="3"/>
  <c r="AE134" i="3"/>
  <c r="AE50" i="3"/>
  <c r="AE86" i="3"/>
  <c r="AE254" i="3"/>
  <c r="AE62" i="3"/>
  <c r="BY4" i="3"/>
  <c r="AE74" i="3"/>
  <c r="BY104" i="3"/>
  <c r="AE326" i="3"/>
  <c r="AE38" i="3"/>
  <c r="AE314" i="3"/>
  <c r="BY116" i="3"/>
  <c r="BY32" i="3"/>
  <c r="AE26" i="3"/>
  <c r="BY128" i="3"/>
  <c r="AE278" i="3"/>
  <c r="AE194" i="3"/>
  <c r="BY370" i="3"/>
  <c r="BY302" i="3"/>
  <c r="AE302" i="3"/>
  <c r="BY234" i="3"/>
  <c r="BY110" i="3"/>
  <c r="AE110" i="3"/>
  <c r="BY340" i="3"/>
  <c r="BY304" i="3"/>
  <c r="BY248" i="3"/>
  <c r="BY56" i="3"/>
  <c r="AE230" i="3"/>
  <c r="AE146" i="3"/>
  <c r="AE338" i="3"/>
  <c r="BY164" i="3"/>
  <c r="BY80" i="3"/>
  <c r="AE290" i="3"/>
  <c r="BY30" i="3"/>
  <c r="BY92" i="3"/>
  <c r="AE14" i="3"/>
  <c r="AE218" i="3"/>
  <c r="AE2" i="3"/>
  <c r="S12" i="3" s="1"/>
  <c r="BY112" i="3"/>
  <c r="BY230" i="3"/>
  <c r="BY338" i="3"/>
  <c r="BY40" i="3"/>
  <c r="BY44" i="3"/>
  <c r="BY350" i="3"/>
  <c r="BY282" i="3"/>
  <c r="BY226" i="3"/>
  <c r="BY158" i="3"/>
  <c r="BY90" i="3"/>
  <c r="BY34" i="3"/>
  <c r="BY352" i="3"/>
  <c r="BY296" i="3"/>
  <c r="BY160" i="3"/>
  <c r="BY326" i="3"/>
  <c r="BY298" i="3"/>
  <c r="BY214" i="3"/>
  <c r="BY38" i="3"/>
  <c r="BY314" i="3"/>
  <c r="BY220" i="3"/>
  <c r="BY136" i="3"/>
  <c r="BY54" i="3"/>
  <c r="BY368" i="3"/>
  <c r="BY182" i="3"/>
  <c r="BY98" i="3"/>
  <c r="BY20" i="3"/>
  <c r="BY280" i="3"/>
  <c r="BY198" i="3"/>
  <c r="BY238" i="3"/>
  <c r="BY334" i="3"/>
  <c r="BY242" i="3"/>
  <c r="BY148" i="3"/>
  <c r="BY66" i="3"/>
  <c r="BY102" i="3"/>
  <c r="BY286" i="3"/>
  <c r="BY26" i="3"/>
  <c r="BY278" i="3"/>
  <c r="BY194" i="3"/>
  <c r="BY100" i="3"/>
  <c r="BY294" i="3"/>
  <c r="BY42" i="3"/>
  <c r="BY346" i="3"/>
  <c r="BY146" i="3"/>
  <c r="BY52" i="3"/>
  <c r="BY290" i="3"/>
  <c r="BY142" i="3"/>
  <c r="BY342" i="3"/>
  <c r="BY258" i="3"/>
  <c r="BY174" i="3"/>
  <c r="BY124" i="3"/>
  <c r="BY184" i="3"/>
  <c r="BY126" i="3"/>
  <c r="BY330" i="3"/>
  <c r="BY208" i="3"/>
  <c r="BY364" i="3"/>
  <c r="BY270" i="3"/>
  <c r="BY188" i="3"/>
  <c r="BY106" i="3"/>
  <c r="BY46" i="3"/>
  <c r="BY122" i="3"/>
  <c r="BY28" i="3"/>
  <c r="BY328" i="3"/>
  <c r="BY250" i="3"/>
  <c r="BY166" i="3"/>
  <c r="BY362" i="3"/>
  <c r="BY266" i="3"/>
  <c r="BY88" i="3"/>
  <c r="BY22" i="3"/>
  <c r="BY170" i="3"/>
  <c r="BY310" i="3"/>
  <c r="BY134" i="3"/>
  <c r="BY50" i="3"/>
  <c r="BY358" i="3"/>
  <c r="BY260" i="3"/>
  <c r="BY176" i="3"/>
  <c r="BY94" i="3"/>
  <c r="BY320" i="3"/>
  <c r="BY262" i="3"/>
  <c r="BY86" i="3"/>
  <c r="BY268" i="3"/>
  <c r="BY8" i="3"/>
  <c r="BY178" i="3"/>
  <c r="BY246" i="3"/>
  <c r="BY196" i="3"/>
  <c r="BY114" i="3"/>
  <c r="BY308" i="3"/>
  <c r="BY224" i="3"/>
  <c r="BY356" i="3"/>
  <c r="BY14" i="3"/>
  <c r="BY218" i="3"/>
  <c r="BY292" i="3"/>
  <c r="BY210" i="3"/>
  <c r="BY274" i="3"/>
  <c r="BY206" i="3"/>
  <c r="BY138" i="3"/>
  <c r="BY82" i="3"/>
  <c r="BY18" i="3"/>
  <c r="BY344" i="3"/>
  <c r="BY322" i="3"/>
  <c r="BY254" i="3"/>
  <c r="BY186" i="3"/>
  <c r="BY130" i="3"/>
  <c r="BY62" i="3"/>
  <c r="BY256" i="3"/>
  <c r="BY200" i="3"/>
  <c r="BY64" i="3"/>
  <c r="BY354" i="3"/>
  <c r="BY244" i="3"/>
  <c r="BY162" i="3"/>
  <c r="BY78" i="3"/>
  <c r="BY366" i="3"/>
  <c r="BY272" i="3"/>
  <c r="BY190" i="3"/>
  <c r="BY16" i="3"/>
  <c r="BY306" i="3"/>
  <c r="BY222" i="3"/>
  <c r="BY140" i="3"/>
  <c r="BY58" i="3"/>
  <c r="BY332" i="3"/>
  <c r="BY74" i="3"/>
  <c r="BY76" i="3"/>
  <c r="BY284" i="3"/>
  <c r="BY202" i="3"/>
  <c r="BY118" i="3"/>
  <c r="BY316" i="3"/>
  <c r="BY232" i="3"/>
  <c r="BY150" i="3"/>
  <c r="BY68" i="3"/>
  <c r="BY318" i="3"/>
  <c r="BY236" i="3"/>
  <c r="BY154" i="3"/>
  <c r="BY70" i="3"/>
  <c r="BY212" i="3"/>
  <c r="BY10" i="3"/>
  <c r="BX370" i="3"/>
  <c r="BX302" i="3"/>
  <c r="BX234" i="3"/>
  <c r="BX178" i="3"/>
  <c r="BX340" i="3"/>
  <c r="BX304" i="3"/>
  <c r="BX248" i="3"/>
  <c r="BX56" i="3"/>
  <c r="BX6" i="3"/>
  <c r="BX42" i="3"/>
  <c r="BX146" i="3"/>
  <c r="BX164" i="3"/>
  <c r="BX114" i="3"/>
  <c r="BX30" i="3"/>
  <c r="BX356" i="3"/>
  <c r="BX174" i="3"/>
  <c r="BW312" i="3"/>
  <c r="BX312" i="3"/>
  <c r="BX292" i="3"/>
  <c r="BX226" i="3"/>
  <c r="BX90" i="3"/>
  <c r="BX296" i="3"/>
  <c r="BW240" i="3"/>
  <c r="BX240" i="3"/>
  <c r="BW48" i="3"/>
  <c r="BX48" i="3"/>
  <c r="BX326" i="3"/>
  <c r="BX220" i="3"/>
  <c r="BX368" i="3"/>
  <c r="BW276" i="3"/>
  <c r="BX276" i="3"/>
  <c r="BX20" i="3"/>
  <c r="BX116" i="3"/>
  <c r="BX334" i="3"/>
  <c r="BX66" i="3"/>
  <c r="BX26" i="3"/>
  <c r="BX278" i="3"/>
  <c r="BX294" i="3"/>
  <c r="BX346" i="3"/>
  <c r="BX52" i="3"/>
  <c r="BX246" i="3"/>
  <c r="BX196" i="3"/>
  <c r="BX308" i="3"/>
  <c r="BX342" i="3"/>
  <c r="BX92" i="3"/>
  <c r="BX218" i="3"/>
  <c r="BX184" i="3"/>
  <c r="BX126" i="3"/>
  <c r="BW156" i="3"/>
  <c r="BX156" i="3"/>
  <c r="BX350" i="3"/>
  <c r="BX282" i="3"/>
  <c r="BX158" i="3"/>
  <c r="BX352" i="3"/>
  <c r="BX104" i="3"/>
  <c r="BX214" i="3"/>
  <c r="BX38" i="3"/>
  <c r="BX136" i="3"/>
  <c r="BX182" i="3"/>
  <c r="BX280" i="3"/>
  <c r="BX32" i="3"/>
  <c r="BX148" i="3"/>
  <c r="BX102" i="3"/>
  <c r="BW204" i="3"/>
  <c r="BX204" i="3"/>
  <c r="BX128" i="3"/>
  <c r="BX100" i="3"/>
  <c r="BW72" i="3"/>
  <c r="BX72" i="3"/>
  <c r="BX274" i="3"/>
  <c r="BX138" i="3"/>
  <c r="BX18" i="3"/>
  <c r="BX208" i="3"/>
  <c r="BX364" i="3"/>
  <c r="BX188" i="3"/>
  <c r="BX46" i="3"/>
  <c r="BX122" i="3"/>
  <c r="BX328" i="3"/>
  <c r="BX166" i="3"/>
  <c r="BX362" i="3"/>
  <c r="BX266" i="3"/>
  <c r="BX172" i="3"/>
  <c r="BX88" i="3"/>
  <c r="BX22" i="3"/>
  <c r="BX170" i="3"/>
  <c r="BX310" i="3"/>
  <c r="BW228" i="3"/>
  <c r="BX228" i="3"/>
  <c r="BX134" i="3"/>
  <c r="BX50" i="3"/>
  <c r="BX358" i="3"/>
  <c r="BX260" i="3"/>
  <c r="BX176" i="3"/>
  <c r="BX94" i="3"/>
  <c r="BX320" i="3"/>
  <c r="BW360" i="3"/>
  <c r="BX360" i="3"/>
  <c r="BX262" i="3"/>
  <c r="BW180" i="3"/>
  <c r="BX180" i="3"/>
  <c r="BX86" i="3"/>
  <c r="BX268" i="3"/>
  <c r="BX10" i="3"/>
  <c r="BX112" i="3"/>
  <c r="BW324" i="3"/>
  <c r="BX324" i="3"/>
  <c r="BX338" i="3"/>
  <c r="BX290" i="3"/>
  <c r="BX224" i="3"/>
  <c r="BX14" i="3"/>
  <c r="BX40" i="3"/>
  <c r="BX44" i="3"/>
  <c r="BX34" i="3"/>
  <c r="BX160" i="3"/>
  <c r="BX298" i="3"/>
  <c r="BW132" i="3"/>
  <c r="BX132" i="3"/>
  <c r="BX314" i="3"/>
  <c r="BX54" i="3"/>
  <c r="BX98" i="3"/>
  <c r="BX198" i="3"/>
  <c r="BX238" i="3"/>
  <c r="BX242" i="3"/>
  <c r="BX286" i="3"/>
  <c r="BW120" i="3"/>
  <c r="BX120" i="3"/>
  <c r="BX194" i="3"/>
  <c r="BX330" i="3"/>
  <c r="BX206" i="3"/>
  <c r="BX82" i="3"/>
  <c r="BX344" i="3"/>
  <c r="BW288" i="3"/>
  <c r="BX288" i="3"/>
  <c r="BX152" i="3"/>
  <c r="BW96" i="3"/>
  <c r="BX96" i="3"/>
  <c r="BW24" i="3"/>
  <c r="BX24" i="3"/>
  <c r="BX270" i="3"/>
  <c r="BX106" i="3"/>
  <c r="BW300" i="3"/>
  <c r="BX300" i="3"/>
  <c r="BW216" i="3"/>
  <c r="BX216" i="3"/>
  <c r="BX28" i="3"/>
  <c r="BX250" i="3"/>
  <c r="BW84" i="3"/>
  <c r="BX84" i="3"/>
  <c r="BX322" i="3"/>
  <c r="BX254" i="3"/>
  <c r="BX186" i="3"/>
  <c r="BX130" i="3"/>
  <c r="BX62" i="3"/>
  <c r="BW372" i="3"/>
  <c r="BX372" i="3"/>
  <c r="BW336" i="3"/>
  <c r="BX336" i="3"/>
  <c r="BX256" i="3"/>
  <c r="BX200" i="3"/>
  <c r="BW144" i="3"/>
  <c r="BX144" i="3"/>
  <c r="BX64" i="3"/>
  <c r="BX354" i="3"/>
  <c r="BW348" i="3"/>
  <c r="BX348" i="3"/>
  <c r="BX244" i="3"/>
  <c r="BX162" i="3"/>
  <c r="BX78" i="3"/>
  <c r="BX366" i="3"/>
  <c r="BX272" i="3"/>
  <c r="BX190" i="3"/>
  <c r="BW108" i="3"/>
  <c r="BX108" i="3"/>
  <c r="BX16" i="3"/>
  <c r="BX306" i="3"/>
  <c r="BX222" i="3"/>
  <c r="BX140" i="3"/>
  <c r="BX58" i="3"/>
  <c r="BX332" i="3"/>
  <c r="BW252" i="3"/>
  <c r="BX252" i="3"/>
  <c r="BW168" i="3"/>
  <c r="BX168" i="3"/>
  <c r="BX74" i="3"/>
  <c r="BX76" i="3"/>
  <c r="BX284" i="3"/>
  <c r="BX202" i="3"/>
  <c r="BX118" i="3"/>
  <c r="BW36" i="3"/>
  <c r="BX36" i="3"/>
  <c r="BX316" i="3"/>
  <c r="BX232" i="3"/>
  <c r="BX150" i="3"/>
  <c r="BX68" i="3"/>
  <c r="BW264" i="3"/>
  <c r="BX264" i="3"/>
  <c r="BX318" i="3"/>
  <c r="BX236" i="3"/>
  <c r="BX154" i="3"/>
  <c r="BX70" i="3"/>
  <c r="BX212" i="3"/>
  <c r="BX8" i="3"/>
  <c r="BX110" i="3"/>
  <c r="BW192" i="3"/>
  <c r="BX192" i="3"/>
  <c r="BX230" i="3"/>
  <c r="BX80" i="3"/>
  <c r="BX142" i="3"/>
  <c r="BW60" i="3"/>
  <c r="BX60" i="3"/>
  <c r="BX258" i="3"/>
  <c r="BX124" i="3"/>
  <c r="BX210" i="3"/>
  <c r="BX4" i="3"/>
  <c r="BW370" i="3"/>
  <c r="BW302" i="3"/>
  <c r="BW234" i="3"/>
  <c r="BW340" i="3"/>
  <c r="BW304" i="3"/>
  <c r="BW248" i="3"/>
  <c r="BW110" i="3"/>
  <c r="BW92" i="3"/>
  <c r="BW184" i="3"/>
  <c r="BW56" i="3"/>
  <c r="BW196" i="3"/>
  <c r="BW220" i="3"/>
  <c r="BW208" i="3"/>
  <c r="BW188" i="3"/>
  <c r="BW172" i="3"/>
  <c r="BW178" i="3"/>
  <c r="BW6" i="3"/>
  <c r="BW176" i="3"/>
  <c r="BW244" i="3"/>
  <c r="BW232" i="3"/>
  <c r="BW236" i="3"/>
  <c r="BW112" i="3"/>
  <c r="BW282" i="3"/>
  <c r="BW314" i="3"/>
  <c r="BW368" i="3"/>
  <c r="BW98" i="3"/>
  <c r="BW198" i="3"/>
  <c r="BW238" i="3"/>
  <c r="BW66" i="3"/>
  <c r="BW278" i="3"/>
  <c r="BW294" i="3"/>
  <c r="BW42" i="3"/>
  <c r="BW350" i="3"/>
  <c r="BW158" i="3"/>
  <c r="BW90" i="3"/>
  <c r="BW20" i="3"/>
  <c r="BW116" i="3"/>
  <c r="BW334" i="3"/>
  <c r="BW148" i="3"/>
  <c r="BW26" i="3"/>
  <c r="BW128" i="3"/>
  <c r="BW194" i="3"/>
  <c r="BW100" i="3"/>
  <c r="BW364" i="3"/>
  <c r="BW270" i="3"/>
  <c r="BW106" i="3"/>
  <c r="BW46" i="3"/>
  <c r="BW122" i="3"/>
  <c r="BW28" i="3"/>
  <c r="BW328" i="3"/>
  <c r="BW250" i="3"/>
  <c r="BW166" i="3"/>
  <c r="BW134" i="3"/>
  <c r="BW50" i="3"/>
  <c r="BW358" i="3"/>
  <c r="BW260" i="3"/>
  <c r="BW94" i="3"/>
  <c r="BW320" i="3"/>
  <c r="BW86" i="3"/>
  <c r="BW268" i="3"/>
  <c r="BW226" i="3"/>
  <c r="BW34" i="3"/>
  <c r="BW352" i="3"/>
  <c r="BW296" i="3"/>
  <c r="BW160" i="3"/>
  <c r="BW104" i="3"/>
  <c r="BW326" i="3"/>
  <c r="BW298" i="3"/>
  <c r="BW214" i="3"/>
  <c r="BW38" i="3"/>
  <c r="BW136" i="3"/>
  <c r="BW54" i="3"/>
  <c r="BW182" i="3"/>
  <c r="BW280" i="3"/>
  <c r="BW32" i="3"/>
  <c r="BW242" i="3"/>
  <c r="BW102" i="3"/>
  <c r="BW286" i="3"/>
  <c r="BW212" i="3"/>
  <c r="BW200" i="3"/>
  <c r="BW330" i="3"/>
  <c r="BW274" i="3"/>
  <c r="BW206" i="3"/>
  <c r="BW138" i="3"/>
  <c r="BW82" i="3"/>
  <c r="BW18" i="3"/>
  <c r="BW344" i="3"/>
  <c r="BW152" i="3"/>
  <c r="BW362" i="3"/>
  <c r="BW266" i="3"/>
  <c r="BW88" i="3"/>
  <c r="BW22" i="3"/>
  <c r="BW170" i="3"/>
  <c r="BW310" i="3"/>
  <c r="BW262" i="3"/>
  <c r="BW322" i="3"/>
  <c r="BW254" i="3"/>
  <c r="BW186" i="3"/>
  <c r="BW130" i="3"/>
  <c r="BW62" i="3"/>
  <c r="BW256" i="3"/>
  <c r="BW64" i="3"/>
  <c r="BW354" i="3"/>
  <c r="BW162" i="3"/>
  <c r="BW78" i="3"/>
  <c r="BW366" i="3"/>
  <c r="BW272" i="3"/>
  <c r="BW190" i="3"/>
  <c r="BW16" i="3"/>
  <c r="BW4" i="3"/>
  <c r="BW306" i="3"/>
  <c r="BW222" i="3"/>
  <c r="BW140" i="3"/>
  <c r="BW58" i="3"/>
  <c r="BW332" i="3"/>
  <c r="BW74" i="3"/>
  <c r="BW76" i="3"/>
  <c r="BW284" i="3"/>
  <c r="BW202" i="3"/>
  <c r="BW118" i="3"/>
  <c r="BW316" i="3"/>
  <c r="BW150" i="3"/>
  <c r="BW68" i="3"/>
  <c r="BW318" i="3"/>
  <c r="BW154" i="3"/>
  <c r="BW70" i="3"/>
  <c r="BW8" i="3"/>
  <c r="BW346" i="3"/>
  <c r="BW230" i="3"/>
  <c r="BW146" i="3"/>
  <c r="BW52" i="3"/>
  <c r="BW338" i="3"/>
  <c r="BW246" i="3"/>
  <c r="BW164" i="3"/>
  <c r="BW80" i="3"/>
  <c r="BW290" i="3"/>
  <c r="BW114" i="3"/>
  <c r="BW30" i="3"/>
  <c r="BW308" i="3"/>
  <c r="BW224" i="3"/>
  <c r="BW142" i="3"/>
  <c r="BW342" i="3"/>
  <c r="BW356" i="3"/>
  <c r="BW258" i="3"/>
  <c r="BW174" i="3"/>
  <c r="BW14" i="3"/>
  <c r="BW218" i="3"/>
  <c r="BW124" i="3"/>
  <c r="BW40" i="3"/>
  <c r="BW292" i="3"/>
  <c r="BW210" i="3"/>
  <c r="BW126" i="3"/>
  <c r="BW44" i="3"/>
  <c r="BW10" i="3"/>
  <c r="BV350" i="3"/>
  <c r="BV282" i="3"/>
  <c r="BV226" i="3"/>
  <c r="BV352" i="3"/>
  <c r="BV296" i="3"/>
  <c r="BV104" i="3"/>
  <c r="BV136" i="3"/>
  <c r="BV100" i="3"/>
  <c r="BV188" i="3"/>
  <c r="BV88" i="3"/>
  <c r="BV220" i="3"/>
  <c r="BV148" i="3"/>
  <c r="BV200" i="3"/>
  <c r="BV140" i="3"/>
  <c r="BV232" i="3"/>
  <c r="BV236" i="3"/>
  <c r="BV20" i="3"/>
  <c r="BV244" i="3"/>
  <c r="BV208" i="3"/>
  <c r="BV68" i="3"/>
  <c r="BV248" i="3"/>
  <c r="BV112" i="3"/>
  <c r="BV56" i="3"/>
  <c r="BV164" i="3"/>
  <c r="BV80" i="3"/>
  <c r="BV196" i="3"/>
  <c r="BV224" i="3"/>
  <c r="BV184" i="3"/>
  <c r="BV44" i="3"/>
  <c r="BV90" i="3"/>
  <c r="BU240" i="3"/>
  <c r="BV240" i="3"/>
  <c r="BV326" i="3"/>
  <c r="BV214" i="3"/>
  <c r="BU132" i="3"/>
  <c r="BV132" i="3"/>
  <c r="BV54" i="3"/>
  <c r="BV182" i="3"/>
  <c r="BV198" i="3"/>
  <c r="BV238" i="3"/>
  <c r="BV66" i="3"/>
  <c r="BV26" i="3"/>
  <c r="BV278" i="3"/>
  <c r="BV212" i="3"/>
  <c r="BV172" i="3"/>
  <c r="BV330" i="3"/>
  <c r="BV274" i="3"/>
  <c r="BV206" i="3"/>
  <c r="BV138" i="3"/>
  <c r="BV82" i="3"/>
  <c r="BV18" i="3"/>
  <c r="BV344" i="3"/>
  <c r="BU288" i="3"/>
  <c r="BV288" i="3"/>
  <c r="BU96" i="3"/>
  <c r="BV96" i="3"/>
  <c r="BU24" i="3"/>
  <c r="BV24" i="3"/>
  <c r="BV364" i="3"/>
  <c r="BV270" i="3"/>
  <c r="BV106" i="3"/>
  <c r="BV46" i="3"/>
  <c r="BU300" i="3"/>
  <c r="BV300" i="3"/>
  <c r="BU216" i="3"/>
  <c r="BV216" i="3"/>
  <c r="BV122" i="3"/>
  <c r="BV28" i="3"/>
  <c r="BV328" i="3"/>
  <c r="BV250" i="3"/>
  <c r="BV166" i="3"/>
  <c r="BU84" i="3"/>
  <c r="BV84" i="3"/>
  <c r="BV362" i="3"/>
  <c r="BV266" i="3"/>
  <c r="BV22" i="3"/>
  <c r="BV10" i="3"/>
  <c r="BV170" i="3"/>
  <c r="BV310" i="3"/>
  <c r="BU228" i="3"/>
  <c r="BV228" i="3"/>
  <c r="BV134" i="3"/>
  <c r="BV50" i="3"/>
  <c r="BV358" i="3"/>
  <c r="BV260" i="3"/>
  <c r="BV94" i="3"/>
  <c r="BV320" i="3"/>
  <c r="BU360" i="3"/>
  <c r="BV360" i="3"/>
  <c r="BV262" i="3"/>
  <c r="BU180" i="3"/>
  <c r="BV180" i="3"/>
  <c r="BV86" i="3"/>
  <c r="BV268" i="3"/>
  <c r="BV158" i="3"/>
  <c r="BV34" i="3"/>
  <c r="BV38" i="3"/>
  <c r="BV368" i="3"/>
  <c r="BU276" i="3"/>
  <c r="BV276" i="3"/>
  <c r="BV98" i="3"/>
  <c r="BV32" i="3"/>
  <c r="BV242" i="3"/>
  <c r="BV286" i="3"/>
  <c r="BU120" i="3"/>
  <c r="BV120" i="3"/>
  <c r="BV294" i="3"/>
  <c r="BV152" i="3"/>
  <c r="BV176" i="3"/>
  <c r="BV322" i="3"/>
  <c r="BV254" i="3"/>
  <c r="BV186" i="3"/>
  <c r="BV130" i="3"/>
  <c r="BV62" i="3"/>
  <c r="BU372" i="3"/>
  <c r="BV372" i="3"/>
  <c r="BU336" i="3"/>
  <c r="BV336" i="3"/>
  <c r="BV256" i="3"/>
  <c r="BU144" i="3"/>
  <c r="BV144" i="3"/>
  <c r="BV64" i="3"/>
  <c r="BV354" i="3"/>
  <c r="BU348" i="3"/>
  <c r="BV348" i="3"/>
  <c r="BV162" i="3"/>
  <c r="BV78" i="3"/>
  <c r="BV366" i="3"/>
  <c r="BV272" i="3"/>
  <c r="BV190" i="3"/>
  <c r="BU108" i="3"/>
  <c r="BV108" i="3"/>
  <c r="BV16" i="3"/>
  <c r="BV306" i="3"/>
  <c r="BV222" i="3"/>
  <c r="BV58" i="3"/>
  <c r="BV332" i="3"/>
  <c r="BU252" i="3"/>
  <c r="BV252" i="3"/>
  <c r="BU168" i="3"/>
  <c r="BV168" i="3"/>
  <c r="BV74" i="3"/>
  <c r="BV76" i="3"/>
  <c r="BV284" i="3"/>
  <c r="BV202" i="3"/>
  <c r="BV118" i="3"/>
  <c r="BU36" i="3"/>
  <c r="BV36" i="3"/>
  <c r="BV316" i="3"/>
  <c r="BV150" i="3"/>
  <c r="BU264" i="3"/>
  <c r="BV264" i="3"/>
  <c r="BV318" i="3"/>
  <c r="BV154" i="3"/>
  <c r="BV70" i="3"/>
  <c r="BV8" i="3"/>
  <c r="BV6" i="3"/>
  <c r="BV160" i="3"/>
  <c r="BU48" i="3"/>
  <c r="BV48" i="3"/>
  <c r="BV298" i="3"/>
  <c r="BV314" i="3"/>
  <c r="BV280" i="3"/>
  <c r="BV116" i="3"/>
  <c r="BV334" i="3"/>
  <c r="BV102" i="3"/>
  <c r="BU204" i="3"/>
  <c r="BV204" i="3"/>
  <c r="BV128" i="3"/>
  <c r="BV194" i="3"/>
  <c r="BU72" i="3"/>
  <c r="BV72" i="3"/>
  <c r="BV370" i="3"/>
  <c r="BV302" i="3"/>
  <c r="BV234" i="3"/>
  <c r="BV178" i="3"/>
  <c r="BV110" i="3"/>
  <c r="BV42" i="3"/>
  <c r="BV340" i="3"/>
  <c r="BV304" i="3"/>
  <c r="BU192" i="3"/>
  <c r="BV192" i="3"/>
  <c r="BV346" i="3"/>
  <c r="BU324" i="3"/>
  <c r="BV324" i="3"/>
  <c r="BV230" i="3"/>
  <c r="BV146" i="3"/>
  <c r="BV52" i="3"/>
  <c r="BV338" i="3"/>
  <c r="BV246" i="3"/>
  <c r="BV290" i="3"/>
  <c r="BV114" i="3"/>
  <c r="BV30" i="3"/>
  <c r="BV308" i="3"/>
  <c r="BV142" i="3"/>
  <c r="BU60" i="3"/>
  <c r="BV60" i="3"/>
  <c r="BV342" i="3"/>
  <c r="BV356" i="3"/>
  <c r="BV258" i="3"/>
  <c r="BV174" i="3"/>
  <c r="BV92" i="3"/>
  <c r="BV14" i="3"/>
  <c r="BU312" i="3"/>
  <c r="BV312" i="3"/>
  <c r="BV218" i="3"/>
  <c r="BV124" i="3"/>
  <c r="BV40" i="3"/>
  <c r="BV292" i="3"/>
  <c r="BV210" i="3"/>
  <c r="BV126" i="3"/>
  <c r="BU156" i="3"/>
  <c r="BV156" i="3"/>
  <c r="BV4" i="3"/>
  <c r="BU188" i="3"/>
  <c r="BU328" i="3"/>
  <c r="BU268" i="3"/>
  <c r="BU256" i="3"/>
  <c r="BU200" i="3"/>
  <c r="BU244" i="3"/>
  <c r="BU4" i="3"/>
  <c r="BU316" i="3"/>
  <c r="BU232" i="3"/>
  <c r="BU236" i="3"/>
  <c r="BU212" i="3"/>
  <c r="BU370" i="3"/>
  <c r="BU302" i="3"/>
  <c r="BU234" i="3"/>
  <c r="BU340" i="3"/>
  <c r="BU304" i="3"/>
  <c r="BU248" i="3"/>
  <c r="BU112" i="3"/>
  <c r="BU196" i="3"/>
  <c r="BU224" i="3"/>
  <c r="BU124" i="3"/>
  <c r="BU184" i="3"/>
  <c r="BU292" i="3"/>
  <c r="BU8" i="3"/>
  <c r="BU172" i="3"/>
  <c r="BU176" i="3"/>
  <c r="BU226" i="3"/>
  <c r="BU220" i="3"/>
  <c r="BU136" i="3"/>
  <c r="BU280" i="3"/>
  <c r="BU148" i="3"/>
  <c r="BU100" i="3"/>
  <c r="BU178" i="3"/>
  <c r="BU346" i="3"/>
  <c r="BU146" i="3"/>
  <c r="BU338" i="3"/>
  <c r="BU164" i="3"/>
  <c r="BU114" i="3"/>
  <c r="BU142" i="3"/>
  <c r="BU342" i="3"/>
  <c r="BU258" i="3"/>
  <c r="BU174" i="3"/>
  <c r="BU92" i="3"/>
  <c r="BU88" i="3"/>
  <c r="BU350" i="3"/>
  <c r="BU282" i="3"/>
  <c r="BU158" i="3"/>
  <c r="BU90" i="3"/>
  <c r="BU34" i="3"/>
  <c r="BU352" i="3"/>
  <c r="BU296" i="3"/>
  <c r="BU160" i="3"/>
  <c r="BU104" i="3"/>
  <c r="BU326" i="3"/>
  <c r="BU298" i="3"/>
  <c r="BU214" i="3"/>
  <c r="BU38" i="3"/>
  <c r="BU314" i="3"/>
  <c r="BU54" i="3"/>
  <c r="BU368" i="3"/>
  <c r="BU182" i="3"/>
  <c r="BU98" i="3"/>
  <c r="BU20" i="3"/>
  <c r="BU198" i="3"/>
  <c r="BU116" i="3"/>
  <c r="BU32" i="3"/>
  <c r="BU238" i="3"/>
  <c r="BU334" i="3"/>
  <c r="BU242" i="3"/>
  <c r="BU66" i="3"/>
  <c r="BU102" i="3"/>
  <c r="BU286" i="3"/>
  <c r="BU26" i="3"/>
  <c r="BU128" i="3"/>
  <c r="BU278" i="3"/>
  <c r="BU194" i="3"/>
  <c r="BU294" i="3"/>
  <c r="BU110" i="3"/>
  <c r="BU42" i="3"/>
  <c r="BU52" i="3"/>
  <c r="BU246" i="3"/>
  <c r="BU80" i="3"/>
  <c r="BU290" i="3"/>
  <c r="BU30" i="3"/>
  <c r="BU308" i="3"/>
  <c r="BU356" i="3"/>
  <c r="BU218" i="3"/>
  <c r="BU210" i="3"/>
  <c r="BU126" i="3"/>
  <c r="BU330" i="3"/>
  <c r="BU274" i="3"/>
  <c r="BU206" i="3"/>
  <c r="BU138" i="3"/>
  <c r="BU82" i="3"/>
  <c r="BU18" i="3"/>
  <c r="BU344" i="3"/>
  <c r="BU208" i="3"/>
  <c r="BU152" i="3"/>
  <c r="BU364" i="3"/>
  <c r="BU270" i="3"/>
  <c r="BU106" i="3"/>
  <c r="BU46" i="3"/>
  <c r="BU122" i="3"/>
  <c r="BU28" i="3"/>
  <c r="BU250" i="3"/>
  <c r="BU166" i="3"/>
  <c r="BU362" i="3"/>
  <c r="BU266" i="3"/>
  <c r="BU22" i="3"/>
  <c r="BU170" i="3"/>
  <c r="BU310" i="3"/>
  <c r="BU134" i="3"/>
  <c r="BU50" i="3"/>
  <c r="BU358" i="3"/>
  <c r="BU260" i="3"/>
  <c r="BU94" i="3"/>
  <c r="BU320" i="3"/>
  <c r="BU262" i="3"/>
  <c r="BU86" i="3"/>
  <c r="BU6" i="3"/>
  <c r="BU56" i="3"/>
  <c r="BU230" i="3"/>
  <c r="BU14" i="3"/>
  <c r="BU40" i="3"/>
  <c r="BU44" i="3"/>
  <c r="BU322" i="3"/>
  <c r="BU254" i="3"/>
  <c r="BU186" i="3"/>
  <c r="BU130" i="3"/>
  <c r="BU62" i="3"/>
  <c r="BU64" i="3"/>
  <c r="BU354" i="3"/>
  <c r="BU162" i="3"/>
  <c r="BU78" i="3"/>
  <c r="BU366" i="3"/>
  <c r="BU272" i="3"/>
  <c r="BU190" i="3"/>
  <c r="BU16" i="3"/>
  <c r="BU306" i="3"/>
  <c r="BU222" i="3"/>
  <c r="BU140" i="3"/>
  <c r="BU58" i="3"/>
  <c r="BU332" i="3"/>
  <c r="BU74" i="3"/>
  <c r="BU76" i="3"/>
  <c r="BU284" i="3"/>
  <c r="BU202" i="3"/>
  <c r="BU118" i="3"/>
  <c r="BU150" i="3"/>
  <c r="BU68" i="3"/>
  <c r="BU318" i="3"/>
  <c r="BU154" i="3"/>
  <c r="BU70" i="3"/>
  <c r="BU10" i="3"/>
  <c r="BT290" i="3"/>
  <c r="BT350" i="3"/>
  <c r="BT282" i="3"/>
  <c r="BT352" i="3"/>
  <c r="BT104" i="3"/>
  <c r="BT214" i="3"/>
  <c r="BT8" i="3"/>
  <c r="BT206" i="3"/>
  <c r="BT250" i="3"/>
  <c r="BT266" i="3"/>
  <c r="BT172" i="3"/>
  <c r="BT226" i="3"/>
  <c r="BT296" i="3"/>
  <c r="BT314" i="3"/>
  <c r="BT254" i="3"/>
  <c r="BT190" i="3"/>
  <c r="BT4" i="3"/>
  <c r="BT90" i="3"/>
  <c r="BS240" i="3"/>
  <c r="BT240" i="3"/>
  <c r="BT326" i="3"/>
  <c r="BT220" i="3"/>
  <c r="BT54" i="3"/>
  <c r="BT280" i="3"/>
  <c r="BT32" i="3"/>
  <c r="BT334" i="3"/>
  <c r="BT66" i="3"/>
  <c r="BT26" i="3"/>
  <c r="BT100" i="3"/>
  <c r="BS72" i="3"/>
  <c r="BT72" i="3"/>
  <c r="BT330" i="3"/>
  <c r="BT274" i="3"/>
  <c r="BT138" i="3"/>
  <c r="BT82" i="3"/>
  <c r="BT18" i="3"/>
  <c r="BT344" i="3"/>
  <c r="BS288" i="3"/>
  <c r="BT288" i="3"/>
  <c r="BT208" i="3"/>
  <c r="BT152" i="3"/>
  <c r="BS96" i="3"/>
  <c r="BT96" i="3"/>
  <c r="BS24" i="3"/>
  <c r="BT24" i="3"/>
  <c r="BT364" i="3"/>
  <c r="BT270" i="3"/>
  <c r="BT188" i="3"/>
  <c r="BT106" i="3"/>
  <c r="BT46" i="3"/>
  <c r="BS300" i="3"/>
  <c r="BT300" i="3"/>
  <c r="BS216" i="3"/>
  <c r="BT216" i="3"/>
  <c r="BT122" i="3"/>
  <c r="BT28" i="3"/>
  <c r="BT328" i="3"/>
  <c r="BT166" i="3"/>
  <c r="BS84" i="3"/>
  <c r="BT84" i="3"/>
  <c r="BT362" i="3"/>
  <c r="BT88" i="3"/>
  <c r="BT22" i="3"/>
  <c r="BT170" i="3"/>
  <c r="BT310" i="3"/>
  <c r="BS228" i="3"/>
  <c r="BT228" i="3"/>
  <c r="BT134" i="3"/>
  <c r="BT50" i="3"/>
  <c r="BT358" i="3"/>
  <c r="BT260" i="3"/>
  <c r="BT176" i="3"/>
  <c r="BT94" i="3"/>
  <c r="BT320" i="3"/>
  <c r="BS360" i="3"/>
  <c r="BT360" i="3"/>
  <c r="BT262" i="3"/>
  <c r="BS180" i="3"/>
  <c r="BT180" i="3"/>
  <c r="BT86" i="3"/>
  <c r="BT268" i="3"/>
  <c r="BT158" i="3"/>
  <c r="BT34" i="3"/>
  <c r="BT38" i="3"/>
  <c r="BT368" i="3"/>
  <c r="BS276" i="3"/>
  <c r="BT276" i="3"/>
  <c r="BT98" i="3"/>
  <c r="BT198" i="3"/>
  <c r="BT148" i="3"/>
  <c r="BT286" i="3"/>
  <c r="BT128" i="3"/>
  <c r="BT278" i="3"/>
  <c r="BT294" i="3"/>
  <c r="BT186" i="3"/>
  <c r="BT256" i="3"/>
  <c r="BT64" i="3"/>
  <c r="BT244" i="3"/>
  <c r="BT78" i="3"/>
  <c r="BT272" i="3"/>
  <c r="BT16" i="3"/>
  <c r="BT222" i="3"/>
  <c r="BT58" i="3"/>
  <c r="BT74" i="3"/>
  <c r="BT76" i="3"/>
  <c r="BT202" i="3"/>
  <c r="BT118" i="3"/>
  <c r="BT316" i="3"/>
  <c r="BT232" i="3"/>
  <c r="BT150" i="3"/>
  <c r="BT68" i="3"/>
  <c r="BS264" i="3"/>
  <c r="BT264" i="3"/>
  <c r="BT318" i="3"/>
  <c r="BT236" i="3"/>
  <c r="BT154" i="3"/>
  <c r="BT70" i="3"/>
  <c r="BT212" i="3"/>
  <c r="BT10" i="3"/>
  <c r="BT160" i="3"/>
  <c r="BS48" i="3"/>
  <c r="BT48" i="3"/>
  <c r="BT298" i="3"/>
  <c r="BS132" i="3"/>
  <c r="BT132" i="3"/>
  <c r="BT136" i="3"/>
  <c r="BT182" i="3"/>
  <c r="BT20" i="3"/>
  <c r="BT116" i="3"/>
  <c r="BT238" i="3"/>
  <c r="BT242" i="3"/>
  <c r="BT102" i="3"/>
  <c r="BS204" i="3"/>
  <c r="BT204" i="3"/>
  <c r="BS120" i="3"/>
  <c r="BT120" i="3"/>
  <c r="BT194" i="3"/>
  <c r="BT322" i="3"/>
  <c r="BT130" i="3"/>
  <c r="BT62" i="3"/>
  <c r="BS372" i="3"/>
  <c r="BT372" i="3"/>
  <c r="BS336" i="3"/>
  <c r="BT336" i="3"/>
  <c r="BT200" i="3"/>
  <c r="BS144" i="3"/>
  <c r="BT144" i="3"/>
  <c r="BT354" i="3"/>
  <c r="BS348" i="3"/>
  <c r="BT348" i="3"/>
  <c r="BT162" i="3"/>
  <c r="BT366" i="3"/>
  <c r="BS108" i="3"/>
  <c r="BT108" i="3"/>
  <c r="BT306" i="3"/>
  <c r="BT140" i="3"/>
  <c r="BT332" i="3"/>
  <c r="BS252" i="3"/>
  <c r="BT252" i="3"/>
  <c r="BS168" i="3"/>
  <c r="BT168" i="3"/>
  <c r="BT284" i="3"/>
  <c r="BS36" i="3"/>
  <c r="BT36" i="3"/>
  <c r="BT370" i="3"/>
  <c r="BT302" i="3"/>
  <c r="BT234" i="3"/>
  <c r="BT178" i="3"/>
  <c r="BT110" i="3"/>
  <c r="BT42" i="3"/>
  <c r="BT340" i="3"/>
  <c r="BT304" i="3"/>
  <c r="BT248" i="3"/>
  <c r="BS192" i="3"/>
  <c r="BT192" i="3"/>
  <c r="BT112" i="3"/>
  <c r="BT56" i="3"/>
  <c r="BT346" i="3"/>
  <c r="BS324" i="3"/>
  <c r="BT324" i="3"/>
  <c r="BT230" i="3"/>
  <c r="BT146" i="3"/>
  <c r="BT52" i="3"/>
  <c r="BT338" i="3"/>
  <c r="BT246" i="3"/>
  <c r="BT164" i="3"/>
  <c r="BT80" i="3"/>
  <c r="BT196" i="3"/>
  <c r="BT114" i="3"/>
  <c r="BT30" i="3"/>
  <c r="BT308" i="3"/>
  <c r="BT224" i="3"/>
  <c r="BT142" i="3"/>
  <c r="BS60" i="3"/>
  <c r="BT60" i="3"/>
  <c r="BT342" i="3"/>
  <c r="BT356" i="3"/>
  <c r="BT258" i="3"/>
  <c r="BT174" i="3"/>
  <c r="BT92" i="3"/>
  <c r="BT14" i="3"/>
  <c r="BS312" i="3"/>
  <c r="BT312" i="3"/>
  <c r="BT218" i="3"/>
  <c r="BT124" i="3"/>
  <c r="BT40" i="3"/>
  <c r="BT184" i="3"/>
  <c r="BT292" i="3"/>
  <c r="BT210" i="3"/>
  <c r="BT126" i="3"/>
  <c r="BT44" i="3"/>
  <c r="BS156" i="3"/>
  <c r="BT156" i="3"/>
  <c r="BT6" i="3"/>
  <c r="BS274" i="3"/>
  <c r="BS330" i="3"/>
  <c r="BS206" i="3"/>
  <c r="BS344" i="3"/>
  <c r="BS328" i="3"/>
  <c r="BS82" i="3"/>
  <c r="BS18" i="3"/>
  <c r="BS208" i="3"/>
  <c r="BS270" i="3"/>
  <c r="BS188" i="3"/>
  <c r="BS106" i="3"/>
  <c r="BS46" i="3"/>
  <c r="BS122" i="3"/>
  <c r="BS250" i="3"/>
  <c r="BS260" i="3"/>
  <c r="BS176" i="3"/>
  <c r="BS94" i="3"/>
  <c r="BS320" i="3"/>
  <c r="BS262" i="3"/>
  <c r="BS254" i="3"/>
  <c r="BS186" i="3"/>
  <c r="BS130" i="3"/>
  <c r="BS62" i="3"/>
  <c r="BS256" i="3"/>
  <c r="BS200" i="3"/>
  <c r="BS64" i="3"/>
  <c r="BS354" i="3"/>
  <c r="BS244" i="3"/>
  <c r="BS162" i="3"/>
  <c r="BS78" i="3"/>
  <c r="BS366" i="3"/>
  <c r="BS272" i="3"/>
  <c r="BS190" i="3"/>
  <c r="BS16" i="3"/>
  <c r="BS306" i="3"/>
  <c r="BS222" i="3"/>
  <c r="BS140" i="3"/>
  <c r="BS58" i="3"/>
  <c r="BS332" i="3"/>
  <c r="BS74" i="3"/>
  <c r="BS76" i="3"/>
  <c r="BS284" i="3"/>
  <c r="BS202" i="3"/>
  <c r="BS118" i="3"/>
  <c r="BS316" i="3"/>
  <c r="BS232" i="3"/>
  <c r="BS150" i="3"/>
  <c r="BS68" i="3"/>
  <c r="BS318" i="3"/>
  <c r="BS236" i="3"/>
  <c r="BS154" i="3"/>
  <c r="BS70" i="3"/>
  <c r="BS212" i="3"/>
  <c r="BS138" i="3"/>
  <c r="BS28" i="3"/>
  <c r="BS266" i="3"/>
  <c r="BS88" i="3"/>
  <c r="BS22" i="3"/>
  <c r="BS310" i="3"/>
  <c r="BS50" i="3"/>
  <c r="BS86" i="3"/>
  <c r="BS6" i="3"/>
  <c r="BS322" i="3"/>
  <c r="BS370" i="3"/>
  <c r="BS302" i="3"/>
  <c r="BS234" i="3"/>
  <c r="BS178" i="3"/>
  <c r="BS110" i="3"/>
  <c r="BS42" i="3"/>
  <c r="BS340" i="3"/>
  <c r="BS304" i="3"/>
  <c r="BS248" i="3"/>
  <c r="BS112" i="3"/>
  <c r="BS56" i="3"/>
  <c r="BS346" i="3"/>
  <c r="BS230" i="3"/>
  <c r="BS146" i="3"/>
  <c r="BS52" i="3"/>
  <c r="BS338" i="3"/>
  <c r="BS246" i="3"/>
  <c r="BS164" i="3"/>
  <c r="BS80" i="3"/>
  <c r="BS290" i="3"/>
  <c r="BS196" i="3"/>
  <c r="BS114" i="3"/>
  <c r="BS30" i="3"/>
  <c r="BS308" i="3"/>
  <c r="BS224" i="3"/>
  <c r="BS142" i="3"/>
  <c r="BS342" i="3"/>
  <c r="BS356" i="3"/>
  <c r="BS258" i="3"/>
  <c r="BS174" i="3"/>
  <c r="BS92" i="3"/>
  <c r="BS14" i="3"/>
  <c r="BS218" i="3"/>
  <c r="BS124" i="3"/>
  <c r="BS40" i="3"/>
  <c r="BS184" i="3"/>
  <c r="BS292" i="3"/>
  <c r="BS210" i="3"/>
  <c r="BS126" i="3"/>
  <c r="BS44" i="3"/>
  <c r="BS4" i="3"/>
  <c r="BS10" i="3"/>
  <c r="BS152" i="3"/>
  <c r="BS364" i="3"/>
  <c r="BS166" i="3"/>
  <c r="BS362" i="3"/>
  <c r="BS172" i="3"/>
  <c r="BS170" i="3"/>
  <c r="BS134" i="3"/>
  <c r="BS358" i="3"/>
  <c r="BS268" i="3"/>
  <c r="BS350" i="3"/>
  <c r="BS282" i="3"/>
  <c r="BS226" i="3"/>
  <c r="BS158" i="3"/>
  <c r="BS90" i="3"/>
  <c r="BS34" i="3"/>
  <c r="BS352" i="3"/>
  <c r="BS296" i="3"/>
  <c r="BS160" i="3"/>
  <c r="BS104" i="3"/>
  <c r="BS326" i="3"/>
  <c r="BS298" i="3"/>
  <c r="BS214" i="3"/>
  <c r="BS38" i="3"/>
  <c r="BS314" i="3"/>
  <c r="BS220" i="3"/>
  <c r="BS136" i="3"/>
  <c r="BS54" i="3"/>
  <c r="BS368" i="3"/>
  <c r="BS182" i="3"/>
  <c r="BS98" i="3"/>
  <c r="BS20" i="3"/>
  <c r="BS8" i="3"/>
  <c r="BS280" i="3"/>
  <c r="BS198" i="3"/>
  <c r="BS116" i="3"/>
  <c r="BS32" i="3"/>
  <c r="BS238" i="3"/>
  <c r="BS334" i="3"/>
  <c r="BS242" i="3"/>
  <c r="BS148" i="3"/>
  <c r="BS66" i="3"/>
  <c r="BS102" i="3"/>
  <c r="BS286" i="3"/>
  <c r="BS26" i="3"/>
  <c r="BS128" i="3"/>
  <c r="BS278" i="3"/>
  <c r="BS194" i="3"/>
  <c r="BS100" i="3"/>
  <c r="BS294" i="3"/>
  <c r="BR52" i="3"/>
  <c r="BR304" i="3"/>
  <c r="BR224" i="3"/>
  <c r="BR184" i="3"/>
  <c r="BR350" i="3"/>
  <c r="BR282" i="3"/>
  <c r="BR352" i="3"/>
  <c r="BR104" i="3"/>
  <c r="BR136" i="3"/>
  <c r="BR280" i="3"/>
  <c r="BR32" i="3"/>
  <c r="BR100" i="3"/>
  <c r="BR338" i="3"/>
  <c r="BR342" i="3"/>
  <c r="BR124" i="3"/>
  <c r="BR44" i="3"/>
  <c r="BR226" i="3"/>
  <c r="BR296" i="3"/>
  <c r="BR160" i="3"/>
  <c r="BR220" i="3"/>
  <c r="BR8" i="3"/>
  <c r="BR116" i="3"/>
  <c r="BR148" i="3"/>
  <c r="BR188" i="3"/>
  <c r="BR28" i="3"/>
  <c r="BR176" i="3"/>
  <c r="BR268" i="3"/>
  <c r="BR196" i="3"/>
  <c r="BR92" i="3"/>
  <c r="BR292" i="3"/>
  <c r="BR256" i="3"/>
  <c r="BR200" i="3"/>
  <c r="BR64" i="3"/>
  <c r="BR244" i="3"/>
  <c r="BR366" i="3"/>
  <c r="BR172" i="3"/>
  <c r="BR140" i="3"/>
  <c r="BR76" i="3"/>
  <c r="BR316" i="3"/>
  <c r="BR232" i="3"/>
  <c r="BR68" i="3"/>
  <c r="BR236" i="3"/>
  <c r="BR212" i="3"/>
  <c r="BR38" i="3"/>
  <c r="BR314" i="3"/>
  <c r="BR98" i="3"/>
  <c r="BR238" i="3"/>
  <c r="BR66" i="3"/>
  <c r="BR26" i="3"/>
  <c r="BR194" i="3"/>
  <c r="BR56" i="3"/>
  <c r="BR164" i="3"/>
  <c r="BR40" i="3"/>
  <c r="BR328" i="3"/>
  <c r="BR248" i="3"/>
  <c r="BR20" i="3"/>
  <c r="BR208" i="3"/>
  <c r="BR330" i="3"/>
  <c r="BR274" i="3"/>
  <c r="BR206" i="3"/>
  <c r="BR138" i="3"/>
  <c r="BR82" i="3"/>
  <c r="BR18" i="3"/>
  <c r="BR344" i="3"/>
  <c r="BQ288" i="3"/>
  <c r="BR288" i="3"/>
  <c r="BR152" i="3"/>
  <c r="BQ96" i="3"/>
  <c r="BR96" i="3"/>
  <c r="BQ24" i="3"/>
  <c r="BR24" i="3"/>
  <c r="BR364" i="3"/>
  <c r="BR270" i="3"/>
  <c r="BR106" i="3"/>
  <c r="BR46" i="3"/>
  <c r="BQ300" i="3"/>
  <c r="BR300" i="3"/>
  <c r="BQ216" i="3"/>
  <c r="BR216" i="3"/>
  <c r="BR122" i="3"/>
  <c r="BR250" i="3"/>
  <c r="BR166" i="3"/>
  <c r="BQ84" i="3"/>
  <c r="BR84" i="3"/>
  <c r="BR362" i="3"/>
  <c r="BR266" i="3"/>
  <c r="BR88" i="3"/>
  <c r="BR22" i="3"/>
  <c r="BR170" i="3"/>
  <c r="BR310" i="3"/>
  <c r="BQ228" i="3"/>
  <c r="BR228" i="3"/>
  <c r="BR134" i="3"/>
  <c r="BR50" i="3"/>
  <c r="BR358" i="3"/>
  <c r="BR260" i="3"/>
  <c r="BR94" i="3"/>
  <c r="BR320" i="3"/>
  <c r="BQ360" i="3"/>
  <c r="BR360" i="3"/>
  <c r="BR262" i="3"/>
  <c r="BQ180" i="3"/>
  <c r="BR180" i="3"/>
  <c r="BR86" i="3"/>
  <c r="BR16" i="3"/>
  <c r="BR4" i="3"/>
  <c r="BR90" i="3"/>
  <c r="BR34" i="3"/>
  <c r="BR326" i="3"/>
  <c r="BR214" i="3"/>
  <c r="BR368" i="3"/>
  <c r="BQ276" i="3"/>
  <c r="BR276" i="3"/>
  <c r="BR198" i="3"/>
  <c r="BR242" i="3"/>
  <c r="BR286" i="3"/>
  <c r="BQ204" i="3"/>
  <c r="BR204" i="3"/>
  <c r="BR128" i="3"/>
  <c r="BR278" i="3"/>
  <c r="BQ72" i="3"/>
  <c r="BR72" i="3"/>
  <c r="BR186" i="3"/>
  <c r="BR62" i="3"/>
  <c r="BQ336" i="3"/>
  <c r="BR336" i="3"/>
  <c r="BR354" i="3"/>
  <c r="BR78" i="3"/>
  <c r="BR190" i="3"/>
  <c r="BR306" i="3"/>
  <c r="BR58" i="3"/>
  <c r="BR74" i="3"/>
  <c r="BR118" i="3"/>
  <c r="BR318" i="3"/>
  <c r="BR70" i="3"/>
  <c r="BR80" i="3"/>
  <c r="BR10" i="3"/>
  <c r="BR158" i="3"/>
  <c r="BQ240" i="3"/>
  <c r="BR240" i="3"/>
  <c r="BQ48" i="3"/>
  <c r="BR48" i="3"/>
  <c r="BR298" i="3"/>
  <c r="BQ132" i="3"/>
  <c r="BR132" i="3"/>
  <c r="BR54" i="3"/>
  <c r="BR182" i="3"/>
  <c r="BR334" i="3"/>
  <c r="BR102" i="3"/>
  <c r="BQ120" i="3"/>
  <c r="BR120" i="3"/>
  <c r="BR294" i="3"/>
  <c r="BR322" i="3"/>
  <c r="BR254" i="3"/>
  <c r="BR130" i="3"/>
  <c r="BQ372" i="3"/>
  <c r="BR372" i="3"/>
  <c r="BQ200" i="3"/>
  <c r="BQ144" i="3"/>
  <c r="BR144" i="3"/>
  <c r="BQ348" i="3"/>
  <c r="BR348" i="3"/>
  <c r="BR162" i="3"/>
  <c r="BR272" i="3"/>
  <c r="BQ108" i="3"/>
  <c r="BR108" i="3"/>
  <c r="BR222" i="3"/>
  <c r="BR332" i="3"/>
  <c r="BQ252" i="3"/>
  <c r="BR252" i="3"/>
  <c r="BQ168" i="3"/>
  <c r="BR168" i="3"/>
  <c r="BR284" i="3"/>
  <c r="BR202" i="3"/>
  <c r="BQ36" i="3"/>
  <c r="BR36" i="3"/>
  <c r="BR150" i="3"/>
  <c r="BQ264" i="3"/>
  <c r="BR264" i="3"/>
  <c r="BR154" i="3"/>
  <c r="BR370" i="3"/>
  <c r="BR302" i="3"/>
  <c r="BR234" i="3"/>
  <c r="BR178" i="3"/>
  <c r="BR110" i="3"/>
  <c r="BR42" i="3"/>
  <c r="BR340" i="3"/>
  <c r="BQ192" i="3"/>
  <c r="BR192" i="3"/>
  <c r="BR112" i="3"/>
  <c r="BR346" i="3"/>
  <c r="BQ324" i="3"/>
  <c r="BR324" i="3"/>
  <c r="BR230" i="3"/>
  <c r="BR146" i="3"/>
  <c r="BR246" i="3"/>
  <c r="BR290" i="3"/>
  <c r="BR114" i="3"/>
  <c r="BR30" i="3"/>
  <c r="BR308" i="3"/>
  <c r="BR142" i="3"/>
  <c r="BQ60" i="3"/>
  <c r="BR60" i="3"/>
  <c r="BR356" i="3"/>
  <c r="BR258" i="3"/>
  <c r="BR174" i="3"/>
  <c r="BR14" i="3"/>
  <c r="BQ312" i="3"/>
  <c r="BR312" i="3"/>
  <c r="BR218" i="3"/>
  <c r="BR210" i="3"/>
  <c r="BR126" i="3"/>
  <c r="BQ156" i="3"/>
  <c r="BR156" i="3"/>
  <c r="BR6" i="3"/>
  <c r="BQ236" i="3"/>
  <c r="BQ340" i="3"/>
  <c r="BQ248" i="3"/>
  <c r="BQ212" i="3"/>
  <c r="BQ224" i="3"/>
  <c r="BQ330" i="3"/>
  <c r="BQ274" i="3"/>
  <c r="BQ206" i="3"/>
  <c r="BQ138" i="3"/>
  <c r="BQ344" i="3"/>
  <c r="BQ188" i="3"/>
  <c r="BQ176" i="3"/>
  <c r="BQ302" i="3"/>
  <c r="BQ110" i="3"/>
  <c r="BQ42" i="3"/>
  <c r="BQ304" i="3"/>
  <c r="BQ112" i="3"/>
  <c r="BQ56" i="3"/>
  <c r="BQ346" i="3"/>
  <c r="BQ230" i="3"/>
  <c r="BQ146" i="3"/>
  <c r="BQ52" i="3"/>
  <c r="BQ338" i="3"/>
  <c r="BQ246" i="3"/>
  <c r="BQ164" i="3"/>
  <c r="BQ80" i="3"/>
  <c r="BQ290" i="3"/>
  <c r="BQ196" i="3"/>
  <c r="BQ114" i="3"/>
  <c r="BQ30" i="3"/>
  <c r="BQ308" i="3"/>
  <c r="BQ142" i="3"/>
  <c r="BQ342" i="3"/>
  <c r="BQ356" i="3"/>
  <c r="BQ258" i="3"/>
  <c r="BQ174" i="3"/>
  <c r="BQ92" i="3"/>
  <c r="BQ14" i="3"/>
  <c r="BQ218" i="3"/>
  <c r="BQ124" i="3"/>
  <c r="BQ40" i="3"/>
  <c r="BQ184" i="3"/>
  <c r="BQ292" i="3"/>
  <c r="BQ210" i="3"/>
  <c r="BQ126" i="3"/>
  <c r="BQ44" i="3"/>
  <c r="BQ370" i="3"/>
  <c r="BQ234" i="3"/>
  <c r="BQ178" i="3"/>
  <c r="BQ350" i="3"/>
  <c r="BQ282" i="3"/>
  <c r="BQ226" i="3"/>
  <c r="BQ158" i="3"/>
  <c r="BQ90" i="3"/>
  <c r="BQ34" i="3"/>
  <c r="BQ352" i="3"/>
  <c r="BQ296" i="3"/>
  <c r="BQ160" i="3"/>
  <c r="BQ104" i="3"/>
  <c r="BQ326" i="3"/>
  <c r="BQ298" i="3"/>
  <c r="BQ214" i="3"/>
  <c r="BQ38" i="3"/>
  <c r="BQ314" i="3"/>
  <c r="BQ220" i="3"/>
  <c r="BQ136" i="3"/>
  <c r="BQ54" i="3"/>
  <c r="BQ368" i="3"/>
  <c r="BQ182" i="3"/>
  <c r="BQ98" i="3"/>
  <c r="BQ20" i="3"/>
  <c r="BQ280" i="3"/>
  <c r="BQ198" i="3"/>
  <c r="BQ116" i="3"/>
  <c r="BQ32" i="3"/>
  <c r="BQ238" i="3"/>
  <c r="BQ334" i="3"/>
  <c r="BQ242" i="3"/>
  <c r="BQ148" i="3"/>
  <c r="BQ66" i="3"/>
  <c r="BQ102" i="3"/>
  <c r="BQ286" i="3"/>
  <c r="BQ26" i="3"/>
  <c r="BQ128" i="3"/>
  <c r="BQ278" i="3"/>
  <c r="BQ194" i="3"/>
  <c r="BQ100" i="3"/>
  <c r="BQ294" i="3"/>
  <c r="BQ208" i="3"/>
  <c r="BQ152" i="3"/>
  <c r="BQ364" i="3"/>
  <c r="BQ270" i="3"/>
  <c r="BQ106" i="3"/>
  <c r="BQ46" i="3"/>
  <c r="BQ122" i="3"/>
  <c r="BQ28" i="3"/>
  <c r="BQ328" i="3"/>
  <c r="BQ250" i="3"/>
  <c r="BQ166" i="3"/>
  <c r="BQ362" i="3"/>
  <c r="BQ266" i="3"/>
  <c r="BQ172" i="3"/>
  <c r="BQ88" i="3"/>
  <c r="BQ10" i="3"/>
  <c r="BQ22" i="3"/>
  <c r="BQ170" i="3"/>
  <c r="BQ310" i="3"/>
  <c r="BQ134" i="3"/>
  <c r="BQ50" i="3"/>
  <c r="BQ358" i="3"/>
  <c r="BQ260" i="3"/>
  <c r="BQ94" i="3"/>
  <c r="BQ320" i="3"/>
  <c r="BQ262" i="3"/>
  <c r="BQ86" i="3"/>
  <c r="BQ268" i="3"/>
  <c r="BQ82" i="3"/>
  <c r="BQ18" i="3"/>
  <c r="BQ322" i="3"/>
  <c r="BQ254" i="3"/>
  <c r="BQ186" i="3"/>
  <c r="BQ130" i="3"/>
  <c r="BQ62" i="3"/>
  <c r="BQ256" i="3"/>
  <c r="BQ64" i="3"/>
  <c r="BQ354" i="3"/>
  <c r="BQ244" i="3"/>
  <c r="BQ162" i="3"/>
  <c r="BQ78" i="3"/>
  <c r="BQ366" i="3"/>
  <c r="BQ272" i="3"/>
  <c r="BQ190" i="3"/>
  <c r="BQ16" i="3"/>
  <c r="BQ306" i="3"/>
  <c r="BQ222" i="3"/>
  <c r="BQ140" i="3"/>
  <c r="BQ58" i="3"/>
  <c r="BQ332" i="3"/>
  <c r="BQ74" i="3"/>
  <c r="BQ76" i="3"/>
  <c r="BQ284" i="3"/>
  <c r="BQ202" i="3"/>
  <c r="BQ118" i="3"/>
  <c r="BQ316" i="3"/>
  <c r="BQ232" i="3"/>
  <c r="BQ150" i="3"/>
  <c r="BQ68" i="3"/>
  <c r="BQ318" i="3"/>
  <c r="BQ154" i="3"/>
  <c r="BQ70" i="3"/>
  <c r="BQ6" i="3"/>
  <c r="BQ8" i="3"/>
  <c r="BP350" i="3"/>
  <c r="BP8" i="3"/>
  <c r="BP158" i="3"/>
  <c r="BP296" i="3"/>
  <c r="BP138" i="3"/>
  <c r="BP226" i="3"/>
  <c r="BP352" i="3"/>
  <c r="BP104" i="3"/>
  <c r="BP82" i="3"/>
  <c r="BP18" i="3"/>
  <c r="BP344" i="3"/>
  <c r="AJ288" i="3"/>
  <c r="BP288" i="3"/>
  <c r="BP208" i="3"/>
  <c r="BP152" i="3"/>
  <c r="AJ96" i="3"/>
  <c r="BP96" i="3"/>
  <c r="AJ24" i="3"/>
  <c r="BP24" i="3"/>
  <c r="BP364" i="3"/>
  <c r="BP270" i="3"/>
  <c r="BP188" i="3"/>
  <c r="BP106" i="3"/>
  <c r="BP46" i="3"/>
  <c r="AJ300" i="3"/>
  <c r="BP300" i="3"/>
  <c r="AJ216" i="3"/>
  <c r="BP216" i="3"/>
  <c r="BP122" i="3"/>
  <c r="BP28" i="3"/>
  <c r="BP328" i="3"/>
  <c r="BP250" i="3"/>
  <c r="BP166" i="3"/>
  <c r="AJ84" i="3"/>
  <c r="BP84" i="3"/>
  <c r="BP362" i="3"/>
  <c r="BP266" i="3"/>
  <c r="BP172" i="3"/>
  <c r="BP88" i="3"/>
  <c r="BP22" i="3"/>
  <c r="BP170" i="3"/>
  <c r="BP310" i="3"/>
  <c r="AJ228" i="3"/>
  <c r="BP228" i="3"/>
  <c r="BP134" i="3"/>
  <c r="BP50" i="3"/>
  <c r="BP358" i="3"/>
  <c r="BP260" i="3"/>
  <c r="BP176" i="3"/>
  <c r="BP94" i="3"/>
  <c r="BP320" i="3"/>
  <c r="AJ360" i="3"/>
  <c r="BP360" i="3"/>
  <c r="BP262" i="3"/>
  <c r="AJ180" i="3"/>
  <c r="BP180" i="3"/>
  <c r="BP86" i="3"/>
  <c r="BP268" i="3"/>
  <c r="AJ2" i="3"/>
  <c r="BP90" i="3"/>
  <c r="AJ240" i="3"/>
  <c r="BP240" i="3"/>
  <c r="BP326" i="3"/>
  <c r="BP220" i="3"/>
  <c r="BP274" i="3"/>
  <c r="BP322" i="3"/>
  <c r="BP186" i="3"/>
  <c r="BP256" i="3"/>
  <c r="BP200" i="3"/>
  <c r="AJ144" i="3"/>
  <c r="BP144" i="3"/>
  <c r="BP64" i="3"/>
  <c r="BP354" i="3"/>
  <c r="AJ348" i="3"/>
  <c r="BP348" i="3"/>
  <c r="BP244" i="3"/>
  <c r="BP162" i="3"/>
  <c r="BP78" i="3"/>
  <c r="BP366" i="3"/>
  <c r="BP272" i="3"/>
  <c r="BP190" i="3"/>
  <c r="AJ108" i="3"/>
  <c r="BP108" i="3"/>
  <c r="BP16" i="3"/>
  <c r="BP306" i="3"/>
  <c r="BP222" i="3"/>
  <c r="BP140" i="3"/>
  <c r="BP58" i="3"/>
  <c r="BP332" i="3"/>
  <c r="AJ252" i="3"/>
  <c r="BP252" i="3"/>
  <c r="AJ168" i="3"/>
  <c r="BP168" i="3"/>
  <c r="BP74" i="3"/>
  <c r="BP76" i="3"/>
  <c r="BP284" i="3"/>
  <c r="BP202" i="3"/>
  <c r="BP118" i="3"/>
  <c r="AJ36" i="3"/>
  <c r="BP36" i="3"/>
  <c r="BP316" i="3"/>
  <c r="BP232" i="3"/>
  <c r="BP150" i="3"/>
  <c r="BP68" i="3"/>
  <c r="AJ264" i="3"/>
  <c r="BP264" i="3"/>
  <c r="BP318" i="3"/>
  <c r="BP236" i="3"/>
  <c r="BP154" i="3"/>
  <c r="BP70" i="3"/>
  <c r="BP212" i="3"/>
  <c r="BP282" i="3"/>
  <c r="BP160" i="3"/>
  <c r="AJ48" i="3"/>
  <c r="BP48" i="3"/>
  <c r="BP298" i="3"/>
  <c r="BP214" i="3"/>
  <c r="AJ132" i="3"/>
  <c r="BP132" i="3"/>
  <c r="BP314" i="3"/>
  <c r="BP330" i="3"/>
  <c r="BP206" i="3"/>
  <c r="BP254" i="3"/>
  <c r="BP130" i="3"/>
  <c r="BP62" i="3"/>
  <c r="AJ372" i="3"/>
  <c r="BP372" i="3"/>
  <c r="AJ336" i="3"/>
  <c r="BP336" i="3"/>
  <c r="BP370" i="3"/>
  <c r="BP302" i="3"/>
  <c r="BP234" i="3"/>
  <c r="BP178" i="3"/>
  <c r="BP110" i="3"/>
  <c r="BP42" i="3"/>
  <c r="BP340" i="3"/>
  <c r="BP304" i="3"/>
  <c r="BP248" i="3"/>
  <c r="AJ192" i="3"/>
  <c r="BP192" i="3"/>
  <c r="BP112" i="3"/>
  <c r="BP56" i="3"/>
  <c r="BP346" i="3"/>
  <c r="AJ324" i="3"/>
  <c r="BP324" i="3"/>
  <c r="BP230" i="3"/>
  <c r="BP146" i="3"/>
  <c r="BP52" i="3"/>
  <c r="BP338" i="3"/>
  <c r="BP246" i="3"/>
  <c r="BP164" i="3"/>
  <c r="BP80" i="3"/>
  <c r="BP290" i="3"/>
  <c r="BP196" i="3"/>
  <c r="BP114" i="3"/>
  <c r="BP30" i="3"/>
  <c r="BP308" i="3"/>
  <c r="BP224" i="3"/>
  <c r="BP142" i="3"/>
  <c r="AJ60" i="3"/>
  <c r="BP60" i="3"/>
  <c r="BP342" i="3"/>
  <c r="BP356" i="3"/>
  <c r="BP258" i="3"/>
  <c r="BP174" i="3"/>
  <c r="BP92" i="3"/>
  <c r="BP14" i="3"/>
  <c r="AJ312" i="3"/>
  <c r="BP312" i="3"/>
  <c r="BP218" i="3"/>
  <c r="BP124" i="3"/>
  <c r="BP40" i="3"/>
  <c r="BP184" i="3"/>
  <c r="BP292" i="3"/>
  <c r="BP210" i="3"/>
  <c r="BP126" i="3"/>
  <c r="BP44" i="3"/>
  <c r="AJ156" i="3"/>
  <c r="BP156" i="3"/>
  <c r="BP6" i="3"/>
  <c r="BP34" i="3"/>
  <c r="BP38" i="3"/>
  <c r="BP136" i="3"/>
  <c r="BP54" i="3"/>
  <c r="BP368" i="3"/>
  <c r="AJ276" i="3"/>
  <c r="BP276" i="3"/>
  <c r="BP182" i="3"/>
  <c r="BP98" i="3"/>
  <c r="BP20" i="3"/>
  <c r="BP280" i="3"/>
  <c r="BP198" i="3"/>
  <c r="BP116" i="3"/>
  <c r="BP32" i="3"/>
  <c r="BP238" i="3"/>
  <c r="BP334" i="3"/>
  <c r="BP242" i="3"/>
  <c r="BP148" i="3"/>
  <c r="BP66" i="3"/>
  <c r="BP102" i="3"/>
  <c r="BP286" i="3"/>
  <c r="AJ204" i="3"/>
  <c r="BP204" i="3"/>
  <c r="AJ120" i="3"/>
  <c r="BP120" i="3"/>
  <c r="BP26" i="3"/>
  <c r="BP128" i="3"/>
  <c r="BP278" i="3"/>
  <c r="BP194" i="3"/>
  <c r="BP100" i="3"/>
  <c r="BP294" i="3"/>
  <c r="AJ72" i="3"/>
  <c r="BP72" i="3"/>
  <c r="BP10" i="3"/>
  <c r="BP4" i="3"/>
  <c r="AJ350" i="3"/>
  <c r="AJ282" i="3"/>
  <c r="AJ226" i="3"/>
  <c r="AJ352" i="3"/>
  <c r="AJ296" i="3"/>
  <c r="AJ158" i="3"/>
  <c r="AJ160" i="3"/>
  <c r="AJ314" i="3"/>
  <c r="AJ136" i="3"/>
  <c r="AJ368" i="3"/>
  <c r="AJ20" i="3"/>
  <c r="AJ116" i="3"/>
  <c r="AJ238" i="3"/>
  <c r="AJ242" i="3"/>
  <c r="AJ66" i="3"/>
  <c r="AJ102" i="3"/>
  <c r="AJ286" i="3"/>
  <c r="AJ274" i="3"/>
  <c r="AJ206" i="3"/>
  <c r="AJ18" i="3"/>
  <c r="AJ344" i="3"/>
  <c r="AJ364" i="3"/>
  <c r="AJ270" i="3"/>
  <c r="AJ188" i="3"/>
  <c r="AJ106" i="3"/>
  <c r="AJ46" i="3"/>
  <c r="AJ28" i="3"/>
  <c r="AJ328" i="3"/>
  <c r="AJ250" i="3"/>
  <c r="AJ166" i="3"/>
  <c r="AJ362" i="3"/>
  <c r="AJ266" i="3"/>
  <c r="AJ172" i="3"/>
  <c r="AJ88" i="3"/>
  <c r="AJ22" i="3"/>
  <c r="AJ170" i="3"/>
  <c r="AJ310" i="3"/>
  <c r="AJ134" i="3"/>
  <c r="AJ50" i="3"/>
  <c r="AJ358" i="3"/>
  <c r="AJ260" i="3"/>
  <c r="AJ176" i="3"/>
  <c r="AJ94" i="3"/>
  <c r="AJ320" i="3"/>
  <c r="AJ262" i="3"/>
  <c r="AJ86" i="3"/>
  <c r="AJ268" i="3"/>
  <c r="AJ8" i="3"/>
  <c r="AJ90" i="3"/>
  <c r="AJ104" i="3"/>
  <c r="AJ326" i="3"/>
  <c r="AJ214" i="3"/>
  <c r="AJ38" i="3"/>
  <c r="AJ220" i="3"/>
  <c r="AJ54" i="3"/>
  <c r="AJ182" i="3"/>
  <c r="AJ98" i="3"/>
  <c r="AJ198" i="3"/>
  <c r="AJ148" i="3"/>
  <c r="AJ128" i="3"/>
  <c r="AJ100" i="3"/>
  <c r="AJ330" i="3"/>
  <c r="AJ138" i="3"/>
  <c r="AJ82" i="3"/>
  <c r="AJ322" i="3"/>
  <c r="AJ130" i="3"/>
  <c r="AJ64" i="3"/>
  <c r="AJ354" i="3"/>
  <c r="AJ244" i="3"/>
  <c r="AJ16" i="3"/>
  <c r="AJ306" i="3"/>
  <c r="AJ222" i="3"/>
  <c r="AJ140" i="3"/>
  <c r="AJ58" i="3"/>
  <c r="AJ332" i="3"/>
  <c r="AJ74" i="3"/>
  <c r="AJ76" i="3"/>
  <c r="AJ284" i="3"/>
  <c r="AJ202" i="3"/>
  <c r="AJ118" i="3"/>
  <c r="AJ316" i="3"/>
  <c r="AJ232" i="3"/>
  <c r="AJ150" i="3"/>
  <c r="AJ68" i="3"/>
  <c r="AJ318" i="3"/>
  <c r="AJ236" i="3"/>
  <c r="AJ154" i="3"/>
  <c r="AJ70" i="3"/>
  <c r="AJ212" i="3"/>
  <c r="AJ10" i="3"/>
  <c r="AJ34" i="3"/>
  <c r="AJ298" i="3"/>
  <c r="AJ280" i="3"/>
  <c r="AJ32" i="3"/>
  <c r="AJ334" i="3"/>
  <c r="AJ26" i="3"/>
  <c r="AJ278" i="3"/>
  <c r="AJ194" i="3"/>
  <c r="AJ294" i="3"/>
  <c r="AJ208" i="3"/>
  <c r="AJ152" i="3"/>
  <c r="AJ122" i="3"/>
  <c r="AJ254" i="3"/>
  <c r="AJ186" i="3"/>
  <c r="AJ62" i="3"/>
  <c r="AJ256" i="3"/>
  <c r="AJ200" i="3"/>
  <c r="AJ162" i="3"/>
  <c r="AJ78" i="3"/>
  <c r="AJ366" i="3"/>
  <c r="AJ272" i="3"/>
  <c r="AJ190" i="3"/>
  <c r="AJ370" i="3"/>
  <c r="AJ302" i="3"/>
  <c r="AJ234" i="3"/>
  <c r="AJ178" i="3"/>
  <c r="AJ110" i="3"/>
  <c r="AJ42" i="3"/>
  <c r="AJ340" i="3"/>
  <c r="AJ304" i="3"/>
  <c r="AJ248" i="3"/>
  <c r="AJ112" i="3"/>
  <c r="AJ56" i="3"/>
  <c r="AJ346" i="3"/>
  <c r="AJ230" i="3"/>
  <c r="AJ146" i="3"/>
  <c r="AJ52" i="3"/>
  <c r="AJ338" i="3"/>
  <c r="AJ246" i="3"/>
  <c r="AJ164" i="3"/>
  <c r="AJ80" i="3"/>
  <c r="AJ290" i="3"/>
  <c r="AJ196" i="3"/>
  <c r="AJ114" i="3"/>
  <c r="AJ30" i="3"/>
  <c r="AJ308" i="3"/>
  <c r="AJ224" i="3"/>
  <c r="AJ142" i="3"/>
  <c r="AJ342" i="3"/>
  <c r="AJ356" i="3"/>
  <c r="AJ258" i="3"/>
  <c r="AJ174" i="3"/>
  <c r="AJ92" i="3"/>
  <c r="AJ14" i="3"/>
  <c r="AJ218" i="3"/>
  <c r="AJ124" i="3"/>
  <c r="AJ40" i="3"/>
  <c r="AJ184" i="3"/>
  <c r="AJ292" i="3"/>
  <c r="AJ210" i="3"/>
  <c r="AJ126" i="3"/>
  <c r="AJ44" i="3"/>
  <c r="AJ6" i="3"/>
  <c r="AJ4" i="3"/>
  <c r="U86" i="3"/>
  <c r="U110" i="3"/>
  <c r="U158" i="3"/>
  <c r="U278" i="3"/>
  <c r="U38" i="3"/>
  <c r="U134" i="3"/>
  <c r="U218" i="3"/>
  <c r="U194" i="3"/>
  <c r="U146" i="3"/>
  <c r="U362" i="3"/>
  <c r="U98" i="3"/>
  <c r="U62" i="3"/>
  <c r="U26" i="3"/>
  <c r="U266" i="3"/>
  <c r="U50" i="3"/>
  <c r="U2" i="3"/>
  <c r="K2" i="4" s="1" a="1"/>
  <c r="K2" i="4" s="1"/>
  <c r="U14" i="3"/>
  <c r="U122" i="3"/>
  <c r="U350" i="3"/>
  <c r="U314" i="3"/>
  <c r="U326" i="3"/>
  <c r="U338" i="3"/>
  <c r="U302" i="3"/>
  <c r="U170" i="3"/>
  <c r="U230" i="3"/>
  <c r="U290" i="3"/>
  <c r="U254" i="3"/>
  <c r="U74" i="3"/>
  <c r="U182" i="3"/>
  <c r="U242" i="3"/>
  <c r="R42" i="3"/>
  <c r="R178" i="3"/>
  <c r="R302" i="3"/>
  <c r="R304" i="3"/>
  <c r="R192" i="3"/>
  <c r="R56" i="3"/>
  <c r="R324" i="3"/>
  <c r="R292" i="3"/>
  <c r="R206" i="3"/>
  <c r="R344" i="3"/>
  <c r="R208" i="3"/>
  <c r="R96" i="3"/>
  <c r="R364" i="3"/>
  <c r="R188" i="3"/>
  <c r="R46" i="3"/>
  <c r="R216" i="3"/>
  <c r="R28" i="3"/>
  <c r="R250" i="3"/>
  <c r="R84" i="3"/>
  <c r="R266" i="3"/>
  <c r="R88" i="3"/>
  <c r="R170" i="3"/>
  <c r="R228" i="3"/>
  <c r="R50" i="3"/>
  <c r="R260" i="3"/>
  <c r="I20" i="4" s="1" a="1"/>
  <c r="I20" i="4" s="1"/>
  <c r="R94" i="3"/>
  <c r="R360" i="3"/>
  <c r="R180" i="3"/>
  <c r="R268" i="3"/>
  <c r="R330" i="3"/>
  <c r="R82" i="3"/>
  <c r="R322" i="3"/>
  <c r="R186" i="3"/>
  <c r="R62" i="3"/>
  <c r="R336" i="3"/>
  <c r="R200" i="3"/>
  <c r="R64" i="3"/>
  <c r="R348" i="3"/>
  <c r="R162" i="3"/>
  <c r="R366" i="3"/>
  <c r="R190" i="3"/>
  <c r="R16" i="3"/>
  <c r="R222" i="3"/>
  <c r="R58" i="3"/>
  <c r="R252" i="3"/>
  <c r="R74" i="3"/>
  <c r="R76" i="3"/>
  <c r="R202" i="3"/>
  <c r="R36" i="3"/>
  <c r="R232" i="3"/>
  <c r="R68" i="3"/>
  <c r="R318" i="3"/>
  <c r="R154" i="3"/>
  <c r="R212" i="3"/>
  <c r="R338" i="3"/>
  <c r="R30" i="3"/>
  <c r="R356" i="3"/>
  <c r="R174" i="3"/>
  <c r="R156" i="3"/>
  <c r="R196" i="3"/>
  <c r="R126" i="3"/>
  <c r="R282" i="3"/>
  <c r="R158" i="3"/>
  <c r="R34" i="3"/>
  <c r="R296" i="3"/>
  <c r="R160" i="3"/>
  <c r="R48" i="3"/>
  <c r="R298" i="3"/>
  <c r="R132" i="3"/>
  <c r="R314" i="3"/>
  <c r="R136" i="3"/>
  <c r="R368" i="3"/>
  <c r="R182" i="3"/>
  <c r="R20" i="3"/>
  <c r="R198" i="3"/>
  <c r="R32" i="3"/>
  <c r="R334" i="3"/>
  <c r="R148" i="3"/>
  <c r="R102" i="3"/>
  <c r="R204" i="3"/>
  <c r="R26" i="3"/>
  <c r="R278" i="3"/>
  <c r="R100" i="3"/>
  <c r="R72" i="3"/>
  <c r="R146" i="3"/>
  <c r="R224" i="3"/>
  <c r="R14" i="3"/>
  <c r="R274" i="3"/>
  <c r="R138" i="3"/>
  <c r="R18" i="3"/>
  <c r="R6" i="3"/>
  <c r="R288" i="3"/>
  <c r="R152" i="3"/>
  <c r="R24" i="3"/>
  <c r="R270" i="3"/>
  <c r="R106" i="3"/>
  <c r="R300" i="3"/>
  <c r="R122" i="3"/>
  <c r="R328" i="3"/>
  <c r="R166" i="3"/>
  <c r="R362" i="3"/>
  <c r="R172" i="3"/>
  <c r="R22" i="3"/>
  <c r="R310" i="3"/>
  <c r="R134" i="3"/>
  <c r="R358" i="3"/>
  <c r="R176" i="3"/>
  <c r="R320" i="3"/>
  <c r="R262" i="3"/>
  <c r="R86" i="3"/>
  <c r="R8" i="3"/>
  <c r="R164" i="3"/>
  <c r="R40" i="3"/>
  <c r="R130" i="3"/>
  <c r="R372" i="3"/>
  <c r="R256" i="3"/>
  <c r="R144" i="3"/>
  <c r="R354" i="3"/>
  <c r="R244" i="3"/>
  <c r="R78" i="3"/>
  <c r="R272" i="3"/>
  <c r="R108" i="3"/>
  <c r="R306" i="3"/>
  <c r="R140" i="3"/>
  <c r="R332" i="3"/>
  <c r="R168" i="3"/>
  <c r="R284" i="3"/>
  <c r="R118" i="3"/>
  <c r="R316" i="3"/>
  <c r="R150" i="3"/>
  <c r="R264" i="3"/>
  <c r="R236" i="3"/>
  <c r="R70" i="3"/>
  <c r="R10" i="3"/>
  <c r="R60" i="3"/>
  <c r="R218" i="3"/>
  <c r="R370" i="3"/>
  <c r="R110" i="3"/>
  <c r="R340" i="3"/>
  <c r="R248" i="3"/>
  <c r="R112" i="3"/>
  <c r="R346" i="3"/>
  <c r="R230" i="3"/>
  <c r="R52" i="3"/>
  <c r="R246" i="3"/>
  <c r="R80" i="3"/>
  <c r="R290" i="3"/>
  <c r="R114" i="3"/>
  <c r="R308" i="3"/>
  <c r="R142" i="3"/>
  <c r="R342" i="3"/>
  <c r="R258" i="3"/>
  <c r="R92" i="3"/>
  <c r="R312" i="3"/>
  <c r="R124" i="3"/>
  <c r="R184" i="3"/>
  <c r="R210" i="3"/>
  <c r="R44" i="3"/>
  <c r="R12" i="3"/>
  <c r="R254" i="3"/>
  <c r="R234" i="3"/>
  <c r="R350" i="3"/>
  <c r="R226" i="3"/>
  <c r="R90" i="3"/>
  <c r="R352" i="3"/>
  <c r="R240" i="3"/>
  <c r="R104" i="3"/>
  <c r="R326" i="3"/>
  <c r="R214" i="3"/>
  <c r="R38" i="3"/>
  <c r="R220" i="3"/>
  <c r="R54" i="3"/>
  <c r="R276" i="3"/>
  <c r="R98" i="3"/>
  <c r="R280" i="3"/>
  <c r="R116" i="3"/>
  <c r="R238" i="3"/>
  <c r="R242" i="3"/>
  <c r="R66" i="3"/>
  <c r="R286" i="3"/>
  <c r="R120" i="3"/>
  <c r="R128" i="3"/>
  <c r="R194" i="3"/>
  <c r="R294" i="3"/>
  <c r="R4" i="3"/>
  <c r="I26" i="4" l="1" a="1"/>
  <c r="I26" i="4" s="1"/>
  <c r="I14" i="4" a="1"/>
  <c r="I14" i="4" s="1"/>
  <c r="I8" i="4" a="1"/>
  <c r="I8" i="4" s="1"/>
  <c r="S358" i="3"/>
  <c r="I2" i="4" a="1"/>
  <c r="I2" i="4" s="1"/>
  <c r="CO2" i="3"/>
  <c r="CJ2" i="3"/>
  <c r="CJ156" i="3"/>
  <c r="CL156" i="3"/>
  <c r="CM156" i="3"/>
  <c r="CO156" i="3"/>
  <c r="CN156" i="3"/>
  <c r="CK156" i="3"/>
  <c r="CK254" i="3"/>
  <c r="CM254" i="3"/>
  <c r="CN254" i="3"/>
  <c r="CJ254" i="3"/>
  <c r="CL254" i="3"/>
  <c r="CO254" i="3"/>
  <c r="CM334" i="3"/>
  <c r="CN334" i="3"/>
  <c r="CJ334" i="3"/>
  <c r="CK334" i="3"/>
  <c r="CL334" i="3"/>
  <c r="CO334" i="3"/>
  <c r="CK182" i="3"/>
  <c r="CL182" i="3"/>
  <c r="CN182" i="3"/>
  <c r="CO182" i="3"/>
  <c r="CM182" i="3"/>
  <c r="CJ182" i="3"/>
  <c r="CK6" i="3"/>
  <c r="CL6" i="3"/>
  <c r="CN6" i="3"/>
  <c r="CO6" i="3"/>
  <c r="CJ6" i="3"/>
  <c r="CM6" i="3"/>
  <c r="CM40" i="3"/>
  <c r="CN40" i="3"/>
  <c r="CK40" i="3"/>
  <c r="CO40" i="3"/>
  <c r="CL40" i="3"/>
  <c r="CJ40" i="3"/>
  <c r="CM258" i="3"/>
  <c r="CO258" i="3"/>
  <c r="CJ258" i="3"/>
  <c r="CL258" i="3"/>
  <c r="CK258" i="3"/>
  <c r="CN258" i="3"/>
  <c r="CK30" i="3"/>
  <c r="CL30" i="3"/>
  <c r="CN30" i="3"/>
  <c r="CO30" i="3"/>
  <c r="CJ30" i="3"/>
  <c r="CM30" i="3"/>
  <c r="CJ52" i="3"/>
  <c r="CL52" i="3"/>
  <c r="CM52" i="3"/>
  <c r="CO52" i="3"/>
  <c r="CK52" i="3"/>
  <c r="CN52" i="3"/>
  <c r="CM192" i="3"/>
  <c r="CN192" i="3"/>
  <c r="CK192" i="3"/>
  <c r="CL192" i="3"/>
  <c r="CJ192" i="3"/>
  <c r="CO192" i="3"/>
  <c r="CM234" i="3"/>
  <c r="CO234" i="3"/>
  <c r="CJ234" i="3"/>
  <c r="CL234" i="3"/>
  <c r="CN234" i="3"/>
  <c r="CK234" i="3"/>
  <c r="CO130" i="3"/>
  <c r="CJ130" i="3"/>
  <c r="CK130" i="3"/>
  <c r="CM130" i="3"/>
  <c r="CL130" i="3"/>
  <c r="CN130" i="3"/>
  <c r="CJ298" i="3"/>
  <c r="CL298" i="3"/>
  <c r="CK298" i="3"/>
  <c r="CM298" i="3"/>
  <c r="CN298" i="3"/>
  <c r="CO298" i="3"/>
  <c r="CO236" i="3"/>
  <c r="CK236" i="3"/>
  <c r="CL236" i="3"/>
  <c r="CN236" i="3"/>
  <c r="CJ236" i="3"/>
  <c r="CM236" i="3"/>
  <c r="CJ36" i="3"/>
  <c r="CL36" i="3"/>
  <c r="CM36" i="3"/>
  <c r="CO36" i="3"/>
  <c r="CK36" i="3"/>
  <c r="CN36" i="3"/>
  <c r="CM16" i="3"/>
  <c r="CN16" i="3"/>
  <c r="CK16" i="3"/>
  <c r="CJ16" i="3"/>
  <c r="CL16" i="3"/>
  <c r="CO16" i="3"/>
  <c r="CO244" i="3"/>
  <c r="CK244" i="3"/>
  <c r="CL244" i="3"/>
  <c r="CN244" i="3"/>
  <c r="CJ244" i="3"/>
  <c r="CM244" i="3"/>
  <c r="CK256" i="3"/>
  <c r="CM256" i="3"/>
  <c r="CO256" i="3"/>
  <c r="CJ256" i="3"/>
  <c r="CL256" i="3"/>
  <c r="CN256" i="3"/>
  <c r="CO90" i="3"/>
  <c r="CJ90" i="3"/>
  <c r="CK90" i="3"/>
  <c r="CM90" i="3"/>
  <c r="CN90" i="3"/>
  <c r="CL90" i="3"/>
  <c r="CJ228" i="3"/>
  <c r="CL228" i="3"/>
  <c r="CM228" i="3"/>
  <c r="CO228" i="3"/>
  <c r="CN228" i="3"/>
  <c r="CK228" i="3"/>
  <c r="CL362" i="3"/>
  <c r="CJ362" i="3"/>
  <c r="CK362" i="3"/>
  <c r="CM362" i="3"/>
  <c r="CN362" i="3"/>
  <c r="CO362" i="3"/>
  <c r="CN216" i="3"/>
  <c r="CK216" i="3"/>
  <c r="CJ216" i="3"/>
  <c r="CM216" i="3"/>
  <c r="CL216" i="3"/>
  <c r="CO216" i="3"/>
  <c r="CK364" i="3"/>
  <c r="CN364" i="3"/>
  <c r="CM364" i="3"/>
  <c r="CO364" i="3"/>
  <c r="CJ364" i="3"/>
  <c r="CL364" i="3"/>
  <c r="CO296" i="3"/>
  <c r="CJ296" i="3"/>
  <c r="CN296" i="3"/>
  <c r="CK296" i="3"/>
  <c r="CL296" i="3"/>
  <c r="CM296" i="3"/>
  <c r="CK2" i="3"/>
  <c r="CN2" i="3"/>
  <c r="CM2" i="3"/>
  <c r="CL2" i="3"/>
  <c r="CK238" i="3"/>
  <c r="CM238" i="3"/>
  <c r="CN238" i="3"/>
  <c r="CJ238" i="3"/>
  <c r="CL238" i="3"/>
  <c r="CO238" i="3"/>
  <c r="CO146" i="3"/>
  <c r="CJ146" i="3"/>
  <c r="CK146" i="3"/>
  <c r="CM146" i="3"/>
  <c r="CN146" i="3"/>
  <c r="CL146" i="3"/>
  <c r="CJ108" i="3"/>
  <c r="CL108" i="3"/>
  <c r="CM108" i="3"/>
  <c r="CO108" i="3"/>
  <c r="CN108" i="3"/>
  <c r="CK108" i="3"/>
  <c r="CM24" i="3"/>
  <c r="CN24" i="3"/>
  <c r="CK24" i="3"/>
  <c r="CJ24" i="3"/>
  <c r="CL24" i="3"/>
  <c r="CO24" i="3"/>
  <c r="CJ100" i="3"/>
  <c r="CL100" i="3"/>
  <c r="CM100" i="3"/>
  <c r="CO100" i="3"/>
  <c r="CK100" i="3"/>
  <c r="CN100" i="3"/>
  <c r="CM32" i="3"/>
  <c r="CN32" i="3"/>
  <c r="CK32" i="3"/>
  <c r="CJ32" i="3"/>
  <c r="CO32" i="3"/>
  <c r="CL32" i="3"/>
  <c r="CJ218" i="3"/>
  <c r="CK218" i="3"/>
  <c r="CM218" i="3"/>
  <c r="CL218" i="3"/>
  <c r="CN218" i="3"/>
  <c r="CO218" i="3"/>
  <c r="CM342" i="3"/>
  <c r="CN342" i="3"/>
  <c r="CJ342" i="3"/>
  <c r="CK342" i="3"/>
  <c r="CL342" i="3"/>
  <c r="CO342" i="3"/>
  <c r="CJ196" i="3"/>
  <c r="CL196" i="3"/>
  <c r="CM196" i="3"/>
  <c r="CO196" i="3"/>
  <c r="CN196" i="3"/>
  <c r="CK196" i="3"/>
  <c r="CL230" i="3"/>
  <c r="CN230" i="3"/>
  <c r="CO230" i="3"/>
  <c r="CJ230" i="3"/>
  <c r="CM230" i="3"/>
  <c r="CK230" i="3"/>
  <c r="CK248" i="3"/>
  <c r="CM248" i="3"/>
  <c r="CO248" i="3"/>
  <c r="CJ248" i="3"/>
  <c r="CN248" i="3"/>
  <c r="CL248" i="3"/>
  <c r="CL370" i="3"/>
  <c r="CJ370" i="3"/>
  <c r="CK370" i="3"/>
  <c r="CM370" i="3"/>
  <c r="CN370" i="3"/>
  <c r="CO370" i="3"/>
  <c r="CL206" i="3"/>
  <c r="CN206" i="3"/>
  <c r="CO206" i="3"/>
  <c r="CK206" i="3"/>
  <c r="CJ206" i="3"/>
  <c r="CM206" i="3"/>
  <c r="CK264" i="3"/>
  <c r="CM264" i="3"/>
  <c r="CO264" i="3"/>
  <c r="CJ264" i="3"/>
  <c r="CL264" i="3"/>
  <c r="CN264" i="3"/>
  <c r="CK118" i="3"/>
  <c r="CL118" i="3"/>
  <c r="CN118" i="3"/>
  <c r="CO118" i="3"/>
  <c r="CM118" i="3"/>
  <c r="CJ118" i="3"/>
  <c r="CJ322" i="3"/>
  <c r="CL322" i="3"/>
  <c r="CN322" i="3"/>
  <c r="CO322" i="3"/>
  <c r="CK322" i="3"/>
  <c r="CM322" i="3"/>
  <c r="CO268" i="3"/>
  <c r="CK268" i="3"/>
  <c r="CL268" i="3"/>
  <c r="CN268" i="3"/>
  <c r="CJ268" i="3"/>
  <c r="CM268" i="3"/>
  <c r="CK94" i="3"/>
  <c r="CL94" i="3"/>
  <c r="CN94" i="3"/>
  <c r="CO94" i="3"/>
  <c r="CM94" i="3"/>
  <c r="CJ94" i="3"/>
  <c r="CM310" i="3"/>
  <c r="CN310" i="3"/>
  <c r="CK310" i="3"/>
  <c r="CL310" i="3"/>
  <c r="CO310" i="3"/>
  <c r="CJ310" i="3"/>
  <c r="CK300" i="3"/>
  <c r="CL300" i="3"/>
  <c r="CN300" i="3"/>
  <c r="CJ300" i="3"/>
  <c r="CM300" i="3"/>
  <c r="CO300" i="3"/>
  <c r="CO18" i="3"/>
  <c r="CJ18" i="3"/>
  <c r="CK18" i="3"/>
  <c r="CM18" i="3"/>
  <c r="CN18" i="3"/>
  <c r="CL18" i="3"/>
  <c r="CM8" i="3"/>
  <c r="CN8" i="3"/>
  <c r="CK8" i="3"/>
  <c r="CJ8" i="3"/>
  <c r="CL8" i="3"/>
  <c r="CO8" i="3"/>
  <c r="CK276" i="3"/>
  <c r="CL276" i="3"/>
  <c r="CN276" i="3"/>
  <c r="CO276" i="3"/>
  <c r="CJ276" i="3"/>
  <c r="CM276" i="3"/>
  <c r="CM302" i="3"/>
  <c r="CN302" i="3"/>
  <c r="CJ302" i="3"/>
  <c r="CK302" i="3"/>
  <c r="CL302" i="3"/>
  <c r="CO302" i="3"/>
  <c r="CK348" i="3"/>
  <c r="CL348" i="3"/>
  <c r="CN348" i="3"/>
  <c r="CM348" i="3"/>
  <c r="CO348" i="3"/>
  <c r="CJ348" i="3"/>
  <c r="CO194" i="3"/>
  <c r="CJ194" i="3"/>
  <c r="CK194" i="3"/>
  <c r="CM194" i="3"/>
  <c r="CL194" i="3"/>
  <c r="CN194" i="3"/>
  <c r="CK286" i="3"/>
  <c r="CM286" i="3"/>
  <c r="CN286" i="3"/>
  <c r="CJ286" i="3"/>
  <c r="CL286" i="3"/>
  <c r="CO286" i="3"/>
  <c r="CJ116" i="3"/>
  <c r="CL116" i="3"/>
  <c r="CM116" i="3"/>
  <c r="CO116" i="3"/>
  <c r="CK116" i="3"/>
  <c r="CN116" i="3"/>
  <c r="CO368" i="3"/>
  <c r="CJ368" i="3"/>
  <c r="CL368" i="3"/>
  <c r="CM368" i="3"/>
  <c r="CN368" i="3"/>
  <c r="CK368" i="3"/>
  <c r="CJ44" i="3"/>
  <c r="CL44" i="3"/>
  <c r="CM44" i="3"/>
  <c r="CO44" i="3"/>
  <c r="CK44" i="3"/>
  <c r="CN44" i="3"/>
  <c r="CO312" i="3"/>
  <c r="CJ312" i="3"/>
  <c r="CK312" i="3"/>
  <c r="CL312" i="3"/>
  <c r="CM312" i="3"/>
  <c r="CN312" i="3"/>
  <c r="CJ60" i="3"/>
  <c r="CL60" i="3"/>
  <c r="CM60" i="3"/>
  <c r="CO60" i="3"/>
  <c r="CK60" i="3"/>
  <c r="CN60" i="3"/>
  <c r="CO290" i="3"/>
  <c r="CJ290" i="3"/>
  <c r="CL290" i="3"/>
  <c r="CK290" i="3"/>
  <c r="CM290" i="3"/>
  <c r="CN290" i="3"/>
  <c r="CK324" i="3"/>
  <c r="CL324" i="3"/>
  <c r="CN324" i="3"/>
  <c r="CJ324" i="3"/>
  <c r="CM324" i="3"/>
  <c r="CO324" i="3"/>
  <c r="CO304" i="3"/>
  <c r="CJ304" i="3"/>
  <c r="CK304" i="3"/>
  <c r="CL304" i="3"/>
  <c r="CM304" i="3"/>
  <c r="CN304" i="3"/>
  <c r="CO336" i="3"/>
  <c r="CJ336" i="3"/>
  <c r="CK336" i="3"/>
  <c r="CL336" i="3"/>
  <c r="CM336" i="3"/>
  <c r="CN336" i="3"/>
  <c r="CJ330" i="3"/>
  <c r="CL330" i="3"/>
  <c r="CO330" i="3"/>
  <c r="CK330" i="3"/>
  <c r="CM330" i="3"/>
  <c r="CN330" i="3"/>
  <c r="CM160" i="3"/>
  <c r="CN160" i="3"/>
  <c r="CK160" i="3"/>
  <c r="CJ160" i="3"/>
  <c r="CO160" i="3"/>
  <c r="CL160" i="3"/>
  <c r="CO202" i="3"/>
  <c r="CJ202" i="3"/>
  <c r="CK202" i="3"/>
  <c r="CM202" i="3"/>
  <c r="CL202" i="3"/>
  <c r="CN202" i="3"/>
  <c r="CK332" i="3"/>
  <c r="CL332" i="3"/>
  <c r="CN332" i="3"/>
  <c r="CJ332" i="3"/>
  <c r="CM332" i="3"/>
  <c r="CO332" i="3"/>
  <c r="CK190" i="3"/>
  <c r="CL190" i="3"/>
  <c r="CN190" i="3"/>
  <c r="CO190" i="3"/>
  <c r="CM190" i="3"/>
  <c r="CJ190" i="3"/>
  <c r="CJ354" i="3"/>
  <c r="CL354" i="3"/>
  <c r="CK354" i="3"/>
  <c r="CM354" i="3"/>
  <c r="CN354" i="3"/>
  <c r="CO354" i="3"/>
  <c r="CM274" i="3"/>
  <c r="CO274" i="3"/>
  <c r="CJ274" i="3"/>
  <c r="CL274" i="3"/>
  <c r="CK274" i="3"/>
  <c r="CN274" i="3"/>
  <c r="CK86" i="3"/>
  <c r="CL86" i="3"/>
  <c r="CN86" i="3"/>
  <c r="CO86" i="3"/>
  <c r="CJ86" i="3"/>
  <c r="CM86" i="3"/>
  <c r="CM176" i="3"/>
  <c r="CN176" i="3"/>
  <c r="CK176" i="3"/>
  <c r="CL176" i="3"/>
  <c r="CJ176" i="3"/>
  <c r="CO176" i="3"/>
  <c r="CO170" i="3"/>
  <c r="CJ170" i="3"/>
  <c r="CK170" i="3"/>
  <c r="CM170" i="3"/>
  <c r="CN170" i="3"/>
  <c r="CL170" i="3"/>
  <c r="CK166" i="3"/>
  <c r="CL166" i="3"/>
  <c r="CN166" i="3"/>
  <c r="CO166" i="3"/>
  <c r="CJ166" i="3"/>
  <c r="CM166" i="3"/>
  <c r="CM96" i="3"/>
  <c r="CN96" i="3"/>
  <c r="CK96" i="3"/>
  <c r="CJ96" i="3"/>
  <c r="CO96" i="3"/>
  <c r="CL96" i="3"/>
  <c r="CO82" i="3"/>
  <c r="CJ82" i="3"/>
  <c r="CK82" i="3"/>
  <c r="CM82" i="3"/>
  <c r="CN82" i="3"/>
  <c r="CL82" i="3"/>
  <c r="CM350" i="3"/>
  <c r="CN350" i="3"/>
  <c r="CJ350" i="3"/>
  <c r="CK350" i="3"/>
  <c r="CL350" i="3"/>
  <c r="CO350" i="3"/>
  <c r="CJ124" i="3"/>
  <c r="CL124" i="3"/>
  <c r="CM124" i="3"/>
  <c r="CO124" i="3"/>
  <c r="CK124" i="3"/>
  <c r="CN124" i="3"/>
  <c r="CO186" i="3"/>
  <c r="CJ186" i="3"/>
  <c r="CK186" i="3"/>
  <c r="CM186" i="3"/>
  <c r="CN186" i="3"/>
  <c r="CL186" i="3"/>
  <c r="CO344" i="3"/>
  <c r="CJ344" i="3"/>
  <c r="CL344" i="3"/>
  <c r="CM344" i="3"/>
  <c r="CN344" i="3"/>
  <c r="CK344" i="3"/>
  <c r="CK278" i="3"/>
  <c r="CM278" i="3"/>
  <c r="CN278" i="3"/>
  <c r="CJ278" i="3"/>
  <c r="CL278" i="3"/>
  <c r="CO278" i="3"/>
  <c r="CK102" i="3"/>
  <c r="CL102" i="3"/>
  <c r="CN102" i="3"/>
  <c r="CO102" i="3"/>
  <c r="CJ102" i="3"/>
  <c r="CM102" i="3"/>
  <c r="CK198" i="3"/>
  <c r="CL198" i="3"/>
  <c r="CN198" i="3"/>
  <c r="CO198" i="3"/>
  <c r="CJ198" i="3"/>
  <c r="CM198" i="3"/>
  <c r="CK54" i="3"/>
  <c r="CL54" i="3"/>
  <c r="CN54" i="3"/>
  <c r="CO54" i="3"/>
  <c r="CM54" i="3"/>
  <c r="CJ54" i="3"/>
  <c r="CK126" i="3"/>
  <c r="CL126" i="3"/>
  <c r="CN126" i="3"/>
  <c r="CO126" i="3"/>
  <c r="CM126" i="3"/>
  <c r="CJ126" i="3"/>
  <c r="CM80" i="3"/>
  <c r="CN80" i="3"/>
  <c r="CK80" i="3"/>
  <c r="CL80" i="3"/>
  <c r="CO80" i="3"/>
  <c r="CJ80" i="3"/>
  <c r="CK340" i="3"/>
  <c r="CL340" i="3"/>
  <c r="CN340" i="3"/>
  <c r="CJ340" i="3"/>
  <c r="CM340" i="3"/>
  <c r="CO340" i="3"/>
  <c r="CJ314" i="3"/>
  <c r="CL314" i="3"/>
  <c r="CM314" i="3"/>
  <c r="CN314" i="3"/>
  <c r="CO314" i="3"/>
  <c r="CK314" i="3"/>
  <c r="CO282" i="3"/>
  <c r="CJ282" i="3"/>
  <c r="CL282" i="3"/>
  <c r="CM282" i="3"/>
  <c r="CN282" i="3"/>
  <c r="CK282" i="3"/>
  <c r="CJ68" i="3"/>
  <c r="CL68" i="3"/>
  <c r="CM68" i="3"/>
  <c r="CO68" i="3"/>
  <c r="CN68" i="3"/>
  <c r="CK68" i="3"/>
  <c r="CK284" i="3"/>
  <c r="CL284" i="3"/>
  <c r="CN284" i="3"/>
  <c r="CJ284" i="3"/>
  <c r="CM284" i="3"/>
  <c r="CO284" i="3"/>
  <c r="CO58" i="3"/>
  <c r="CJ58" i="3"/>
  <c r="CK58" i="3"/>
  <c r="CM58" i="3"/>
  <c r="CN58" i="3"/>
  <c r="CL58" i="3"/>
  <c r="CK272" i="3"/>
  <c r="CM272" i="3"/>
  <c r="CO272" i="3"/>
  <c r="CJ272" i="3"/>
  <c r="CL272" i="3"/>
  <c r="CN272" i="3"/>
  <c r="CM64" i="3"/>
  <c r="CN64" i="3"/>
  <c r="CK64" i="3"/>
  <c r="CJ64" i="3"/>
  <c r="CL64" i="3"/>
  <c r="CO64" i="3"/>
  <c r="CJ220" i="3"/>
  <c r="CL220" i="3"/>
  <c r="CM220" i="3"/>
  <c r="CO220" i="3"/>
  <c r="CN220" i="3"/>
  <c r="CK220" i="3"/>
  <c r="CJ180" i="3"/>
  <c r="CL180" i="3"/>
  <c r="CM180" i="3"/>
  <c r="CO180" i="3"/>
  <c r="CK180" i="3"/>
  <c r="CN180" i="3"/>
  <c r="CO260" i="3"/>
  <c r="CK260" i="3"/>
  <c r="CL260" i="3"/>
  <c r="CN260" i="3"/>
  <c r="CJ260" i="3"/>
  <c r="CM260" i="3"/>
  <c r="CK22" i="3"/>
  <c r="CL22" i="3"/>
  <c r="CN22" i="3"/>
  <c r="CO22" i="3"/>
  <c r="CJ22" i="3"/>
  <c r="CM22" i="3"/>
  <c r="CM250" i="3"/>
  <c r="CO250" i="3"/>
  <c r="CJ250" i="3"/>
  <c r="CL250" i="3"/>
  <c r="CK250" i="3"/>
  <c r="CN250" i="3"/>
  <c r="CK46" i="3"/>
  <c r="CL46" i="3"/>
  <c r="CN46" i="3"/>
  <c r="CO46" i="3"/>
  <c r="CJ46" i="3"/>
  <c r="CM46" i="3"/>
  <c r="CM104" i="3"/>
  <c r="CN104" i="3"/>
  <c r="CK104" i="3"/>
  <c r="CO104" i="3"/>
  <c r="CL104" i="3"/>
  <c r="CJ104" i="3"/>
  <c r="CJ204" i="3"/>
  <c r="CL204" i="3"/>
  <c r="CM204" i="3"/>
  <c r="CO204" i="3"/>
  <c r="CN204" i="3"/>
  <c r="CK204" i="3"/>
  <c r="CO114" i="3"/>
  <c r="CJ114" i="3"/>
  <c r="CK114" i="3"/>
  <c r="CM114" i="3"/>
  <c r="CL114" i="3"/>
  <c r="CN114" i="3"/>
  <c r="CO252" i="3"/>
  <c r="CK252" i="3"/>
  <c r="CL252" i="3"/>
  <c r="CN252" i="3"/>
  <c r="CJ252" i="3"/>
  <c r="CM252" i="3"/>
  <c r="CJ84" i="3"/>
  <c r="CL84" i="3"/>
  <c r="CM84" i="3"/>
  <c r="CO84" i="3"/>
  <c r="CK84" i="3"/>
  <c r="CN84" i="3"/>
  <c r="CL4" i="3"/>
  <c r="CM4" i="3"/>
  <c r="CN4" i="3"/>
  <c r="CO4" i="3"/>
  <c r="CJ4" i="3"/>
  <c r="CK4" i="3"/>
  <c r="CM128" i="3"/>
  <c r="CN128" i="3"/>
  <c r="CK128" i="3"/>
  <c r="CL128" i="3"/>
  <c r="CJ128" i="3"/>
  <c r="CO128" i="3"/>
  <c r="CO66" i="3"/>
  <c r="CJ66" i="3"/>
  <c r="CK66" i="3"/>
  <c r="CM66" i="3"/>
  <c r="CL66" i="3"/>
  <c r="CN66" i="3"/>
  <c r="CM280" i="3"/>
  <c r="CO280" i="3"/>
  <c r="CJ280" i="3"/>
  <c r="CK280" i="3"/>
  <c r="CL280" i="3"/>
  <c r="CN280" i="3"/>
  <c r="CM136" i="3"/>
  <c r="CN136" i="3"/>
  <c r="CK136" i="3"/>
  <c r="CJ136" i="3"/>
  <c r="CO136" i="3"/>
  <c r="CL136" i="3"/>
  <c r="CJ210" i="3"/>
  <c r="CK210" i="3"/>
  <c r="CM210" i="3"/>
  <c r="CL210" i="3"/>
  <c r="CO210" i="3"/>
  <c r="CN210" i="3"/>
  <c r="CK14" i="3"/>
  <c r="CL14" i="3"/>
  <c r="CN14" i="3"/>
  <c r="CO14" i="3"/>
  <c r="CJ14" i="3"/>
  <c r="CM14" i="3"/>
  <c r="CK142" i="3"/>
  <c r="CL142" i="3"/>
  <c r="CN142" i="3"/>
  <c r="CO142" i="3"/>
  <c r="CM142" i="3"/>
  <c r="CJ142" i="3"/>
  <c r="CJ164" i="3"/>
  <c r="CL164" i="3"/>
  <c r="CM164" i="3"/>
  <c r="CO164" i="3"/>
  <c r="CK164" i="3"/>
  <c r="CN164" i="3"/>
  <c r="CJ346" i="3"/>
  <c r="CL346" i="3"/>
  <c r="CK346" i="3"/>
  <c r="CM346" i="3"/>
  <c r="CN346" i="3"/>
  <c r="CO346" i="3"/>
  <c r="CO42" i="3"/>
  <c r="CJ42" i="3"/>
  <c r="CK42" i="3"/>
  <c r="CM42" i="3"/>
  <c r="CL42" i="3"/>
  <c r="CN42" i="3"/>
  <c r="CJ372" i="3"/>
  <c r="CK372" i="3"/>
  <c r="CL372" i="3"/>
  <c r="CM372" i="3"/>
  <c r="CN372" i="3"/>
  <c r="CO372" i="3"/>
  <c r="CJ132" i="3"/>
  <c r="CL132" i="3"/>
  <c r="CM132" i="3"/>
  <c r="CO132" i="3"/>
  <c r="CN132" i="3"/>
  <c r="CK132" i="3"/>
  <c r="CJ212" i="3"/>
  <c r="CL212" i="3"/>
  <c r="CM212" i="3"/>
  <c r="CO212" i="3"/>
  <c r="CN212" i="3"/>
  <c r="CK212" i="3"/>
  <c r="CK150" i="3"/>
  <c r="CL150" i="3"/>
  <c r="CN150" i="3"/>
  <c r="CO150" i="3"/>
  <c r="CJ150" i="3"/>
  <c r="CM150" i="3"/>
  <c r="CJ76" i="3"/>
  <c r="CL76" i="3"/>
  <c r="CM76" i="3"/>
  <c r="CO76" i="3"/>
  <c r="CN76" i="3"/>
  <c r="CK76" i="3"/>
  <c r="CJ140" i="3"/>
  <c r="CL140" i="3"/>
  <c r="CM140" i="3"/>
  <c r="CO140" i="3"/>
  <c r="CN140" i="3"/>
  <c r="CK140" i="3"/>
  <c r="CM366" i="3"/>
  <c r="CJ366" i="3"/>
  <c r="CK366" i="3"/>
  <c r="CL366" i="3"/>
  <c r="CN366" i="3"/>
  <c r="CO366" i="3"/>
  <c r="CM144" i="3"/>
  <c r="CN144" i="3"/>
  <c r="CK144" i="3"/>
  <c r="CL144" i="3"/>
  <c r="CO144" i="3"/>
  <c r="CJ144" i="3"/>
  <c r="CM326" i="3"/>
  <c r="CN326" i="3"/>
  <c r="CO326" i="3"/>
  <c r="CJ326" i="3"/>
  <c r="CK326" i="3"/>
  <c r="CL326" i="3"/>
  <c r="CM358" i="3"/>
  <c r="CN358" i="3"/>
  <c r="CJ358" i="3"/>
  <c r="CK358" i="3"/>
  <c r="CL358" i="3"/>
  <c r="CO358" i="3"/>
  <c r="CM88" i="3"/>
  <c r="CN88" i="3"/>
  <c r="CK88" i="3"/>
  <c r="CJ88" i="3"/>
  <c r="CL88" i="3"/>
  <c r="CO88" i="3"/>
  <c r="CO328" i="3"/>
  <c r="CJ328" i="3"/>
  <c r="CK328" i="3"/>
  <c r="CL328" i="3"/>
  <c r="CM328" i="3"/>
  <c r="CN328" i="3"/>
  <c r="CO106" i="3"/>
  <c r="CJ106" i="3"/>
  <c r="CK106" i="3"/>
  <c r="CM106" i="3"/>
  <c r="CL106" i="3"/>
  <c r="CN106" i="3"/>
  <c r="CM152" i="3"/>
  <c r="CN152" i="3"/>
  <c r="CK152" i="3"/>
  <c r="CJ152" i="3"/>
  <c r="CL152" i="3"/>
  <c r="CO152" i="3"/>
  <c r="CO352" i="3"/>
  <c r="CJ352" i="3"/>
  <c r="CM352" i="3"/>
  <c r="CN352" i="3"/>
  <c r="CK352" i="3"/>
  <c r="CL352" i="3"/>
  <c r="CM294" i="3"/>
  <c r="CN294" i="3"/>
  <c r="CJ294" i="3"/>
  <c r="CK294" i="3"/>
  <c r="CL294" i="3"/>
  <c r="CO294" i="3"/>
  <c r="CK356" i="3"/>
  <c r="CL356" i="3"/>
  <c r="CN356" i="3"/>
  <c r="CO356" i="3"/>
  <c r="CJ356" i="3"/>
  <c r="CM356" i="3"/>
  <c r="CM48" i="3"/>
  <c r="CN48" i="3"/>
  <c r="CK48" i="3"/>
  <c r="CL48" i="3"/>
  <c r="CO48" i="3"/>
  <c r="CJ48" i="3"/>
  <c r="CK158" i="3"/>
  <c r="CL158" i="3"/>
  <c r="CN158" i="3"/>
  <c r="CO158" i="3"/>
  <c r="CM158" i="3"/>
  <c r="CJ158" i="3"/>
  <c r="CO10" i="3"/>
  <c r="CJ10" i="3"/>
  <c r="CK10" i="3"/>
  <c r="CM10" i="3"/>
  <c r="CL10" i="3"/>
  <c r="CN10" i="3"/>
  <c r="CO26" i="3"/>
  <c r="CJ26" i="3"/>
  <c r="CK26" i="3"/>
  <c r="CM26" i="3"/>
  <c r="CN26" i="3"/>
  <c r="CL26" i="3"/>
  <c r="CJ148" i="3"/>
  <c r="CL148" i="3"/>
  <c r="CM148" i="3"/>
  <c r="CO148" i="3"/>
  <c r="CK148" i="3"/>
  <c r="CN148" i="3"/>
  <c r="CJ20" i="3"/>
  <c r="CL20" i="3"/>
  <c r="CM20" i="3"/>
  <c r="CO20" i="3"/>
  <c r="CK20" i="3"/>
  <c r="CN20" i="3"/>
  <c r="CK38" i="3"/>
  <c r="CL38" i="3"/>
  <c r="CN38" i="3"/>
  <c r="CO38" i="3"/>
  <c r="CJ38" i="3"/>
  <c r="CM38" i="3"/>
  <c r="CK292" i="3"/>
  <c r="CL292" i="3"/>
  <c r="CN292" i="3"/>
  <c r="CO292" i="3"/>
  <c r="CJ292" i="3"/>
  <c r="CM292" i="3"/>
  <c r="CJ92" i="3"/>
  <c r="CL92" i="3"/>
  <c r="CM92" i="3"/>
  <c r="CO92" i="3"/>
  <c r="CK92" i="3"/>
  <c r="CN92" i="3"/>
  <c r="CN224" i="3"/>
  <c r="CK224" i="3"/>
  <c r="CJ224" i="3"/>
  <c r="CL224" i="3"/>
  <c r="CO224" i="3"/>
  <c r="CM224" i="3"/>
  <c r="CK246" i="3"/>
  <c r="CM246" i="3"/>
  <c r="CN246" i="3"/>
  <c r="CJ246" i="3"/>
  <c r="CL246" i="3"/>
  <c r="CO246" i="3"/>
  <c r="CM56" i="3"/>
  <c r="CN56" i="3"/>
  <c r="CK56" i="3"/>
  <c r="CJ56" i="3"/>
  <c r="CL56" i="3"/>
  <c r="CO56" i="3"/>
  <c r="CK110" i="3"/>
  <c r="CL110" i="3"/>
  <c r="CN110" i="3"/>
  <c r="CO110" i="3"/>
  <c r="CJ110" i="3"/>
  <c r="CM110" i="3"/>
  <c r="CK70" i="3"/>
  <c r="CL70" i="3"/>
  <c r="CN70" i="3"/>
  <c r="CO70" i="3"/>
  <c r="CJ70" i="3"/>
  <c r="CM70" i="3"/>
  <c r="CK232" i="3"/>
  <c r="CJ232" i="3"/>
  <c r="CM232" i="3"/>
  <c r="CO232" i="3"/>
  <c r="CL232" i="3"/>
  <c r="CN232" i="3"/>
  <c r="CO74" i="3"/>
  <c r="CJ74" i="3"/>
  <c r="CK74" i="3"/>
  <c r="CM74" i="3"/>
  <c r="CL74" i="3"/>
  <c r="CN74" i="3"/>
  <c r="CL222" i="3"/>
  <c r="CN222" i="3"/>
  <c r="CO222" i="3"/>
  <c r="CK222" i="3"/>
  <c r="CM222" i="3"/>
  <c r="CJ222" i="3"/>
  <c r="CK78" i="3"/>
  <c r="CL78" i="3"/>
  <c r="CN78" i="3"/>
  <c r="CO78" i="3"/>
  <c r="CJ78" i="3"/>
  <c r="CM78" i="3"/>
  <c r="CK240" i="3"/>
  <c r="CM240" i="3"/>
  <c r="CO240" i="3"/>
  <c r="CJ240" i="3"/>
  <c r="CL240" i="3"/>
  <c r="CN240" i="3"/>
  <c r="CK262" i="3"/>
  <c r="CM262" i="3"/>
  <c r="CN262" i="3"/>
  <c r="CO262" i="3"/>
  <c r="CJ262" i="3"/>
  <c r="CL262" i="3"/>
  <c r="CO50" i="3"/>
  <c r="CJ50" i="3"/>
  <c r="CK50" i="3"/>
  <c r="CM50" i="3"/>
  <c r="CL50" i="3"/>
  <c r="CN50" i="3"/>
  <c r="CJ172" i="3"/>
  <c r="CL172" i="3"/>
  <c r="CM172" i="3"/>
  <c r="CO172" i="3"/>
  <c r="CN172" i="3"/>
  <c r="CK172" i="3"/>
  <c r="CJ28" i="3"/>
  <c r="CL28" i="3"/>
  <c r="CM28" i="3"/>
  <c r="CO28" i="3"/>
  <c r="CK28" i="3"/>
  <c r="CN28" i="3"/>
  <c r="CJ188" i="3"/>
  <c r="CL188" i="3"/>
  <c r="CM188" i="3"/>
  <c r="CO188" i="3"/>
  <c r="CK188" i="3"/>
  <c r="CN188" i="3"/>
  <c r="CN208" i="3"/>
  <c r="CK208" i="3"/>
  <c r="CJ208" i="3"/>
  <c r="CL208" i="3"/>
  <c r="CO208" i="3"/>
  <c r="CM208" i="3"/>
  <c r="CJ226" i="3"/>
  <c r="CK226" i="3"/>
  <c r="CM226" i="3"/>
  <c r="CL226" i="3"/>
  <c r="CO226" i="3"/>
  <c r="CN226" i="3"/>
  <c r="CM318" i="3"/>
  <c r="CN318" i="3"/>
  <c r="CL318" i="3"/>
  <c r="CO318" i="3"/>
  <c r="CJ318" i="3"/>
  <c r="CK318" i="3"/>
  <c r="CO320" i="3"/>
  <c r="CJ320" i="3"/>
  <c r="CK320" i="3"/>
  <c r="CL320" i="3"/>
  <c r="CM320" i="3"/>
  <c r="CN320" i="3"/>
  <c r="CM72" i="3"/>
  <c r="CN72" i="3"/>
  <c r="CK72" i="3"/>
  <c r="CJ72" i="3"/>
  <c r="CO72" i="3"/>
  <c r="CL72" i="3"/>
  <c r="CM120" i="3"/>
  <c r="CN120" i="3"/>
  <c r="CK120" i="3"/>
  <c r="CJ120" i="3"/>
  <c r="CO120" i="3"/>
  <c r="CL120" i="3"/>
  <c r="CM242" i="3"/>
  <c r="CO242" i="3"/>
  <c r="CJ242" i="3"/>
  <c r="CL242" i="3"/>
  <c r="CK242" i="3"/>
  <c r="CN242" i="3"/>
  <c r="CO98" i="3"/>
  <c r="CJ98" i="3"/>
  <c r="CK98" i="3"/>
  <c r="CM98" i="3"/>
  <c r="CL98" i="3"/>
  <c r="CN98" i="3"/>
  <c r="CO34" i="3"/>
  <c r="CJ34" i="3"/>
  <c r="CK34" i="3"/>
  <c r="CM34" i="3"/>
  <c r="CL34" i="3"/>
  <c r="CN34" i="3"/>
  <c r="CM184" i="3"/>
  <c r="CN184" i="3"/>
  <c r="CK184" i="3"/>
  <c r="CJ184" i="3"/>
  <c r="CO184" i="3"/>
  <c r="CL184" i="3"/>
  <c r="CK174" i="3"/>
  <c r="CL174" i="3"/>
  <c r="CN174" i="3"/>
  <c r="CO174" i="3"/>
  <c r="CJ174" i="3"/>
  <c r="CM174" i="3"/>
  <c r="CK308" i="3"/>
  <c r="CL308" i="3"/>
  <c r="CN308" i="3"/>
  <c r="CJ308" i="3"/>
  <c r="CM308" i="3"/>
  <c r="CO308" i="3"/>
  <c r="CJ338" i="3"/>
  <c r="CL338" i="3"/>
  <c r="CK338" i="3"/>
  <c r="CM338" i="3"/>
  <c r="CN338" i="3"/>
  <c r="CO338" i="3"/>
  <c r="CM112" i="3"/>
  <c r="CN112" i="3"/>
  <c r="CK112" i="3"/>
  <c r="CL112" i="3"/>
  <c r="CJ112" i="3"/>
  <c r="CO112" i="3"/>
  <c r="CO178" i="3"/>
  <c r="CJ178" i="3"/>
  <c r="CK178" i="3"/>
  <c r="CM178" i="3"/>
  <c r="CL178" i="3"/>
  <c r="CN178" i="3"/>
  <c r="CK62" i="3"/>
  <c r="CL62" i="3"/>
  <c r="CN62" i="3"/>
  <c r="CO62" i="3"/>
  <c r="CM62" i="3"/>
  <c r="CJ62" i="3"/>
  <c r="CL214" i="3"/>
  <c r="CN214" i="3"/>
  <c r="CO214" i="3"/>
  <c r="CJ214" i="3"/>
  <c r="CM214" i="3"/>
  <c r="CK214" i="3"/>
  <c r="CO154" i="3"/>
  <c r="CJ154" i="3"/>
  <c r="CK154" i="3"/>
  <c r="CM154" i="3"/>
  <c r="CN154" i="3"/>
  <c r="CL154" i="3"/>
  <c r="CK316" i="3"/>
  <c r="CL316" i="3"/>
  <c r="CN316" i="3"/>
  <c r="CJ316" i="3"/>
  <c r="CM316" i="3"/>
  <c r="CO316" i="3"/>
  <c r="CM168" i="3"/>
  <c r="CN168" i="3"/>
  <c r="CK168" i="3"/>
  <c r="CO168" i="3"/>
  <c r="CL168" i="3"/>
  <c r="CJ168" i="3"/>
  <c r="CJ306" i="3"/>
  <c r="CL306" i="3"/>
  <c r="CK306" i="3"/>
  <c r="CM306" i="3"/>
  <c r="CN306" i="3"/>
  <c r="CO306" i="3"/>
  <c r="CO162" i="3"/>
  <c r="CJ162" i="3"/>
  <c r="CK162" i="3"/>
  <c r="CM162" i="3"/>
  <c r="CL162" i="3"/>
  <c r="CN162" i="3"/>
  <c r="CM200" i="3"/>
  <c r="CN200" i="3"/>
  <c r="CK200" i="3"/>
  <c r="CJ200" i="3"/>
  <c r="CO200" i="3"/>
  <c r="CL200" i="3"/>
  <c r="CO360" i="3"/>
  <c r="CJ360" i="3"/>
  <c r="CN360" i="3"/>
  <c r="CK360" i="3"/>
  <c r="CL360" i="3"/>
  <c r="CM360" i="3"/>
  <c r="CK134" i="3"/>
  <c r="CL134" i="3"/>
  <c r="CN134" i="3"/>
  <c r="CO134" i="3"/>
  <c r="CJ134" i="3"/>
  <c r="CM134" i="3"/>
  <c r="CM266" i="3"/>
  <c r="CO266" i="3"/>
  <c r="CJ266" i="3"/>
  <c r="CL266" i="3"/>
  <c r="CK266" i="3"/>
  <c r="CN266" i="3"/>
  <c r="CO122" i="3"/>
  <c r="CJ122" i="3"/>
  <c r="CK122" i="3"/>
  <c r="CM122" i="3"/>
  <c r="CN122" i="3"/>
  <c r="CL122" i="3"/>
  <c r="CK270" i="3"/>
  <c r="CM270" i="3"/>
  <c r="CN270" i="3"/>
  <c r="CL270" i="3"/>
  <c r="CO270" i="3"/>
  <c r="CJ270" i="3"/>
  <c r="CM288" i="3"/>
  <c r="CO288" i="3"/>
  <c r="CJ288" i="3"/>
  <c r="CK288" i="3"/>
  <c r="CL288" i="3"/>
  <c r="CN288" i="3"/>
  <c r="CO138" i="3"/>
  <c r="CJ138" i="3"/>
  <c r="CK138" i="3"/>
  <c r="CM138" i="3"/>
  <c r="CL138" i="3"/>
  <c r="CN138" i="3"/>
  <c r="S10" i="3"/>
  <c r="S4" i="3"/>
  <c r="S6" i="3"/>
  <c r="S8" i="3"/>
  <c r="S2" i="3"/>
  <c r="S360" i="3"/>
  <c r="S356" i="3"/>
  <c r="S354" i="3"/>
  <c r="S352" i="3"/>
  <c r="S350" i="3"/>
  <c r="S20" i="3"/>
  <c r="S22" i="3"/>
  <c r="S16" i="3"/>
  <c r="S24" i="3"/>
  <c r="S18" i="3"/>
  <c r="S14" i="3"/>
  <c r="S292" i="3"/>
  <c r="S300" i="3"/>
  <c r="S294" i="3"/>
  <c r="S290" i="3"/>
  <c r="S298" i="3"/>
  <c r="S296" i="3"/>
  <c r="S148" i="3"/>
  <c r="S156" i="3"/>
  <c r="S150" i="3"/>
  <c r="S146" i="3"/>
  <c r="S152" i="3"/>
  <c r="S154" i="3"/>
  <c r="S28" i="3"/>
  <c r="S36" i="3"/>
  <c r="S30" i="3"/>
  <c r="S26" i="3"/>
  <c r="S32" i="3"/>
  <c r="S34" i="3"/>
  <c r="S44" i="3"/>
  <c r="S46" i="3"/>
  <c r="S40" i="3"/>
  <c r="S48" i="3"/>
  <c r="S42" i="3"/>
  <c r="S38" i="3"/>
  <c r="S52" i="3"/>
  <c r="S60" i="3"/>
  <c r="S54" i="3"/>
  <c r="S50" i="3"/>
  <c r="S56" i="3"/>
  <c r="S58" i="3"/>
  <c r="S268" i="3"/>
  <c r="S276" i="3"/>
  <c r="S270" i="3"/>
  <c r="S266" i="3"/>
  <c r="S274" i="3"/>
  <c r="S272" i="3"/>
  <c r="S188" i="3"/>
  <c r="S190" i="3"/>
  <c r="S184" i="3"/>
  <c r="S192" i="3"/>
  <c r="S182" i="3"/>
  <c r="S186" i="3"/>
  <c r="S236" i="3"/>
  <c r="S238" i="3"/>
  <c r="S234" i="3"/>
  <c r="S232" i="3"/>
  <c r="S240" i="3"/>
  <c r="S230" i="3"/>
  <c r="S308" i="3"/>
  <c r="S310" i="3"/>
  <c r="S306" i="3"/>
  <c r="S302" i="3"/>
  <c r="S304" i="3"/>
  <c r="S312" i="3"/>
  <c r="S196" i="3"/>
  <c r="S204" i="3"/>
  <c r="S198" i="3"/>
  <c r="S194" i="3"/>
  <c r="S200" i="3"/>
  <c r="S202" i="3"/>
  <c r="S332" i="3"/>
  <c r="S334" i="3"/>
  <c r="S330" i="3"/>
  <c r="S326" i="3"/>
  <c r="S328" i="3"/>
  <c r="S336" i="3"/>
  <c r="S68" i="3"/>
  <c r="S70" i="3"/>
  <c r="S64" i="3"/>
  <c r="S72" i="3"/>
  <c r="S62" i="3"/>
  <c r="S66" i="3"/>
  <c r="S140" i="3"/>
  <c r="S142" i="3"/>
  <c r="S136" i="3"/>
  <c r="S144" i="3"/>
  <c r="S138" i="3"/>
  <c r="S134" i="3"/>
  <c r="S364" i="3"/>
  <c r="S372" i="3"/>
  <c r="S366" i="3"/>
  <c r="S362" i="3"/>
  <c r="S368" i="3"/>
  <c r="S370" i="3"/>
  <c r="S212" i="3"/>
  <c r="S214" i="3"/>
  <c r="S208" i="3"/>
  <c r="S216" i="3"/>
  <c r="S210" i="3"/>
  <c r="S206" i="3"/>
  <c r="S164" i="3"/>
  <c r="S166" i="3"/>
  <c r="S160" i="3"/>
  <c r="S168" i="3"/>
  <c r="S158" i="3"/>
  <c r="S162" i="3"/>
  <c r="S116" i="3"/>
  <c r="S118" i="3"/>
  <c r="S112" i="3"/>
  <c r="S120" i="3"/>
  <c r="S114" i="3"/>
  <c r="S110" i="3"/>
  <c r="S284" i="3"/>
  <c r="S286" i="3"/>
  <c r="S282" i="3"/>
  <c r="S278" i="3"/>
  <c r="S280" i="3"/>
  <c r="S288" i="3"/>
  <c r="S260" i="3"/>
  <c r="J20" i="4" s="1" a="1"/>
  <c r="J20" i="4" s="1"/>
  <c r="S262" i="3"/>
  <c r="S258" i="3"/>
  <c r="S254" i="3"/>
  <c r="S256" i="3"/>
  <c r="S264" i="3"/>
  <c r="S172" i="3"/>
  <c r="S180" i="3"/>
  <c r="S174" i="3"/>
  <c r="S170" i="3"/>
  <c r="S176" i="3"/>
  <c r="S178" i="3"/>
  <c r="S124" i="3"/>
  <c r="S132" i="3"/>
  <c r="S126" i="3"/>
  <c r="S122" i="3"/>
  <c r="S128" i="3"/>
  <c r="S130" i="3"/>
  <c r="S244" i="3"/>
  <c r="S252" i="3"/>
  <c r="S246" i="3"/>
  <c r="S242" i="3"/>
  <c r="S250" i="3"/>
  <c r="S248" i="3"/>
  <c r="S220" i="3"/>
  <c r="S228" i="3"/>
  <c r="S222" i="3"/>
  <c r="S218" i="3"/>
  <c r="S224" i="3"/>
  <c r="S226" i="3"/>
  <c r="S340" i="3"/>
  <c r="S348" i="3"/>
  <c r="S342" i="3"/>
  <c r="S338" i="3"/>
  <c r="S346" i="3"/>
  <c r="S344" i="3"/>
  <c r="S316" i="3"/>
  <c r="S324" i="3"/>
  <c r="S318" i="3"/>
  <c r="S314" i="3"/>
  <c r="S322" i="3"/>
  <c r="S320" i="3"/>
  <c r="S76" i="3"/>
  <c r="S84" i="3"/>
  <c r="S78" i="3"/>
  <c r="S74" i="3"/>
  <c r="S80" i="3"/>
  <c r="S82" i="3"/>
  <c r="S92" i="3"/>
  <c r="S94" i="3"/>
  <c r="S88" i="3"/>
  <c r="S96" i="3"/>
  <c r="S86" i="3"/>
  <c r="S90" i="3"/>
  <c r="S100" i="3"/>
  <c r="S108" i="3"/>
  <c r="S102" i="3"/>
  <c r="S98" i="3"/>
  <c r="S104" i="3"/>
  <c r="S106" i="3"/>
  <c r="J14" i="4" l="1" a="1"/>
  <c r="J14" i="4" s="1"/>
  <c r="J26" i="4" a="1"/>
  <c r="J26" i="4" s="1"/>
  <c r="J8" i="4" a="1"/>
  <c r="J8" i="4" s="1"/>
  <c r="J2" i="4" a="1"/>
  <c r="J2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<sst xmlns="http://schemas.openxmlformats.org/spreadsheetml/2006/main" count="432" uniqueCount="134">
  <si>
    <t>Name des Jgdl.</t>
  </si>
  <si>
    <t>Datum</t>
  </si>
  <si>
    <t>Körperhygiene</t>
  </si>
  <si>
    <t>Zimmersauberkeit</t>
  </si>
  <si>
    <t>Zimmerputz</t>
  </si>
  <si>
    <t>Medienverhalten</t>
  </si>
  <si>
    <t>Pünktlichkeit</t>
  </si>
  <si>
    <t>Küchendienst</t>
  </si>
  <si>
    <t>Wäsche</t>
  </si>
  <si>
    <t>Sozialverhalten</t>
  </si>
  <si>
    <t>Essverhalten</t>
  </si>
  <si>
    <t>Betreuer
Nachtdienst</t>
  </si>
  <si>
    <t>Betreuer
Tagdienst</t>
  </si>
  <si>
    <t>Punktezahl
Tagdienst
(1-10)</t>
  </si>
  <si>
    <t>Punktezahl
Nachtdienst
(1-10)</t>
  </si>
  <si>
    <t>Bemerkungen Defizite Tagdienst</t>
  </si>
  <si>
    <t>Bemerkungen Defizite Nachtdienst</t>
  </si>
  <si>
    <t>Dienst</t>
  </si>
  <si>
    <t>Tag</t>
  </si>
  <si>
    <t>Nacht</t>
  </si>
  <si>
    <t>HF</t>
  </si>
  <si>
    <t>Hilfsspalte
Datum</t>
  </si>
  <si>
    <t>Hilfsspalte
Kalender-
woche</t>
  </si>
  <si>
    <t>Tages-
punkte
(ges.)</t>
  </si>
  <si>
    <t>KW</t>
  </si>
  <si>
    <t>KW-
Punkte
(ges.)</t>
  </si>
  <si>
    <t>Monats-
Punkte
(ges.)</t>
  </si>
  <si>
    <t>Monat</t>
  </si>
  <si>
    <t>Hilfsspalte
Monatspunkte</t>
  </si>
  <si>
    <t>Hilfsspalte
Monat
Tage (ges.)</t>
  </si>
  <si>
    <t>Monats-Punkte
(max.)</t>
  </si>
  <si>
    <t>Tages-
Punkte
(max.)</t>
  </si>
  <si>
    <t>KW-Punkte
(max.)</t>
  </si>
  <si>
    <t>Hilfsspalte
KW
Tage (ges.)</t>
  </si>
  <si>
    <t>Hilfsspalte
Tag
Tag (ges.)</t>
  </si>
  <si>
    <t>Nachtruhe</t>
  </si>
  <si>
    <t>Hilfsspalte
Tag - HF</t>
  </si>
  <si>
    <t>Hilfsspalte
Nacht - HF</t>
  </si>
  <si>
    <t>Hilfsspalte
KW - HF
(ges.)</t>
  </si>
  <si>
    <t>Hilfsspalte
HF (ges.)</t>
  </si>
  <si>
    <t>Hilfsspalte
Monat - HF
(ges.)</t>
  </si>
  <si>
    <t>Körper
hygiene
Tag</t>
  </si>
  <si>
    <t>Körper
hygiene
Nacht</t>
  </si>
  <si>
    <t>Körper
hygiene
(ges.)</t>
  </si>
  <si>
    <t>Körper
hygiene
KW</t>
  </si>
  <si>
    <t>Körper
hygiene
Monat</t>
  </si>
  <si>
    <t>Zimmer
sauberkeit
Tag</t>
  </si>
  <si>
    <t>Zimmer
sauberkeit
Nacht</t>
  </si>
  <si>
    <t>Zimmer
sauberkeit
(ges.)</t>
  </si>
  <si>
    <t>Zimmer
sauberkeit
KW</t>
  </si>
  <si>
    <t>Zimmer
sauberkeit
Monat</t>
  </si>
  <si>
    <t>Zimmerputz
Tag</t>
  </si>
  <si>
    <t>Zimmerputz
Nacht</t>
  </si>
  <si>
    <t>Zimmerputz
(ges.)</t>
  </si>
  <si>
    <t>Zimmerputz
KW</t>
  </si>
  <si>
    <t>Zimmerputz
Monat</t>
  </si>
  <si>
    <t>Medien
verhalten
Tag</t>
  </si>
  <si>
    <t>Medien
verhalten
Nacht</t>
  </si>
  <si>
    <t>Medien
verhalten
(ges.)</t>
  </si>
  <si>
    <t>Medien
verhalten
KW</t>
  </si>
  <si>
    <t>Medien
verhalten
Monat</t>
  </si>
  <si>
    <t>Pünktlichkeit
Tag</t>
  </si>
  <si>
    <t>Pünktlichkeit
Nacht</t>
  </si>
  <si>
    <t>Pünktlichkeit
(ges.)</t>
  </si>
  <si>
    <t>Pünktlichkeit
KW</t>
  </si>
  <si>
    <t>Pünktlichkeit
Monat</t>
  </si>
  <si>
    <t>Küchendienst
Tag</t>
  </si>
  <si>
    <t>Küchendienst
Nacht</t>
  </si>
  <si>
    <t>Küchendienst
(ges.)</t>
  </si>
  <si>
    <t>Küchendienst
KW</t>
  </si>
  <si>
    <t>Küchendienst
Monat</t>
  </si>
  <si>
    <t>Wäsche
Tag</t>
  </si>
  <si>
    <t>Wäsche
Nacht</t>
  </si>
  <si>
    <t>Wäsche
(ges.)</t>
  </si>
  <si>
    <t>Wäsche
KW</t>
  </si>
  <si>
    <t>Wäsche
Monat</t>
  </si>
  <si>
    <t>Sozial-
verhalten
Tag</t>
  </si>
  <si>
    <t>Sozial-
verhalten
Nacht</t>
  </si>
  <si>
    <t>Sozial-
verhalten
(ges.)</t>
  </si>
  <si>
    <t>Sozial-
verhalten
KW</t>
  </si>
  <si>
    <t>Sozial-
verhalten
Monat</t>
  </si>
  <si>
    <t>Essverhalten
Tag</t>
  </si>
  <si>
    <t>Essverhalten
Nacht</t>
  </si>
  <si>
    <t>Essverhalten
(ges.)</t>
  </si>
  <si>
    <t>Essverhalten
KW</t>
  </si>
  <si>
    <t>Essverhalten
Monat</t>
  </si>
  <si>
    <t>Nachtruhe
Tag</t>
  </si>
  <si>
    <t>Nachtruhe
Nacht</t>
  </si>
  <si>
    <t>Nachtruhe
(ges.)</t>
  </si>
  <si>
    <t>Nachtruhe
KW</t>
  </si>
  <si>
    <t>Nachtruhe
Monat</t>
  </si>
  <si>
    <t>Hilfsspalte
KW</t>
  </si>
  <si>
    <t>Name Jgdl.</t>
  </si>
  <si>
    <t>Punkte KW (ges.)</t>
  </si>
  <si>
    <t>Punkte Monat (ges.)</t>
  </si>
  <si>
    <t>1.</t>
  </si>
  <si>
    <t>2.</t>
  </si>
  <si>
    <t>3.</t>
  </si>
  <si>
    <t>4.</t>
  </si>
  <si>
    <t>5.</t>
  </si>
  <si>
    <t>6.</t>
  </si>
  <si>
    <t>Punkte KW (max.)</t>
  </si>
  <si>
    <t>Defizite Monat</t>
  </si>
  <si>
    <t>Punkte Monat (max.)</t>
  </si>
  <si>
    <t>Kompetenzen Monat</t>
  </si>
  <si>
    <t>Rang</t>
  </si>
  <si>
    <t>Defizite
Kalenderwoche</t>
  </si>
  <si>
    <t>Kompetenzen
Kalenderwoche</t>
  </si>
  <si>
    <t>Hilfsspalte I
KW
DropDown</t>
  </si>
  <si>
    <t>Hilfsspalte II
KW
DropDown</t>
  </si>
  <si>
    <t/>
  </si>
  <si>
    <t>Zusfass. KW
Defizite
Rang 1</t>
  </si>
  <si>
    <t>Zusfass. KW
Defizite
Rang 2</t>
  </si>
  <si>
    <t>Zusfass. KW
Defizite
Rang 3</t>
  </si>
  <si>
    <t>Zusfass. KW
Defizite
Rang 4</t>
  </si>
  <si>
    <t>Zusfass. KW
Defizite
Rang 5</t>
  </si>
  <si>
    <t>Zusfass. KW
Defizite
Rang 6</t>
  </si>
  <si>
    <t>Zusfass. Monat
Defizite
Rang 1</t>
  </si>
  <si>
    <t>Zusfass. Monat
Defizite
Rang 2</t>
  </si>
  <si>
    <t>Zusfass. Monat
Defizite
Rang 3</t>
  </si>
  <si>
    <t>Zusfass. Monat
Defizite
Rang 4</t>
  </si>
  <si>
    <t>Zusfass. Monat
Defizite
Rang 5</t>
  </si>
  <si>
    <t>Zusfass. Monat
Defizite
Rang 6</t>
  </si>
  <si>
    <t>X1</t>
  </si>
  <si>
    <t>X2</t>
  </si>
  <si>
    <t>X3</t>
  </si>
  <si>
    <t>X4</t>
  </si>
  <si>
    <t>X5</t>
  </si>
  <si>
    <t>AAA</t>
  </si>
  <si>
    <t>BBB</t>
  </si>
  <si>
    <t>CCC</t>
  </si>
  <si>
    <t>DDD</t>
  </si>
  <si>
    <t>EEE</t>
  </si>
  <si>
    <t>FFF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</si>
</sst>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[$-407]dddd\,\ dd/mm\ yyyy"/>
    <numFmt numFmtId="165" formatCode="[$-407]ddd\,\ dd/mm/\ yyyy"/>
    <numFmt numFmtId="166" formatCode="mmmm/yyyy"/>
    <numFmt numFmtId="167" formatCode="mmmm\ yyyy"/>
    <numFmt numFmtId="168" formatCode="&quot;von&quot;\ \ 0"/>
  </numFmts>
  <fonts count="9">
    <font>
      <sz val="11"/>
      <color theme="1"/>
      <name val="Aptos Narrow"/>
      <family val="2"/>
      <scheme val="minor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sz val="8"/>
      <color theme="1"/>
      <name val="Aptos Narrow"/>
      <family val="2"/>
      <scheme val="minor"/>
    </font>
    <font>
      <b/>
      <sz val="8"/>
      <color theme="1"/>
      <name val="Aptos Narrow"/>
      <scheme val="minor"/>
    </font>
    <font>
      <b/>
      <sz val="9"/>
      <color theme="1"/>
      <name val="Aptos Narrow"/>
      <family val="2"/>
      <scheme val="minor"/>
    </font>
    <font>
      <sz val="9"/>
      <color theme="1"/>
      <name val="Aptos Narrow"/>
      <family val="2"/>
      <scheme val="minor"/>
    </font>
    <font>
      <b/>
      <sz val="8"/>
      <color theme="1"/>
      <name val="Aptos Narrow"/>
      <family val="2"/>
      <scheme val="minor"/>
    </font>
    <font>
      <sz val="8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/>
      <bottom style="thick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/>
      <diagonal/>
    </border>
    <border>
      <left style="thin">
        <color auto="1"/>
      </left>
      <right style="thin">
        <color auto="1"/>
      </right>
      <top/>
      <bottom style="double">
        <color indexed="64"/>
      </bottom>
      <diagonal/>
    </border>
    <border>
      <left style="thin">
        <color auto="1"/>
      </left>
      <right/>
      <top/>
      <bottom/>
      <diagonal/>
    </border>
    <border>
      <left style="double">
        <color auto="1"/>
      </left>
      <right style="thin">
        <color auto="1"/>
      </right>
      <top style="thick">
        <color auto="1"/>
      </top>
      <bottom/>
      <diagonal/>
    </border>
    <border>
      <left style="double">
        <color auto="1"/>
      </left>
      <right style="thin">
        <color auto="1"/>
      </right>
      <top style="double">
        <color indexed="64"/>
      </top>
      <bottom/>
      <diagonal/>
    </border>
    <border>
      <left style="double">
        <color auto="1"/>
      </left>
      <right style="thin">
        <color auto="1"/>
      </right>
      <top/>
      <bottom/>
      <diagonal/>
    </border>
    <border>
      <left style="thick">
        <color auto="1"/>
      </left>
      <right style="double">
        <color auto="1"/>
      </right>
      <top style="double">
        <color indexed="64"/>
      </top>
      <bottom style="medium">
        <color auto="1"/>
      </bottom>
      <diagonal/>
    </border>
    <border>
      <left style="thick">
        <color auto="1"/>
      </left>
      <right style="double">
        <color auto="1"/>
      </right>
      <top style="medium">
        <color auto="1"/>
      </top>
      <bottom style="medium">
        <color auto="1"/>
      </bottom>
      <diagonal/>
    </border>
    <border>
      <left style="thick">
        <color auto="1"/>
      </left>
      <right style="double">
        <color auto="1"/>
      </right>
      <top style="medium">
        <color auto="1"/>
      </top>
      <bottom style="thick">
        <color auto="1"/>
      </bottom>
      <diagonal/>
    </border>
    <border>
      <left style="double">
        <color auto="1"/>
      </left>
      <right style="thin">
        <color auto="1"/>
      </right>
      <top/>
      <bottom style="thick">
        <color auto="1"/>
      </bottom>
      <diagonal/>
    </border>
    <border>
      <left style="thick">
        <color auto="1"/>
      </left>
      <right style="double">
        <color auto="1"/>
      </right>
      <top style="medium">
        <color auto="1"/>
      </top>
      <bottom style="double">
        <color auto="1"/>
      </bottom>
      <diagonal/>
    </border>
    <border>
      <left style="double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/>
      <top/>
      <bottom style="double">
        <color auto="1"/>
      </bottom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 style="double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/>
      <top style="thick">
        <color auto="1"/>
      </top>
      <bottom style="thick">
        <color auto="1"/>
      </bottom>
      <diagonal/>
    </border>
    <border>
      <left style="dashed">
        <color auto="1"/>
      </left>
      <right style="dashed">
        <color auto="1"/>
      </right>
      <top style="thick">
        <color auto="1"/>
      </top>
      <bottom style="dashed">
        <color auto="1"/>
      </bottom>
      <diagonal/>
    </border>
    <border>
      <left style="dashed">
        <color auto="1"/>
      </left>
      <right style="thin">
        <color auto="1"/>
      </right>
      <top style="thick">
        <color auto="1"/>
      </top>
      <bottom style="dashed">
        <color auto="1"/>
      </bottom>
      <diagonal/>
    </border>
    <border>
      <left style="thin">
        <color auto="1"/>
      </left>
      <right style="dashed">
        <color auto="1"/>
      </right>
      <top/>
      <bottom style="thin">
        <color auto="1"/>
      </bottom>
      <diagonal/>
    </border>
    <border>
      <left style="dashed">
        <color auto="1"/>
      </left>
      <right style="dashed">
        <color auto="1"/>
      </right>
      <top/>
      <bottom style="thin">
        <color auto="1"/>
      </bottom>
      <diagonal/>
    </border>
    <border>
      <left style="thin">
        <color auto="1"/>
      </left>
      <right/>
      <top style="thick">
        <color auto="1"/>
      </top>
      <bottom/>
      <diagonal/>
    </border>
    <border>
      <left style="thin">
        <color auto="1"/>
      </left>
      <right style="double">
        <color auto="1"/>
      </right>
      <top style="double">
        <color auto="1"/>
      </top>
      <bottom/>
      <diagonal/>
    </border>
    <border>
      <left style="thin">
        <color auto="1"/>
      </left>
      <right style="double">
        <color auto="1"/>
      </right>
      <top/>
      <bottom/>
      <diagonal/>
    </border>
    <border>
      <left style="thin">
        <color auto="1"/>
      </left>
      <right style="double">
        <color auto="1"/>
      </right>
      <top/>
      <bottom style="thick">
        <color auto="1"/>
      </bottom>
      <diagonal/>
    </border>
    <border>
      <left style="thin">
        <color auto="1"/>
      </left>
      <right style="dashed">
        <color auto="1"/>
      </right>
      <top style="thick">
        <color auto="1"/>
      </top>
      <bottom style="dashed">
        <color auto="1"/>
      </bottom>
      <diagonal/>
    </border>
    <border>
      <left style="dashed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dashed">
        <color auto="1"/>
      </right>
      <top style="thin">
        <color auto="1"/>
      </top>
      <bottom style="dashed">
        <color auto="1"/>
      </bottom>
      <diagonal/>
    </border>
    <border>
      <left style="dashed">
        <color auto="1"/>
      </left>
      <right style="dashed">
        <color auto="1"/>
      </right>
      <top style="thin">
        <color auto="1"/>
      </top>
      <bottom style="dashed">
        <color auto="1"/>
      </bottom>
      <diagonal/>
    </border>
    <border>
      <left style="dashed">
        <color auto="1"/>
      </left>
      <right style="thin">
        <color auto="1"/>
      </right>
      <top style="thin">
        <color auto="1"/>
      </top>
      <bottom style="dashed">
        <color auto="1"/>
      </bottom>
      <diagonal/>
    </border>
    <border>
      <left style="thin">
        <color auto="1"/>
      </left>
      <right style="dashed">
        <color auto="1"/>
      </right>
      <top/>
      <bottom style="dashed">
        <color auto="1"/>
      </bottom>
      <diagonal/>
    </border>
    <border>
      <left style="dashed">
        <color auto="1"/>
      </left>
      <right style="dashed">
        <color auto="1"/>
      </right>
      <top/>
      <bottom style="dashed">
        <color auto="1"/>
      </bottom>
      <diagonal/>
    </border>
    <border>
      <left style="dashed">
        <color auto="1"/>
      </left>
      <right style="thin">
        <color auto="1"/>
      </right>
      <top/>
      <bottom style="dashed">
        <color auto="1"/>
      </bottom>
      <diagonal/>
    </border>
    <border>
      <left style="thin">
        <color auto="1"/>
      </left>
      <right style="dashed">
        <color auto="1"/>
      </right>
      <top/>
      <bottom style="double">
        <color indexed="64"/>
      </bottom>
      <diagonal/>
    </border>
    <border>
      <left style="dashed">
        <color auto="1"/>
      </left>
      <right style="dashed">
        <color auto="1"/>
      </right>
      <top/>
      <bottom style="double">
        <color indexed="64"/>
      </bottom>
      <diagonal/>
    </border>
    <border>
      <left style="dashed">
        <color auto="1"/>
      </left>
      <right style="thin">
        <color auto="1"/>
      </right>
      <top/>
      <bottom style="double">
        <color indexed="64"/>
      </bottom>
      <diagonal/>
    </border>
    <border>
      <left style="thin">
        <color auto="1"/>
      </left>
      <right style="dashed">
        <color auto="1"/>
      </right>
      <top style="double">
        <color indexed="64"/>
      </top>
      <bottom style="dashed">
        <color auto="1"/>
      </bottom>
      <diagonal/>
    </border>
    <border>
      <left style="dashed">
        <color auto="1"/>
      </left>
      <right style="dashed">
        <color auto="1"/>
      </right>
      <top style="double">
        <color indexed="64"/>
      </top>
      <bottom style="dashed">
        <color auto="1"/>
      </bottom>
      <diagonal/>
    </border>
    <border>
      <left style="dashed">
        <color auto="1"/>
      </left>
      <right style="thin">
        <color auto="1"/>
      </right>
      <top style="double">
        <color indexed="64"/>
      </top>
      <bottom style="dashed">
        <color auto="1"/>
      </bottom>
      <diagonal/>
    </border>
    <border>
      <left style="thin">
        <color auto="1"/>
      </left>
      <right style="dashed">
        <color auto="1"/>
      </right>
      <top/>
      <bottom style="thick">
        <color auto="1"/>
      </bottom>
      <diagonal/>
    </border>
    <border>
      <left style="dashed">
        <color auto="1"/>
      </left>
      <right style="dashed">
        <color auto="1"/>
      </right>
      <top/>
      <bottom style="thick">
        <color auto="1"/>
      </bottom>
      <diagonal/>
    </border>
    <border>
      <left style="dashed">
        <color auto="1"/>
      </left>
      <right style="thin">
        <color auto="1"/>
      </right>
      <top/>
      <bottom style="thick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/>
      <top style="double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double">
        <color auto="1"/>
      </bottom>
      <diagonal/>
    </border>
    <border>
      <left style="thin">
        <color auto="1"/>
      </left>
      <right/>
      <top style="thin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double">
        <color auto="1"/>
      </bottom>
      <diagonal/>
    </border>
    <border>
      <left style="thin">
        <color auto="1"/>
      </left>
      <right/>
      <top style="thick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double">
        <color auto="1"/>
      </right>
      <top style="thick">
        <color auto="1"/>
      </top>
      <bottom/>
      <diagonal/>
    </border>
    <border>
      <left style="thin">
        <color auto="1"/>
      </left>
      <right style="double">
        <color auto="1"/>
      </right>
      <top/>
      <bottom style="double">
        <color auto="1"/>
      </bottom>
      <diagonal/>
    </border>
    <border>
      <left style="double">
        <color auto="1"/>
      </left>
      <right style="thin">
        <color auto="1"/>
      </right>
      <top style="thick">
        <color auto="1"/>
      </top>
      <bottom style="double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ck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indexed="64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double">
        <color auto="1"/>
      </right>
      <top style="thick">
        <color auto="1"/>
      </top>
      <bottom/>
      <diagonal/>
    </border>
    <border>
      <left style="thick">
        <color auto="1"/>
      </left>
      <right style="double">
        <color auto="1"/>
      </right>
      <top/>
      <bottom/>
      <diagonal/>
    </border>
    <border>
      <left style="thick">
        <color auto="1"/>
      </left>
      <right style="double">
        <color auto="1"/>
      </right>
      <top/>
      <bottom style="double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/>
      <diagonal/>
    </border>
    <border>
      <left style="thick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ck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medium">
        <color auto="1"/>
      </bottom>
      <diagonal/>
    </border>
    <border>
      <left style="thin">
        <color auto="1"/>
      </left>
      <right style="dashed">
        <color auto="1"/>
      </right>
      <top style="thick">
        <color auto="1"/>
      </top>
      <bottom style="medium">
        <color auto="1"/>
      </bottom>
      <diagonal/>
    </border>
    <border>
      <left style="dashed">
        <color auto="1"/>
      </left>
      <right style="thin">
        <color auto="1"/>
      </right>
      <top style="thick">
        <color auto="1"/>
      </top>
      <bottom style="medium">
        <color auto="1"/>
      </bottom>
      <diagonal/>
    </border>
    <border>
      <left style="thin">
        <color auto="1"/>
      </left>
      <right style="dashed">
        <color auto="1"/>
      </right>
      <top style="medium">
        <color auto="1"/>
      </top>
      <bottom style="thin">
        <color auto="1"/>
      </bottom>
      <diagonal/>
    </border>
    <border>
      <left style="dashed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dashed">
        <color auto="1"/>
      </right>
      <top style="thin">
        <color auto="1"/>
      </top>
      <bottom style="thin">
        <color auto="1"/>
      </bottom>
      <diagonal/>
    </border>
    <border>
      <left style="dashed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ashed">
        <color auto="1"/>
      </right>
      <top style="thin">
        <color auto="1"/>
      </top>
      <bottom style="double">
        <color auto="1"/>
      </bottom>
      <diagonal/>
    </border>
    <border>
      <left style="dashed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dashed">
        <color auto="1"/>
      </right>
      <top style="thick">
        <color auto="1"/>
      </top>
      <bottom/>
      <diagonal/>
    </border>
    <border>
      <left style="dashed">
        <color auto="1"/>
      </left>
      <right style="thin">
        <color auto="1"/>
      </right>
      <top style="thick">
        <color auto="1"/>
      </top>
      <bottom/>
      <diagonal/>
    </border>
    <border>
      <left style="thin">
        <color auto="1"/>
      </left>
      <right style="dashed">
        <color auto="1"/>
      </right>
      <top style="double">
        <color indexed="64"/>
      </top>
      <bottom style="thin">
        <color auto="1"/>
      </bottom>
      <diagonal/>
    </border>
    <border>
      <left style="dashed">
        <color auto="1"/>
      </left>
      <right style="thin">
        <color auto="1"/>
      </right>
      <top style="double">
        <color indexed="64"/>
      </top>
      <bottom style="thin">
        <color auto="1"/>
      </bottom>
      <diagonal/>
    </border>
    <border>
      <left style="thin">
        <color auto="1"/>
      </left>
      <right style="dashed">
        <color auto="1"/>
      </right>
      <top style="thin">
        <color auto="1"/>
      </top>
      <bottom style="thick">
        <color auto="1"/>
      </bottom>
      <diagonal/>
    </border>
    <border>
      <left style="dashed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dashed">
        <color auto="1"/>
      </left>
      <right style="thick">
        <color auto="1"/>
      </right>
      <top style="thick">
        <color auto="1"/>
      </top>
      <bottom/>
      <diagonal/>
    </border>
    <border>
      <left style="dashed">
        <color auto="1"/>
      </left>
      <right style="thick">
        <color auto="1"/>
      </right>
      <top style="medium">
        <color auto="1"/>
      </top>
      <bottom style="thin">
        <color auto="1"/>
      </bottom>
      <diagonal/>
    </border>
    <border>
      <left style="dashed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dashed">
        <color auto="1"/>
      </left>
      <right style="thick">
        <color auto="1"/>
      </right>
      <top style="thin">
        <color auto="1"/>
      </top>
      <bottom style="double">
        <color auto="1"/>
      </bottom>
      <diagonal/>
    </border>
    <border>
      <left style="dashed">
        <color auto="1"/>
      </left>
      <right style="thick">
        <color auto="1"/>
      </right>
      <top style="double">
        <color auto="1"/>
      </top>
      <bottom style="thin">
        <color auto="1"/>
      </bottom>
      <diagonal/>
    </border>
    <border>
      <left style="dashed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/>
      <diagonal/>
    </border>
  </borders>
  <cellStyleXfs count="1">
    <xf numFmtId="0" fontId="0" fillId="0" borderId="0"/>
  </cellStyleXfs>
  <cellXfs count="218">
    <xf numFmtId="0" fontId="0" fillId="0" borderId="0" xfId="0"/>
    <xf numFmtId="0" fontId="0" fillId="0" borderId="0" xfId="0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2" fillId="0" borderId="22" xfId="0" applyFont="1" applyBorder="1" applyAlignment="1" applyProtection="1">
      <alignment horizontal="center" vertical="center" textRotation="90"/>
      <protection hidden="1"/>
    </xf>
    <xf numFmtId="0" fontId="2" fillId="0" borderId="23" xfId="0" applyFont="1" applyBorder="1" applyAlignment="1" applyProtection="1">
      <alignment vertical="center" textRotation="90"/>
      <protection hidden="1"/>
    </xf>
    <xf numFmtId="0" fontId="2" fillId="0" borderId="24" xfId="0" applyFont="1" applyBorder="1" applyAlignment="1" applyProtection="1">
      <alignment horizontal="center" vertical="center" wrapText="1"/>
      <protection hidden="1"/>
    </xf>
    <xf numFmtId="0" fontId="2" fillId="0" borderId="25" xfId="0" applyFont="1" applyBorder="1" applyAlignment="1" applyProtection="1">
      <alignment horizontal="center" vertical="center" wrapText="1"/>
      <protection hidden="1"/>
    </xf>
    <xf numFmtId="0" fontId="2" fillId="0" borderId="63" xfId="0" applyFont="1" applyBorder="1" applyAlignment="1" applyProtection="1">
      <alignment horizontal="center" vertical="center" wrapText="1"/>
      <protection hidden="1"/>
    </xf>
    <xf numFmtId="0" fontId="2" fillId="0" borderId="66" xfId="0" applyFont="1" applyBorder="1" applyAlignment="1" applyProtection="1">
      <alignment horizontal="center" vertical="center" wrapText="1"/>
      <protection hidden="1"/>
    </xf>
    <xf numFmtId="0" fontId="2" fillId="0" borderId="72" xfId="0" applyFont="1" applyBorder="1" applyAlignment="1" applyProtection="1">
      <alignment horizontal="center" vertical="center" wrapText="1"/>
      <protection hidden="1"/>
    </xf>
    <xf numFmtId="0" fontId="2" fillId="0" borderId="61" xfId="0" applyFont="1" applyBorder="1" applyAlignment="1" applyProtection="1">
      <alignment horizontal="center" vertical="center" wrapText="1"/>
      <protection hidden="1"/>
    </xf>
    <xf numFmtId="0" fontId="2" fillId="0" borderId="62" xfId="0" applyFont="1" applyBorder="1" applyAlignment="1" applyProtection="1">
      <alignment horizontal="center" vertical="center" wrapText="1"/>
      <protection hidden="1"/>
    </xf>
    <xf numFmtId="0" fontId="2" fillId="0" borderId="62" xfId="0" applyFont="1" applyBorder="1" applyAlignment="1" applyProtection="1">
      <alignment horizontal="center" vertical="center" textRotation="90" wrapText="1"/>
      <protection hidden="1"/>
    </xf>
    <xf numFmtId="0" fontId="4" fillId="0" borderId="61" xfId="0" applyFont="1" applyBorder="1" applyAlignment="1" applyProtection="1">
      <alignment horizontal="center" vertical="center" wrapText="1"/>
      <protection hidden="1"/>
    </xf>
    <xf numFmtId="0" fontId="4" fillId="0" borderId="60" xfId="0" applyFont="1" applyBorder="1" applyAlignment="1" applyProtection="1">
      <alignment horizontal="center" vertical="center" wrapText="1"/>
      <protection hidden="1"/>
    </xf>
    <xf numFmtId="0" fontId="3" fillId="0" borderId="1" xfId="0" applyFont="1" applyBorder="1" applyAlignment="1" applyProtection="1">
      <alignment horizontal="center" vertical="center" wrapText="1"/>
      <protection hidden="1"/>
    </xf>
    <xf numFmtId="0" fontId="0" fillId="0" borderId="0" xfId="0" applyProtection="1">
      <protection hidden="1"/>
    </xf>
    <xf numFmtId="0" fontId="1" fillId="0" borderId="34" xfId="0" applyFont="1" applyBorder="1" applyAlignment="1" applyProtection="1">
      <alignment horizontal="center" vertical="center"/>
      <protection locked="0" hidden="1"/>
    </xf>
    <xf numFmtId="0" fontId="1" fillId="0" borderId="26" xfId="0" applyFont="1" applyBorder="1" applyAlignment="1" applyProtection="1">
      <alignment horizontal="center" vertical="center"/>
      <protection locked="0" hidden="1"/>
    </xf>
    <xf numFmtId="0" fontId="1" fillId="0" borderId="27" xfId="0" applyFont="1" applyBorder="1" applyAlignment="1" applyProtection="1">
      <alignment horizontal="center" vertical="center"/>
      <protection locked="0" hidden="1"/>
    </xf>
    <xf numFmtId="0" fontId="1" fillId="0" borderId="28" xfId="0" applyFont="1" applyBorder="1" applyAlignment="1" applyProtection="1">
      <alignment horizontal="center" vertical="center"/>
      <protection locked="0" hidden="1"/>
    </xf>
    <xf numFmtId="0" fontId="1" fillId="0" borderId="29" xfId="0" applyFont="1" applyBorder="1" applyAlignment="1" applyProtection="1">
      <alignment horizontal="center" vertical="center"/>
      <protection locked="0" hidden="1"/>
    </xf>
    <xf numFmtId="0" fontId="1" fillId="0" borderId="35" xfId="0" applyFont="1" applyBorder="1" applyAlignment="1" applyProtection="1">
      <alignment horizontal="center" vertical="center"/>
      <protection locked="0" hidden="1"/>
    </xf>
    <xf numFmtId="0" fontId="1" fillId="0" borderId="36" xfId="0" applyFont="1" applyBorder="1" applyAlignment="1" applyProtection="1">
      <alignment horizontal="center" vertical="center"/>
      <protection locked="0" hidden="1"/>
    </xf>
    <xf numFmtId="0" fontId="1" fillId="0" borderId="37" xfId="0" applyFont="1" applyBorder="1" applyAlignment="1" applyProtection="1">
      <alignment horizontal="center" vertical="center"/>
      <protection locked="0" hidden="1"/>
    </xf>
    <xf numFmtId="0" fontId="1" fillId="0" borderId="38" xfId="0" applyFont="1" applyBorder="1" applyAlignment="1" applyProtection="1">
      <alignment horizontal="center" vertical="center"/>
      <protection locked="0" hidden="1"/>
    </xf>
    <xf numFmtId="0" fontId="1" fillId="0" borderId="39" xfId="0" applyFont="1" applyBorder="1" applyAlignment="1" applyProtection="1">
      <alignment horizontal="center" vertical="center"/>
      <protection locked="0" hidden="1"/>
    </xf>
    <xf numFmtId="0" fontId="1" fillId="0" borderId="40" xfId="0" applyFont="1" applyBorder="1" applyAlignment="1" applyProtection="1">
      <alignment horizontal="center" vertical="center"/>
      <protection locked="0" hidden="1"/>
    </xf>
    <xf numFmtId="0" fontId="1" fillId="0" borderId="41" xfId="0" applyFont="1" applyBorder="1" applyAlignment="1" applyProtection="1">
      <alignment horizontal="center" vertical="center"/>
      <protection locked="0" hidden="1"/>
    </xf>
    <xf numFmtId="0" fontId="1" fillId="0" borderId="42" xfId="0" applyFont="1" applyBorder="1" applyAlignment="1" applyProtection="1">
      <alignment horizontal="center" vertical="center"/>
      <protection locked="0" hidden="1"/>
    </xf>
    <xf numFmtId="0" fontId="1" fillId="0" borderId="43" xfId="0" applyFont="1" applyBorder="1" applyAlignment="1" applyProtection="1">
      <alignment horizontal="center" vertical="center"/>
      <protection locked="0" hidden="1"/>
    </xf>
    <xf numFmtId="0" fontId="1" fillId="0" borderId="44" xfId="0" applyFont="1" applyBorder="1" applyAlignment="1" applyProtection="1">
      <alignment horizontal="center" vertical="center"/>
      <protection locked="0" hidden="1"/>
    </xf>
    <xf numFmtId="0" fontId="1" fillId="0" borderId="45" xfId="0" applyFont="1" applyBorder="1" applyAlignment="1" applyProtection="1">
      <alignment horizontal="center" vertical="center"/>
      <protection locked="0" hidden="1"/>
    </xf>
    <xf numFmtId="0" fontId="1" fillId="0" borderId="46" xfId="0" applyFont="1" applyBorder="1" applyAlignment="1" applyProtection="1">
      <alignment horizontal="center" vertical="center"/>
      <protection locked="0" hidden="1"/>
    </xf>
    <xf numFmtId="0" fontId="1" fillId="0" borderId="47" xfId="0" applyFont="1" applyBorder="1" applyAlignment="1" applyProtection="1">
      <alignment horizontal="center" vertical="center"/>
      <protection locked="0" hidden="1"/>
    </xf>
    <xf numFmtId="0" fontId="0" fillId="0" borderId="0" xfId="0" applyAlignment="1" applyProtection="1">
      <alignment horizontal="center" vertical="center"/>
      <protection hidden="1"/>
    </xf>
    <xf numFmtId="0" fontId="1" fillId="0" borderId="45" xfId="0" applyFont="1" applyBorder="1" applyAlignment="1" applyProtection="1">
      <alignment horizontal="center" vertical="center"/>
      <protection hidden="1"/>
    </xf>
    <xf numFmtId="0" fontId="1" fillId="0" borderId="46" xfId="0" applyFont="1" applyBorder="1" applyAlignment="1" applyProtection="1">
      <alignment horizontal="center" vertical="center"/>
      <protection hidden="1"/>
    </xf>
    <xf numFmtId="0" fontId="1" fillId="0" borderId="47" xfId="0" applyFont="1" applyBorder="1" applyAlignment="1" applyProtection="1">
      <alignment horizontal="center" vertical="center"/>
      <protection hidden="1"/>
    </xf>
    <xf numFmtId="0" fontId="1" fillId="0" borderId="39" xfId="0" applyFont="1" applyBorder="1" applyAlignment="1" applyProtection="1">
      <alignment horizontal="center" vertical="center"/>
      <protection hidden="1"/>
    </xf>
    <xf numFmtId="0" fontId="1" fillId="0" borderId="40" xfId="0" applyFont="1" applyBorder="1" applyAlignment="1" applyProtection="1">
      <alignment horizontal="center" vertical="center"/>
      <protection hidden="1"/>
    </xf>
    <xf numFmtId="0" fontId="1" fillId="0" borderId="41" xfId="0" applyFont="1" applyBorder="1" applyAlignment="1" applyProtection="1">
      <alignment horizontal="center" vertical="center"/>
      <protection hidden="1"/>
    </xf>
    <xf numFmtId="0" fontId="1" fillId="0" borderId="36" xfId="0" applyFont="1" applyBorder="1" applyAlignment="1" applyProtection="1">
      <alignment horizontal="center" vertical="center"/>
      <protection hidden="1"/>
    </xf>
    <xf numFmtId="0" fontId="1" fillId="0" borderId="37" xfId="0" applyFont="1" applyBorder="1" applyAlignment="1" applyProtection="1">
      <alignment horizontal="center" vertical="center"/>
      <protection hidden="1"/>
    </xf>
    <xf numFmtId="0" fontId="1" fillId="0" borderId="38" xfId="0" applyFont="1" applyBorder="1" applyAlignment="1" applyProtection="1">
      <alignment horizontal="center" vertical="center"/>
      <protection hidden="1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5" xfId="0" applyFont="1" applyBorder="1" applyAlignment="1" applyProtection="1">
      <alignment horizontal="center" vertical="center"/>
      <protection hidden="1"/>
    </xf>
    <xf numFmtId="0" fontId="1" fillId="0" borderId="48" xfId="0" applyFont="1" applyBorder="1" applyAlignment="1" applyProtection="1">
      <alignment horizontal="center" vertical="center"/>
      <protection hidden="1"/>
    </xf>
    <xf numFmtId="0" fontId="1" fillId="0" borderId="49" xfId="0" applyFont="1" applyBorder="1" applyAlignment="1" applyProtection="1">
      <alignment horizontal="center" vertical="center"/>
      <protection hidden="1"/>
    </xf>
    <xf numFmtId="0" fontId="1" fillId="0" borderId="50" xfId="0" applyFont="1" applyBorder="1" applyAlignment="1" applyProtection="1">
      <alignment horizontal="center" vertical="center"/>
      <protection hidden="1"/>
    </xf>
    <xf numFmtId="0" fontId="1" fillId="0" borderId="0" xfId="0" applyFont="1" applyAlignment="1" applyProtection="1">
      <alignment horizontal="center" vertical="center"/>
      <protection hidden="1"/>
    </xf>
    <xf numFmtId="0" fontId="3" fillId="0" borderId="0" xfId="0" applyFont="1" applyProtection="1">
      <protection hidden="1"/>
    </xf>
    <xf numFmtId="0" fontId="7" fillId="0" borderId="75" xfId="0" applyFont="1" applyBorder="1" applyAlignment="1" applyProtection="1">
      <alignment horizontal="center" vertical="center" wrapText="1"/>
      <protection hidden="1"/>
    </xf>
    <xf numFmtId="0" fontId="1" fillId="0" borderId="0" xfId="0" applyFont="1" applyAlignment="1" applyProtection="1">
      <alignment vertical="center"/>
      <protection hidden="1"/>
    </xf>
    <xf numFmtId="0" fontId="5" fillId="0" borderId="80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85" xfId="0" applyFont="1" applyBorder="1" applyAlignment="1">
      <alignment horizontal="center" vertical="center" textRotation="90"/>
    </xf>
    <xf numFmtId="0" fontId="5" fillId="0" borderId="86" xfId="0" applyFont="1" applyBorder="1" applyAlignment="1">
      <alignment horizontal="center" vertical="center" wrapText="1"/>
    </xf>
    <xf numFmtId="0" fontId="5" fillId="0" borderId="87" xfId="0" applyFont="1" applyBorder="1" applyAlignment="1">
      <alignment horizontal="center" vertical="center" wrapText="1"/>
    </xf>
    <xf numFmtId="0" fontId="5" fillId="0" borderId="94" xfId="0" applyFont="1" applyBorder="1" applyAlignment="1">
      <alignment horizontal="center" vertical="center" wrapText="1"/>
    </xf>
    <xf numFmtId="0" fontId="5" fillId="0" borderId="95" xfId="0" applyFont="1" applyBorder="1" applyAlignment="1">
      <alignment horizontal="center" vertical="center" wrapText="1"/>
    </xf>
    <xf numFmtId="0" fontId="5" fillId="0" borderId="100" xfId="0" applyFont="1" applyBorder="1" applyAlignment="1">
      <alignment horizontal="center" vertical="center" wrapText="1"/>
    </xf>
    <xf numFmtId="0" fontId="6" fillId="0" borderId="82" xfId="0" applyFont="1" applyBorder="1" applyAlignment="1">
      <alignment horizontal="center" vertical="center" wrapText="1"/>
    </xf>
    <xf numFmtId="0" fontId="6" fillId="0" borderId="88" xfId="0" applyFont="1" applyBorder="1" applyAlignment="1">
      <alignment horizontal="center" vertical="center"/>
    </xf>
    <xf numFmtId="0" fontId="6" fillId="0" borderId="89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90" xfId="0" applyFont="1" applyBorder="1" applyAlignment="1">
      <alignment horizontal="center" vertical="center"/>
    </xf>
    <xf numFmtId="0" fontId="6" fillId="0" borderId="91" xfId="0" applyFont="1" applyBorder="1" applyAlignment="1">
      <alignment horizontal="center" vertical="center"/>
    </xf>
    <xf numFmtId="0" fontId="6" fillId="0" borderId="20" xfId="0" applyFont="1" applyBorder="1" applyAlignment="1">
      <alignment horizontal="center" vertical="center" wrapText="1"/>
    </xf>
    <xf numFmtId="0" fontId="6" fillId="0" borderId="92" xfId="0" applyFont="1" applyBorder="1" applyAlignment="1">
      <alignment horizontal="center" vertical="center"/>
    </xf>
    <xf numFmtId="0" fontId="6" fillId="0" borderId="93" xfId="0" applyFont="1" applyBorder="1" applyAlignment="1">
      <alignment horizontal="center" vertical="center"/>
    </xf>
    <xf numFmtId="0" fontId="6" fillId="0" borderId="73" xfId="0" applyFont="1" applyBorder="1" applyAlignment="1">
      <alignment horizontal="center" vertical="center" wrapText="1"/>
    </xf>
    <xf numFmtId="0" fontId="6" fillId="0" borderId="96" xfId="0" applyFont="1" applyBorder="1" applyAlignment="1">
      <alignment horizontal="center" vertical="center"/>
    </xf>
    <xf numFmtId="0" fontId="6" fillId="0" borderId="97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 wrapText="1"/>
    </xf>
    <xf numFmtId="0" fontId="6" fillId="0" borderId="98" xfId="0" applyFont="1" applyBorder="1" applyAlignment="1">
      <alignment horizontal="center" vertical="center"/>
    </xf>
    <xf numFmtId="0" fontId="6" fillId="0" borderId="99" xfId="0" applyFont="1" applyBorder="1" applyAlignment="1">
      <alignment horizontal="center" vertical="center"/>
    </xf>
    <xf numFmtId="0" fontId="3" fillId="0" borderId="1" xfId="0" applyFont="1" applyBorder="1" applyAlignment="1" applyProtection="1">
      <alignment horizontal="center" vertical="center"/>
      <protection hidden="1"/>
    </xf>
    <xf numFmtId="14" fontId="3" fillId="0" borderId="1" xfId="0" applyNumberFormat="1" applyFont="1" applyBorder="1" applyAlignment="1" applyProtection="1">
      <alignment horizontal="center" vertical="center"/>
      <protection hidden="1"/>
    </xf>
    <xf numFmtId="0" fontId="3" fillId="0" borderId="0" xfId="0" applyFont="1" applyAlignment="1" applyProtection="1">
      <alignment horizontal="center" vertical="center"/>
      <protection hidden="1"/>
    </xf>
    <xf numFmtId="0" fontId="3" fillId="0" borderId="106" xfId="0" applyFont="1" applyBorder="1" applyAlignment="1" applyProtection="1">
      <alignment horizontal="center" vertical="center"/>
      <protection hidden="1"/>
    </xf>
    <xf numFmtId="0" fontId="3" fillId="0" borderId="107" xfId="0" applyFont="1" applyBorder="1" applyAlignment="1" applyProtection="1">
      <alignment horizontal="center" vertical="center"/>
      <protection hidden="1"/>
    </xf>
    <xf numFmtId="0" fontId="3" fillId="0" borderId="109" xfId="0" applyFont="1" applyBorder="1" applyAlignment="1" applyProtection="1">
      <alignment horizontal="center" vertical="center"/>
      <protection hidden="1"/>
    </xf>
    <xf numFmtId="0" fontId="3" fillId="0" borderId="57" xfId="0" applyFont="1" applyBorder="1" applyAlignment="1" applyProtection="1">
      <alignment horizontal="center" vertical="center" wrapText="1"/>
      <protection hidden="1"/>
    </xf>
    <xf numFmtId="0" fontId="3" fillId="0" borderId="113" xfId="0" applyFont="1" applyBorder="1" applyAlignment="1" applyProtection="1">
      <alignment horizontal="center" vertical="center" wrapText="1"/>
      <protection hidden="1"/>
    </xf>
    <xf numFmtId="0" fontId="3" fillId="0" borderId="114" xfId="0" applyFont="1" applyBorder="1" applyAlignment="1" applyProtection="1">
      <alignment horizontal="center" vertical="center" wrapText="1"/>
      <protection hidden="1"/>
    </xf>
    <xf numFmtId="0" fontId="3" fillId="0" borderId="114" xfId="0" applyFont="1" applyBorder="1" applyAlignment="1" applyProtection="1">
      <alignment horizontal="center" vertical="center"/>
      <protection hidden="1"/>
    </xf>
    <xf numFmtId="0" fontId="3" fillId="0" borderId="75" xfId="0" applyFont="1" applyBorder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 vertical="center"/>
      <protection hidden="1"/>
    </xf>
    <xf numFmtId="0" fontId="3" fillId="0" borderId="113" xfId="0" applyFont="1" applyBorder="1" applyAlignment="1" applyProtection="1">
      <alignment horizontal="center" vertical="center"/>
      <protection hidden="1"/>
    </xf>
    <xf numFmtId="0" fontId="3" fillId="0" borderId="1" xfId="0" applyFont="1" applyBorder="1" applyAlignment="1" applyProtection="1">
      <alignment horizontal="center" vertical="center"/>
      <protection hidden="1"/>
    </xf>
    <xf numFmtId="0" fontId="3" fillId="0" borderId="114" xfId="0" applyFont="1" applyBorder="1" applyAlignment="1" applyProtection="1">
      <alignment horizontal="center" vertical="center"/>
      <protection hidden="1"/>
    </xf>
    <xf numFmtId="0" fontId="3" fillId="0" borderId="75" xfId="0" applyFont="1" applyBorder="1" applyAlignment="1" applyProtection="1">
      <alignment horizontal="center" vertical="center"/>
      <protection hidden="1"/>
    </xf>
    <xf numFmtId="14" fontId="3" fillId="0" borderId="1" xfId="0" applyNumberFormat="1" applyFont="1" applyBorder="1" applyAlignment="1" applyProtection="1">
      <alignment horizontal="center" vertical="center"/>
      <protection hidden="1"/>
    </xf>
    <xf numFmtId="0" fontId="3" fillId="0" borderId="6" xfId="0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  <xf numFmtId="0" fontId="3" fillId="0" borderId="73" xfId="0" applyFont="1" applyBorder="1" applyAlignment="1" applyProtection="1">
      <alignment horizontal="center" vertical="center"/>
      <protection hidden="1"/>
    </xf>
    <xf numFmtId="0" fontId="3" fillId="0" borderId="51" xfId="0" applyFont="1" applyBorder="1" applyAlignment="1" applyProtection="1">
      <alignment horizontal="center" vertical="center"/>
      <protection hidden="1"/>
    </xf>
    <xf numFmtId="0" fontId="3" fillId="0" borderId="54" xfId="0" applyFont="1" applyBorder="1" applyAlignment="1" applyProtection="1">
      <alignment horizontal="center" vertical="center"/>
      <protection hidden="1"/>
    </xf>
    <xf numFmtId="0" fontId="3" fillId="0" borderId="53" xfId="0" applyFont="1" applyBorder="1" applyAlignment="1" applyProtection="1">
      <alignment horizontal="center" vertical="center"/>
      <protection hidden="1"/>
    </xf>
    <xf numFmtId="0" fontId="3" fillId="0" borderId="52" xfId="0" applyFont="1" applyBorder="1" applyAlignment="1" applyProtection="1">
      <alignment horizontal="center" vertical="center"/>
      <protection hidden="1"/>
    </xf>
    <xf numFmtId="0" fontId="3" fillId="0" borderId="57" xfId="0" applyFont="1" applyBorder="1" applyAlignment="1" applyProtection="1">
      <alignment horizontal="center" vertical="center"/>
      <protection hidden="1"/>
    </xf>
    <xf numFmtId="0" fontId="3" fillId="0" borderId="59" xfId="0" applyFont="1" applyBorder="1" applyAlignment="1" applyProtection="1">
      <alignment horizontal="center" vertical="center"/>
      <protection hidden="1"/>
    </xf>
    <xf numFmtId="0" fontId="3" fillId="0" borderId="58" xfId="0" applyFont="1" applyBorder="1" applyAlignment="1" applyProtection="1">
      <alignment horizontal="center" vertical="center"/>
      <protection hidden="1"/>
    </xf>
    <xf numFmtId="0" fontId="3" fillId="0" borderId="56" xfId="0" applyFont="1" applyBorder="1" applyAlignment="1" applyProtection="1">
      <alignment horizontal="center" vertical="center"/>
      <protection hidden="1"/>
    </xf>
    <xf numFmtId="0" fontId="3" fillId="0" borderId="3" xfId="0" applyFont="1" applyBorder="1" applyAlignment="1" applyProtection="1">
      <alignment horizontal="center" vertical="center"/>
      <protection hidden="1"/>
    </xf>
    <xf numFmtId="0" fontId="3" fillId="0" borderId="67" xfId="0" applyFont="1" applyBorder="1" applyAlignment="1" applyProtection="1">
      <alignment horizontal="center" vertical="center"/>
      <protection hidden="1"/>
    </xf>
    <xf numFmtId="0" fontId="3" fillId="0" borderId="68" xfId="0" applyFont="1" applyBorder="1" applyAlignment="1" applyProtection="1">
      <alignment horizontal="center" vertical="center"/>
      <protection hidden="1"/>
    </xf>
    <xf numFmtId="0" fontId="3" fillId="0" borderId="74" xfId="0" applyFont="1" applyBorder="1" applyAlignment="1" applyProtection="1">
      <alignment horizontal="center" vertical="center"/>
      <protection hidden="1"/>
    </xf>
    <xf numFmtId="0" fontId="3" fillId="0" borderId="69" xfId="0" applyFont="1" applyBorder="1" applyAlignment="1" applyProtection="1">
      <alignment horizontal="center" vertical="center"/>
      <protection hidden="1"/>
    </xf>
    <xf numFmtId="164" fontId="1" fillId="0" borderId="0" xfId="0" applyNumberFormat="1" applyFont="1" applyAlignment="1" applyProtection="1">
      <alignment horizontal="center" vertical="center" textRotation="90" wrapText="1"/>
      <protection hidden="1"/>
    </xf>
    <xf numFmtId="0" fontId="1" fillId="0" borderId="0" xfId="0" applyFont="1" applyAlignment="1" applyProtection="1">
      <alignment horizontal="center" vertical="center"/>
      <protection hidden="1"/>
    </xf>
    <xf numFmtId="0" fontId="1" fillId="0" borderId="0" xfId="0" applyFont="1" applyAlignment="1" applyProtection="1">
      <alignment horizontal="center" vertical="center" textRotation="90"/>
      <protection hidden="1"/>
    </xf>
    <xf numFmtId="0" fontId="1" fillId="0" borderId="3" xfId="0" applyFont="1" applyBorder="1" applyAlignment="1" applyProtection="1">
      <alignment horizontal="center" vertical="center"/>
      <protection hidden="1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2" xfId="0" applyFont="1" applyBorder="1" applyAlignment="1" applyProtection="1">
      <alignment horizontal="center" vertical="center"/>
      <protection hidden="1"/>
    </xf>
    <xf numFmtId="0" fontId="1" fillId="0" borderId="1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0" fontId="1" fillId="0" borderId="7" xfId="0" applyFont="1" applyBorder="1" applyAlignment="1" applyProtection="1">
      <alignment horizontal="center" vertical="center"/>
      <protection hidden="1"/>
    </xf>
    <xf numFmtId="165" fontId="2" fillId="0" borderId="14" xfId="0" applyNumberFormat="1" applyFont="1" applyBorder="1" applyAlignment="1" applyProtection="1">
      <alignment horizontal="center" vertical="center" textRotation="90" wrapText="1"/>
      <protection hidden="1"/>
    </xf>
    <xf numFmtId="165" fontId="2" fillId="0" borderId="15" xfId="0" applyNumberFormat="1" applyFont="1" applyBorder="1" applyAlignment="1" applyProtection="1">
      <alignment horizontal="center" vertical="center" textRotation="90" wrapText="1"/>
      <protection hidden="1"/>
    </xf>
    <xf numFmtId="165" fontId="2" fillId="0" borderId="16" xfId="0" applyNumberFormat="1" applyFont="1" applyBorder="1" applyAlignment="1" applyProtection="1">
      <alignment horizontal="center" vertical="center" textRotation="90" wrapText="1"/>
      <protection hidden="1"/>
    </xf>
    <xf numFmtId="0" fontId="1" fillId="0" borderId="12" xfId="0" applyFont="1" applyBorder="1" applyAlignment="1" applyProtection="1">
      <alignment horizontal="center" vertical="center" textRotation="90"/>
      <protection hidden="1"/>
    </xf>
    <xf numFmtId="0" fontId="1" fillId="0" borderId="13" xfId="0" applyFont="1" applyBorder="1" applyAlignment="1" applyProtection="1">
      <alignment horizontal="center" vertical="center" textRotation="90"/>
      <protection hidden="1"/>
    </xf>
    <xf numFmtId="0" fontId="1" fillId="0" borderId="17" xfId="0" applyFont="1" applyBorder="1" applyAlignment="1" applyProtection="1">
      <alignment horizontal="center" vertical="center" textRotation="90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31" xfId="0" applyFont="1" applyBorder="1" applyAlignment="1" applyProtection="1">
      <alignment horizontal="center" vertical="center" textRotation="90"/>
      <protection hidden="1"/>
    </xf>
    <xf numFmtId="0" fontId="1" fillId="0" borderId="32" xfId="0" applyFont="1" applyBorder="1" applyAlignment="1" applyProtection="1">
      <alignment horizontal="center" vertical="center" textRotation="90"/>
      <protection hidden="1"/>
    </xf>
    <xf numFmtId="0" fontId="1" fillId="0" borderId="33" xfId="0" applyFont="1" applyBorder="1" applyAlignment="1" applyProtection="1">
      <alignment horizontal="center" vertical="center" textRotation="90"/>
      <protection hidden="1"/>
    </xf>
    <xf numFmtId="0" fontId="3" fillId="0" borderId="55" xfId="0" applyFont="1" applyBorder="1" applyAlignment="1" applyProtection="1">
      <alignment horizontal="center" vertical="center"/>
      <protection hidden="1"/>
    </xf>
    <xf numFmtId="0" fontId="3" fillId="0" borderId="70" xfId="0" applyFont="1" applyBorder="1" applyAlignment="1" applyProtection="1">
      <alignment horizontal="center" vertical="center"/>
      <protection hidden="1"/>
    </xf>
    <xf numFmtId="0" fontId="1" fillId="0" borderId="20" xfId="0" applyFont="1" applyBorder="1" applyAlignment="1" applyProtection="1">
      <alignment horizontal="center" vertical="center"/>
      <protection hidden="1"/>
    </xf>
    <xf numFmtId="0" fontId="1" fillId="0" borderId="3" xfId="0" applyFont="1" applyBorder="1" applyAlignment="1" applyProtection="1">
      <alignment horizontal="center" vertical="center"/>
      <protection locked="0" hidden="1"/>
    </xf>
    <xf numFmtId="0" fontId="1" fillId="0" borderId="9" xfId="0" applyFont="1" applyBorder="1" applyAlignment="1" applyProtection="1">
      <alignment horizontal="center" vertical="center"/>
      <protection locked="0" hidden="1"/>
    </xf>
    <xf numFmtId="0" fontId="1" fillId="0" borderId="5" xfId="0" applyFont="1" applyBorder="1" applyAlignment="1" applyProtection="1">
      <alignment horizontal="center" vertical="center"/>
      <protection locked="0" hidden="1"/>
    </xf>
    <xf numFmtId="0" fontId="1" fillId="0" borderId="4" xfId="0" applyFont="1" applyBorder="1" applyAlignment="1" applyProtection="1">
      <alignment horizontal="center" vertical="center"/>
      <protection locked="0" hidden="1"/>
    </xf>
    <xf numFmtId="0" fontId="1" fillId="0" borderId="8" xfId="0" applyFont="1" applyBorder="1" applyAlignment="1" applyProtection="1">
      <alignment horizontal="center" vertical="center"/>
      <protection hidden="1"/>
    </xf>
    <xf numFmtId="0" fontId="1" fillId="0" borderId="64" xfId="0" applyFont="1" applyBorder="1" applyAlignment="1" applyProtection="1">
      <alignment horizontal="center" vertical="center" textRotation="90"/>
      <protection locked="0" hidden="1"/>
    </xf>
    <xf numFmtId="0" fontId="1" fillId="0" borderId="32" xfId="0" applyFont="1" applyBorder="1" applyAlignment="1" applyProtection="1">
      <alignment horizontal="center" vertical="center" textRotation="90"/>
      <protection locked="0" hidden="1"/>
    </xf>
    <xf numFmtId="0" fontId="1" fillId="0" borderId="65" xfId="0" applyFont="1" applyBorder="1" applyAlignment="1" applyProtection="1">
      <alignment horizontal="center" vertical="center" textRotation="90"/>
      <protection locked="0" hidden="1"/>
    </xf>
    <xf numFmtId="165" fontId="2" fillId="0" borderId="18" xfId="0" applyNumberFormat="1" applyFont="1" applyBorder="1" applyAlignment="1" applyProtection="1">
      <alignment horizontal="center" vertical="center" textRotation="90" wrapText="1"/>
      <protection hidden="1"/>
    </xf>
    <xf numFmtId="0" fontId="1" fillId="0" borderId="19" xfId="0" applyFont="1" applyBorder="1" applyAlignment="1" applyProtection="1">
      <alignment horizontal="center" vertical="center" textRotation="90"/>
      <protection hidden="1"/>
    </xf>
    <xf numFmtId="0" fontId="1" fillId="0" borderId="30" xfId="0" applyFont="1" applyBorder="1" applyAlignment="1" applyProtection="1">
      <alignment horizontal="center" vertical="center" textRotation="90"/>
      <protection locked="0" hidden="1"/>
    </xf>
    <xf numFmtId="0" fontId="1" fillId="0" borderId="10" xfId="0" applyFont="1" applyBorder="1" applyAlignment="1" applyProtection="1">
      <alignment horizontal="center" vertical="center" textRotation="90"/>
      <protection locked="0" hidden="1"/>
    </xf>
    <xf numFmtId="0" fontId="1" fillId="0" borderId="21" xfId="0" applyFont="1" applyBorder="1" applyAlignment="1" applyProtection="1">
      <alignment horizontal="center" vertical="center" textRotation="90"/>
      <protection locked="0" hidden="1"/>
    </xf>
    <xf numFmtId="0" fontId="3" fillId="0" borderId="5" xfId="0" applyFont="1" applyBorder="1" applyAlignment="1" applyProtection="1">
      <alignment horizontal="center" vertical="center"/>
      <protection hidden="1"/>
    </xf>
    <xf numFmtId="0" fontId="3" fillId="0" borderId="9" xfId="0" applyFont="1" applyBorder="1" applyAlignment="1" applyProtection="1">
      <alignment horizontal="center" vertical="center"/>
      <protection hidden="1"/>
    </xf>
    <xf numFmtId="0" fontId="2" fillId="0" borderId="24" xfId="0" applyFont="1" applyBorder="1" applyAlignment="1" applyProtection="1">
      <alignment horizontal="center" vertical="center" wrapText="1"/>
      <protection hidden="1"/>
    </xf>
    <xf numFmtId="165" fontId="2" fillId="0" borderId="76" xfId="0" applyNumberFormat="1" applyFont="1" applyBorder="1" applyAlignment="1" applyProtection="1">
      <alignment horizontal="center" vertical="center" textRotation="90" wrapText="1"/>
      <protection hidden="1"/>
    </xf>
    <xf numFmtId="165" fontId="2" fillId="0" borderId="77" xfId="0" applyNumberFormat="1" applyFont="1" applyBorder="1" applyAlignment="1" applyProtection="1">
      <alignment horizontal="center" vertical="center" textRotation="90" wrapText="1"/>
      <protection hidden="1"/>
    </xf>
    <xf numFmtId="165" fontId="2" fillId="0" borderId="78" xfId="0" applyNumberFormat="1" applyFont="1" applyBorder="1" applyAlignment="1" applyProtection="1">
      <alignment horizontal="center" vertical="center" textRotation="90" wrapText="1"/>
      <protection hidden="1"/>
    </xf>
    <xf numFmtId="0" fontId="1" fillId="0" borderId="8" xfId="0" applyFont="1" applyBorder="1" applyAlignment="1" applyProtection="1">
      <alignment horizontal="center" vertical="center"/>
      <protection locked="0" hidden="1"/>
    </xf>
    <xf numFmtId="0" fontId="1" fillId="0" borderId="11" xfId="0" applyFont="1" applyBorder="1" applyAlignment="1" applyProtection="1">
      <alignment horizontal="center" vertical="center" textRotation="90"/>
      <protection hidden="1"/>
    </xf>
    <xf numFmtId="0" fontId="1" fillId="0" borderId="2" xfId="0" applyFont="1" applyBorder="1" applyAlignment="1" applyProtection="1">
      <alignment horizontal="center" vertical="center"/>
      <protection locked="0" hidden="1"/>
    </xf>
    <xf numFmtId="0" fontId="3" fillId="0" borderId="4" xfId="0" applyFont="1" applyBorder="1" applyAlignment="1" applyProtection="1">
      <alignment horizontal="center" vertical="center"/>
      <protection hidden="1"/>
    </xf>
    <xf numFmtId="166" fontId="3" fillId="0" borderId="5" xfId="0" applyNumberFormat="1" applyFont="1" applyBorder="1" applyAlignment="1" applyProtection="1">
      <alignment horizontal="center" vertical="center" textRotation="90"/>
      <protection hidden="1"/>
    </xf>
    <xf numFmtId="166" fontId="3" fillId="0" borderId="3" xfId="0" applyNumberFormat="1" applyFont="1" applyBorder="1" applyAlignment="1" applyProtection="1">
      <alignment horizontal="center" vertical="center" textRotation="90"/>
      <protection hidden="1"/>
    </xf>
    <xf numFmtId="166" fontId="3" fillId="0" borderId="9" xfId="0" applyNumberFormat="1" applyFont="1" applyBorder="1" applyAlignment="1" applyProtection="1">
      <alignment horizontal="center" vertical="center" textRotation="90"/>
      <protection hidden="1"/>
    </xf>
    <xf numFmtId="0" fontId="3" fillId="0" borderId="0" xfId="0" applyFont="1" applyAlignment="1" applyProtection="1">
      <alignment horizontal="center" vertical="center"/>
      <protection hidden="1"/>
    </xf>
    <xf numFmtId="166" fontId="3" fillId="0" borderId="7" xfId="0" applyNumberFormat="1" applyFont="1" applyBorder="1" applyAlignment="1" applyProtection="1">
      <alignment horizontal="center" vertical="center" textRotation="90"/>
      <protection hidden="1"/>
    </xf>
    <xf numFmtId="1" fontId="3" fillId="0" borderId="1" xfId="0" applyNumberFormat="1" applyFont="1" applyBorder="1" applyAlignment="1" applyProtection="1">
      <alignment horizontal="center" vertical="center"/>
      <protection hidden="1"/>
    </xf>
    <xf numFmtId="1" fontId="3" fillId="0" borderId="114" xfId="0" applyNumberFormat="1" applyFont="1" applyBorder="1" applyAlignment="1" applyProtection="1">
      <alignment horizontal="center" vertical="center"/>
      <protection hidden="1"/>
    </xf>
    <xf numFmtId="0" fontId="3" fillId="0" borderId="115" xfId="0" applyFont="1" applyBorder="1" applyAlignment="1" applyProtection="1">
      <alignment horizontal="center" vertical="center"/>
      <protection hidden="1"/>
    </xf>
    <xf numFmtId="0" fontId="3" fillId="0" borderId="116" xfId="0" applyFont="1" applyBorder="1" applyAlignment="1" applyProtection="1">
      <alignment horizontal="center" vertical="center"/>
      <protection hidden="1"/>
    </xf>
    <xf numFmtId="1" fontId="3" fillId="0" borderId="2" xfId="0" applyNumberFormat="1" applyFont="1" applyBorder="1" applyAlignment="1" applyProtection="1">
      <alignment horizontal="center" vertical="center"/>
      <protection hidden="1"/>
    </xf>
    <xf numFmtId="1" fontId="3" fillId="0" borderId="4" xfId="0" applyNumberFormat="1" applyFont="1" applyBorder="1" applyAlignment="1" applyProtection="1">
      <alignment horizontal="center" vertical="center"/>
      <protection hidden="1"/>
    </xf>
    <xf numFmtId="0" fontId="3" fillId="0" borderId="119" xfId="0" applyFont="1" applyBorder="1" applyAlignment="1" applyProtection="1">
      <alignment horizontal="center" vertical="center"/>
      <protection hidden="1"/>
    </xf>
    <xf numFmtId="0" fontId="3" fillId="0" borderId="2" xfId="0" applyFont="1" applyBorder="1" applyAlignment="1" applyProtection="1">
      <alignment horizontal="center" vertical="center"/>
      <protection hidden="1"/>
    </xf>
    <xf numFmtId="0" fontId="3" fillId="0" borderId="111" xfId="0" applyFont="1" applyBorder="1" applyAlignment="1" applyProtection="1">
      <alignment horizontal="center" vertical="center"/>
      <protection hidden="1"/>
    </xf>
    <xf numFmtId="0" fontId="3" fillId="0" borderId="112" xfId="0" applyFont="1" applyBorder="1" applyAlignment="1" applyProtection="1">
      <alignment horizontal="center" vertical="center"/>
      <protection hidden="1"/>
    </xf>
    <xf numFmtId="1" fontId="3" fillId="0" borderId="115" xfId="0" applyNumberFormat="1" applyFont="1" applyBorder="1" applyAlignment="1" applyProtection="1">
      <alignment horizontal="center" vertical="center"/>
      <protection hidden="1"/>
    </xf>
    <xf numFmtId="1" fontId="3" fillId="0" borderId="116" xfId="0" applyNumberFormat="1" applyFont="1" applyBorder="1" applyAlignment="1" applyProtection="1">
      <alignment horizontal="center" vertical="center"/>
      <protection hidden="1"/>
    </xf>
    <xf numFmtId="1" fontId="3" fillId="0" borderId="113" xfId="0" applyNumberFormat="1" applyFont="1" applyBorder="1" applyAlignment="1" applyProtection="1">
      <alignment horizontal="center" vertical="center"/>
      <protection hidden="1"/>
    </xf>
    <xf numFmtId="0" fontId="3" fillId="0" borderId="106" xfId="0" applyFont="1" applyBorder="1" applyAlignment="1" applyProtection="1">
      <alignment horizontal="center" vertical="center"/>
      <protection hidden="1"/>
    </xf>
    <xf numFmtId="0" fontId="3" fillId="0" borderId="108" xfId="0" applyFont="1" applyBorder="1" applyAlignment="1" applyProtection="1">
      <alignment horizontal="center" vertical="center"/>
      <protection hidden="1"/>
    </xf>
    <xf numFmtId="0" fontId="3" fillId="0" borderId="117" xfId="0" applyFont="1" applyBorder="1" applyAlignment="1" applyProtection="1">
      <alignment horizontal="center" vertical="center"/>
      <protection hidden="1"/>
    </xf>
    <xf numFmtId="0" fontId="3" fillId="0" borderId="118" xfId="0" applyFont="1" applyBorder="1" applyAlignment="1" applyProtection="1">
      <alignment horizontal="center" vertical="center"/>
      <protection hidden="1"/>
    </xf>
    <xf numFmtId="1" fontId="3" fillId="0" borderId="120" xfId="0" applyNumberFormat="1" applyFont="1" applyBorder="1" applyAlignment="1" applyProtection="1">
      <alignment horizontal="center" vertical="center"/>
      <protection hidden="1"/>
    </xf>
    <xf numFmtId="1" fontId="3" fillId="0" borderId="121" xfId="0" applyNumberFormat="1" applyFont="1" applyBorder="1" applyAlignment="1" applyProtection="1">
      <alignment horizontal="center" vertical="center"/>
      <protection hidden="1"/>
    </xf>
    <xf numFmtId="168" fontId="6" fillId="0" borderId="104" xfId="0" applyNumberFormat="1" applyFont="1" applyBorder="1" applyAlignment="1">
      <alignment horizontal="center" vertical="center"/>
    </xf>
    <xf numFmtId="168" fontId="6" fillId="0" borderId="102" xfId="0" applyNumberFormat="1" applyFont="1" applyBorder="1" applyAlignment="1">
      <alignment horizontal="center" vertical="center"/>
    </xf>
    <xf numFmtId="168" fontId="6" fillId="0" borderId="105" xfId="0" applyNumberFormat="1" applyFont="1" applyBorder="1" applyAlignment="1">
      <alignment horizontal="center" vertical="center"/>
    </xf>
    <xf numFmtId="0" fontId="6" fillId="0" borderId="71" xfId="0" applyFont="1" applyBorder="1" applyAlignment="1">
      <alignment horizontal="center" vertical="center" wrapText="1"/>
    </xf>
    <xf numFmtId="0" fontId="6" fillId="0" borderId="79" xfId="0" applyFont="1" applyBorder="1" applyAlignment="1">
      <alignment horizontal="center" vertical="center" wrapText="1"/>
    </xf>
    <xf numFmtId="167" fontId="6" fillId="0" borderId="1" xfId="0" applyNumberFormat="1" applyFont="1" applyBorder="1" applyAlignment="1">
      <alignment horizontal="center" vertical="center" textRotation="90"/>
    </xf>
    <xf numFmtId="167" fontId="6" fillId="0" borderId="6" xfId="0" applyNumberFormat="1" applyFont="1" applyBorder="1" applyAlignment="1">
      <alignment horizontal="center" vertical="center" textRotation="90"/>
    </xf>
    <xf numFmtId="0" fontId="6" fillId="0" borderId="5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96" xfId="0" applyFont="1" applyBorder="1" applyAlignment="1">
      <alignment horizontal="center" vertical="center"/>
    </xf>
    <xf numFmtId="0" fontId="6" fillId="0" borderId="90" xfId="0" applyFont="1" applyBorder="1" applyAlignment="1">
      <alignment horizontal="center" vertical="center"/>
    </xf>
    <xf numFmtId="0" fontId="6" fillId="0" borderId="98" xfId="0" applyFont="1" applyBorder="1" applyAlignment="1">
      <alignment horizontal="center" vertical="center"/>
    </xf>
    <xf numFmtId="168" fontId="6" fillId="0" borderId="97" xfId="0" applyNumberFormat="1" applyFont="1" applyBorder="1" applyAlignment="1">
      <alignment horizontal="center" vertical="center"/>
    </xf>
    <xf numFmtId="168" fontId="6" fillId="0" borderId="91" xfId="0" applyNumberFormat="1" applyFont="1" applyBorder="1" applyAlignment="1">
      <alignment horizontal="center" vertical="center"/>
    </xf>
    <xf numFmtId="168" fontId="6" fillId="0" borderId="99" xfId="0" applyNumberFormat="1" applyFont="1" applyBorder="1" applyAlignment="1">
      <alignment horizontal="center" vertical="center"/>
    </xf>
    <xf numFmtId="168" fontId="6" fillId="0" borderId="101" xfId="0" applyNumberFormat="1" applyFont="1" applyBorder="1" applyAlignment="1">
      <alignment horizontal="center" vertical="center"/>
    </xf>
    <xf numFmtId="168" fontId="6" fillId="0" borderId="103" xfId="0" applyNumberFormat="1" applyFont="1" applyBorder="1" applyAlignment="1">
      <alignment horizontal="center" vertical="center"/>
    </xf>
    <xf numFmtId="0" fontId="6" fillId="0" borderId="84" xfId="0" applyFont="1" applyBorder="1" applyAlignment="1">
      <alignment horizontal="center" vertical="center" wrapText="1"/>
    </xf>
    <xf numFmtId="0" fontId="6" fillId="0" borderId="83" xfId="0" applyFont="1" applyBorder="1" applyAlignment="1">
      <alignment horizontal="center" vertical="center" wrapText="1"/>
    </xf>
    <xf numFmtId="167" fontId="6" fillId="0" borderId="73" xfId="0" applyNumberFormat="1" applyFont="1" applyBorder="1" applyAlignment="1">
      <alignment horizontal="center" vertical="center" textRotation="90"/>
    </xf>
    <xf numFmtId="167" fontId="6" fillId="0" borderId="20" xfId="0" applyNumberFormat="1" applyFont="1" applyBorder="1" applyAlignment="1">
      <alignment horizontal="center" vertical="center" textRotation="90"/>
    </xf>
    <xf numFmtId="0" fontId="6" fillId="0" borderId="9" xfId="0" applyFont="1" applyBorder="1" applyAlignment="1">
      <alignment horizontal="center" vertical="center"/>
    </xf>
    <xf numFmtId="0" fontId="6" fillId="0" borderId="88" xfId="0" applyFont="1" applyBorder="1" applyAlignment="1">
      <alignment horizontal="center" vertical="center"/>
    </xf>
    <xf numFmtId="0" fontId="6" fillId="0" borderId="92" xfId="0" applyFont="1" applyBorder="1" applyAlignment="1">
      <alignment horizontal="center" vertical="center"/>
    </xf>
    <xf numFmtId="168" fontId="6" fillId="0" borderId="89" xfId="0" applyNumberFormat="1" applyFont="1" applyBorder="1" applyAlignment="1">
      <alignment horizontal="center" vertical="center"/>
    </xf>
    <xf numFmtId="168" fontId="6" fillId="0" borderId="93" xfId="0" applyNumberFormat="1" applyFont="1" applyBorder="1" applyAlignment="1">
      <alignment horizontal="center" vertical="center"/>
    </xf>
    <xf numFmtId="0" fontId="6" fillId="0" borderId="81" xfId="0" applyFont="1" applyBorder="1" applyAlignment="1">
      <alignment horizontal="center" vertical="center" wrapText="1"/>
    </xf>
    <xf numFmtId="167" fontId="6" fillId="0" borderId="82" xfId="0" applyNumberFormat="1" applyFont="1" applyBorder="1" applyAlignment="1">
      <alignment horizontal="center" vertical="center" textRotation="90"/>
    </xf>
    <xf numFmtId="0" fontId="6" fillId="0" borderId="110" xfId="0" applyFont="1" applyBorder="1" applyAlignment="1">
      <alignment horizontal="center" vertical="center"/>
    </xf>
    <xf numFmtId="0" fontId="0" fillId="0" borderId="122" xfId="0" applyBorder="1" applyAlignment="1" applyProtection="1">
      <alignment horizontal="center" vertical="center"/>
      <protection hidden="1"/>
    </xf>
    <xf numFmtId="0" fontId="0" fillId="0" borderId="122" xfId="0" applyBorder="1" applyProtection="1">
      <protection hidden="1"/>
    </xf>
    <xf numFmtId="0" fontId="0" fillId="0" borderId="0" xfId="0" applyBorder="1" applyProtection="1">
      <protection hidden="1"/>
    </xf>
    <xf numFmtId="0" fontId="0" fillId="0" borderId="0" xfId="0" applyBorder="1" applyAlignment="1" applyProtection="1">
      <alignment horizontal="center" vertical="center"/>
      <protection hidden="1"/>
    </xf>
    <xf numFmtId="0" fontId="4" fillId="0" borderId="0" xfId="0" applyFont="1" applyBorder="1" applyAlignment="1" applyProtection="1">
      <alignment horizontal="center" vertical="center" wrapText="1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7" fillId="0" borderId="1" xfId="0" applyFont="1" applyBorder="1" applyAlignment="1" applyProtection="1">
      <alignment horizontal="center" vertical="center" wrapText="1"/>
      <protection hidden="1"/>
    </xf>
  </cellXfs>
  <cellStyles count="1">
    <cellStyle name="Standard" xfId="0" builtinId="0"/>
  </cellStyles>
  <dxfs count="1">
    <dxf>
      <fill>
        <patternFill>
          <bgColor theme="8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618B7C-FD0A-4576-BF79-BDEFD6AD38BB}">
  <dimension ref="A1:D11"/>
  <sheetViews>
    <sheetView workbookViewId="0">
      <selection activeCell="D6" sqref="D6"/>
    </sheetView>
  </sheetViews>
  <sheetFormatPr baseColWidth="10" defaultRowHeight="14.25"/>
  <cols>
    <col min="1" max="1" width="21" style="1" customWidth="1"/>
    <col min="2" max="2" width="11.375" style="1"/>
    <col min="3" max="3" width="21" style="1" customWidth="1"/>
    <col min="4" max="4" width="20.125" style="1" customWidth="1"/>
  </cols>
  <sheetData>
    <row r="1" spans="1:4">
      <c r="A1" s="3" t="s">
        <v>123</v>
      </c>
      <c r="B1" s="2">
        <v>1</v>
      </c>
      <c r="C1" s="1" t="s">
        <v>2</v>
      </c>
      <c r="D1" s="52" t="s">
        <v>128</v>
      </c>
    </row>
    <row r="2" spans="1:4">
      <c r="A2" s="3" t="s">
        <v>124</v>
      </c>
      <c r="B2" s="2">
        <v>2</v>
      </c>
      <c r="C2" s="1" t="s">
        <v>3</v>
      </c>
      <c r="D2" s="52" t="s">
        <v>129</v>
      </c>
    </row>
    <row r="3" spans="1:4">
      <c r="A3" s="3" t="s">
        <v>125</v>
      </c>
      <c r="B3" s="2">
        <v>3</v>
      </c>
      <c r="C3" s="1" t="s">
        <v>4</v>
      </c>
      <c r="D3" s="52" t="s">
        <v>130</v>
      </c>
    </row>
    <row r="4" spans="1:4">
      <c r="A4" s="3" t="s">
        <v>126</v>
      </c>
      <c r="B4" s="2">
        <v>4</v>
      </c>
      <c r="C4" s="1" t="s">
        <v>5</v>
      </c>
      <c r="D4" s="52" t="s">
        <v>131</v>
      </c>
    </row>
    <row r="5" spans="1:4">
      <c r="A5" s="3" t="s">
        <v>127</v>
      </c>
      <c r="B5" s="2">
        <v>5</v>
      </c>
      <c r="C5" s="1" t="s">
        <v>6</v>
      </c>
      <c r="D5" s="52" t="s">
        <v>132</v>
      </c>
    </row>
    <row r="6" spans="1:4">
      <c r="B6" s="2">
        <v>6</v>
      </c>
      <c r="C6" s="1" t="s">
        <v>7</v>
      </c>
      <c r="D6" s="52" t="s">
        <v>133</v>
      </c>
    </row>
    <row r="7" spans="1:4">
      <c r="B7" s="2">
        <v>7</v>
      </c>
      <c r="C7" s="3" t="s">
        <v>8</v>
      </c>
    </row>
    <row r="8" spans="1:4">
      <c r="B8" s="2">
        <v>8</v>
      </c>
      <c r="C8" s="1" t="s">
        <v>9</v>
      </c>
      <c r="D8" s="55"/>
    </row>
    <row r="9" spans="1:4">
      <c r="B9" s="2">
        <v>9</v>
      </c>
      <c r="C9" s="1" t="s">
        <v>10</v>
      </c>
    </row>
    <row r="10" spans="1:4">
      <c r="B10" s="2">
        <v>10</v>
      </c>
      <c r="C10" s="1" t="s">
        <v>35</v>
      </c>
      <c r="D10" s="55"/>
    </row>
    <row r="11" spans="1:4">
      <c r="B11" s="1" t="s">
        <v>20</v>
      </c>
    </row>
  </sheetData>
  <pageMargins left="0.7" right="0.7" top="0.78740157499999996" bottom="0.78740157499999996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069AB2-161D-4846-ADB3-545D0DAD93AE}">
  <sheetPr>
    <pageSetUpPr fitToPage="1"/>
  </sheetPr>
  <dimension ref="A1:DA397"/>
  <sheetViews>
    <sheetView tabSelected="1" zoomScaleNormal="100" workbookViewId="0">
      <pane ySplit="1" topLeftCell="A2" activePane="bottomLeft" state="frozen"/>
      <selection pane="bottomLeft" activeCell="X1" sqref="X1:X373"/>
    </sheetView>
  </sheetViews>
  <sheetFormatPr baseColWidth="10" defaultColWidth="11.375" defaultRowHeight="14.25"/>
  <cols>
    <col min="1" max="1" width="4.75" style="36" customWidth="1"/>
    <col min="2" max="2" width="3.25" style="36" customWidth="1"/>
    <col min="3" max="3" width="17" style="36" customWidth="1"/>
    <col min="4" max="4" width="10.75" style="36" customWidth="1"/>
    <col min="5" max="7" width="14.75" style="36" customWidth="1"/>
    <col min="8" max="8" width="9.625" style="36" customWidth="1"/>
    <col min="9" max="9" width="3.25" style="17" customWidth="1"/>
    <col min="10" max="10" width="10.75" style="17" customWidth="1"/>
    <col min="11" max="13" width="14.75" style="17" customWidth="1"/>
    <col min="14" max="14" width="9.625" style="17" customWidth="1"/>
    <col min="15" max="16" width="6.625" style="17" customWidth="1"/>
    <col min="17" max="17" width="3.625" style="17" customWidth="1"/>
    <col min="18" max="19" width="6.625" style="17" customWidth="1"/>
    <col min="20" max="20" width="3.625" style="17" customWidth="1"/>
    <col min="21" max="22" width="6.625" style="17" customWidth="1"/>
    <col min="23" max="23" width="16.125" style="17" customWidth="1"/>
    <col min="24" max="27" width="10.75" style="53" customWidth="1"/>
    <col min="28" max="40" width="11.375" style="53" customWidth="1"/>
    <col min="41" max="67" width="11.375" style="53" hidden="1" customWidth="1"/>
    <col min="68" max="68" width="12.25" customWidth="1"/>
    <col min="69" max="69" width="16.25" style="53" customWidth="1"/>
    <col min="70" max="70" width="13.625" style="53" bestFit="1" customWidth="1"/>
    <col min="71" max="71" width="12.625" style="53" customWidth="1"/>
    <col min="72" max="72" width="12.875" style="53" bestFit="1" customWidth="1"/>
    <col min="73" max="74" width="11.375" style="17"/>
    <col min="75" max="75" width="12.375" style="17" customWidth="1"/>
    <col min="76" max="76" width="11.375" style="17"/>
    <col min="77" max="77" width="11.375" style="53"/>
    <col min="78" max="78" width="13" customWidth="1"/>
    <col min="79" max="79" width="14.25" style="53" customWidth="1"/>
    <col min="80" max="80" width="13.625" style="53" customWidth="1"/>
    <col min="81" max="81" width="13.25" style="53" customWidth="1"/>
    <col min="82" max="82" width="12.875" style="53" customWidth="1"/>
    <col min="83" max="84" width="11.375" style="17"/>
    <col min="85" max="85" width="13.125" style="17" customWidth="1"/>
    <col min="86" max="86" width="11.375" style="17"/>
    <col min="87" max="87" width="11.375" style="53"/>
    <col min="88" max="99" width="11.375" style="17"/>
    <col min="100" max="100" width="12.125" style="17" bestFit="1" customWidth="1"/>
    <col min="101" max="102" width="11.375" style="17" customWidth="1"/>
    <col min="103" max="16384" width="11.375" style="17"/>
  </cols>
  <sheetData>
    <row r="1" spans="1:105" ht="36.75" customHeight="1" thickTop="1" thickBot="1">
      <c r="A1" s="4" t="s">
        <v>1</v>
      </c>
      <c r="B1" s="5" t="s">
        <v>17</v>
      </c>
      <c r="C1" s="6" t="s">
        <v>0</v>
      </c>
      <c r="D1" s="6" t="s">
        <v>13</v>
      </c>
      <c r="E1" s="149" t="s">
        <v>15</v>
      </c>
      <c r="F1" s="149"/>
      <c r="G1" s="149"/>
      <c r="H1" s="7" t="s">
        <v>12</v>
      </c>
      <c r="I1" s="5" t="s">
        <v>17</v>
      </c>
      <c r="J1" s="6" t="s">
        <v>14</v>
      </c>
      <c r="K1" s="149" t="s">
        <v>16</v>
      </c>
      <c r="L1" s="149"/>
      <c r="M1" s="149"/>
      <c r="N1" s="8" t="s">
        <v>11</v>
      </c>
      <c r="O1" s="9" t="s">
        <v>23</v>
      </c>
      <c r="P1" s="10" t="s">
        <v>31</v>
      </c>
      <c r="Q1" s="11" t="s">
        <v>24</v>
      </c>
      <c r="R1" s="11" t="s">
        <v>25</v>
      </c>
      <c r="S1" s="12" t="s">
        <v>32</v>
      </c>
      <c r="T1" s="13" t="s">
        <v>27</v>
      </c>
      <c r="U1" s="14" t="s">
        <v>26</v>
      </c>
      <c r="V1" s="15" t="s">
        <v>30</v>
      </c>
      <c r="W1" s="215"/>
      <c r="X1" s="217" t="s">
        <v>91</v>
      </c>
      <c r="Y1" s="54" t="s">
        <v>108</v>
      </c>
      <c r="Z1" s="54" t="s">
        <v>109</v>
      </c>
      <c r="AA1" s="16" t="s">
        <v>21</v>
      </c>
      <c r="AB1" s="16" t="s">
        <v>22</v>
      </c>
      <c r="AC1" s="16" t="s">
        <v>28</v>
      </c>
      <c r="AD1" s="16" t="s">
        <v>29</v>
      </c>
      <c r="AE1" s="16" t="s">
        <v>33</v>
      </c>
      <c r="AF1" s="16" t="s">
        <v>34</v>
      </c>
      <c r="AG1" s="16" t="s">
        <v>36</v>
      </c>
      <c r="AH1" s="16" t="s">
        <v>37</v>
      </c>
      <c r="AI1" s="16" t="s">
        <v>39</v>
      </c>
      <c r="AJ1" s="16" t="s">
        <v>38</v>
      </c>
      <c r="AK1" s="16" t="s">
        <v>40</v>
      </c>
      <c r="AL1" s="16" t="s">
        <v>41</v>
      </c>
      <c r="AM1" s="16" t="s">
        <v>42</v>
      </c>
      <c r="AN1" s="16" t="s">
        <v>43</v>
      </c>
      <c r="AO1" s="86" t="s">
        <v>46</v>
      </c>
      <c r="AP1" s="87" t="s">
        <v>47</v>
      </c>
      <c r="AQ1" s="86" t="s">
        <v>48</v>
      </c>
      <c r="AR1" s="87" t="s">
        <v>51</v>
      </c>
      <c r="AS1" s="86" t="s">
        <v>52</v>
      </c>
      <c r="AT1" s="87" t="s">
        <v>53</v>
      </c>
      <c r="AU1" s="86" t="s">
        <v>56</v>
      </c>
      <c r="AV1" s="87" t="s">
        <v>57</v>
      </c>
      <c r="AW1" s="86" t="s">
        <v>58</v>
      </c>
      <c r="AX1" s="87" t="s">
        <v>61</v>
      </c>
      <c r="AY1" s="86" t="s">
        <v>62</v>
      </c>
      <c r="AZ1" s="87" t="s">
        <v>63</v>
      </c>
      <c r="BA1" s="86" t="s">
        <v>66</v>
      </c>
      <c r="BB1" s="87" t="s">
        <v>67</v>
      </c>
      <c r="BC1" s="86" t="s">
        <v>68</v>
      </c>
      <c r="BD1" s="87" t="s">
        <v>71</v>
      </c>
      <c r="BE1" s="86" t="s">
        <v>72</v>
      </c>
      <c r="BF1" s="87" t="s">
        <v>73</v>
      </c>
      <c r="BG1" s="86" t="s">
        <v>76</v>
      </c>
      <c r="BH1" s="87" t="s">
        <v>77</v>
      </c>
      <c r="BI1" s="86" t="s">
        <v>78</v>
      </c>
      <c r="BJ1" s="87" t="s">
        <v>81</v>
      </c>
      <c r="BK1" s="86" t="s">
        <v>82</v>
      </c>
      <c r="BL1" s="87" t="s">
        <v>83</v>
      </c>
      <c r="BM1" s="16" t="s">
        <v>86</v>
      </c>
      <c r="BN1" s="16" t="s">
        <v>87</v>
      </c>
      <c r="BO1" s="85" t="s">
        <v>88</v>
      </c>
      <c r="BP1" s="86" t="s">
        <v>44</v>
      </c>
      <c r="BQ1" s="16" t="s">
        <v>49</v>
      </c>
      <c r="BR1" s="16" t="s">
        <v>54</v>
      </c>
      <c r="BS1" s="16" t="s">
        <v>59</v>
      </c>
      <c r="BT1" s="16" t="s">
        <v>64</v>
      </c>
      <c r="BU1" s="16" t="s">
        <v>69</v>
      </c>
      <c r="BV1" s="16" t="s">
        <v>74</v>
      </c>
      <c r="BW1" s="16" t="s">
        <v>79</v>
      </c>
      <c r="BX1" s="16" t="s">
        <v>84</v>
      </c>
      <c r="BY1" s="87" t="s">
        <v>89</v>
      </c>
      <c r="BZ1" s="86" t="s">
        <v>45</v>
      </c>
      <c r="CA1" s="16" t="s">
        <v>50</v>
      </c>
      <c r="CB1" s="16" t="s">
        <v>55</v>
      </c>
      <c r="CC1" s="16" t="s">
        <v>60</v>
      </c>
      <c r="CD1" s="16" t="s">
        <v>65</v>
      </c>
      <c r="CE1" s="16" t="s">
        <v>70</v>
      </c>
      <c r="CF1" s="16" t="s">
        <v>75</v>
      </c>
      <c r="CG1" s="16" t="s">
        <v>80</v>
      </c>
      <c r="CH1" s="16" t="s">
        <v>85</v>
      </c>
      <c r="CI1" s="87" t="s">
        <v>90</v>
      </c>
      <c r="CJ1" s="89" t="s">
        <v>111</v>
      </c>
      <c r="CK1" s="16" t="s">
        <v>112</v>
      </c>
      <c r="CL1" s="16" t="s">
        <v>113</v>
      </c>
      <c r="CM1" s="16" t="s">
        <v>114</v>
      </c>
      <c r="CN1" s="16" t="s">
        <v>115</v>
      </c>
      <c r="CO1" s="87" t="s">
        <v>116</v>
      </c>
      <c r="CP1" s="86" t="s">
        <v>117</v>
      </c>
      <c r="CQ1" s="16" t="s">
        <v>118</v>
      </c>
      <c r="CR1" s="16" t="s">
        <v>119</v>
      </c>
      <c r="CS1" s="16" t="s">
        <v>120</v>
      </c>
      <c r="CT1" s="16" t="s">
        <v>121</v>
      </c>
      <c r="CU1" s="87" t="s">
        <v>122</v>
      </c>
      <c r="CV1" s="212"/>
      <c r="CW1" s="213"/>
      <c r="CX1" s="213"/>
      <c r="CY1" s="213"/>
      <c r="CZ1" s="213"/>
      <c r="DA1" s="213"/>
    </row>
    <row r="2" spans="1:105" ht="12.95" customHeight="1" thickTop="1">
      <c r="A2" s="150">
        <v>46174</v>
      </c>
      <c r="B2" s="125" t="s">
        <v>18</v>
      </c>
      <c r="C2" s="138" t="s">
        <v>128</v>
      </c>
      <c r="D2" s="153">
        <v>4</v>
      </c>
      <c r="E2" s="18" t="s">
        <v>6</v>
      </c>
      <c r="F2" s="19" t="s">
        <v>8</v>
      </c>
      <c r="G2" s="20" t="s">
        <v>35</v>
      </c>
      <c r="H2" s="144" t="s">
        <v>123</v>
      </c>
      <c r="I2" s="154" t="s">
        <v>19</v>
      </c>
      <c r="J2" s="153">
        <v>5</v>
      </c>
      <c r="K2" s="18" t="s">
        <v>7</v>
      </c>
      <c r="L2" s="19" t="s">
        <v>7</v>
      </c>
      <c r="M2" s="20" t="s">
        <v>10</v>
      </c>
      <c r="N2" s="139" t="s">
        <v>125</v>
      </c>
      <c r="O2" s="108">
        <f>IF(AND(D2="HF",OR(ISNUMBER(J2),J2="")),0+J2,IF(AND(J2="HF",OR(ISNUMBER(D2),D2="")),0+D2,IF(AND(ISNUMBER(D2),ISNUMBER(J2)),D2+J2,IF(AND(D2="HF",J2="HF"),0,D2+J2))))</f>
        <v>9</v>
      </c>
      <c r="P2" s="98">
        <f>AF$2*20-AI2</f>
        <v>20</v>
      </c>
      <c r="Q2" s="147">
        <f>WEEKNUM(A$2,21)</f>
        <v>23</v>
      </c>
      <c r="R2" s="106">
        <f>SUMIFS(O$2:O$373,C$2:C$373,C2,AB$2:AB$373,AB2)</f>
        <v>9</v>
      </c>
      <c r="S2" s="98">
        <f>AE$2*20-AJ2</f>
        <v>140</v>
      </c>
      <c r="T2" s="157">
        <f>A2</f>
        <v>46174</v>
      </c>
      <c r="U2" s="106">
        <f>AC$2</f>
        <v>9</v>
      </c>
      <c r="V2" s="101">
        <f>AD$2*20-AK2</f>
        <v>600</v>
      </c>
      <c r="W2" s="216"/>
      <c r="X2" s="92">
        <f>IF(Q2&lt;&gt;"",1,0)</f>
        <v>1</v>
      </c>
      <c r="Y2" s="79">
        <f>TRUNC((A2-DAY(A2)-MOD(A2-DAY(A2)-1,7)-DATE(YEAR(A2-DAY(A2)+4-MOD(A2-DAY(A2)-1,7)),1,-10))/7)</f>
        <v>23</v>
      </c>
      <c r="Z2" s="80">
        <f>DATE(YEAR(A2),MONTH(A2)+1,0)</f>
        <v>46203</v>
      </c>
      <c r="AA2" s="95">
        <f>A$2</f>
        <v>46174</v>
      </c>
      <c r="AB2" s="107">
        <f>WEEKNUM(AA2,21)</f>
        <v>23</v>
      </c>
      <c r="AC2" s="107">
        <f>SUM(O2+O14+O26+O38+O50+O62+O74+O86+O98+O110+O122+O134+O146+O158+O170+O182+O194+O206+O218+O230+O242+O254++O266+O278+O290+O302+O314+O326+O338+O350+O362)</f>
        <v>9</v>
      </c>
      <c r="AD2" s="103">
        <f>DAY(EOMONTH(A2,0))</f>
        <v>30</v>
      </c>
      <c r="AE2" s="92">
        <f>SUMIFS(X$2:X$373,C$2:C$373,C2,AB$2:AB$373,AB2)</f>
        <v>7</v>
      </c>
      <c r="AF2" s="94">
        <v>1</v>
      </c>
      <c r="AG2" s="92">
        <f>IF(D2="HF",1,0)</f>
        <v>0</v>
      </c>
      <c r="AH2" s="92">
        <f>IF(J2="HF",1,0)</f>
        <v>0</v>
      </c>
      <c r="AI2" s="169">
        <f>AG2+AH2</f>
        <v>0</v>
      </c>
      <c r="AJ2" s="169">
        <f>SUMIFS(AI$2:AI$373,C$2:C$373,C2,AB$2:AB$373,AB2)</f>
        <v>0</v>
      </c>
      <c r="AK2" s="169">
        <f>SUMIFS(AI$2:AI$373,C$2:C$373,C2)</f>
        <v>0</v>
      </c>
      <c r="AL2" s="92">
        <f>COUNTIF(E2:G3,"Körperhygiene")</f>
        <v>0</v>
      </c>
      <c r="AM2" s="169">
        <f>COUNTIF(K2:M3,"Körperhygiene")</f>
        <v>1</v>
      </c>
      <c r="AN2" s="169">
        <f>AL2+AM2</f>
        <v>1</v>
      </c>
      <c r="AO2" s="164">
        <f>COUNTIF(E2:G3,"Zimmersauberkeit")</f>
        <v>0</v>
      </c>
      <c r="AP2" s="93">
        <f>COUNTIF(K2:M3,"Zimmersauberkeit")</f>
        <v>0</v>
      </c>
      <c r="AQ2" s="164">
        <f>AO2+AP2</f>
        <v>0</v>
      </c>
      <c r="AR2" s="93">
        <f>COUNTIF(E2:G3,"Zimmerputz")</f>
        <v>0</v>
      </c>
      <c r="AS2" s="164">
        <f>COUNTIF(K2:M3,"Zimmerputz")</f>
        <v>0</v>
      </c>
      <c r="AT2" s="93">
        <f>AR2+AS2</f>
        <v>0</v>
      </c>
      <c r="AU2" s="164">
        <f>COUNTIF(E2:G3,"Medienverhalten")</f>
        <v>0</v>
      </c>
      <c r="AV2" s="93">
        <f>COUNTIF(K2:M3,"Medienverhalten")</f>
        <v>0</v>
      </c>
      <c r="AW2" s="164">
        <f>AU2+AV2</f>
        <v>0</v>
      </c>
      <c r="AX2" s="93">
        <f>COUNTIF(E2:G3,"Pünktlichkeit")</f>
        <v>1</v>
      </c>
      <c r="AY2" s="164">
        <f>COUNTIF(K2:M3,"Pünktlichkeit")</f>
        <v>0</v>
      </c>
      <c r="AZ2" s="93">
        <f>AX2+AY2</f>
        <v>1</v>
      </c>
      <c r="BA2" s="164">
        <f>COUNTIF(E2:G3,"Küchendienst")</f>
        <v>2</v>
      </c>
      <c r="BB2" s="93">
        <f>COUNTIF(K2:M3,"Küchendienst")</f>
        <v>3</v>
      </c>
      <c r="BC2" s="164">
        <f>BA2+BB2</f>
        <v>5</v>
      </c>
      <c r="BD2" s="93">
        <f>COUNTIF(E2:G3,"Wäsche")</f>
        <v>1</v>
      </c>
      <c r="BE2" s="164">
        <f>COUNTIF(K2:M3,"Wäsche")</f>
        <v>1</v>
      </c>
      <c r="BF2" s="93">
        <f>BD2+BE2</f>
        <v>2</v>
      </c>
      <c r="BG2" s="164">
        <f>COUNTIF(E2:G3,"Sozialverhalten")</f>
        <v>1</v>
      </c>
      <c r="BH2" s="93">
        <f>COUNTIF(K2:M3,"Sozialverhalten")</f>
        <v>0</v>
      </c>
      <c r="BI2" s="164">
        <f>BG2+BH2</f>
        <v>1</v>
      </c>
      <c r="BJ2" s="93">
        <f>COUNTIF(E2:G3,"Essverhalten")</f>
        <v>0</v>
      </c>
      <c r="BK2" s="164">
        <f>COUNTIF(K2:M3,"Essverhalten")</f>
        <v>1</v>
      </c>
      <c r="BL2" s="93">
        <f>BJ2+BK2</f>
        <v>1</v>
      </c>
      <c r="BM2" s="169">
        <f>COUNTIF(E2:G3,"Nachtruhe")</f>
        <v>1</v>
      </c>
      <c r="BN2" s="169">
        <f>COUNTIF(K2:M3,"Nachtruhe")</f>
        <v>0</v>
      </c>
      <c r="BO2" s="170">
        <f>BM2+BN2</f>
        <v>1</v>
      </c>
      <c r="BP2" s="172">
        <f>SUMIFS(AN$2:AN$373,C$2:C$373,C2,AB$2:AB$373,AB2)</f>
        <v>1</v>
      </c>
      <c r="BQ2" s="166">
        <f>SUMIFS(AQ$2:AQ$373,C$2:C$373,C2,AB$2:AB$373,AB2)</f>
        <v>0</v>
      </c>
      <c r="BR2" s="166">
        <f>SUMIFS(AT$2:AT$373,C$2:C$373,C2,AB$2:AB$373,AB2)</f>
        <v>0</v>
      </c>
      <c r="BS2" s="166">
        <f>SUMIFS(AW$2:AW$373,C$2:C$373,C2,AB$2:AB$373,AB2)</f>
        <v>0</v>
      </c>
      <c r="BT2" s="166">
        <f>SUMIFS(AZ$2:AZ$373,C$2:C$373,C2,AB$2:AB$373,AB2)</f>
        <v>1</v>
      </c>
      <c r="BU2" s="166">
        <f>SUMIFS(BC$2:BC$373,C$2:C$373,C2,AB$2:AB$373,AB2)</f>
        <v>5</v>
      </c>
      <c r="BV2" s="166">
        <f>SUMIFS(BF$2:BF$373,C$2:C$373,C2,AB$2:AB$373,AB2)</f>
        <v>2</v>
      </c>
      <c r="BW2" s="166">
        <f>SUMIFS(BI$2:BI$373,C$2:C$373,C2,AB$2:AB$373,AB2)</f>
        <v>1</v>
      </c>
      <c r="BX2" s="166">
        <f>SUMIFS(BL$2:BL$373,C$2:C$373,C2,AB$2:AB$373,AB2)</f>
        <v>1</v>
      </c>
      <c r="BY2" s="179">
        <f>SUMIFS(BO$2:BO$373,C$2:C$373,C2,AB$2:AB$373,AB2)</f>
        <v>1</v>
      </c>
      <c r="BZ2" s="174">
        <f>SUMIFS(AN$2:AN$373,C$2:C$373,C2)</f>
        <v>1</v>
      </c>
      <c r="CA2" s="162">
        <f>SUMIFS(AQ$2:AQ$373,C$2:C$373,C2)</f>
        <v>0</v>
      </c>
      <c r="CB2" s="162">
        <f>SUMIFS(AT$2:AT$373,C$2:C$373,C2)</f>
        <v>0</v>
      </c>
      <c r="CC2" s="162">
        <f>SUMIFS(AW$2:AW$373,C$2:C$373,C2)</f>
        <v>0</v>
      </c>
      <c r="CD2" s="162">
        <f>SUMIFS(AZ$2:AZ$373,C$2:C$373,C2)</f>
        <v>1</v>
      </c>
      <c r="CE2" s="162">
        <f>SUMIFS(BC$2:BC$373,C$2:C$373,C2)</f>
        <v>5</v>
      </c>
      <c r="CF2" s="162">
        <f>SUMIFS(BF$2:BF$373,C$2:C$373,C2)</f>
        <v>2</v>
      </c>
      <c r="CG2" s="162">
        <f>SUMIFS(BI$2:BI$373,C$2:C$373,C2)</f>
        <v>1</v>
      </c>
      <c r="CH2" s="162">
        <f>SUMIFS(BL$2:BL$373,C$2:C$373,C2)</f>
        <v>1</v>
      </c>
      <c r="CI2" s="163">
        <f>SUMIFS(BO$2:BO$373,C$2:C$373,C2)</f>
        <v>1</v>
      </c>
      <c r="CJ2" s="94" t="str">
        <f>_xlfn.XLOOKUP(LARGE(BP2:BY2,1),BP2:BY2,BP$374:BY$374)</f>
        <v>Küchendienst</v>
      </c>
      <c r="CK2" s="92" t="str">
        <f>_xlfn.XLOOKUP(LARGE(BP2:BY2,2),BP2:BY2,BP$374:BY$374)</f>
        <v>Wäsche</v>
      </c>
      <c r="CL2" s="92" t="str">
        <f>_xlfn.XLOOKUP(LARGE(BP2:BY2,3),BP2:BY2,BP$374:BY$374)</f>
        <v>Körperhygiene</v>
      </c>
      <c r="CM2" s="92" t="str">
        <f>_xlfn.XLOOKUP(LARGE(BP2:BY2,4),BP2:BY2,BP$374:BY$374)</f>
        <v>Körperhygiene</v>
      </c>
      <c r="CN2" s="92" t="str">
        <f>_xlfn.XLOOKUP(LARGE(BP2:BY2,5),BP2:BY2,BP$374:BY$374)</f>
        <v>Körperhygiene</v>
      </c>
      <c r="CO2" s="93" t="str">
        <f>_xlfn.XLOOKUP(LARGE(BP2:BY2,6),BP2:BY2,BP$374:BY$374)</f>
        <v>Körperhygiene</v>
      </c>
      <c r="CP2" s="91" t="str">
        <f>_xlfn.XLOOKUP(LARGE(BZ2:CI2,1),BZ2:CI2,BZ$374:CI$374)</f>
        <v>Küchendienst</v>
      </c>
      <c r="CQ2" s="92" t="str">
        <f>_xlfn.XLOOKUP(LARGE(BZ2:CI2,2),BZ2:CI2,BZ$374:CI$374)</f>
        <v>Wäsche</v>
      </c>
      <c r="CR2" s="92" t="str">
        <f>_xlfn.XLOOKUP(LARGE(BZ2:CI2,3),BZ2:CI2,BZ$374:CI$374)</f>
        <v>Körperhygiene</v>
      </c>
      <c r="CS2" s="92" t="str">
        <f>_xlfn.XLOOKUP(LARGE(BZ2:CI2,4),BZ2:CI2,BZ$374:CI$374)</f>
        <v>Körperhygiene</v>
      </c>
      <c r="CT2" s="92" t="str">
        <f>_xlfn.XLOOKUP(LARGE(BZ2:CI2,5),BZ2:CI2,BZ$374:CI$374)</f>
        <v>Körperhygiene</v>
      </c>
      <c r="CU2" s="93" t="str">
        <f>_xlfn.XLOOKUP(LARGE(BZ2:CI2,6),BZ2:CI2,BZ$374:CI$374)</f>
        <v>Körperhygiene</v>
      </c>
      <c r="CV2" s="211"/>
      <c r="CW2" s="214"/>
      <c r="CX2" s="214"/>
      <c r="CY2" s="214"/>
      <c r="CZ2" s="214"/>
      <c r="DA2" s="214"/>
    </row>
    <row r="3" spans="1:105" ht="12.95" customHeight="1">
      <c r="A3" s="151"/>
      <c r="B3" s="125"/>
      <c r="C3" s="116"/>
      <c r="D3" s="137"/>
      <c r="E3" s="21" t="s">
        <v>7</v>
      </c>
      <c r="F3" s="22" t="s">
        <v>9</v>
      </c>
      <c r="G3" s="23" t="s">
        <v>7</v>
      </c>
      <c r="H3" s="145"/>
      <c r="I3" s="125"/>
      <c r="J3" s="137"/>
      <c r="K3" s="21" t="s">
        <v>2</v>
      </c>
      <c r="L3" s="22" t="s">
        <v>8</v>
      </c>
      <c r="M3" s="23" t="s">
        <v>7</v>
      </c>
      <c r="N3" s="140"/>
      <c r="O3" s="109"/>
      <c r="P3" s="92"/>
      <c r="Q3" s="107"/>
      <c r="R3" s="103"/>
      <c r="S3" s="92"/>
      <c r="T3" s="158"/>
      <c r="U3" s="103"/>
      <c r="V3" s="99"/>
      <c r="W3" s="216"/>
      <c r="X3" s="92"/>
      <c r="Y3" s="79">
        <f>IF(AND(MONTH(A2)=1,Y2&gt;50),1,Y2+1)</f>
        <v>24</v>
      </c>
      <c r="Z3" s="79"/>
      <c r="AA3" s="95"/>
      <c r="AB3" s="107"/>
      <c r="AC3" s="107"/>
      <c r="AD3" s="103"/>
      <c r="AE3" s="92"/>
      <c r="AF3" s="94"/>
      <c r="AG3" s="92"/>
      <c r="AH3" s="92"/>
      <c r="AI3" s="156"/>
      <c r="AJ3" s="156"/>
      <c r="AK3" s="156"/>
      <c r="AL3" s="92"/>
      <c r="AM3" s="156"/>
      <c r="AN3" s="156"/>
      <c r="AO3" s="165"/>
      <c r="AP3" s="93"/>
      <c r="AQ3" s="165"/>
      <c r="AR3" s="93"/>
      <c r="AS3" s="165"/>
      <c r="AT3" s="93"/>
      <c r="AU3" s="165"/>
      <c r="AV3" s="93"/>
      <c r="AW3" s="165"/>
      <c r="AX3" s="93"/>
      <c r="AY3" s="165"/>
      <c r="AZ3" s="93"/>
      <c r="BA3" s="165"/>
      <c r="BB3" s="93"/>
      <c r="BC3" s="165"/>
      <c r="BD3" s="93"/>
      <c r="BE3" s="165"/>
      <c r="BF3" s="93"/>
      <c r="BG3" s="165"/>
      <c r="BH3" s="93"/>
      <c r="BI3" s="165"/>
      <c r="BJ3" s="93"/>
      <c r="BK3" s="165"/>
      <c r="BL3" s="93"/>
      <c r="BM3" s="156"/>
      <c r="BN3" s="156"/>
      <c r="BO3" s="171"/>
      <c r="BP3" s="173"/>
      <c r="BQ3" s="167"/>
      <c r="BR3" s="167"/>
      <c r="BS3" s="167"/>
      <c r="BT3" s="167"/>
      <c r="BU3" s="167"/>
      <c r="BV3" s="167"/>
      <c r="BW3" s="167"/>
      <c r="BX3" s="167"/>
      <c r="BY3" s="180"/>
      <c r="BZ3" s="174"/>
      <c r="CA3" s="162"/>
      <c r="CB3" s="162"/>
      <c r="CC3" s="162"/>
      <c r="CD3" s="162"/>
      <c r="CE3" s="162"/>
      <c r="CF3" s="162"/>
      <c r="CG3" s="162"/>
      <c r="CH3" s="162"/>
      <c r="CI3" s="163"/>
      <c r="CJ3" s="94"/>
      <c r="CK3" s="92"/>
      <c r="CL3" s="92"/>
      <c r="CM3" s="92"/>
      <c r="CN3" s="92"/>
      <c r="CO3" s="93"/>
      <c r="CP3" s="91"/>
      <c r="CQ3" s="92"/>
      <c r="CR3" s="92"/>
      <c r="CS3" s="92"/>
      <c r="CT3" s="92"/>
      <c r="CU3" s="93"/>
      <c r="CV3" s="211"/>
      <c r="CW3" s="214"/>
      <c r="CX3" s="214"/>
      <c r="CY3" s="214"/>
      <c r="CZ3" s="214"/>
      <c r="DA3" s="214"/>
    </row>
    <row r="4" spans="1:105" ht="12.95" customHeight="1">
      <c r="A4" s="151"/>
      <c r="B4" s="125"/>
      <c r="C4" s="117" t="s">
        <v>129</v>
      </c>
      <c r="D4" s="155">
        <v>6</v>
      </c>
      <c r="E4" s="24" t="s">
        <v>6</v>
      </c>
      <c r="F4" s="25" t="s">
        <v>6</v>
      </c>
      <c r="G4" s="26"/>
      <c r="H4" s="145"/>
      <c r="I4" s="125"/>
      <c r="J4" s="155">
        <v>5</v>
      </c>
      <c r="K4" s="24"/>
      <c r="L4" s="25"/>
      <c r="M4" s="26"/>
      <c r="N4" s="140"/>
      <c r="O4" s="109">
        <f t="shared" ref="O4" si="0">IF(AND(D4="HF",OR(ISNUMBER(J4),J4="")),0+J4,IF(AND(J4="HF",OR(ISNUMBER(D4),D4="")),0+D4,IF(AND(ISNUMBER(D4),ISNUMBER(J4)),D4+J4,IF(AND(D4="HF",J4="HF"),0,D4+J4))))</f>
        <v>11</v>
      </c>
      <c r="P4" s="92">
        <f t="shared" ref="P4" si="1">AF$2*20-AI4</f>
        <v>20</v>
      </c>
      <c r="Q4" s="107"/>
      <c r="R4" s="103">
        <f>SUMIFS(O$2:O$373,C$2:C$373,C4,AB$2:AB$373,AB4)</f>
        <v>11</v>
      </c>
      <c r="S4" s="92">
        <f t="shared" ref="S4" si="2">AE$2*20-AJ4</f>
        <v>138</v>
      </c>
      <c r="T4" s="158"/>
      <c r="U4" s="103">
        <f>AC$4</f>
        <v>11</v>
      </c>
      <c r="V4" s="99">
        <f t="shared" ref="V4" si="3">AD$2*20-AK4</f>
        <v>598</v>
      </c>
      <c r="W4" s="216"/>
      <c r="X4" s="92"/>
      <c r="Y4" s="79">
        <f>Y3+1</f>
        <v>25</v>
      </c>
      <c r="Z4" s="79"/>
      <c r="AA4" s="95">
        <f>A$2</f>
        <v>46174</v>
      </c>
      <c r="AB4" s="107">
        <f t="shared" ref="AB4" si="4">WEEKNUM(AA4,21)</f>
        <v>23</v>
      </c>
      <c r="AC4" s="107">
        <f>SUM(O4+O16+O28+O40+O52+O64+O76+O88+O100+O112+O124+O136+O148+O160+O172+O184+O196+O208+O220+O232+O244+O256++O268+O280+O292+O304+O316+O328+O340+O352+O364)</f>
        <v>11</v>
      </c>
      <c r="AE4" s="92"/>
      <c r="AG4" s="92">
        <f t="shared" ref="AG4" si="5">IF(D4="HF",1,0)</f>
        <v>0</v>
      </c>
      <c r="AH4" s="92">
        <f t="shared" ref="AH4" si="6">IF(J4="HF",1,0)</f>
        <v>0</v>
      </c>
      <c r="AI4" s="169">
        <f t="shared" ref="AI4" si="7">AG4+AH4</f>
        <v>0</v>
      </c>
      <c r="AJ4" s="169">
        <f t="shared" ref="AJ4" si="8">SUMIFS(AI$2:AI$373,C$2:C$373,C4,AB$2:AB$373,AB4)</f>
        <v>2</v>
      </c>
      <c r="AK4" s="169">
        <f t="shared" ref="AK4" si="9">SUMIFS(AI$2:AI$373,C$2:C$373,C4)</f>
        <v>2</v>
      </c>
      <c r="AL4" s="92">
        <f t="shared" ref="AL4" si="10">COUNTIF(E4:G5,"Körperhygiene")</f>
        <v>0</v>
      </c>
      <c r="AM4" s="169">
        <f>COUNTIF(K4:M5,"Körperhygiene")</f>
        <v>0</v>
      </c>
      <c r="AN4" s="169">
        <f t="shared" ref="AN4" si="11">AL4+AM4</f>
        <v>0</v>
      </c>
      <c r="AO4" s="164">
        <f>COUNTIF(E4:G5,"Zimmersauberkeit")</f>
        <v>0</v>
      </c>
      <c r="AP4" s="93">
        <f>COUNTIF(K4:M5,"Zimmersauberkeit")</f>
        <v>0</v>
      </c>
      <c r="AQ4" s="164">
        <f t="shared" ref="AQ4" si="12">AO4+AP4</f>
        <v>0</v>
      </c>
      <c r="AR4" s="93">
        <f>COUNTIF(E4:G5,"Zimmerputz")</f>
        <v>0</v>
      </c>
      <c r="AS4" s="164">
        <f>COUNTIF(K4:M5,"Zimmerputz")</f>
        <v>0</v>
      </c>
      <c r="AT4" s="93">
        <f t="shared" ref="AT4" si="13">AR4+AS4</f>
        <v>0</v>
      </c>
      <c r="AU4" s="164">
        <f>COUNTIF(E4:G5,"Medienverhalten")</f>
        <v>1</v>
      </c>
      <c r="AV4" s="93">
        <f>COUNTIF(K4:M5,"Medienverhalten")</f>
        <v>0</v>
      </c>
      <c r="AW4" s="164">
        <f t="shared" ref="AW4" si="14">AU4+AV4</f>
        <v>1</v>
      </c>
      <c r="AX4" s="93">
        <f>COUNTIF(E4:G5,"Pünktlichkeit")</f>
        <v>2</v>
      </c>
      <c r="AY4" s="164">
        <f>COUNTIF(K4:M5,"Pünktlichkeit")</f>
        <v>0</v>
      </c>
      <c r="AZ4" s="93">
        <f t="shared" ref="AZ4" si="15">AX4+AY4</f>
        <v>2</v>
      </c>
      <c r="BA4" s="164">
        <f>COUNTIF(E4:G5,"Küchendienst")</f>
        <v>0</v>
      </c>
      <c r="BB4" s="93">
        <f>COUNTIF(K4:M5,"Küchendienst")</f>
        <v>0</v>
      </c>
      <c r="BC4" s="164">
        <f t="shared" ref="BC4" si="16">BA4+BB4</f>
        <v>0</v>
      </c>
      <c r="BD4" s="93">
        <f>COUNTIF(E4:G5,"Wäsche")</f>
        <v>1</v>
      </c>
      <c r="BE4" s="164">
        <f>COUNTIF(K4:M5,"Wäsche")</f>
        <v>0</v>
      </c>
      <c r="BF4" s="93">
        <f t="shared" ref="BF4" si="17">BD4+BE4</f>
        <v>1</v>
      </c>
      <c r="BG4" s="164">
        <f>COUNTIF(E4:G5,"Sozialverhalten")</f>
        <v>0</v>
      </c>
      <c r="BH4" s="93">
        <f>COUNTIF(K4:M5,"Sozialverhalten")</f>
        <v>0</v>
      </c>
      <c r="BI4" s="164">
        <f t="shared" ref="BI4" si="18">BG4+BH4</f>
        <v>0</v>
      </c>
      <c r="BJ4" s="93">
        <f>COUNTIF(E4:G5,"Essverhalten")</f>
        <v>0</v>
      </c>
      <c r="BK4" s="164">
        <f>COUNTIF(K4:M5,"Essverhalten")</f>
        <v>0</v>
      </c>
      <c r="BL4" s="93">
        <f t="shared" ref="BL4" si="19">BJ4+BK4</f>
        <v>0</v>
      </c>
      <c r="BM4" s="169">
        <f>COUNTIF(E4:G5,"Nachtruhe")</f>
        <v>0</v>
      </c>
      <c r="BN4" s="169">
        <f>COUNTIF(K4:M5,"Nachtruhe")</f>
        <v>0</v>
      </c>
      <c r="BO4" s="170">
        <f t="shared" ref="BO4" si="20">BM4+BN4</f>
        <v>0</v>
      </c>
      <c r="BP4" s="174">
        <f>SUMIFS(AN$2:AN$373,C$2:C$373,C4,AB$2:AB$373,AB4)</f>
        <v>0</v>
      </c>
      <c r="BQ4" s="162">
        <f>SUMIFS(AQ$2:AQ$373,C$2:C$373,C4,AB$2:AB$373,AB4)</f>
        <v>0</v>
      </c>
      <c r="BR4" s="162">
        <f>SUMIFS(AT$2:AT$373,C$2:C$373,C4,AB$2:AB$373,AB4)</f>
        <v>0</v>
      </c>
      <c r="BS4" s="162">
        <f>SUMIFS(AW$2:AW$373,C$2:C$373,C4,AB$2:AB$373,AB4)</f>
        <v>1</v>
      </c>
      <c r="BT4" s="162">
        <f>SUMIFS(AZ$2:AZ$373,C$2:C$373,C4,AB$2:AB$373,AB4)</f>
        <v>2</v>
      </c>
      <c r="BU4" s="162">
        <f>SUMIFS(BC$2:BC$373,C$2:C$373,C4,AB$2:AB$373,AB4)</f>
        <v>0</v>
      </c>
      <c r="BV4" s="162">
        <f>SUMIFS(BF$2:BF$373,C$2:C$373,C4,AB$2:AB$373,AB4)</f>
        <v>1</v>
      </c>
      <c r="BW4" s="162">
        <f>SUMIFS(BI$2:BI$373,C$2:C$373,C4,AB$2:AB$373,AB4)</f>
        <v>0</v>
      </c>
      <c r="BX4" s="162">
        <f>SUMIFS(BL$2:BL$373,C$2:C$373,C4,AB$2:AB$373,AB4)</f>
        <v>0</v>
      </c>
      <c r="BY4" s="163">
        <f>SUMIFS(BO$2:BO$373,C$2:C$373,C4,AB$2:AB$373,AB4)</f>
        <v>0</v>
      </c>
      <c r="BZ4" s="174">
        <f>SUMIFS(AN$2:AN$373,C$2:C$373,C4)</f>
        <v>0</v>
      </c>
      <c r="CA4" s="162">
        <f>SUMIFS(AQ$2:AQ$373,C$2:C$373,C4)</f>
        <v>0</v>
      </c>
      <c r="CB4" s="162">
        <f>SUMIFS(AT$2:AT$373,C$2:C$373,C4)</f>
        <v>0</v>
      </c>
      <c r="CC4" s="162">
        <f>SUMIFS(AW$2:AW$373,C$2:C$373,C4)</f>
        <v>1</v>
      </c>
      <c r="CD4" s="162">
        <f>SUMIFS(AZ$2:AZ$373,C$2:C$373,C4)</f>
        <v>2</v>
      </c>
      <c r="CE4" s="162">
        <f>SUMIFS(BC$2:BC$373,C$2:C$373,C4)</f>
        <v>0</v>
      </c>
      <c r="CF4" s="162">
        <f>SUMIFS(BF$2:BF$373,C$2:C$373,C4)</f>
        <v>1</v>
      </c>
      <c r="CG4" s="162">
        <f>SUMIFS(BI$2:BI$373,C$2:C$373,C4)</f>
        <v>0</v>
      </c>
      <c r="CH4" s="162">
        <f>SUMIFS(BL$2:BL$373,C$2:C$373,C4)</f>
        <v>0</v>
      </c>
      <c r="CI4" s="163">
        <f>SUMIFS(BO$2:BO$373,C$2:C$373,C4)</f>
        <v>0</v>
      </c>
      <c r="CJ4" s="94" t="str">
        <f>_xlfn.XLOOKUP(LARGE(BP4:BY4,1),BP4:BY4,BP$374:BY$374)</f>
        <v>Pünktlichkeit</v>
      </c>
      <c r="CK4" s="92" t="str">
        <f>_xlfn.XLOOKUP(LARGE(BP4:BY4,2),BP4:BY4,BP$374:BY$374)</f>
        <v>Medienverhalten</v>
      </c>
      <c r="CL4" s="92" t="str">
        <f>_xlfn.XLOOKUP(LARGE(BP4:BY4,3),BP4:BY4,BP$374:BY$374)</f>
        <v>Medienverhalten</v>
      </c>
      <c r="CM4" s="92" t="str">
        <f>_xlfn.XLOOKUP(LARGE(BP4:BY4,4),BP4:BY4,BP$374:BY$374)</f>
        <v>Körperhygiene</v>
      </c>
      <c r="CN4" s="92" t="str">
        <f>_xlfn.XLOOKUP(LARGE(BP4:BY4,5),BP4:BY4,BP$374:BY$374)</f>
        <v>Körperhygiene</v>
      </c>
      <c r="CO4" s="93" t="str">
        <f>_xlfn.XLOOKUP(LARGE(BP4:BY4,6),BP4:BY4,BP$374:BY$374)</f>
        <v>Körperhygiene</v>
      </c>
      <c r="CP4" s="91" t="str">
        <f t="shared" ref="CP4" si="21">_xlfn.XLOOKUP(LARGE(BZ4:CI4,1),BZ4:CI4,BZ$374:CI$374)</f>
        <v>Pünktlichkeit</v>
      </c>
      <c r="CQ4" s="92" t="str">
        <f t="shared" ref="CQ4" si="22">_xlfn.XLOOKUP(LARGE(BZ4:CI4,2),BZ4:CI4,BZ$374:CI$374)</f>
        <v>Medienverhalten</v>
      </c>
      <c r="CR4" s="92" t="str">
        <f t="shared" ref="CR4" si="23">_xlfn.XLOOKUP(LARGE(BZ4:CI4,3),BZ4:CI4,BZ$374:CI$374)</f>
        <v>Medienverhalten</v>
      </c>
      <c r="CS4" s="92" t="str">
        <f t="shared" ref="CS4" si="24">_xlfn.XLOOKUP(LARGE(BZ4:CI4,4),BZ4:CI4,BZ$374:CI$374)</f>
        <v>Körperhygiene</v>
      </c>
      <c r="CT4" s="92" t="str">
        <f t="shared" ref="CT4" si="25">_xlfn.XLOOKUP(LARGE(BZ4:CI4,5),BZ4:CI4,BZ$374:CI$374)</f>
        <v>Körperhygiene</v>
      </c>
      <c r="CU4" s="93" t="str">
        <f t="shared" ref="CU4" si="26">_xlfn.XLOOKUP(LARGE(BZ4:CI4,6),BZ4:CI4,BZ$374:CI$374)</f>
        <v>Körperhygiene</v>
      </c>
      <c r="CV4" s="211"/>
      <c r="CW4" s="214"/>
      <c r="CX4" s="214"/>
      <c r="CY4" s="214"/>
      <c r="CZ4" s="214"/>
      <c r="DA4" s="214"/>
    </row>
    <row r="5" spans="1:105" ht="12.95" customHeight="1">
      <c r="A5" s="151"/>
      <c r="B5" s="125"/>
      <c r="C5" s="116"/>
      <c r="D5" s="137"/>
      <c r="E5" s="21" t="s">
        <v>5</v>
      </c>
      <c r="F5" s="22" t="s">
        <v>8</v>
      </c>
      <c r="G5" s="23"/>
      <c r="H5" s="145"/>
      <c r="I5" s="125"/>
      <c r="J5" s="137"/>
      <c r="K5" s="21"/>
      <c r="L5" s="22"/>
      <c r="M5" s="23"/>
      <c r="N5" s="140"/>
      <c r="O5" s="109"/>
      <c r="P5" s="92"/>
      <c r="Q5" s="107"/>
      <c r="R5" s="103"/>
      <c r="S5" s="92"/>
      <c r="T5" s="158"/>
      <c r="U5" s="103"/>
      <c r="V5" s="99"/>
      <c r="W5" s="216"/>
      <c r="X5" s="92"/>
      <c r="Y5" s="79">
        <f>Y4+1</f>
        <v>26</v>
      </c>
      <c r="Z5" s="79"/>
      <c r="AA5" s="95"/>
      <c r="AB5" s="107"/>
      <c r="AC5" s="107"/>
      <c r="AE5" s="92"/>
      <c r="AG5" s="92"/>
      <c r="AH5" s="92"/>
      <c r="AI5" s="156"/>
      <c r="AJ5" s="156"/>
      <c r="AK5" s="156"/>
      <c r="AL5" s="92"/>
      <c r="AM5" s="156"/>
      <c r="AN5" s="156"/>
      <c r="AO5" s="165"/>
      <c r="AP5" s="93"/>
      <c r="AQ5" s="165"/>
      <c r="AR5" s="93"/>
      <c r="AS5" s="165"/>
      <c r="AT5" s="93"/>
      <c r="AU5" s="165"/>
      <c r="AV5" s="93"/>
      <c r="AW5" s="165"/>
      <c r="AX5" s="93"/>
      <c r="AY5" s="165"/>
      <c r="AZ5" s="93"/>
      <c r="BA5" s="165"/>
      <c r="BB5" s="93"/>
      <c r="BC5" s="165"/>
      <c r="BD5" s="93"/>
      <c r="BE5" s="165"/>
      <c r="BF5" s="93"/>
      <c r="BG5" s="165"/>
      <c r="BH5" s="93"/>
      <c r="BI5" s="165"/>
      <c r="BJ5" s="93"/>
      <c r="BK5" s="165"/>
      <c r="BL5" s="93"/>
      <c r="BM5" s="156"/>
      <c r="BN5" s="156"/>
      <c r="BO5" s="171"/>
      <c r="BP5" s="174"/>
      <c r="BQ5" s="162"/>
      <c r="BR5" s="162"/>
      <c r="BS5" s="162"/>
      <c r="BT5" s="162"/>
      <c r="BU5" s="162"/>
      <c r="BV5" s="162"/>
      <c r="BW5" s="162"/>
      <c r="BX5" s="162"/>
      <c r="BY5" s="163"/>
      <c r="BZ5" s="174"/>
      <c r="CA5" s="162"/>
      <c r="CB5" s="162"/>
      <c r="CC5" s="162"/>
      <c r="CD5" s="162"/>
      <c r="CE5" s="162"/>
      <c r="CF5" s="162"/>
      <c r="CG5" s="162"/>
      <c r="CH5" s="162"/>
      <c r="CI5" s="163"/>
      <c r="CJ5" s="94"/>
      <c r="CK5" s="92"/>
      <c r="CL5" s="92"/>
      <c r="CM5" s="92"/>
      <c r="CN5" s="92"/>
      <c r="CO5" s="93"/>
      <c r="CP5" s="91"/>
      <c r="CQ5" s="92"/>
      <c r="CR5" s="92"/>
      <c r="CS5" s="92"/>
      <c r="CT5" s="92"/>
      <c r="CU5" s="93"/>
      <c r="CV5" s="211"/>
      <c r="CW5" s="214"/>
      <c r="CX5" s="214"/>
      <c r="CY5" s="214"/>
      <c r="CZ5" s="214"/>
      <c r="DA5" s="214"/>
    </row>
    <row r="6" spans="1:105" ht="12.95" customHeight="1">
      <c r="A6" s="151"/>
      <c r="B6" s="125"/>
      <c r="C6" s="117" t="s">
        <v>130</v>
      </c>
      <c r="D6" s="155" t="s">
        <v>20</v>
      </c>
      <c r="E6" s="24"/>
      <c r="F6" s="25"/>
      <c r="G6" s="26"/>
      <c r="H6" s="145"/>
      <c r="I6" s="125"/>
      <c r="J6" s="155">
        <v>10</v>
      </c>
      <c r="K6" s="24"/>
      <c r="L6" s="25"/>
      <c r="M6" s="26"/>
      <c r="N6" s="140"/>
      <c r="O6" s="109">
        <f t="shared" ref="O6" si="27">IF(AND(D6="HF",OR(ISNUMBER(J6),J6="")),0+J6,IF(AND(J6="HF",OR(ISNUMBER(D6),D6="")),0+D6,IF(AND(ISNUMBER(D6),ISNUMBER(J6)),D6+J6,IF(AND(D6="HF",J6="HF"),0,D6+J6))))</f>
        <v>10</v>
      </c>
      <c r="P6" s="92">
        <f t="shared" ref="P6" si="28">AF$2*20-AI6</f>
        <v>19</v>
      </c>
      <c r="Q6" s="107"/>
      <c r="R6" s="103">
        <f>SUMIFS(O$2:O$373,C$2:C$373,C6,AB$2:AB$373,AB6)</f>
        <v>10</v>
      </c>
      <c r="S6" s="92">
        <f t="shared" ref="S6" si="29">AE$2*20-AJ6</f>
        <v>139</v>
      </c>
      <c r="T6" s="158"/>
      <c r="U6" s="103">
        <f>AC$6</f>
        <v>10</v>
      </c>
      <c r="V6" s="99">
        <f t="shared" ref="V6" si="30">AD$2*20-AK6</f>
        <v>599</v>
      </c>
      <c r="W6" s="216"/>
      <c r="X6" s="92"/>
      <c r="Y6" s="79">
        <f>IF(Y5=52,TRUNC((Z2-WEEKDAY(Z2,2)-DATE(YEAR(Z2+4-WEEKDAY(Z2,2)),1,-10))/7),IF(TRUNC((Z2-WEEKDAY(Z2,2)-DATE(YEAR(Z2+4-WEEKDAY(Z2,2)),1,-10))/7)&lt;&gt;Y5,Y5+1,""))</f>
        <v>27</v>
      </c>
      <c r="Z6" s="79"/>
      <c r="AA6" s="95">
        <f>A$2</f>
        <v>46174</v>
      </c>
      <c r="AB6" s="107">
        <f t="shared" ref="AB6" si="31">WEEKNUM(AA6,21)</f>
        <v>23</v>
      </c>
      <c r="AC6" s="107">
        <f t="shared" ref="AC6" si="32">SUM(O6+O18+O30+O42+O54+O66+O78+O90+O102+O114+O126+O138+O150+O162+O174+O186+O198+O210+O222+O234+O246+O258++O270+O282+O294+O306+O318+O330+O342+O354+O366)</f>
        <v>10</v>
      </c>
      <c r="AE6" s="92"/>
      <c r="AG6" s="92">
        <f t="shared" ref="AG6" si="33">IF(D6="HF",1,0)</f>
        <v>1</v>
      </c>
      <c r="AH6" s="92">
        <f t="shared" ref="AH6" si="34">IF(J6="HF",1,0)</f>
        <v>0</v>
      </c>
      <c r="AI6" s="169">
        <f t="shared" ref="AI6" si="35">AG6+AH6</f>
        <v>1</v>
      </c>
      <c r="AJ6" s="169">
        <f t="shared" ref="AJ6" si="36">SUMIFS(AI$2:AI$373,C$2:C$373,C6,AB$2:AB$373,AB6)</f>
        <v>1</v>
      </c>
      <c r="AK6" s="169">
        <f t="shared" ref="AK6" si="37">SUMIFS(AI$2:AI$373,C$2:C$373,C6)</f>
        <v>1</v>
      </c>
      <c r="AL6" s="92">
        <f t="shared" ref="AL6" si="38">COUNTIF(E6:G7,"Körperhygiene")</f>
        <v>0</v>
      </c>
      <c r="AM6" s="169">
        <f t="shared" ref="AM6" si="39">COUNTIF(K6:M7,"Körperhygiene")</f>
        <v>0</v>
      </c>
      <c r="AN6" s="169">
        <f t="shared" ref="AN6" si="40">AL6+AM6</f>
        <v>0</v>
      </c>
      <c r="AO6" s="164">
        <f>COUNTIF(E6:G7,"Zimmersauberkeit")</f>
        <v>0</v>
      </c>
      <c r="AP6" s="93">
        <f>COUNTIF(K6:M7,"Zimmersauberkeit")</f>
        <v>0</v>
      </c>
      <c r="AQ6" s="164">
        <f t="shared" ref="AQ6" si="41">AO6+AP6</f>
        <v>0</v>
      </c>
      <c r="AR6" s="93">
        <f>COUNTIF(E6:G7,"Zimmerputz")</f>
        <v>0</v>
      </c>
      <c r="AS6" s="164">
        <f>COUNTIF(K6:M7,"Zimmerputz")</f>
        <v>0</v>
      </c>
      <c r="AT6" s="93">
        <f t="shared" ref="AT6" si="42">AR6+AS6</f>
        <v>0</v>
      </c>
      <c r="AU6" s="164">
        <f>COUNTIF(E6:G7,"Medienverhalten")</f>
        <v>0</v>
      </c>
      <c r="AV6" s="93">
        <f>COUNTIF(K6:M7,"Medienverhalten")</f>
        <v>0</v>
      </c>
      <c r="AW6" s="164">
        <f t="shared" ref="AW6" si="43">AU6+AV6</f>
        <v>0</v>
      </c>
      <c r="AX6" s="93">
        <f>COUNTIF(E6:G7,"Pünktlichkeit")</f>
        <v>0</v>
      </c>
      <c r="AY6" s="164">
        <f>COUNTIF(K6:M7,"Pünktlichkeit")</f>
        <v>0</v>
      </c>
      <c r="AZ6" s="93">
        <f t="shared" ref="AZ6" si="44">AX6+AY6</f>
        <v>0</v>
      </c>
      <c r="BA6" s="164">
        <f>COUNTIF(E6:G7,"Küchendienst")</f>
        <v>0</v>
      </c>
      <c r="BB6" s="93">
        <f>COUNTIF(K6:M7,"Küchendienst")</f>
        <v>0</v>
      </c>
      <c r="BC6" s="164">
        <f t="shared" ref="BC6" si="45">BA6+BB6</f>
        <v>0</v>
      </c>
      <c r="BD6" s="93">
        <f>COUNTIF(E6:G7,"Wäsche")</f>
        <v>0</v>
      </c>
      <c r="BE6" s="164">
        <f>COUNTIF(K6:M7,"Wäsche")</f>
        <v>0</v>
      </c>
      <c r="BF6" s="93">
        <f t="shared" ref="BF6" si="46">BD6+BE6</f>
        <v>0</v>
      </c>
      <c r="BG6" s="164">
        <f>COUNTIF(E6:G7,"Sozialverhalten")</f>
        <v>0</v>
      </c>
      <c r="BH6" s="93">
        <f>COUNTIF(K6:M7,"Sozialverhalten")</f>
        <v>0</v>
      </c>
      <c r="BI6" s="164">
        <f t="shared" ref="BI6" si="47">BG6+BH6</f>
        <v>0</v>
      </c>
      <c r="BJ6" s="93">
        <f>COUNTIF(E6:G7,"Essverhalten")</f>
        <v>0</v>
      </c>
      <c r="BK6" s="164">
        <f>COUNTIF(K6:M7,"Essverhalten")</f>
        <v>0</v>
      </c>
      <c r="BL6" s="93">
        <f t="shared" ref="BL6" si="48">BJ6+BK6</f>
        <v>0</v>
      </c>
      <c r="BM6" s="169">
        <f>COUNTIF(E6:G7,"Nachtruhe")</f>
        <v>0</v>
      </c>
      <c r="BN6" s="169">
        <f>COUNTIF(K6:M7,"Nachtruhe")</f>
        <v>0</v>
      </c>
      <c r="BO6" s="170">
        <f t="shared" ref="BO6" si="49">BM6+BN6</f>
        <v>0</v>
      </c>
      <c r="BP6" s="174">
        <f>SUMIFS(AN$2:AN$373,C$2:C$373,C6,AB$2:AB$373,AB6)</f>
        <v>0</v>
      </c>
      <c r="BQ6" s="162">
        <f>SUMIFS(AQ$2:AQ$373,C$2:C$373,C6,AB$2:AB$373,AB6)</f>
        <v>0</v>
      </c>
      <c r="BR6" s="162">
        <f>SUMIFS(AT$2:AT$373,C$2:C$373,C6,AB$2:AB$373,AB6)</f>
        <v>0</v>
      </c>
      <c r="BS6" s="162">
        <f>SUMIFS(AW$2:AW$373,C$2:C$373,C6,AB$2:AB$373,AB6)</f>
        <v>0</v>
      </c>
      <c r="BT6" s="162">
        <f>SUMIFS(AZ$2:AZ$373,C$2:C$373,C6,AB$2:AB$373,AB6)</f>
        <v>0</v>
      </c>
      <c r="BU6" s="162">
        <f>SUMIFS(BC$2:BC$373,C$2:C$373,C6,AB$2:AB$373,AB6)</f>
        <v>0</v>
      </c>
      <c r="BV6" s="162">
        <f>SUMIFS(BF$2:BF$373,C$2:C$373,C6,AB$2:AB$373,AB6)</f>
        <v>0</v>
      </c>
      <c r="BW6" s="162">
        <f>SUMIFS(BI$2:BI$373,C$2:C$373,C6,AB$2:AB$373,AB6)</f>
        <v>0</v>
      </c>
      <c r="BX6" s="162">
        <f>SUMIFS(BL$2:BL$373,C$2:C$373,C6,AB$2:AB$373,AB6)</f>
        <v>0</v>
      </c>
      <c r="BY6" s="163">
        <f>SUMIFS(BO$2:BO$373,C$2:C$373,C6,AB$2:AB$373,AB6)</f>
        <v>0</v>
      </c>
      <c r="BZ6" s="174">
        <f>SUMIFS(AN$2:AN$373,C$2:C$373,C6)</f>
        <v>0</v>
      </c>
      <c r="CA6" s="162">
        <f>SUMIFS(AQ$2:AQ$373,C$2:C$373,C6)</f>
        <v>0</v>
      </c>
      <c r="CB6" s="162">
        <f>SUMIFS(AT$2:AT$373,C$2:C$373,C6)</f>
        <v>0</v>
      </c>
      <c r="CC6" s="162">
        <f>SUMIFS(AW$2:AW$373,C$2:C$373,C6)</f>
        <v>0</v>
      </c>
      <c r="CD6" s="162">
        <f>SUMIFS(AZ$2:AZ$373,C$2:C$373,C6)</f>
        <v>0</v>
      </c>
      <c r="CE6" s="162">
        <f>SUMIFS(BC$2:BC$373,C$2:C$373,C6)</f>
        <v>0</v>
      </c>
      <c r="CF6" s="162">
        <f>SUMIFS(BF$2:BF$373,C$2:C$373,C6)</f>
        <v>0</v>
      </c>
      <c r="CG6" s="162">
        <f>SUMIFS(BI$2:BI$373,C$2:C$373,C6)</f>
        <v>0</v>
      </c>
      <c r="CH6" s="162">
        <f>SUMIFS(BL$2:BL$373,C$2:C$373,C6)</f>
        <v>0</v>
      </c>
      <c r="CI6" s="163">
        <f>SUMIFS(BO$2:BO$373,C$2:C$373,C6)</f>
        <v>0</v>
      </c>
      <c r="CJ6" s="94" t="str">
        <f t="shared" ref="CJ6" si="50">_xlfn.XLOOKUP(LARGE(BP6:BY6,1),BP6:BY6,BP$374:BY$374)</f>
        <v>Körperhygiene</v>
      </c>
      <c r="CK6" s="92" t="str">
        <f t="shared" ref="CK6" si="51">_xlfn.XLOOKUP(LARGE(BP6:BY6,2),BP6:BY6,BP$374:BY$374)</f>
        <v>Körperhygiene</v>
      </c>
      <c r="CL6" s="92" t="str">
        <f t="shared" ref="CL6" si="52">_xlfn.XLOOKUP(LARGE(BP6:BY6,3),BP6:BY6,BP$374:BY$374)</f>
        <v>Körperhygiene</v>
      </c>
      <c r="CM6" s="92" t="str">
        <f t="shared" ref="CM6" si="53">_xlfn.XLOOKUP(LARGE(BP6:BY6,4),BP6:BY6,BP$374:BY$374)</f>
        <v>Körperhygiene</v>
      </c>
      <c r="CN6" s="92" t="str">
        <f t="shared" ref="CN6" si="54">_xlfn.XLOOKUP(LARGE(BP6:BY6,5),BP6:BY6,BP$374:BY$374)</f>
        <v>Körperhygiene</v>
      </c>
      <c r="CO6" s="93" t="str">
        <f t="shared" ref="CO6" si="55">_xlfn.XLOOKUP(LARGE(BP6:BY6,6),BP6:BY6,BP$374:BY$374)</f>
        <v>Körperhygiene</v>
      </c>
      <c r="CP6" s="91" t="str">
        <f t="shared" ref="CP6" si="56">_xlfn.XLOOKUP(LARGE(BZ6:CI6,1),BZ6:CI6,BZ$374:CI$374)</f>
        <v>Körperhygiene</v>
      </c>
      <c r="CQ6" s="92" t="str">
        <f t="shared" ref="CQ6" si="57">_xlfn.XLOOKUP(LARGE(BZ6:CI6,2),BZ6:CI6,BZ$374:CI$374)</f>
        <v>Körperhygiene</v>
      </c>
      <c r="CR6" s="92" t="str">
        <f t="shared" ref="CR6" si="58">_xlfn.XLOOKUP(LARGE(BZ6:CI6,3),BZ6:CI6,BZ$374:CI$374)</f>
        <v>Körperhygiene</v>
      </c>
      <c r="CS6" s="92" t="str">
        <f t="shared" ref="CS6" si="59">_xlfn.XLOOKUP(LARGE(BZ6:CI6,4),BZ6:CI6,BZ$374:CI$374)</f>
        <v>Körperhygiene</v>
      </c>
      <c r="CT6" s="92" t="str">
        <f t="shared" ref="CT6" si="60">_xlfn.XLOOKUP(LARGE(BZ6:CI6,5),BZ6:CI6,BZ$374:CI$374)</f>
        <v>Körperhygiene</v>
      </c>
      <c r="CU6" s="93" t="str">
        <f t="shared" ref="CU6" si="61">_xlfn.XLOOKUP(LARGE(BZ6:CI6,6),BZ6:CI6,BZ$374:CI$374)</f>
        <v>Körperhygiene</v>
      </c>
      <c r="CV6" s="211"/>
      <c r="CW6" s="90"/>
      <c r="CX6" s="90"/>
      <c r="CY6" s="90"/>
      <c r="CZ6" s="90"/>
      <c r="DA6" s="90"/>
    </row>
    <row r="7" spans="1:105" ht="12.95" customHeight="1">
      <c r="A7" s="151"/>
      <c r="B7" s="125"/>
      <c r="C7" s="116"/>
      <c r="D7" s="137"/>
      <c r="E7" s="21"/>
      <c r="F7" s="22"/>
      <c r="G7" s="23"/>
      <c r="H7" s="145"/>
      <c r="I7" s="125"/>
      <c r="J7" s="137"/>
      <c r="K7" s="21"/>
      <c r="L7" s="22"/>
      <c r="M7" s="23"/>
      <c r="N7" s="140"/>
      <c r="O7" s="109"/>
      <c r="P7" s="92"/>
      <c r="Q7" s="107"/>
      <c r="R7" s="103"/>
      <c r="S7" s="92"/>
      <c r="T7" s="158"/>
      <c r="U7" s="103"/>
      <c r="V7" s="99"/>
      <c r="W7" s="216"/>
      <c r="X7" s="92"/>
      <c r="Y7" s="79" t="str">
        <f>IF(Y6="","",IF(TRUNC((Z2-WEEKDAY(Z2,2)-DATE(YEAR(Z2+4-WEEKDAY(Z2,2)),1,-10))/7)&lt;&gt;Y6,TRUNC((Z2-WEEKDAY(Z2,2)-DATE(YEAR(Z2+4-WEEKDAY(Z2,2)),1,-10))/7),""))</f>
        <v/>
      </c>
      <c r="Z7" s="79"/>
      <c r="AA7" s="95"/>
      <c r="AB7" s="107"/>
      <c r="AC7" s="107"/>
      <c r="AE7" s="92"/>
      <c r="AG7" s="92"/>
      <c r="AH7" s="92"/>
      <c r="AI7" s="156"/>
      <c r="AJ7" s="156"/>
      <c r="AK7" s="156"/>
      <c r="AL7" s="92"/>
      <c r="AM7" s="156"/>
      <c r="AN7" s="156"/>
      <c r="AO7" s="165"/>
      <c r="AP7" s="93"/>
      <c r="AQ7" s="165"/>
      <c r="AR7" s="93"/>
      <c r="AS7" s="165"/>
      <c r="AT7" s="93"/>
      <c r="AU7" s="165"/>
      <c r="AV7" s="93"/>
      <c r="AW7" s="165"/>
      <c r="AX7" s="93"/>
      <c r="AY7" s="165"/>
      <c r="AZ7" s="93"/>
      <c r="BA7" s="165"/>
      <c r="BB7" s="93"/>
      <c r="BC7" s="165"/>
      <c r="BD7" s="93"/>
      <c r="BE7" s="165"/>
      <c r="BF7" s="93"/>
      <c r="BG7" s="165"/>
      <c r="BH7" s="93"/>
      <c r="BI7" s="165"/>
      <c r="BJ7" s="93"/>
      <c r="BK7" s="165"/>
      <c r="BL7" s="93"/>
      <c r="BM7" s="156"/>
      <c r="BN7" s="156"/>
      <c r="BO7" s="171"/>
      <c r="BP7" s="174"/>
      <c r="BQ7" s="162"/>
      <c r="BR7" s="162"/>
      <c r="BS7" s="162"/>
      <c r="BT7" s="162"/>
      <c r="BU7" s="162"/>
      <c r="BV7" s="162"/>
      <c r="BW7" s="162"/>
      <c r="BX7" s="162"/>
      <c r="BY7" s="163"/>
      <c r="BZ7" s="174"/>
      <c r="CA7" s="162"/>
      <c r="CB7" s="162"/>
      <c r="CC7" s="162"/>
      <c r="CD7" s="162"/>
      <c r="CE7" s="162"/>
      <c r="CF7" s="162"/>
      <c r="CG7" s="162"/>
      <c r="CH7" s="162"/>
      <c r="CI7" s="163"/>
      <c r="CJ7" s="94"/>
      <c r="CK7" s="92"/>
      <c r="CL7" s="92"/>
      <c r="CM7" s="92"/>
      <c r="CN7" s="92"/>
      <c r="CO7" s="93"/>
      <c r="CP7" s="91"/>
      <c r="CQ7" s="92"/>
      <c r="CR7" s="92"/>
      <c r="CS7" s="92"/>
      <c r="CT7" s="92"/>
      <c r="CU7" s="93"/>
      <c r="CV7" s="211"/>
      <c r="CW7" s="90"/>
      <c r="CX7" s="90"/>
      <c r="CY7" s="90"/>
      <c r="CZ7" s="90"/>
      <c r="DA7" s="90"/>
    </row>
    <row r="8" spans="1:105" ht="12.95" customHeight="1">
      <c r="A8" s="151"/>
      <c r="B8" s="125"/>
      <c r="C8" s="117" t="s">
        <v>131</v>
      </c>
      <c r="D8" s="155"/>
      <c r="E8" s="24"/>
      <c r="F8" s="25"/>
      <c r="G8" s="26"/>
      <c r="H8" s="145"/>
      <c r="I8" s="125"/>
      <c r="J8" s="155"/>
      <c r="K8" s="24"/>
      <c r="L8" s="25"/>
      <c r="M8" s="26"/>
      <c r="N8" s="140"/>
      <c r="O8" s="109">
        <f t="shared" ref="O8" si="62">IF(AND(D8="HF",OR(ISNUMBER(J8),J8="")),0+J8,IF(AND(J8="HF",OR(ISNUMBER(D8),D8="")),0+D8,IF(AND(ISNUMBER(D8),ISNUMBER(J8)),D8+J8,IF(AND(D8="HF",J8="HF"),0,D8+J8))))</f>
        <v>0</v>
      </c>
      <c r="P8" s="92">
        <f t="shared" ref="P8" si="63">AF$2*20-AI8</f>
        <v>20</v>
      </c>
      <c r="Q8" s="107"/>
      <c r="R8" s="103">
        <f>SUMIFS(O$2:O$373,C$2:C$373,C8,AB$2:AB$373,AB8)</f>
        <v>0</v>
      </c>
      <c r="S8" s="92">
        <f t="shared" ref="S8" si="64">AE$2*20-AJ8</f>
        <v>140</v>
      </c>
      <c r="T8" s="158"/>
      <c r="U8" s="103">
        <f>AC$8</f>
        <v>0</v>
      </c>
      <c r="V8" s="99">
        <f t="shared" ref="V8" si="65">AD$2*20-AK8</f>
        <v>600</v>
      </c>
      <c r="W8" s="216"/>
      <c r="X8" s="92"/>
      <c r="Y8" s="84"/>
      <c r="Z8" s="82"/>
      <c r="AA8" s="95">
        <f>A$2</f>
        <v>46174</v>
      </c>
      <c r="AB8" s="107">
        <f t="shared" ref="AB8" si="66">WEEKNUM(AA8,21)</f>
        <v>23</v>
      </c>
      <c r="AC8" s="107">
        <f t="shared" ref="AC8" si="67">SUM(O8+O20+O32+O44+O56+O68+O80+O92+O104+O116+O128+O140+O152+O164+O176+O188+O200+O212+O224+O236+O248+O260++O272+O284+O296+O308+O320+O332+O344+O356+O368)</f>
        <v>0</v>
      </c>
      <c r="AE8" s="92"/>
      <c r="AG8" s="92">
        <f t="shared" ref="AG8" si="68">IF(D8="HF",1,0)</f>
        <v>0</v>
      </c>
      <c r="AH8" s="92">
        <f t="shared" ref="AH8" si="69">IF(J8="HF",1,0)</f>
        <v>0</v>
      </c>
      <c r="AI8" s="169">
        <f t="shared" ref="AI8" si="70">AG8+AH8</f>
        <v>0</v>
      </c>
      <c r="AJ8" s="169">
        <f t="shared" ref="AJ8" si="71">SUMIFS(AI$2:AI$373,C$2:C$373,C8,AB$2:AB$373,AB8)</f>
        <v>0</v>
      </c>
      <c r="AK8" s="169">
        <f t="shared" ref="AK8" si="72">SUMIFS(AI$2:AI$373,C$2:C$373,C8)</f>
        <v>0</v>
      </c>
      <c r="AL8" s="92">
        <f t="shared" ref="AL8" si="73">COUNTIF(E8:G9,"Körperhygiene")</f>
        <v>0</v>
      </c>
      <c r="AM8" s="169">
        <f t="shared" ref="AM8" si="74">COUNTIF(K8:M9,"Körperhygiene")</f>
        <v>0</v>
      </c>
      <c r="AN8" s="169">
        <f t="shared" ref="AN8" si="75">AL8+AM8</f>
        <v>0</v>
      </c>
      <c r="AO8" s="164">
        <f>COUNTIF(E8:G9,"Zimmersauberkeit")</f>
        <v>0</v>
      </c>
      <c r="AP8" s="93">
        <f>COUNTIF(K8:M9,"Zimmersauberkeit")</f>
        <v>0</v>
      </c>
      <c r="AQ8" s="164">
        <f t="shared" ref="AQ8" si="76">AO8+AP8</f>
        <v>0</v>
      </c>
      <c r="AR8" s="93">
        <f>COUNTIF(E8:G9,"Zimmerputz")</f>
        <v>0</v>
      </c>
      <c r="AS8" s="164">
        <f>COUNTIF(K8:M9,"Zimmerputz")</f>
        <v>0</v>
      </c>
      <c r="AT8" s="93">
        <f t="shared" ref="AT8" si="77">AR8+AS8</f>
        <v>0</v>
      </c>
      <c r="AU8" s="164">
        <f>COUNTIF(E8:G9,"Medienverhalten")</f>
        <v>0</v>
      </c>
      <c r="AV8" s="93">
        <f>COUNTIF(K8:M9,"Medienverhalten")</f>
        <v>0</v>
      </c>
      <c r="AW8" s="164">
        <f t="shared" ref="AW8" si="78">AU8+AV8</f>
        <v>0</v>
      </c>
      <c r="AX8" s="93">
        <f>COUNTIF(E8:G9,"Pünktlichkeit")</f>
        <v>0</v>
      </c>
      <c r="AY8" s="164">
        <f>COUNTIF(K8:M9,"Pünktlichkeit")</f>
        <v>0</v>
      </c>
      <c r="AZ8" s="93">
        <f t="shared" ref="AZ8" si="79">AX8+AY8</f>
        <v>0</v>
      </c>
      <c r="BA8" s="164">
        <f>COUNTIF(E8:G9,"Küchendienst")</f>
        <v>0</v>
      </c>
      <c r="BB8" s="93">
        <f>COUNTIF(K8:M9,"Küchendienst")</f>
        <v>0</v>
      </c>
      <c r="BC8" s="164">
        <f t="shared" ref="BC8" si="80">BA8+BB8</f>
        <v>0</v>
      </c>
      <c r="BD8" s="93">
        <f>COUNTIF(E8:G9,"Wäsche")</f>
        <v>0</v>
      </c>
      <c r="BE8" s="164">
        <f>COUNTIF(K8:M9,"Wäsche")</f>
        <v>0</v>
      </c>
      <c r="BF8" s="93">
        <f t="shared" ref="BF8" si="81">BD8+BE8</f>
        <v>0</v>
      </c>
      <c r="BG8" s="164">
        <f>COUNTIF(E8:G9,"Sozialverhalten")</f>
        <v>0</v>
      </c>
      <c r="BH8" s="93">
        <f>COUNTIF(K8:M9,"Sozialverhalten")</f>
        <v>0</v>
      </c>
      <c r="BI8" s="164">
        <f t="shared" ref="BI8" si="82">BG8+BH8</f>
        <v>0</v>
      </c>
      <c r="BJ8" s="93">
        <f>COUNTIF(E8:G9,"Essverhalten")</f>
        <v>0</v>
      </c>
      <c r="BK8" s="164">
        <f>COUNTIF(K8:M9,"Essverhalten")</f>
        <v>0</v>
      </c>
      <c r="BL8" s="93">
        <f t="shared" ref="BL8" si="83">BJ8+BK8</f>
        <v>0</v>
      </c>
      <c r="BM8" s="169">
        <f>COUNTIF(E8:G9,"Nachtruhe")</f>
        <v>0</v>
      </c>
      <c r="BN8" s="169">
        <f>COUNTIF(K8:M9,"Nachtruhe")</f>
        <v>0</v>
      </c>
      <c r="BO8" s="170">
        <f t="shared" ref="BO8" si="84">BM8+BN8</f>
        <v>0</v>
      </c>
      <c r="BP8" s="174">
        <f>SUMIFS(AN$2:AN$373,C$2:C$373,C8,AB$2:AB$373,AB8)</f>
        <v>0</v>
      </c>
      <c r="BQ8" s="162">
        <f>SUMIFS(AQ$2:AQ$373,C$2:C$373,C8,AB$2:AB$373,AB8)</f>
        <v>0</v>
      </c>
      <c r="BR8" s="162">
        <f>SUMIFS(AT$2:AT$373,C$2:C$373,C8,AB$2:AB$373,AB8)</f>
        <v>0</v>
      </c>
      <c r="BS8" s="162">
        <f>SUMIFS(AW$2:AW$373,C$2:C$373,C8,AB$2:AB$373,AB8)</f>
        <v>0</v>
      </c>
      <c r="BT8" s="162">
        <f>SUMIFS(AZ$2:AZ$373,C$2:C$373,C8,AB$2:AB$373,AB8)</f>
        <v>0</v>
      </c>
      <c r="BU8" s="162">
        <f>SUMIFS(BC$2:BC$373,C$2:C$373,C8,AB$2:AB$373,AB8)</f>
        <v>0</v>
      </c>
      <c r="BV8" s="162">
        <f>SUMIFS(BF$2:BF$373,C$2:C$373,C8,AB$2:AB$373,AB8)</f>
        <v>0</v>
      </c>
      <c r="BW8" s="162">
        <f>SUMIFS(BI$2:BI$373,C$2:C$373,C8,AB$2:AB$373,AB8)</f>
        <v>0</v>
      </c>
      <c r="BX8" s="162">
        <f>SUMIFS(BL$2:BL$373,C$2:C$373,C8,AB$2:AB$373,AB8)</f>
        <v>0</v>
      </c>
      <c r="BY8" s="163">
        <f>SUMIFS(BO$2:BO$373,C$2:C$373,C8,AB$2:AB$373,AB8)</f>
        <v>0</v>
      </c>
      <c r="BZ8" s="174">
        <f>SUMIFS(AN$2:AN$373,C$2:C$373,C8)</f>
        <v>0</v>
      </c>
      <c r="CA8" s="162">
        <f>SUMIFS(AQ$2:AQ$373,C$2:C$373,C8)</f>
        <v>0</v>
      </c>
      <c r="CB8" s="162">
        <f>SUMIFS(AT$2:AT$373,C$2:C$373,C8)</f>
        <v>0</v>
      </c>
      <c r="CC8" s="162">
        <f>SUMIFS(AW$2:AW$373,C$2:C$373,C8)</f>
        <v>0</v>
      </c>
      <c r="CD8" s="162">
        <f>SUMIFS(AZ$2:AZ$373,C$2:C$373,C8)</f>
        <v>0</v>
      </c>
      <c r="CE8" s="162">
        <f>SUMIFS(BC$2:BC$373,C$2:C$373,C8)</f>
        <v>0</v>
      </c>
      <c r="CF8" s="162">
        <f>SUMIFS(BF$2:BF$373,C$2:C$373,C8)</f>
        <v>0</v>
      </c>
      <c r="CG8" s="162">
        <f>SUMIFS(BI$2:BI$373,C$2:C$373,C8)</f>
        <v>0</v>
      </c>
      <c r="CH8" s="162">
        <f>SUMIFS(BL$2:BL$373,C$2:C$373,C8)</f>
        <v>0</v>
      </c>
      <c r="CI8" s="163">
        <f>SUMIFS(BO$2:BO$373,C$2:C$373,C8)</f>
        <v>0</v>
      </c>
      <c r="CJ8" s="94" t="str">
        <f t="shared" ref="CJ8" si="85">_xlfn.XLOOKUP(LARGE(BP8:BY8,1),BP8:BY8,BP$374:BY$374)</f>
        <v>Körperhygiene</v>
      </c>
      <c r="CK8" s="92" t="str">
        <f t="shared" ref="CK8" si="86">_xlfn.XLOOKUP(LARGE(BP8:BY8,2),BP8:BY8,BP$374:BY$374)</f>
        <v>Körperhygiene</v>
      </c>
      <c r="CL8" s="92" t="str">
        <f t="shared" ref="CL8" si="87">_xlfn.XLOOKUP(LARGE(BP8:BY8,3),BP8:BY8,BP$374:BY$374)</f>
        <v>Körperhygiene</v>
      </c>
      <c r="CM8" s="92" t="str">
        <f t="shared" ref="CM8" si="88">_xlfn.XLOOKUP(LARGE(BP8:BY8,4),BP8:BY8,BP$374:BY$374)</f>
        <v>Körperhygiene</v>
      </c>
      <c r="CN8" s="92" t="str">
        <f t="shared" ref="CN8" si="89">_xlfn.XLOOKUP(LARGE(BP8:BY8,5),BP8:BY8,BP$374:BY$374)</f>
        <v>Körperhygiene</v>
      </c>
      <c r="CO8" s="93" t="str">
        <f t="shared" ref="CO8" si="90">_xlfn.XLOOKUP(LARGE(BP8:BY8,6),BP8:BY8,BP$374:BY$374)</f>
        <v>Körperhygiene</v>
      </c>
      <c r="CP8" s="91" t="str">
        <f t="shared" ref="CP8" si="91">_xlfn.XLOOKUP(LARGE(BZ8:CI8,1),BZ8:CI8,BZ$374:CI$374)</f>
        <v>Körperhygiene</v>
      </c>
      <c r="CQ8" s="92" t="str">
        <f t="shared" ref="CQ8" si="92">_xlfn.XLOOKUP(LARGE(BZ8:CI8,2),BZ8:CI8,BZ$374:CI$374)</f>
        <v>Körperhygiene</v>
      </c>
      <c r="CR8" s="92" t="str">
        <f t="shared" ref="CR8" si="93">_xlfn.XLOOKUP(LARGE(BZ8:CI8,3),BZ8:CI8,BZ$374:CI$374)</f>
        <v>Körperhygiene</v>
      </c>
      <c r="CS8" s="92" t="str">
        <f t="shared" ref="CS8" si="94">_xlfn.XLOOKUP(LARGE(BZ8:CI8,4),BZ8:CI8,BZ$374:CI$374)</f>
        <v>Körperhygiene</v>
      </c>
      <c r="CT8" s="92" t="str">
        <f t="shared" ref="CT8" si="95">_xlfn.XLOOKUP(LARGE(BZ8:CI8,5),BZ8:CI8,BZ$374:CI$374)</f>
        <v>Körperhygiene</v>
      </c>
      <c r="CU8" s="93" t="str">
        <f t="shared" ref="CU8" si="96">_xlfn.XLOOKUP(LARGE(BZ8:CI8,6),BZ8:CI8,BZ$374:CI$374)</f>
        <v>Körperhygiene</v>
      </c>
      <c r="CV8" s="211"/>
      <c r="CW8" s="90"/>
      <c r="CX8" s="90"/>
      <c r="CY8" s="90"/>
      <c r="CZ8" s="90"/>
      <c r="DA8" s="90"/>
    </row>
    <row r="9" spans="1:105" ht="12.95" customHeight="1">
      <c r="A9" s="151"/>
      <c r="B9" s="125"/>
      <c r="C9" s="116"/>
      <c r="D9" s="137"/>
      <c r="E9" s="21"/>
      <c r="F9" s="22"/>
      <c r="G9" s="23"/>
      <c r="H9" s="145"/>
      <c r="I9" s="125"/>
      <c r="J9" s="137"/>
      <c r="K9" s="21"/>
      <c r="L9" s="22"/>
      <c r="M9" s="23"/>
      <c r="N9" s="140"/>
      <c r="O9" s="109"/>
      <c r="P9" s="92"/>
      <c r="Q9" s="107"/>
      <c r="R9" s="103"/>
      <c r="S9" s="92"/>
      <c r="T9" s="158"/>
      <c r="U9" s="103"/>
      <c r="V9" s="99"/>
      <c r="W9" s="216"/>
      <c r="X9" s="92"/>
      <c r="Y9" s="81"/>
      <c r="Z9" s="83"/>
      <c r="AA9" s="95"/>
      <c r="AB9" s="107"/>
      <c r="AC9" s="107"/>
      <c r="AE9" s="92"/>
      <c r="AG9" s="92"/>
      <c r="AH9" s="92"/>
      <c r="AI9" s="156"/>
      <c r="AJ9" s="156"/>
      <c r="AK9" s="156"/>
      <c r="AL9" s="92"/>
      <c r="AM9" s="156"/>
      <c r="AN9" s="156"/>
      <c r="AO9" s="165"/>
      <c r="AP9" s="93"/>
      <c r="AQ9" s="165"/>
      <c r="AR9" s="93"/>
      <c r="AS9" s="165"/>
      <c r="AT9" s="93"/>
      <c r="AU9" s="165"/>
      <c r="AV9" s="93"/>
      <c r="AW9" s="165"/>
      <c r="AX9" s="93"/>
      <c r="AY9" s="165"/>
      <c r="AZ9" s="93"/>
      <c r="BA9" s="165"/>
      <c r="BB9" s="93"/>
      <c r="BC9" s="165"/>
      <c r="BD9" s="93"/>
      <c r="BE9" s="165"/>
      <c r="BF9" s="93"/>
      <c r="BG9" s="165"/>
      <c r="BH9" s="93"/>
      <c r="BI9" s="165"/>
      <c r="BJ9" s="93"/>
      <c r="BK9" s="165"/>
      <c r="BL9" s="93"/>
      <c r="BM9" s="156"/>
      <c r="BN9" s="156"/>
      <c r="BO9" s="171"/>
      <c r="BP9" s="174"/>
      <c r="BQ9" s="162"/>
      <c r="BR9" s="162"/>
      <c r="BS9" s="162"/>
      <c r="BT9" s="162"/>
      <c r="BU9" s="162"/>
      <c r="BV9" s="162"/>
      <c r="BW9" s="162"/>
      <c r="BX9" s="162"/>
      <c r="BY9" s="163"/>
      <c r="BZ9" s="174"/>
      <c r="CA9" s="162"/>
      <c r="CB9" s="162"/>
      <c r="CC9" s="162"/>
      <c r="CD9" s="162"/>
      <c r="CE9" s="162"/>
      <c r="CF9" s="162"/>
      <c r="CG9" s="162"/>
      <c r="CH9" s="162"/>
      <c r="CI9" s="163"/>
      <c r="CJ9" s="94"/>
      <c r="CK9" s="92"/>
      <c r="CL9" s="92"/>
      <c r="CM9" s="92"/>
      <c r="CN9" s="92"/>
      <c r="CO9" s="93"/>
      <c r="CP9" s="91"/>
      <c r="CQ9" s="92"/>
      <c r="CR9" s="92"/>
      <c r="CS9" s="92"/>
      <c r="CT9" s="92"/>
      <c r="CU9" s="93"/>
      <c r="CV9" s="211"/>
      <c r="CW9" s="90"/>
      <c r="CX9" s="90"/>
      <c r="CY9" s="90"/>
      <c r="CZ9" s="90"/>
      <c r="DA9" s="90"/>
    </row>
    <row r="10" spans="1:105" ht="12.95" customHeight="1">
      <c r="A10" s="151"/>
      <c r="B10" s="125"/>
      <c r="C10" s="117" t="s">
        <v>132</v>
      </c>
      <c r="D10" s="155"/>
      <c r="E10" s="24"/>
      <c r="F10" s="25"/>
      <c r="G10" s="26"/>
      <c r="H10" s="145"/>
      <c r="I10" s="125"/>
      <c r="J10" s="155"/>
      <c r="K10" s="24"/>
      <c r="L10" s="25"/>
      <c r="M10" s="26"/>
      <c r="N10" s="140"/>
      <c r="O10" s="109">
        <f t="shared" ref="O10" si="97">IF(AND(D10="HF",OR(ISNUMBER(J10),J10="")),0+J10,IF(AND(J10="HF",OR(ISNUMBER(D10),D10="")),0+D10,IF(AND(ISNUMBER(D10),ISNUMBER(J10)),D10+J10,IF(AND(D10="HF",J10="HF"),0,D10+J10))))</f>
        <v>0</v>
      </c>
      <c r="P10" s="92">
        <f t="shared" ref="P10" si="98">AF$2*20-AI10</f>
        <v>20</v>
      </c>
      <c r="Q10" s="107"/>
      <c r="R10" s="103">
        <f>SUMIFS(O$2:O$373,C$2:C$373,C10,AB$2:AB$373,AB10)</f>
        <v>0</v>
      </c>
      <c r="S10" s="92">
        <f t="shared" ref="S10" si="99">AE$2*20-AJ10</f>
        <v>140</v>
      </c>
      <c r="T10" s="158"/>
      <c r="U10" s="103">
        <f>AC$10</f>
        <v>0</v>
      </c>
      <c r="V10" s="99">
        <f t="shared" ref="V10" si="100">AD$2*20-AK10</f>
        <v>600</v>
      </c>
      <c r="W10" s="216"/>
      <c r="X10" s="92"/>
      <c r="Y10" s="81"/>
      <c r="Z10" s="83"/>
      <c r="AA10" s="95">
        <f>A$2</f>
        <v>46174</v>
      </c>
      <c r="AB10" s="107">
        <f t="shared" ref="AB10" si="101">WEEKNUM(AA10,21)</f>
        <v>23</v>
      </c>
      <c r="AC10" s="107">
        <f t="shared" ref="AC10" si="102">SUM(O10+O22+O34+O46+O58+O70+O82+O94+O106+O118+O130+O142+O154+O166+O178+O190+O202+O214+O226+O238+O250+O262++O274+O286+O298+O310+O322+O334+O346+O358+O370)</f>
        <v>0</v>
      </c>
      <c r="AE10" s="92"/>
      <c r="AG10" s="92">
        <f t="shared" ref="AG10" si="103">IF(D10="HF",1,0)</f>
        <v>0</v>
      </c>
      <c r="AH10" s="92">
        <f t="shared" ref="AH10" si="104">IF(J10="HF",1,0)</f>
        <v>0</v>
      </c>
      <c r="AI10" s="169">
        <f t="shared" ref="AI10" si="105">AG10+AH10</f>
        <v>0</v>
      </c>
      <c r="AJ10" s="169">
        <f t="shared" ref="AJ10" si="106">SUMIFS(AI$2:AI$373,C$2:C$373,C10,AB$2:AB$373,AB10)</f>
        <v>0</v>
      </c>
      <c r="AK10" s="169">
        <f t="shared" ref="AK10" si="107">SUMIFS(AI$2:AI$373,C$2:C$373,C10)</f>
        <v>0</v>
      </c>
      <c r="AL10" s="92">
        <f t="shared" ref="AL10" si="108">COUNTIF(E10:G11,"Körperhygiene")</f>
        <v>0</v>
      </c>
      <c r="AM10" s="169">
        <f t="shared" ref="AM10" si="109">COUNTIF(K10:M11,"Körperhygiene")</f>
        <v>0</v>
      </c>
      <c r="AN10" s="169">
        <f t="shared" ref="AN10" si="110">AL10+AM10</f>
        <v>0</v>
      </c>
      <c r="AO10" s="164">
        <f>COUNTIF(E10:G11,"Zimmersauberkeit")</f>
        <v>0</v>
      </c>
      <c r="AP10" s="93">
        <f>COUNTIF(K10:M11,"Zimmersauberkeit")</f>
        <v>0</v>
      </c>
      <c r="AQ10" s="164">
        <f t="shared" ref="AQ10" si="111">AO10+AP10</f>
        <v>0</v>
      </c>
      <c r="AR10" s="93">
        <f>COUNTIF(E10:G11,"Zimmerputz")</f>
        <v>0</v>
      </c>
      <c r="AS10" s="164">
        <f>COUNTIF(K10:M11,"Zimmerputz")</f>
        <v>0</v>
      </c>
      <c r="AT10" s="93">
        <f t="shared" ref="AT10" si="112">AR10+AS10</f>
        <v>0</v>
      </c>
      <c r="AU10" s="164">
        <f>COUNTIF(E10:G11,"Medienverhalten")</f>
        <v>0</v>
      </c>
      <c r="AV10" s="93">
        <f>COUNTIF(K10:M11,"Medienverhalten")</f>
        <v>0</v>
      </c>
      <c r="AW10" s="164">
        <f t="shared" ref="AW10" si="113">AU10+AV10</f>
        <v>0</v>
      </c>
      <c r="AX10" s="93">
        <f>COUNTIF(E10:G11,"Pünktlichkeit")</f>
        <v>0</v>
      </c>
      <c r="AY10" s="164">
        <f>COUNTIF(K10:M11,"Pünktlichkeit")</f>
        <v>0</v>
      </c>
      <c r="AZ10" s="93">
        <f t="shared" ref="AZ10" si="114">AX10+AY10</f>
        <v>0</v>
      </c>
      <c r="BA10" s="164">
        <f>COUNTIF(E10:G11,"Küchendienst")</f>
        <v>0</v>
      </c>
      <c r="BB10" s="93">
        <f>COUNTIF(K10:M11,"Küchendienst")</f>
        <v>0</v>
      </c>
      <c r="BC10" s="164">
        <f t="shared" ref="BC10" si="115">BA10+BB10</f>
        <v>0</v>
      </c>
      <c r="BD10" s="93">
        <f>COUNTIF(E10:G11,"Wäsche")</f>
        <v>0</v>
      </c>
      <c r="BE10" s="164">
        <f>COUNTIF(K10:M11,"Wäsche")</f>
        <v>0</v>
      </c>
      <c r="BF10" s="93">
        <f t="shared" ref="BF10" si="116">BD10+BE10</f>
        <v>0</v>
      </c>
      <c r="BG10" s="164">
        <f>COUNTIF(E10:G11,"Sozialverhalten")</f>
        <v>0</v>
      </c>
      <c r="BH10" s="93">
        <f>COUNTIF(K10:M11,"Sozialverhalten")</f>
        <v>0</v>
      </c>
      <c r="BI10" s="164">
        <f t="shared" ref="BI10" si="117">BG10+BH10</f>
        <v>0</v>
      </c>
      <c r="BJ10" s="93">
        <f>COUNTIF(E10:G11,"Essverhalten")</f>
        <v>0</v>
      </c>
      <c r="BK10" s="164">
        <f>COUNTIF(K10:M11,"Essverhalten")</f>
        <v>0</v>
      </c>
      <c r="BL10" s="93">
        <f t="shared" ref="BL10" si="118">BJ10+BK10</f>
        <v>0</v>
      </c>
      <c r="BM10" s="169">
        <f>COUNTIF(E10:G11,"Nachtruhe")</f>
        <v>0</v>
      </c>
      <c r="BN10" s="169">
        <f>COUNTIF(K10:M11,"Nachtruhe")</f>
        <v>0</v>
      </c>
      <c r="BO10" s="170">
        <f t="shared" ref="BO10" si="119">BM10+BN10</f>
        <v>0</v>
      </c>
      <c r="BP10" s="174">
        <f>SUMIFS(AN$2:AN$373,C$2:C$373,C10,AB$2:AB$373,AB10)</f>
        <v>0</v>
      </c>
      <c r="BQ10" s="162">
        <f>SUMIFS(AQ$2:AQ$373,C$2:C$373,C10,AB$2:AB$373,AB10)</f>
        <v>0</v>
      </c>
      <c r="BR10" s="162">
        <f>SUMIFS(AT$2:AT$373,C$2:C$373,C10,AB$2:AB$373,AB10)</f>
        <v>0</v>
      </c>
      <c r="BS10" s="162">
        <f>SUMIFS(AW$2:AW$373,C$2:C$373,C10,AB$2:AB$373,AB10)</f>
        <v>0</v>
      </c>
      <c r="BT10" s="162">
        <f>SUMIFS(AZ$2:AZ$373,C$2:C$373,C10,AB$2:AB$373,AB10)</f>
        <v>0</v>
      </c>
      <c r="BU10" s="162">
        <f>SUMIFS(BC$2:BC$373,C$2:C$373,C10,AB$2:AB$373,AB10)</f>
        <v>0</v>
      </c>
      <c r="BV10" s="162">
        <f>SUMIFS(BF$2:BF$373,C$2:C$373,C10,AB$2:AB$373,AB10)</f>
        <v>0</v>
      </c>
      <c r="BW10" s="162">
        <f>SUMIFS(BI$2:BI$373,C$2:C$373,C10,AB$2:AB$373,AB10)</f>
        <v>0</v>
      </c>
      <c r="BX10" s="162">
        <f>SUMIFS(BL$2:BL$373,C$2:C$373,C10,AB$2:AB$373,AB10)</f>
        <v>0</v>
      </c>
      <c r="BY10" s="163">
        <f>SUMIFS(BO$2:BO$373,C$2:C$373,C10,AB$2:AB$373,AB10)</f>
        <v>0</v>
      </c>
      <c r="BZ10" s="174">
        <f>SUMIFS(AN$2:AN$373,C$2:C$373,C10)</f>
        <v>0</v>
      </c>
      <c r="CA10" s="162">
        <f>SUMIFS(AQ$2:AQ$373,C$2:C$373,C10)</f>
        <v>0</v>
      </c>
      <c r="CB10" s="162">
        <f>SUMIFS(AT$2:AT$373,C$2:C$373,C10)</f>
        <v>0</v>
      </c>
      <c r="CC10" s="162">
        <f>SUMIFS(AW$2:AW$373,C$2:C$373,C10)</f>
        <v>0</v>
      </c>
      <c r="CD10" s="162">
        <f>SUMIFS(AZ$2:AZ$373,C$2:C$373,C10)</f>
        <v>0</v>
      </c>
      <c r="CE10" s="162">
        <f>SUMIFS(BC$2:BC$373,C$2:C$373,C10)</f>
        <v>0</v>
      </c>
      <c r="CF10" s="162">
        <f>SUMIFS(BF$2:BF$373,C$2:C$373,C10)</f>
        <v>0</v>
      </c>
      <c r="CG10" s="162">
        <f>SUMIFS(BI$2:BI$373,C$2:C$373,C10)</f>
        <v>0</v>
      </c>
      <c r="CH10" s="162">
        <f>SUMIFS(BL$2:BL$373,C$2:C$373,C10)</f>
        <v>0</v>
      </c>
      <c r="CI10" s="163">
        <f>SUMIFS(BO$2:BO$373,C$2:C$373,C10)</f>
        <v>0</v>
      </c>
      <c r="CJ10" s="94" t="str">
        <f t="shared" ref="CJ10" si="120">_xlfn.XLOOKUP(LARGE(BP10:BY10,1),BP10:BY10,BP$374:BY$374)</f>
        <v>Körperhygiene</v>
      </c>
      <c r="CK10" s="92" t="str">
        <f t="shared" ref="CK10" si="121">_xlfn.XLOOKUP(LARGE(BP10:BY10,2),BP10:BY10,BP$374:BY$374)</f>
        <v>Körperhygiene</v>
      </c>
      <c r="CL10" s="92" t="str">
        <f t="shared" ref="CL10" si="122">_xlfn.XLOOKUP(LARGE(BP10:BY10,3),BP10:BY10,BP$374:BY$374)</f>
        <v>Körperhygiene</v>
      </c>
      <c r="CM10" s="92" t="str">
        <f t="shared" ref="CM10" si="123">_xlfn.XLOOKUP(LARGE(BP10:BY10,4),BP10:BY10,BP$374:BY$374)</f>
        <v>Körperhygiene</v>
      </c>
      <c r="CN10" s="92" t="str">
        <f t="shared" ref="CN10" si="124">_xlfn.XLOOKUP(LARGE(BP10:BY10,5),BP10:BY10,BP$374:BY$374)</f>
        <v>Körperhygiene</v>
      </c>
      <c r="CO10" s="93" t="str">
        <f t="shared" ref="CO10" si="125">_xlfn.XLOOKUP(LARGE(BP10:BY10,6),BP10:BY10,BP$374:BY$374)</f>
        <v>Körperhygiene</v>
      </c>
      <c r="CP10" s="91" t="str">
        <f t="shared" ref="CP10" si="126">_xlfn.XLOOKUP(LARGE(BZ10:CI10,1),BZ10:CI10,BZ$374:CI$374)</f>
        <v>Körperhygiene</v>
      </c>
      <c r="CQ10" s="92" t="str">
        <f t="shared" ref="CQ10" si="127">_xlfn.XLOOKUP(LARGE(BZ10:CI10,2),BZ10:CI10,BZ$374:CI$374)</f>
        <v>Körperhygiene</v>
      </c>
      <c r="CR10" s="92" t="str">
        <f t="shared" ref="CR10" si="128">_xlfn.XLOOKUP(LARGE(BZ10:CI10,3),BZ10:CI10,BZ$374:CI$374)</f>
        <v>Körperhygiene</v>
      </c>
      <c r="CS10" s="92" t="str">
        <f t="shared" ref="CS10" si="129">_xlfn.XLOOKUP(LARGE(BZ10:CI10,4),BZ10:CI10,BZ$374:CI$374)</f>
        <v>Körperhygiene</v>
      </c>
      <c r="CT10" s="92" t="str">
        <f t="shared" ref="CT10" si="130">_xlfn.XLOOKUP(LARGE(BZ10:CI10,5),BZ10:CI10,BZ$374:CI$374)</f>
        <v>Körperhygiene</v>
      </c>
      <c r="CU10" s="93" t="str">
        <f t="shared" ref="CU10" si="131">_xlfn.XLOOKUP(LARGE(BZ10:CI10,6),BZ10:CI10,BZ$374:CI$374)</f>
        <v>Körperhygiene</v>
      </c>
      <c r="CV10" s="211"/>
      <c r="CW10" s="90"/>
      <c r="CX10" s="90"/>
      <c r="CY10" s="90"/>
      <c r="CZ10" s="90"/>
      <c r="DA10" s="90"/>
    </row>
    <row r="11" spans="1:105" ht="12.95" customHeight="1">
      <c r="A11" s="151"/>
      <c r="B11" s="125"/>
      <c r="C11" s="116"/>
      <c r="D11" s="137"/>
      <c r="E11" s="21"/>
      <c r="F11" s="22"/>
      <c r="G11" s="23"/>
      <c r="H11" s="145"/>
      <c r="I11" s="125"/>
      <c r="J11" s="137"/>
      <c r="K11" s="21"/>
      <c r="L11" s="22"/>
      <c r="M11" s="23"/>
      <c r="N11" s="140"/>
      <c r="O11" s="109"/>
      <c r="P11" s="92"/>
      <c r="Q11" s="107"/>
      <c r="R11" s="103"/>
      <c r="S11" s="92"/>
      <c r="T11" s="158"/>
      <c r="U11" s="103"/>
      <c r="V11" s="99"/>
      <c r="W11" s="216"/>
      <c r="X11" s="92"/>
      <c r="Y11" s="81"/>
      <c r="Z11" s="83"/>
      <c r="AA11" s="95"/>
      <c r="AB11" s="107"/>
      <c r="AC11" s="107"/>
      <c r="AE11" s="92"/>
      <c r="AG11" s="92"/>
      <c r="AH11" s="92"/>
      <c r="AI11" s="156"/>
      <c r="AJ11" s="156"/>
      <c r="AK11" s="156"/>
      <c r="AL11" s="92"/>
      <c r="AM11" s="156"/>
      <c r="AN11" s="156"/>
      <c r="AO11" s="165"/>
      <c r="AP11" s="93"/>
      <c r="AQ11" s="165"/>
      <c r="AR11" s="93"/>
      <c r="AS11" s="165"/>
      <c r="AT11" s="93"/>
      <c r="AU11" s="165"/>
      <c r="AV11" s="93"/>
      <c r="AW11" s="165"/>
      <c r="AX11" s="93"/>
      <c r="AY11" s="165"/>
      <c r="AZ11" s="93"/>
      <c r="BA11" s="165"/>
      <c r="BB11" s="93"/>
      <c r="BC11" s="165"/>
      <c r="BD11" s="93"/>
      <c r="BE11" s="165"/>
      <c r="BF11" s="93"/>
      <c r="BG11" s="165"/>
      <c r="BH11" s="93"/>
      <c r="BI11" s="165"/>
      <c r="BJ11" s="93"/>
      <c r="BK11" s="165"/>
      <c r="BL11" s="93"/>
      <c r="BM11" s="156"/>
      <c r="BN11" s="156"/>
      <c r="BO11" s="171"/>
      <c r="BP11" s="174"/>
      <c r="BQ11" s="162"/>
      <c r="BR11" s="162"/>
      <c r="BS11" s="162"/>
      <c r="BT11" s="162"/>
      <c r="BU11" s="162"/>
      <c r="BV11" s="162"/>
      <c r="BW11" s="162"/>
      <c r="BX11" s="162"/>
      <c r="BY11" s="163"/>
      <c r="BZ11" s="174"/>
      <c r="CA11" s="162"/>
      <c r="CB11" s="162"/>
      <c r="CC11" s="162"/>
      <c r="CD11" s="162"/>
      <c r="CE11" s="162"/>
      <c r="CF11" s="162"/>
      <c r="CG11" s="162"/>
      <c r="CH11" s="162"/>
      <c r="CI11" s="163"/>
      <c r="CJ11" s="94"/>
      <c r="CK11" s="92"/>
      <c r="CL11" s="92"/>
      <c r="CM11" s="92"/>
      <c r="CN11" s="92"/>
      <c r="CO11" s="93"/>
      <c r="CP11" s="91"/>
      <c r="CQ11" s="92"/>
      <c r="CR11" s="92"/>
      <c r="CS11" s="92"/>
      <c r="CT11" s="92"/>
      <c r="CU11" s="93"/>
      <c r="CV11" s="211"/>
      <c r="CW11" s="90"/>
      <c r="CX11" s="90"/>
      <c r="CY11" s="90"/>
      <c r="CZ11" s="90"/>
      <c r="DA11" s="90"/>
    </row>
    <row r="12" spans="1:105" ht="12.95" customHeight="1">
      <c r="A12" s="151"/>
      <c r="B12" s="125"/>
      <c r="C12" s="118"/>
      <c r="D12" s="134"/>
      <c r="E12" s="27"/>
      <c r="F12" s="28"/>
      <c r="G12" s="29"/>
      <c r="H12" s="145"/>
      <c r="I12" s="125"/>
      <c r="J12" s="155"/>
      <c r="K12" s="27"/>
      <c r="L12" s="28"/>
      <c r="M12" s="29"/>
      <c r="N12" s="140"/>
      <c r="O12" s="109">
        <f t="shared" ref="O12" si="132">IF(AND(D12="HF",OR(ISNUMBER(J12),J12="")),0+J12,IF(AND(J12="HF",OR(ISNUMBER(D12),D12="")),0+D12,IF(AND(ISNUMBER(D12),ISNUMBER(J12)),D12+J12,IF(AND(D12="HF",J12="HF"),0,D12+J12))))</f>
        <v>0</v>
      </c>
      <c r="P12" s="92">
        <f t="shared" ref="P12" si="133">AF$2*20-AI12</f>
        <v>20</v>
      </c>
      <c r="Q12" s="107"/>
      <c r="R12" s="103">
        <f>SUMIFS(O$2:O$373,C$2:C$373,C12,AB$2:AB$373,AB12)</f>
        <v>0</v>
      </c>
      <c r="S12" s="92">
        <f t="shared" ref="S12" si="134">AE$2*20-AJ12</f>
        <v>140</v>
      </c>
      <c r="T12" s="158"/>
      <c r="U12" s="103">
        <f>AC$12</f>
        <v>0</v>
      </c>
      <c r="V12" s="99">
        <f t="shared" ref="V12" si="135">AD$2*20-AK12</f>
        <v>600</v>
      </c>
      <c r="W12" s="216"/>
      <c r="X12" s="92"/>
      <c r="Y12" s="81"/>
      <c r="Z12" s="83"/>
      <c r="AA12" s="95">
        <f>A$2</f>
        <v>46174</v>
      </c>
      <c r="AB12" s="107">
        <f t="shared" ref="AB12:AB74" si="136">WEEKNUM(AA12,21)</f>
        <v>23</v>
      </c>
      <c r="AC12" s="107">
        <f t="shared" ref="AC12" si="137">SUM(O12+O24+O36+O48+O60+O72+O84+O96+O108+O120+O132+O144+O156+O168+O180+O192+O204+O216+O228+O240+O252+O264++O276+O288+O300+O312+O324+O336+O348+O360+O372)</f>
        <v>0</v>
      </c>
      <c r="AE12" s="92"/>
      <c r="AG12" s="92">
        <f t="shared" ref="AG12" si="138">IF(D12="HF",1,0)</f>
        <v>0</v>
      </c>
      <c r="AH12" s="92">
        <f t="shared" ref="AH12" si="139">IF(J12="HF",1,0)</f>
        <v>0</v>
      </c>
      <c r="AI12" s="169">
        <f t="shared" ref="AI12" si="140">AG12+AH12</f>
        <v>0</v>
      </c>
      <c r="AJ12" s="169">
        <f t="shared" ref="AJ12" si="141">SUMIFS(AI$2:AI$373,C$2:C$373,C12,AB$2:AB$373,AB12)</f>
        <v>0</v>
      </c>
      <c r="AK12" s="169">
        <f t="shared" ref="AK12" si="142">SUMIFS(AI$2:AI$373,C$2:C$373,C12)</f>
        <v>0</v>
      </c>
      <c r="AL12" s="92">
        <f t="shared" ref="AL12" si="143">COUNTIF(E12:G13,"Körperhygiene")</f>
        <v>0</v>
      </c>
      <c r="AM12" s="169">
        <f t="shared" ref="AM12" si="144">COUNTIF(K12:M13,"Körperhygiene")</f>
        <v>0</v>
      </c>
      <c r="AN12" s="169">
        <f t="shared" ref="AN12" si="145">AL12+AM12</f>
        <v>0</v>
      </c>
      <c r="AO12" s="164">
        <f>COUNTIF(E12:G13,"Zimmersauberkeit")</f>
        <v>0</v>
      </c>
      <c r="AP12" s="93">
        <f>COUNTIF(K12:M13,"Zimmersauberkeit")</f>
        <v>0</v>
      </c>
      <c r="AQ12" s="164">
        <f t="shared" ref="AQ12" si="146">AO12+AP12</f>
        <v>0</v>
      </c>
      <c r="AR12" s="93">
        <f>COUNTIF(E12:G13,"Zimmerputz")</f>
        <v>0</v>
      </c>
      <c r="AS12" s="164">
        <f>COUNTIF(K12:M13,"Zimmerputz")</f>
        <v>0</v>
      </c>
      <c r="AT12" s="93">
        <f t="shared" ref="AT12" si="147">AR12+AS12</f>
        <v>0</v>
      </c>
      <c r="AU12" s="164">
        <f>COUNTIF(E12:G13,"Medienverhalten")</f>
        <v>0</v>
      </c>
      <c r="AV12" s="93">
        <f>COUNTIF(K12:M13,"Medienverhalten")</f>
        <v>0</v>
      </c>
      <c r="AW12" s="164">
        <f t="shared" ref="AW12" si="148">AU12+AV12</f>
        <v>0</v>
      </c>
      <c r="AX12" s="93">
        <f>COUNTIF(E12:G13,"Pünktlichkeit")</f>
        <v>0</v>
      </c>
      <c r="AY12" s="164">
        <f>COUNTIF(K12:M13,"Pünktlichkeit")</f>
        <v>0</v>
      </c>
      <c r="AZ12" s="93">
        <f t="shared" ref="AZ12" si="149">AX12+AY12</f>
        <v>0</v>
      </c>
      <c r="BA12" s="164">
        <f>COUNTIF(E12:G13,"Küchendienst")</f>
        <v>0</v>
      </c>
      <c r="BB12" s="93">
        <f>COUNTIF(K12:M13,"Küchendienst")</f>
        <v>0</v>
      </c>
      <c r="BC12" s="164">
        <f t="shared" ref="BC12" si="150">BA12+BB12</f>
        <v>0</v>
      </c>
      <c r="BD12" s="93">
        <f>COUNTIF(E12:G13,"Wäsche")</f>
        <v>0</v>
      </c>
      <c r="BE12" s="164">
        <f>COUNTIF(K12:M13,"Wäsche")</f>
        <v>0</v>
      </c>
      <c r="BF12" s="93">
        <f t="shared" ref="BF12" si="151">BD12+BE12</f>
        <v>0</v>
      </c>
      <c r="BG12" s="164">
        <f>COUNTIF(E12:G13,"Sozialverhalten")</f>
        <v>0</v>
      </c>
      <c r="BH12" s="93">
        <f>COUNTIF(K12:M13,"Sozialverhalten")</f>
        <v>0</v>
      </c>
      <c r="BI12" s="164">
        <f t="shared" ref="BI12" si="152">BG12+BH12</f>
        <v>0</v>
      </c>
      <c r="BJ12" s="93">
        <f>COUNTIF(E12:G13,"Essverhalten")</f>
        <v>0</v>
      </c>
      <c r="BK12" s="164">
        <f>COUNTIF(K12:M13,"Essverhalten")</f>
        <v>0</v>
      </c>
      <c r="BL12" s="93">
        <f t="shared" ref="BL12" si="153">BJ12+BK12</f>
        <v>0</v>
      </c>
      <c r="BM12" s="169">
        <f>COUNTIF(E12:G13,"Nachtruhe")</f>
        <v>0</v>
      </c>
      <c r="BN12" s="169">
        <f>COUNTIF(K12:M13,"Nachtruhe")</f>
        <v>0</v>
      </c>
      <c r="BO12" s="170">
        <f t="shared" ref="BO12" si="154">BM12+BN12</f>
        <v>0</v>
      </c>
      <c r="BP12" s="174">
        <f>SUMIFS(AN$2:AN$373,C$2:C$373,C12,AB$2:AB$373,AB12)</f>
        <v>0</v>
      </c>
      <c r="BQ12" s="162">
        <f>SUMIFS(AQ$2:AQ$373,C$2:C$373,C12,AB$2:AB$373,AB12)</f>
        <v>0</v>
      </c>
      <c r="BR12" s="162">
        <f>SUMIFS(AT$2:AT$373,C$2:C$373,C12,AB$2:AB$373,AB12)</f>
        <v>0</v>
      </c>
      <c r="BS12" s="162">
        <f>SUMIFS(AW$2:AW$373,C$2:C$373,C12,AB$2:AB$373,AB12)</f>
        <v>0</v>
      </c>
      <c r="BT12" s="162">
        <f>SUMIFS(AZ$2:AZ$373,C$2:C$373,C12,AB$2:AB$373,AB12)</f>
        <v>0</v>
      </c>
      <c r="BU12" s="162">
        <f>SUMIFS(BC$2:BC$373,C$2:C$373,C12,AB$2:AB$373,AB12)</f>
        <v>0</v>
      </c>
      <c r="BV12" s="162">
        <f>SUMIFS(BF$2:BF$373,C$2:C$373,C12,AB$2:AB$373,AB12)</f>
        <v>0</v>
      </c>
      <c r="BW12" s="162">
        <f>SUMIFS(BI$2:BI$373,C$2:C$373,C12,AB$2:AB$373,AB12)</f>
        <v>0</v>
      </c>
      <c r="BX12" s="162">
        <f>SUMIFS(BL$2:BL$373,C$2:C$373,C12,AB$2:AB$373,AB12)</f>
        <v>0</v>
      </c>
      <c r="BY12" s="163">
        <f>SUMIFS(BO$2:BO$373,C$2:C$373,C12,AB$2:AB$373,AB12)</f>
        <v>0</v>
      </c>
      <c r="BZ12" s="174">
        <f>SUMIFS(AN$2:AN$373,C$2:C$373,C12)</f>
        <v>0</v>
      </c>
      <c r="CA12" s="162">
        <f>SUMIFS(AQ$2:AQ$373,C$2:C$373,C12)</f>
        <v>0</v>
      </c>
      <c r="CB12" s="162">
        <f>SUMIFS(AT$2:AT$373,C$2:C$373,C12)</f>
        <v>0</v>
      </c>
      <c r="CC12" s="162">
        <f>SUMIFS(AW$2:AW$373,C$2:C$373,C12)</f>
        <v>0</v>
      </c>
      <c r="CD12" s="162">
        <f>SUMIFS(AZ$2:AZ$373,C$2:C$373,C12)</f>
        <v>0</v>
      </c>
      <c r="CE12" s="162">
        <f>SUMIFS(BC$2:BC$373,C$2:C$373,C12)</f>
        <v>0</v>
      </c>
      <c r="CF12" s="162">
        <f>SUMIFS(BF$2:BF$373,C$2:C$373,C12)</f>
        <v>0</v>
      </c>
      <c r="CG12" s="162">
        <f>SUMIFS(BI$2:BI$373,C$2:C$373,C12)</f>
        <v>0</v>
      </c>
      <c r="CH12" s="162">
        <f>SUMIFS(BL$2:BL$373,C$2:C$373,C12)</f>
        <v>0</v>
      </c>
      <c r="CI12" s="163">
        <f>SUMIFS(BO$2:BO$373,C$2:C$373,C12)</f>
        <v>0</v>
      </c>
      <c r="CJ12" s="94" t="str">
        <f t="shared" ref="CJ12" si="155">_xlfn.XLOOKUP(LARGE(BP12:BY12,1),BP12:BY12,BP$374:BY$374)</f>
        <v>Körperhygiene</v>
      </c>
      <c r="CK12" s="92" t="str">
        <f t="shared" ref="CK12" si="156">_xlfn.XLOOKUP(LARGE(BP12:BY12,2),BP12:BY12,BP$374:BY$374)</f>
        <v>Körperhygiene</v>
      </c>
      <c r="CL12" s="92" t="str">
        <f t="shared" ref="CL12" si="157">_xlfn.XLOOKUP(LARGE(BP12:BY12,3),BP12:BY12,BP$374:BY$374)</f>
        <v>Körperhygiene</v>
      </c>
      <c r="CM12" s="92" t="str">
        <f t="shared" ref="CM12" si="158">_xlfn.XLOOKUP(LARGE(BP12:BY12,4),BP12:BY12,BP$374:BY$374)</f>
        <v>Körperhygiene</v>
      </c>
      <c r="CN12" s="92" t="str">
        <f t="shared" ref="CN12" si="159">_xlfn.XLOOKUP(LARGE(BP12:BY12,5),BP12:BY12,BP$374:BY$374)</f>
        <v>Körperhygiene</v>
      </c>
      <c r="CO12" s="93" t="str">
        <f t="shared" ref="CO12" si="160">_xlfn.XLOOKUP(LARGE(BP12:BY12,6),BP12:BY12,BP$374:BY$374)</f>
        <v>Körperhygiene</v>
      </c>
      <c r="CP12" s="91" t="str">
        <f t="shared" ref="CP12" si="161">_xlfn.XLOOKUP(LARGE(BZ12:CI12,1),BZ12:CI12,BZ$374:CI$374)</f>
        <v>Körperhygiene</v>
      </c>
      <c r="CQ12" s="92" t="str">
        <f t="shared" ref="CQ12" si="162">_xlfn.XLOOKUP(LARGE(BZ12:CI12,2),BZ12:CI12,BZ$374:CI$374)</f>
        <v>Körperhygiene</v>
      </c>
      <c r="CR12" s="92" t="str">
        <f t="shared" ref="CR12" si="163">_xlfn.XLOOKUP(LARGE(BZ12:CI12,3),BZ12:CI12,BZ$374:CI$374)</f>
        <v>Körperhygiene</v>
      </c>
      <c r="CS12" s="92" t="str">
        <f t="shared" ref="CS12" si="164">_xlfn.XLOOKUP(LARGE(BZ12:CI12,4),BZ12:CI12,BZ$374:CI$374)</f>
        <v>Körperhygiene</v>
      </c>
      <c r="CT12" s="92" t="str">
        <f t="shared" ref="CT12" si="165">_xlfn.XLOOKUP(LARGE(BZ12:CI12,5),BZ12:CI12,BZ$374:CI$374)</f>
        <v>Körperhygiene</v>
      </c>
      <c r="CU12" s="93" t="str">
        <f t="shared" ref="CU12" si="166">_xlfn.XLOOKUP(LARGE(BZ12:CI12,6),BZ12:CI12,BZ$374:CI$374)</f>
        <v>Körperhygiene</v>
      </c>
      <c r="CV12" s="211"/>
      <c r="CW12" s="90"/>
      <c r="CX12" s="90"/>
      <c r="CY12" s="90"/>
      <c r="CZ12" s="90"/>
      <c r="DA12" s="90"/>
    </row>
    <row r="13" spans="1:105" ht="12.95" customHeight="1" thickBot="1">
      <c r="A13" s="152"/>
      <c r="B13" s="143"/>
      <c r="C13" s="133"/>
      <c r="D13" s="135"/>
      <c r="E13" s="30"/>
      <c r="F13" s="31"/>
      <c r="G13" s="32"/>
      <c r="H13" s="146"/>
      <c r="I13" s="143"/>
      <c r="J13" s="135"/>
      <c r="K13" s="30"/>
      <c r="L13" s="31"/>
      <c r="M13" s="32"/>
      <c r="N13" s="141"/>
      <c r="O13" s="111"/>
      <c r="P13" s="97"/>
      <c r="Q13" s="148"/>
      <c r="R13" s="105"/>
      <c r="S13" s="97"/>
      <c r="T13" s="159"/>
      <c r="U13" s="105"/>
      <c r="V13" s="100"/>
      <c r="W13" s="216"/>
      <c r="X13" s="92"/>
      <c r="Y13" s="81"/>
      <c r="Z13" s="83"/>
      <c r="AA13" s="95"/>
      <c r="AB13" s="107"/>
      <c r="AC13" s="156"/>
      <c r="AE13" s="92"/>
      <c r="AG13" s="92"/>
      <c r="AH13" s="92"/>
      <c r="AI13" s="156"/>
      <c r="AJ13" s="156"/>
      <c r="AK13" s="156"/>
      <c r="AL13" s="92"/>
      <c r="AM13" s="156"/>
      <c r="AN13" s="156"/>
      <c r="AO13" s="165"/>
      <c r="AP13" s="93"/>
      <c r="AQ13" s="165"/>
      <c r="AR13" s="93"/>
      <c r="AS13" s="165"/>
      <c r="AT13" s="93"/>
      <c r="AU13" s="165"/>
      <c r="AV13" s="93"/>
      <c r="AW13" s="165"/>
      <c r="AX13" s="93"/>
      <c r="AY13" s="165"/>
      <c r="AZ13" s="93"/>
      <c r="BA13" s="165"/>
      <c r="BB13" s="93"/>
      <c r="BC13" s="165"/>
      <c r="BD13" s="93"/>
      <c r="BE13" s="165"/>
      <c r="BF13" s="93"/>
      <c r="BG13" s="165"/>
      <c r="BH13" s="93"/>
      <c r="BI13" s="165"/>
      <c r="BJ13" s="93"/>
      <c r="BK13" s="165"/>
      <c r="BL13" s="93"/>
      <c r="BM13" s="156"/>
      <c r="BN13" s="156"/>
      <c r="BO13" s="171"/>
      <c r="BP13" s="174"/>
      <c r="BQ13" s="162"/>
      <c r="BR13" s="162"/>
      <c r="BS13" s="162"/>
      <c r="BT13" s="162"/>
      <c r="BU13" s="162"/>
      <c r="BV13" s="162"/>
      <c r="BW13" s="162"/>
      <c r="BX13" s="162"/>
      <c r="BY13" s="163"/>
      <c r="BZ13" s="174"/>
      <c r="CA13" s="162"/>
      <c r="CB13" s="162"/>
      <c r="CC13" s="162"/>
      <c r="CD13" s="162"/>
      <c r="CE13" s="162"/>
      <c r="CF13" s="162"/>
      <c r="CG13" s="162"/>
      <c r="CH13" s="162"/>
      <c r="CI13" s="163"/>
      <c r="CJ13" s="94"/>
      <c r="CK13" s="92"/>
      <c r="CL13" s="92"/>
      <c r="CM13" s="92"/>
      <c r="CN13" s="92"/>
      <c r="CO13" s="93"/>
      <c r="CP13" s="91"/>
      <c r="CQ13" s="92"/>
      <c r="CR13" s="92"/>
      <c r="CS13" s="92"/>
      <c r="CT13" s="92"/>
      <c r="CU13" s="93"/>
      <c r="CV13" s="211"/>
      <c r="CW13" s="90"/>
      <c r="CX13" s="90"/>
      <c r="CY13" s="90"/>
      <c r="CZ13" s="90"/>
      <c r="DA13" s="90"/>
    </row>
    <row r="14" spans="1:105" ht="12.95" customHeight="1" thickTop="1" thickBot="1">
      <c r="A14" s="121">
        <f>A2+1</f>
        <v>46175</v>
      </c>
      <c r="B14" s="124" t="s">
        <v>18</v>
      </c>
      <c r="C14" s="138" t="s">
        <v>128</v>
      </c>
      <c r="D14" s="136"/>
      <c r="E14" s="33"/>
      <c r="F14" s="34"/>
      <c r="G14" s="35"/>
      <c r="H14" s="144" t="s">
        <v>127</v>
      </c>
      <c r="I14" s="124" t="s">
        <v>19</v>
      </c>
      <c r="J14" s="136"/>
      <c r="K14" s="33"/>
      <c r="L14" s="34"/>
      <c r="M14" s="35"/>
      <c r="N14" s="139" t="s">
        <v>124</v>
      </c>
      <c r="O14" s="108">
        <f t="shared" ref="O14" si="167">IF(AND(D14="HF",OR(ISNUMBER(J14),J14="")),0+J14,IF(AND(J14="HF",OR(ISNUMBER(D14),D14="")),0+D14,IF(AND(ISNUMBER(D14),ISNUMBER(J14)),D14+J14,IF(AND(D14="HF",J14="HF"),0,D14+J14))))</f>
        <v>0</v>
      </c>
      <c r="P14" s="98">
        <f t="shared" ref="P14" si="168">AF$2*20-AI14</f>
        <v>20</v>
      </c>
      <c r="Q14" s="147">
        <f>WEEKNUM(A$14,21)</f>
        <v>23</v>
      </c>
      <c r="R14" s="106">
        <f>SUMIFS(O$2:O$373,C$2:C$373,C14,AB$2:AB$373,AB14)</f>
        <v>9</v>
      </c>
      <c r="S14" s="98">
        <f>AE$14*20-AJ14</f>
        <v>140</v>
      </c>
      <c r="T14" s="157">
        <f>A14</f>
        <v>46175</v>
      </c>
      <c r="U14" s="106">
        <f>AC$2</f>
        <v>9</v>
      </c>
      <c r="V14" s="101">
        <f t="shared" ref="V14" si="169">AD$2*20-AK14</f>
        <v>600</v>
      </c>
      <c r="W14" s="216"/>
      <c r="X14" s="92">
        <f>IF(Q14&lt;&gt;"",1,0)</f>
        <v>1</v>
      </c>
      <c r="Y14" s="81"/>
      <c r="Z14" s="83"/>
      <c r="AA14" s="95">
        <f>A$14</f>
        <v>46175</v>
      </c>
      <c r="AB14" s="107">
        <f t="shared" si="136"/>
        <v>23</v>
      </c>
      <c r="AC14" s="160"/>
      <c r="AE14" s="92">
        <f t="shared" ref="AE14" si="170">SUMIFS(X$2:X$373,C$2:C$373,C14,AB$2:AB$373,AB14)</f>
        <v>7</v>
      </c>
      <c r="AG14" s="92">
        <f t="shared" ref="AG14" si="171">IF(D14="HF",1,0)</f>
        <v>0</v>
      </c>
      <c r="AH14" s="92">
        <f t="shared" ref="AH14" si="172">IF(J14="HF",1,0)</f>
        <v>0</v>
      </c>
      <c r="AI14" s="169">
        <f t="shared" ref="AI14" si="173">AG14+AH14</f>
        <v>0</v>
      </c>
      <c r="AJ14" s="169">
        <f t="shared" ref="AJ14" si="174">SUMIFS(AI$2:AI$373,C$2:C$373,C14,AB$2:AB$373,AB14)</f>
        <v>0</v>
      </c>
      <c r="AK14" s="169">
        <f t="shared" ref="AK14" si="175">SUMIFS(AI$2:AI$373,C$2:C$373,C14)</f>
        <v>0</v>
      </c>
      <c r="AL14" s="92">
        <f t="shared" ref="AL14" si="176">COUNTIF(E14:G15,"Körperhygiene")</f>
        <v>0</v>
      </c>
      <c r="AM14" s="169">
        <f t="shared" ref="AM14" si="177">COUNTIF(K14:M15,"Körperhygiene")</f>
        <v>0</v>
      </c>
      <c r="AN14" s="169">
        <f t="shared" ref="AN14" si="178">AL14+AM14</f>
        <v>0</v>
      </c>
      <c r="AO14" s="164">
        <f>COUNTIF(E14:G15,"Zimmersauberkeit")</f>
        <v>0</v>
      </c>
      <c r="AP14" s="93">
        <f>COUNTIF(K14:M15,"Zimmersauberkeit")</f>
        <v>0</v>
      </c>
      <c r="AQ14" s="164">
        <f t="shared" ref="AQ14" si="179">AO14+AP14</f>
        <v>0</v>
      </c>
      <c r="AR14" s="93">
        <f>COUNTIF(E14:G15,"Zimmerputz")</f>
        <v>0</v>
      </c>
      <c r="AS14" s="164">
        <f>COUNTIF(K14:M15,"Zimmerputz")</f>
        <v>0</v>
      </c>
      <c r="AT14" s="93">
        <f t="shared" ref="AT14" si="180">AR14+AS14</f>
        <v>0</v>
      </c>
      <c r="AU14" s="164">
        <f>COUNTIF(E14:G15,"Medienverhalten")</f>
        <v>0</v>
      </c>
      <c r="AV14" s="93">
        <f>COUNTIF(K14:M15,"Medienverhalten")</f>
        <v>0</v>
      </c>
      <c r="AW14" s="164">
        <f t="shared" ref="AW14" si="181">AU14+AV14</f>
        <v>0</v>
      </c>
      <c r="AX14" s="93">
        <f>COUNTIF(E14:G15,"Pünktlichkeit")</f>
        <v>0</v>
      </c>
      <c r="AY14" s="164">
        <f>COUNTIF(K14:M15,"Pünktlichkeit")</f>
        <v>0</v>
      </c>
      <c r="AZ14" s="93">
        <f t="shared" ref="AZ14" si="182">AX14+AY14</f>
        <v>0</v>
      </c>
      <c r="BA14" s="164">
        <f>COUNTIF(E14:G15,"Küchendienst")</f>
        <v>0</v>
      </c>
      <c r="BB14" s="93">
        <f>COUNTIF(K14:M15,"Küchendienst")</f>
        <v>0</v>
      </c>
      <c r="BC14" s="164">
        <f t="shared" ref="BC14" si="183">BA14+BB14</f>
        <v>0</v>
      </c>
      <c r="BD14" s="93">
        <f>COUNTIF(E14:G15,"Wäsche")</f>
        <v>0</v>
      </c>
      <c r="BE14" s="164">
        <f>COUNTIF(K14:M15,"Wäsche")</f>
        <v>0</v>
      </c>
      <c r="BF14" s="93">
        <f t="shared" ref="BF14" si="184">BD14+BE14</f>
        <v>0</v>
      </c>
      <c r="BG14" s="164">
        <f>COUNTIF(E14:G15,"Sozialverhalten")</f>
        <v>0</v>
      </c>
      <c r="BH14" s="93">
        <f>COUNTIF(K14:M15,"Sozialverhalten")</f>
        <v>0</v>
      </c>
      <c r="BI14" s="164">
        <f t="shared" ref="BI14" si="185">BG14+BH14</f>
        <v>0</v>
      </c>
      <c r="BJ14" s="93">
        <f>COUNTIF(E14:G15,"Essverhalten")</f>
        <v>0</v>
      </c>
      <c r="BK14" s="164">
        <f>COUNTIF(K14:M15,"Essverhalten")</f>
        <v>0</v>
      </c>
      <c r="BL14" s="93">
        <f t="shared" ref="BL14" si="186">BJ14+BK14</f>
        <v>0</v>
      </c>
      <c r="BM14" s="169">
        <f>COUNTIF(E14:G15,"Nachtruhe")</f>
        <v>0</v>
      </c>
      <c r="BN14" s="169">
        <f>COUNTIF(K14:M15,"Nachtruhe")</f>
        <v>0</v>
      </c>
      <c r="BO14" s="170">
        <f t="shared" ref="BO14" si="187">BM14+BN14</f>
        <v>0</v>
      </c>
      <c r="BP14" s="174">
        <f>SUMIFS(AN$2:AN$373,C$2:C$373,C14,AB$2:AB$373,AB14)</f>
        <v>1</v>
      </c>
      <c r="BQ14" s="162">
        <f>SUMIFS(AQ$2:AQ$373,C$2:C$373,C14,AB$2:AB$373,AB14)</f>
        <v>0</v>
      </c>
      <c r="BR14" s="162">
        <f>SUMIFS(AT$2:AT$373,C$2:C$373,C14,AB$2:AB$373,AB14)</f>
        <v>0</v>
      </c>
      <c r="BS14" s="162">
        <f>SUMIFS(AW$2:AW$373,C$2:C$373,C14,AB$2:AB$373,AB14)</f>
        <v>0</v>
      </c>
      <c r="BT14" s="162">
        <f>SUMIFS(AZ$2:AZ$373,C$2:C$373,C14,AB$2:AB$373,AB14)</f>
        <v>1</v>
      </c>
      <c r="BU14" s="162">
        <f>SUMIFS(BC$2:BC$373,C$2:C$373,C14,AB$2:AB$373,AB14)</f>
        <v>5</v>
      </c>
      <c r="BV14" s="162">
        <f>SUMIFS(BF$2:BF$373,C$2:C$373,C14,AB$2:AB$373,AB14)</f>
        <v>2</v>
      </c>
      <c r="BW14" s="162">
        <f>SUMIFS(BI$2:BI$373,C$2:C$373,C14,AB$2:AB$373,AB14)</f>
        <v>1</v>
      </c>
      <c r="BX14" s="162">
        <f>SUMIFS(BL$2:BL$373,C$2:C$373,C14,AB$2:AB$373,AB14)</f>
        <v>1</v>
      </c>
      <c r="BY14" s="163">
        <f>SUMIFS(BO$2:BO$373,C$2:C$373,C14,AB$2:AB$373,AB14)</f>
        <v>1</v>
      </c>
      <c r="BZ14" s="174">
        <f>SUMIFS(AN$2:AN$373,C$2:C$373,C14)</f>
        <v>1</v>
      </c>
      <c r="CA14" s="162">
        <f>SUMIFS(AQ$2:AQ$373,C$2:C$373,C14)</f>
        <v>0</v>
      </c>
      <c r="CB14" s="162">
        <f>SUMIFS(AT$2:AT$373,C$2:C$373,C14)</f>
        <v>0</v>
      </c>
      <c r="CC14" s="162">
        <f>SUMIFS(AW$2:AW$373,C$2:C$373,C14)</f>
        <v>0</v>
      </c>
      <c r="CD14" s="162">
        <f>SUMIFS(AZ$2:AZ$373,C$2:C$373,C14)</f>
        <v>1</v>
      </c>
      <c r="CE14" s="162">
        <f>SUMIFS(BC$2:BC$373,C$2:C$373,C14)</f>
        <v>5</v>
      </c>
      <c r="CF14" s="162">
        <f>SUMIFS(BF$2:BF$373,C$2:C$373,C14)</f>
        <v>2</v>
      </c>
      <c r="CG14" s="162">
        <f>SUMIFS(BI$2:BI$373,C$2:C$373,C14)</f>
        <v>1</v>
      </c>
      <c r="CH14" s="162">
        <f>SUMIFS(BL$2:BL$373,C$2:C$373,C14)</f>
        <v>1</v>
      </c>
      <c r="CI14" s="163">
        <f>SUMIFS(BO$2:BO$373,C$2:C$373,C14)</f>
        <v>1</v>
      </c>
      <c r="CJ14" s="94" t="str">
        <f t="shared" ref="CJ14" si="188">_xlfn.XLOOKUP(LARGE(BP14:BY14,1),BP14:BY14,BP$374:BY$374)</f>
        <v>Küchendienst</v>
      </c>
      <c r="CK14" s="92" t="str">
        <f t="shared" ref="CK14" si="189">_xlfn.XLOOKUP(LARGE(BP14:BY14,2),BP14:BY14,BP$374:BY$374)</f>
        <v>Wäsche</v>
      </c>
      <c r="CL14" s="92" t="str">
        <f t="shared" ref="CL14" si="190">_xlfn.XLOOKUP(LARGE(BP14:BY14,3),BP14:BY14,BP$374:BY$374)</f>
        <v>Körperhygiene</v>
      </c>
      <c r="CM14" s="92" t="str">
        <f t="shared" ref="CM14" si="191">_xlfn.XLOOKUP(LARGE(BP14:BY14,4),BP14:BY14,BP$374:BY$374)</f>
        <v>Körperhygiene</v>
      </c>
      <c r="CN14" s="92" t="str">
        <f t="shared" ref="CN14" si="192">_xlfn.XLOOKUP(LARGE(BP14:BY14,5),BP14:BY14,BP$374:BY$374)</f>
        <v>Körperhygiene</v>
      </c>
      <c r="CO14" s="93" t="str">
        <f t="shared" ref="CO14" si="193">_xlfn.XLOOKUP(LARGE(BP14:BY14,6),BP14:BY14,BP$374:BY$374)</f>
        <v>Körperhygiene</v>
      </c>
      <c r="CP14" s="91" t="str">
        <f t="shared" ref="CP14" si="194">_xlfn.XLOOKUP(LARGE(BZ14:CI14,1),BZ14:CI14,BZ$374:CI$374)</f>
        <v>Küchendienst</v>
      </c>
      <c r="CQ14" s="92" t="str">
        <f t="shared" ref="CQ14" si="195">_xlfn.XLOOKUP(LARGE(BZ14:CI14,2),BZ14:CI14,BZ$374:CI$374)</f>
        <v>Wäsche</v>
      </c>
      <c r="CR14" s="92" t="str">
        <f t="shared" ref="CR14" si="196">_xlfn.XLOOKUP(LARGE(BZ14:CI14,3),BZ14:CI14,BZ$374:CI$374)</f>
        <v>Körperhygiene</v>
      </c>
      <c r="CS14" s="92" t="str">
        <f t="shared" ref="CS14" si="197">_xlfn.XLOOKUP(LARGE(BZ14:CI14,4),BZ14:CI14,BZ$374:CI$374)</f>
        <v>Körperhygiene</v>
      </c>
      <c r="CT14" s="92" t="str">
        <f t="shared" ref="CT14" si="198">_xlfn.XLOOKUP(LARGE(BZ14:CI14,5),BZ14:CI14,BZ$374:CI$374)</f>
        <v>Körperhygiene</v>
      </c>
      <c r="CU14" s="93" t="str">
        <f t="shared" ref="CU14" si="199">_xlfn.XLOOKUP(LARGE(BZ14:CI14,6),BZ14:CI14,BZ$374:CI$374)</f>
        <v>Körperhygiene</v>
      </c>
      <c r="CV14" s="211"/>
      <c r="CW14" s="90"/>
      <c r="CX14" s="90"/>
      <c r="CY14" s="90"/>
      <c r="CZ14" s="90"/>
      <c r="DA14" s="90"/>
    </row>
    <row r="15" spans="1:105" ht="12.95" customHeight="1" thickBot="1">
      <c r="A15" s="122"/>
      <c r="B15" s="125"/>
      <c r="C15" s="116"/>
      <c r="D15" s="137"/>
      <c r="E15" s="27"/>
      <c r="F15" s="28"/>
      <c r="G15" s="29"/>
      <c r="H15" s="145"/>
      <c r="I15" s="125"/>
      <c r="J15" s="137"/>
      <c r="K15" s="27"/>
      <c r="L15" s="28"/>
      <c r="M15" s="29"/>
      <c r="N15" s="140"/>
      <c r="O15" s="109"/>
      <c r="P15" s="92"/>
      <c r="Q15" s="107"/>
      <c r="R15" s="103"/>
      <c r="S15" s="92"/>
      <c r="T15" s="158"/>
      <c r="U15" s="103"/>
      <c r="V15" s="99"/>
      <c r="W15" s="216"/>
      <c r="X15" s="92"/>
      <c r="Y15" s="81"/>
      <c r="Z15" s="83"/>
      <c r="AA15" s="95"/>
      <c r="AB15" s="107"/>
      <c r="AC15" s="160"/>
      <c r="AE15" s="92"/>
      <c r="AG15" s="92"/>
      <c r="AH15" s="92"/>
      <c r="AI15" s="156"/>
      <c r="AJ15" s="156"/>
      <c r="AK15" s="156"/>
      <c r="AL15" s="92"/>
      <c r="AM15" s="156"/>
      <c r="AN15" s="156"/>
      <c r="AO15" s="165"/>
      <c r="AP15" s="93"/>
      <c r="AQ15" s="165"/>
      <c r="AR15" s="93"/>
      <c r="AS15" s="165"/>
      <c r="AT15" s="93"/>
      <c r="AU15" s="165"/>
      <c r="AV15" s="93"/>
      <c r="AW15" s="165"/>
      <c r="AX15" s="93"/>
      <c r="AY15" s="165"/>
      <c r="AZ15" s="93"/>
      <c r="BA15" s="165"/>
      <c r="BB15" s="93"/>
      <c r="BC15" s="165"/>
      <c r="BD15" s="93"/>
      <c r="BE15" s="165"/>
      <c r="BF15" s="93"/>
      <c r="BG15" s="165"/>
      <c r="BH15" s="93"/>
      <c r="BI15" s="165"/>
      <c r="BJ15" s="93"/>
      <c r="BK15" s="165"/>
      <c r="BL15" s="93"/>
      <c r="BM15" s="156"/>
      <c r="BN15" s="156"/>
      <c r="BO15" s="171"/>
      <c r="BP15" s="174"/>
      <c r="BQ15" s="162"/>
      <c r="BR15" s="162"/>
      <c r="BS15" s="162"/>
      <c r="BT15" s="162"/>
      <c r="BU15" s="162"/>
      <c r="BV15" s="162"/>
      <c r="BW15" s="162"/>
      <c r="BX15" s="162"/>
      <c r="BY15" s="163"/>
      <c r="BZ15" s="174"/>
      <c r="CA15" s="162"/>
      <c r="CB15" s="162"/>
      <c r="CC15" s="162"/>
      <c r="CD15" s="162"/>
      <c r="CE15" s="162"/>
      <c r="CF15" s="162"/>
      <c r="CG15" s="162"/>
      <c r="CH15" s="162"/>
      <c r="CI15" s="163"/>
      <c r="CJ15" s="94"/>
      <c r="CK15" s="92"/>
      <c r="CL15" s="92"/>
      <c r="CM15" s="92"/>
      <c r="CN15" s="92"/>
      <c r="CO15" s="93"/>
      <c r="CP15" s="91"/>
      <c r="CQ15" s="92"/>
      <c r="CR15" s="92"/>
      <c r="CS15" s="92"/>
      <c r="CT15" s="92"/>
      <c r="CU15" s="93"/>
      <c r="CV15" s="211"/>
      <c r="CW15" s="90"/>
      <c r="CX15" s="90"/>
      <c r="CY15" s="90"/>
      <c r="CZ15" s="90"/>
      <c r="DA15" s="90"/>
    </row>
    <row r="16" spans="1:105" ht="12.95" customHeight="1" thickBot="1">
      <c r="A16" s="122"/>
      <c r="B16" s="125"/>
      <c r="C16" s="117" t="s">
        <v>129</v>
      </c>
      <c r="D16" s="134" t="s">
        <v>20</v>
      </c>
      <c r="E16" s="24"/>
      <c r="F16" s="25"/>
      <c r="G16" s="26"/>
      <c r="H16" s="145"/>
      <c r="I16" s="125"/>
      <c r="J16" s="134" t="s">
        <v>20</v>
      </c>
      <c r="K16" s="24"/>
      <c r="L16" s="25"/>
      <c r="M16" s="26"/>
      <c r="N16" s="140"/>
      <c r="O16" s="109">
        <f t="shared" ref="O16:O76" si="200">IF(AND(D16="HF",OR(ISNUMBER(J16),J16="")),0+J16,IF(AND(J16="HF",OR(ISNUMBER(D16),D16="")),0+D16,IF(AND(ISNUMBER(D16),ISNUMBER(J16)),D16+J16,IF(AND(D16="HF",J16="HF"),0,D16+J16))))</f>
        <v>0</v>
      </c>
      <c r="P16" s="92">
        <f t="shared" ref="P16:P76" si="201">AF$2*20-AI16</f>
        <v>18</v>
      </c>
      <c r="Q16" s="107"/>
      <c r="R16" s="103">
        <f>SUMIFS(O$2:O$373,C$2:C$373,C16,AB$2:AB$373,AB16)</f>
        <v>11</v>
      </c>
      <c r="S16" s="92">
        <f t="shared" ref="S16" si="202">AE$14*20-AJ16</f>
        <v>138</v>
      </c>
      <c r="T16" s="158"/>
      <c r="U16" s="103">
        <f>AC$4</f>
        <v>11</v>
      </c>
      <c r="V16" s="99">
        <f t="shared" ref="V16:V76" si="203">AD$2*20-AK16</f>
        <v>598</v>
      </c>
      <c r="W16" s="216"/>
      <c r="X16" s="92"/>
      <c r="Y16" s="81"/>
      <c r="Z16" s="83"/>
      <c r="AA16" s="95">
        <f>A$14</f>
        <v>46175</v>
      </c>
      <c r="AB16" s="107">
        <f t="shared" si="136"/>
        <v>23</v>
      </c>
      <c r="AC16" s="160"/>
      <c r="AE16" s="92"/>
      <c r="AG16" s="92">
        <f t="shared" ref="AG16" si="204">IF(D16="HF",1,0)</f>
        <v>1</v>
      </c>
      <c r="AH16" s="92">
        <f t="shared" ref="AH16" si="205">IF(J16="HF",1,0)</f>
        <v>1</v>
      </c>
      <c r="AI16" s="169">
        <f t="shared" ref="AI16" si="206">AG16+AH16</f>
        <v>2</v>
      </c>
      <c r="AJ16" s="169">
        <f t="shared" ref="AJ16" si="207">SUMIFS(AI$2:AI$373,C$2:C$373,C16,AB$2:AB$373,AB16)</f>
        <v>2</v>
      </c>
      <c r="AK16" s="169">
        <f t="shared" ref="AK16" si="208">SUMIFS(AI$2:AI$373,C$2:C$373,C16)</f>
        <v>2</v>
      </c>
      <c r="AL16" s="92">
        <f t="shared" ref="AL16" si="209">COUNTIF(E16:G17,"Körperhygiene")</f>
        <v>0</v>
      </c>
      <c r="AM16" s="169">
        <f t="shared" ref="AM16" si="210">COUNTIF(K16:M17,"Körperhygiene")</f>
        <v>0</v>
      </c>
      <c r="AN16" s="169">
        <f t="shared" ref="AN16" si="211">AL16+AM16</f>
        <v>0</v>
      </c>
      <c r="AO16" s="164">
        <f>COUNTIF(E16:G17,"Zimmersauberkeit")</f>
        <v>0</v>
      </c>
      <c r="AP16" s="93">
        <f>COUNTIF(K16:M17,"Zimmersauberkeit")</f>
        <v>0</v>
      </c>
      <c r="AQ16" s="164">
        <f t="shared" ref="AQ16" si="212">AO16+AP16</f>
        <v>0</v>
      </c>
      <c r="AR16" s="93">
        <f>COUNTIF(E16:G17,"Zimmerputz")</f>
        <v>0</v>
      </c>
      <c r="AS16" s="164">
        <f>COUNTIF(K16:M17,"Zimmerputz")</f>
        <v>0</v>
      </c>
      <c r="AT16" s="93">
        <f t="shared" ref="AT16" si="213">AR16+AS16</f>
        <v>0</v>
      </c>
      <c r="AU16" s="164">
        <f>COUNTIF(E16:G17,"Medienverhalten")</f>
        <v>0</v>
      </c>
      <c r="AV16" s="93">
        <f>COUNTIF(K16:M17,"Medienverhalten")</f>
        <v>0</v>
      </c>
      <c r="AW16" s="164">
        <f t="shared" ref="AW16" si="214">AU16+AV16</f>
        <v>0</v>
      </c>
      <c r="AX16" s="93">
        <f>COUNTIF(E16:G17,"Pünktlichkeit")</f>
        <v>0</v>
      </c>
      <c r="AY16" s="164">
        <f>COUNTIF(K16:M17,"Pünktlichkeit")</f>
        <v>0</v>
      </c>
      <c r="AZ16" s="93">
        <f t="shared" ref="AZ16" si="215">AX16+AY16</f>
        <v>0</v>
      </c>
      <c r="BA16" s="164">
        <f>COUNTIF(E16:G17,"Küchendienst")</f>
        <v>0</v>
      </c>
      <c r="BB16" s="93">
        <f>COUNTIF(K16:M17,"Küchendienst")</f>
        <v>0</v>
      </c>
      <c r="BC16" s="164">
        <f t="shared" ref="BC16" si="216">BA16+BB16</f>
        <v>0</v>
      </c>
      <c r="BD16" s="93">
        <f>COUNTIF(E16:G17,"Wäsche")</f>
        <v>0</v>
      </c>
      <c r="BE16" s="164">
        <f>COUNTIF(K16:M17,"Wäsche")</f>
        <v>0</v>
      </c>
      <c r="BF16" s="93">
        <f t="shared" ref="BF16" si="217">BD16+BE16</f>
        <v>0</v>
      </c>
      <c r="BG16" s="164">
        <f>COUNTIF(E16:G17,"Sozialverhalten")</f>
        <v>0</v>
      </c>
      <c r="BH16" s="93">
        <f>COUNTIF(K16:M17,"Sozialverhalten")</f>
        <v>0</v>
      </c>
      <c r="BI16" s="164">
        <f t="shared" ref="BI16" si="218">BG16+BH16</f>
        <v>0</v>
      </c>
      <c r="BJ16" s="93">
        <f>COUNTIF(E16:G17,"Essverhalten")</f>
        <v>0</v>
      </c>
      <c r="BK16" s="164">
        <f>COUNTIF(K16:M17,"Essverhalten")</f>
        <v>0</v>
      </c>
      <c r="BL16" s="93">
        <f t="shared" ref="BL16" si="219">BJ16+BK16</f>
        <v>0</v>
      </c>
      <c r="BM16" s="169">
        <f>COUNTIF(E16:G17,"Nachtruhe")</f>
        <v>0</v>
      </c>
      <c r="BN16" s="169">
        <f>COUNTIF(K16:M17,"Nachtruhe")</f>
        <v>0</v>
      </c>
      <c r="BO16" s="170">
        <f t="shared" ref="BO16" si="220">BM16+BN16</f>
        <v>0</v>
      </c>
      <c r="BP16" s="174">
        <f>SUMIFS(AN$2:AN$373,C$2:C$373,C16,AB$2:AB$373,AB16)</f>
        <v>0</v>
      </c>
      <c r="BQ16" s="162">
        <f>SUMIFS(AQ$2:AQ$373,C$2:C$373,C16,AB$2:AB$373,AB16)</f>
        <v>0</v>
      </c>
      <c r="BR16" s="162">
        <f>SUMIFS(AT$2:AT$373,C$2:C$373,C16,AB$2:AB$373,AB16)</f>
        <v>0</v>
      </c>
      <c r="BS16" s="162">
        <f>SUMIFS(AW$2:AW$373,C$2:C$373,C16,AB$2:AB$373,AB16)</f>
        <v>1</v>
      </c>
      <c r="BT16" s="162">
        <f>SUMIFS(AZ$2:AZ$373,C$2:C$373,C16,AB$2:AB$373,AB16)</f>
        <v>2</v>
      </c>
      <c r="BU16" s="162">
        <f>SUMIFS(BC$2:BC$373,C$2:C$373,C16,AB$2:AB$373,AB16)</f>
        <v>0</v>
      </c>
      <c r="BV16" s="162">
        <f>SUMIFS(BF$2:BF$373,C$2:C$373,C16,AB$2:AB$373,AB16)</f>
        <v>1</v>
      </c>
      <c r="BW16" s="162">
        <f>SUMIFS(BI$2:BI$373,C$2:C$373,C16,AB$2:AB$373,AB16)</f>
        <v>0</v>
      </c>
      <c r="BX16" s="162">
        <f>SUMIFS(BL$2:BL$373,C$2:C$373,C16,AB$2:AB$373,AB16)</f>
        <v>0</v>
      </c>
      <c r="BY16" s="163">
        <f>SUMIFS(BO$2:BO$373,C$2:C$373,C16,AB$2:AB$373,AB16)</f>
        <v>0</v>
      </c>
      <c r="BZ16" s="174">
        <f>SUMIFS(AN$2:AN$373,C$2:C$373,C16)</f>
        <v>0</v>
      </c>
      <c r="CA16" s="162">
        <f>SUMIFS(AQ$2:AQ$373,C$2:C$373,C16)</f>
        <v>0</v>
      </c>
      <c r="CB16" s="162">
        <f>SUMIFS(AT$2:AT$373,C$2:C$373,C16)</f>
        <v>0</v>
      </c>
      <c r="CC16" s="162">
        <f>SUMIFS(AW$2:AW$373,C$2:C$373,C16)</f>
        <v>1</v>
      </c>
      <c r="CD16" s="162">
        <f>SUMIFS(AZ$2:AZ$373,C$2:C$373,C16)</f>
        <v>2</v>
      </c>
      <c r="CE16" s="162">
        <f>SUMIFS(BC$2:BC$373,C$2:C$373,C16)</f>
        <v>0</v>
      </c>
      <c r="CF16" s="162">
        <f>SUMIFS(BF$2:BF$373,C$2:C$373,C16)</f>
        <v>1</v>
      </c>
      <c r="CG16" s="162">
        <f>SUMIFS(BI$2:BI$373,C$2:C$373,C16)</f>
        <v>0</v>
      </c>
      <c r="CH16" s="162">
        <f>SUMIFS(BL$2:BL$373,C$2:C$373,C16)</f>
        <v>0</v>
      </c>
      <c r="CI16" s="163">
        <f>SUMIFS(BO$2:BO$373,C$2:C$373,C16)</f>
        <v>0</v>
      </c>
      <c r="CJ16" s="94" t="str">
        <f t="shared" ref="CJ16" si="221">_xlfn.XLOOKUP(LARGE(BP16:BY16,1),BP16:BY16,BP$374:BY$374)</f>
        <v>Pünktlichkeit</v>
      </c>
      <c r="CK16" s="92" t="str">
        <f t="shared" ref="CK16" si="222">_xlfn.XLOOKUP(LARGE(BP16:BY16,2),BP16:BY16,BP$374:BY$374)</f>
        <v>Medienverhalten</v>
      </c>
      <c r="CL16" s="92" t="str">
        <f t="shared" ref="CL16" si="223">_xlfn.XLOOKUP(LARGE(BP16:BY16,3),BP16:BY16,BP$374:BY$374)</f>
        <v>Medienverhalten</v>
      </c>
      <c r="CM16" s="92" t="str">
        <f t="shared" ref="CM16" si="224">_xlfn.XLOOKUP(LARGE(BP16:BY16,4),BP16:BY16,BP$374:BY$374)</f>
        <v>Körperhygiene</v>
      </c>
      <c r="CN16" s="92" t="str">
        <f t="shared" ref="CN16" si="225">_xlfn.XLOOKUP(LARGE(BP16:BY16,5),BP16:BY16,BP$374:BY$374)</f>
        <v>Körperhygiene</v>
      </c>
      <c r="CO16" s="93" t="str">
        <f t="shared" ref="CO16" si="226">_xlfn.XLOOKUP(LARGE(BP16:BY16,6),BP16:BY16,BP$374:BY$374)</f>
        <v>Körperhygiene</v>
      </c>
      <c r="CP16" s="91" t="str">
        <f t="shared" ref="CP16" si="227">_xlfn.XLOOKUP(LARGE(BZ16:CI16,1),BZ16:CI16,BZ$374:CI$374)</f>
        <v>Pünktlichkeit</v>
      </c>
      <c r="CQ16" s="92" t="str">
        <f t="shared" ref="CQ16" si="228">_xlfn.XLOOKUP(LARGE(BZ16:CI16,2),BZ16:CI16,BZ$374:CI$374)</f>
        <v>Medienverhalten</v>
      </c>
      <c r="CR16" s="92" t="str">
        <f t="shared" ref="CR16" si="229">_xlfn.XLOOKUP(LARGE(BZ16:CI16,3),BZ16:CI16,BZ$374:CI$374)</f>
        <v>Medienverhalten</v>
      </c>
      <c r="CS16" s="92" t="str">
        <f t="shared" ref="CS16" si="230">_xlfn.XLOOKUP(LARGE(BZ16:CI16,4),BZ16:CI16,BZ$374:CI$374)</f>
        <v>Körperhygiene</v>
      </c>
      <c r="CT16" s="92" t="str">
        <f t="shared" ref="CT16" si="231">_xlfn.XLOOKUP(LARGE(BZ16:CI16,5),BZ16:CI16,BZ$374:CI$374)</f>
        <v>Körperhygiene</v>
      </c>
      <c r="CU16" s="93" t="str">
        <f t="shared" ref="CU16" si="232">_xlfn.XLOOKUP(LARGE(BZ16:CI16,6),BZ16:CI16,BZ$374:CI$374)</f>
        <v>Körperhygiene</v>
      </c>
      <c r="CV16" s="211"/>
      <c r="CW16" s="90"/>
      <c r="CX16" s="90"/>
      <c r="CY16" s="90"/>
      <c r="CZ16" s="90"/>
      <c r="DA16" s="90"/>
    </row>
    <row r="17" spans="1:105" ht="12.95" customHeight="1" thickBot="1">
      <c r="A17" s="122"/>
      <c r="B17" s="125"/>
      <c r="C17" s="116"/>
      <c r="D17" s="137"/>
      <c r="E17" s="21"/>
      <c r="F17" s="22"/>
      <c r="G17" s="23"/>
      <c r="H17" s="145"/>
      <c r="I17" s="125"/>
      <c r="J17" s="137"/>
      <c r="K17" s="21"/>
      <c r="L17" s="22"/>
      <c r="M17" s="23"/>
      <c r="N17" s="140"/>
      <c r="O17" s="109"/>
      <c r="P17" s="92"/>
      <c r="Q17" s="107"/>
      <c r="R17" s="103"/>
      <c r="S17" s="92"/>
      <c r="T17" s="158"/>
      <c r="U17" s="103"/>
      <c r="V17" s="99"/>
      <c r="W17" s="216"/>
      <c r="X17" s="92"/>
      <c r="Y17" s="81"/>
      <c r="Z17" s="83"/>
      <c r="AA17" s="95"/>
      <c r="AB17" s="107"/>
      <c r="AC17" s="160"/>
      <c r="AE17" s="92"/>
      <c r="AG17" s="92"/>
      <c r="AH17" s="92"/>
      <c r="AI17" s="156"/>
      <c r="AJ17" s="156"/>
      <c r="AK17" s="156"/>
      <c r="AL17" s="92"/>
      <c r="AM17" s="156"/>
      <c r="AN17" s="156"/>
      <c r="AO17" s="165"/>
      <c r="AP17" s="93"/>
      <c r="AQ17" s="165"/>
      <c r="AR17" s="93"/>
      <c r="AS17" s="165"/>
      <c r="AT17" s="93"/>
      <c r="AU17" s="165"/>
      <c r="AV17" s="93"/>
      <c r="AW17" s="165"/>
      <c r="AX17" s="93"/>
      <c r="AY17" s="165"/>
      <c r="AZ17" s="93"/>
      <c r="BA17" s="165"/>
      <c r="BB17" s="93"/>
      <c r="BC17" s="165"/>
      <c r="BD17" s="93"/>
      <c r="BE17" s="165"/>
      <c r="BF17" s="93"/>
      <c r="BG17" s="165"/>
      <c r="BH17" s="93"/>
      <c r="BI17" s="165"/>
      <c r="BJ17" s="93"/>
      <c r="BK17" s="165"/>
      <c r="BL17" s="93"/>
      <c r="BM17" s="156"/>
      <c r="BN17" s="156"/>
      <c r="BO17" s="171"/>
      <c r="BP17" s="174"/>
      <c r="BQ17" s="162"/>
      <c r="BR17" s="162"/>
      <c r="BS17" s="162"/>
      <c r="BT17" s="162"/>
      <c r="BU17" s="162"/>
      <c r="BV17" s="162"/>
      <c r="BW17" s="162"/>
      <c r="BX17" s="162"/>
      <c r="BY17" s="163"/>
      <c r="BZ17" s="174"/>
      <c r="CA17" s="162"/>
      <c r="CB17" s="162"/>
      <c r="CC17" s="162"/>
      <c r="CD17" s="162"/>
      <c r="CE17" s="162"/>
      <c r="CF17" s="162"/>
      <c r="CG17" s="162"/>
      <c r="CH17" s="162"/>
      <c r="CI17" s="163"/>
      <c r="CJ17" s="94"/>
      <c r="CK17" s="92"/>
      <c r="CL17" s="92"/>
      <c r="CM17" s="92"/>
      <c r="CN17" s="92"/>
      <c r="CO17" s="93"/>
      <c r="CP17" s="91"/>
      <c r="CQ17" s="92"/>
      <c r="CR17" s="92"/>
      <c r="CS17" s="92"/>
      <c r="CT17" s="92"/>
      <c r="CU17" s="93"/>
      <c r="CV17" s="211"/>
      <c r="CW17" s="90"/>
      <c r="CX17" s="90"/>
      <c r="CY17" s="90"/>
      <c r="CZ17" s="90"/>
      <c r="DA17" s="90"/>
    </row>
    <row r="18" spans="1:105" ht="12.95" customHeight="1" thickBot="1">
      <c r="A18" s="122"/>
      <c r="B18" s="125"/>
      <c r="C18" s="117" t="s">
        <v>130</v>
      </c>
      <c r="D18" s="134"/>
      <c r="E18" s="24"/>
      <c r="F18" s="25"/>
      <c r="G18" s="26"/>
      <c r="H18" s="145"/>
      <c r="I18" s="125"/>
      <c r="J18" s="134"/>
      <c r="K18" s="24"/>
      <c r="L18" s="25"/>
      <c r="M18" s="26"/>
      <c r="N18" s="140"/>
      <c r="O18" s="109">
        <f t="shared" ref="O18:O78" si="233">IF(AND(D18="HF",OR(ISNUMBER(J18),J18="")),0+J18,IF(AND(J18="HF",OR(ISNUMBER(D18),D18="")),0+D18,IF(AND(ISNUMBER(D18),ISNUMBER(J18)),D18+J18,IF(AND(D18="HF",J18="HF"),0,D18+J18))))</f>
        <v>0</v>
      </c>
      <c r="P18" s="92">
        <f t="shared" ref="P18:P78" si="234">AF$2*20-AI18</f>
        <v>20</v>
      </c>
      <c r="Q18" s="107"/>
      <c r="R18" s="103">
        <f>SUMIFS(O$2:O$373,C$2:C$373,C18,AB$2:AB$373,AB18)</f>
        <v>10</v>
      </c>
      <c r="S18" s="92">
        <f t="shared" ref="S18" si="235">AE$14*20-AJ18</f>
        <v>139</v>
      </c>
      <c r="T18" s="158"/>
      <c r="U18" s="103">
        <f>AC$6</f>
        <v>10</v>
      </c>
      <c r="V18" s="99">
        <f t="shared" ref="V18:V78" si="236">AD$2*20-AK18</f>
        <v>599</v>
      </c>
      <c r="W18" s="216"/>
      <c r="X18" s="92"/>
      <c r="Y18" s="81"/>
      <c r="Z18" s="83"/>
      <c r="AA18" s="95">
        <f>A$14</f>
        <v>46175</v>
      </c>
      <c r="AB18" s="107">
        <f t="shared" si="136"/>
        <v>23</v>
      </c>
      <c r="AC18" s="160"/>
      <c r="AE18" s="92"/>
      <c r="AG18" s="92">
        <f t="shared" ref="AG18" si="237">IF(D18="HF",1,0)</f>
        <v>0</v>
      </c>
      <c r="AH18" s="92">
        <f t="shared" ref="AH18" si="238">IF(J18="HF",1,0)</f>
        <v>0</v>
      </c>
      <c r="AI18" s="169">
        <f t="shared" ref="AI18" si="239">AG18+AH18</f>
        <v>0</v>
      </c>
      <c r="AJ18" s="169">
        <f t="shared" ref="AJ18" si="240">SUMIFS(AI$2:AI$373,C$2:C$373,C18,AB$2:AB$373,AB18)</f>
        <v>1</v>
      </c>
      <c r="AK18" s="169">
        <f t="shared" ref="AK18" si="241">SUMIFS(AI$2:AI$373,C$2:C$373,C18)</f>
        <v>1</v>
      </c>
      <c r="AL18" s="92">
        <f t="shared" ref="AL18" si="242">COUNTIF(E18:G19,"Körperhygiene")</f>
        <v>0</v>
      </c>
      <c r="AM18" s="169">
        <f t="shared" ref="AM18" si="243">COUNTIF(K18:M19,"Körperhygiene")</f>
        <v>0</v>
      </c>
      <c r="AN18" s="169">
        <f t="shared" ref="AN18" si="244">AL18+AM18</f>
        <v>0</v>
      </c>
      <c r="AO18" s="164">
        <f>COUNTIF(E18:G19,"Zimmersauberkeit")</f>
        <v>0</v>
      </c>
      <c r="AP18" s="93">
        <f>COUNTIF(K18:M19,"Zimmersauberkeit")</f>
        <v>0</v>
      </c>
      <c r="AQ18" s="164">
        <f t="shared" ref="AQ18" si="245">AO18+AP18</f>
        <v>0</v>
      </c>
      <c r="AR18" s="93">
        <f>COUNTIF(E18:G19,"Zimmerputz")</f>
        <v>0</v>
      </c>
      <c r="AS18" s="164">
        <f>COUNTIF(K18:M19,"Zimmerputz")</f>
        <v>0</v>
      </c>
      <c r="AT18" s="93">
        <f t="shared" ref="AT18" si="246">AR18+AS18</f>
        <v>0</v>
      </c>
      <c r="AU18" s="164">
        <f>COUNTIF(E18:G19,"Medienverhalten")</f>
        <v>0</v>
      </c>
      <c r="AV18" s="93">
        <f>COUNTIF(K18:M19,"Medienverhalten")</f>
        <v>0</v>
      </c>
      <c r="AW18" s="164">
        <f t="shared" ref="AW18" si="247">AU18+AV18</f>
        <v>0</v>
      </c>
      <c r="AX18" s="93">
        <f>COUNTIF(E18:G19,"Pünktlichkeit")</f>
        <v>0</v>
      </c>
      <c r="AY18" s="164">
        <f>COUNTIF(K18:M19,"Pünktlichkeit")</f>
        <v>0</v>
      </c>
      <c r="AZ18" s="93">
        <f t="shared" ref="AZ18" si="248">AX18+AY18</f>
        <v>0</v>
      </c>
      <c r="BA18" s="164">
        <f>COUNTIF(E18:G19,"Küchendienst")</f>
        <v>0</v>
      </c>
      <c r="BB18" s="93">
        <f>COUNTIF(K18:M19,"Küchendienst")</f>
        <v>0</v>
      </c>
      <c r="BC18" s="164">
        <f t="shared" ref="BC18" si="249">BA18+BB18</f>
        <v>0</v>
      </c>
      <c r="BD18" s="93">
        <f>COUNTIF(E18:G19,"Wäsche")</f>
        <v>0</v>
      </c>
      <c r="BE18" s="164">
        <f>COUNTIF(K18:M19,"Wäsche")</f>
        <v>0</v>
      </c>
      <c r="BF18" s="93">
        <f t="shared" ref="BF18" si="250">BD18+BE18</f>
        <v>0</v>
      </c>
      <c r="BG18" s="164">
        <f>COUNTIF(E18:G19,"Sozialverhalten")</f>
        <v>0</v>
      </c>
      <c r="BH18" s="93">
        <f>COUNTIF(K18:M19,"Sozialverhalten")</f>
        <v>0</v>
      </c>
      <c r="BI18" s="164">
        <f t="shared" ref="BI18" si="251">BG18+BH18</f>
        <v>0</v>
      </c>
      <c r="BJ18" s="93">
        <f>COUNTIF(E18:G19,"Essverhalten")</f>
        <v>0</v>
      </c>
      <c r="BK18" s="164">
        <f>COUNTIF(K18:M19,"Essverhalten")</f>
        <v>0</v>
      </c>
      <c r="BL18" s="93">
        <f t="shared" ref="BL18" si="252">BJ18+BK18</f>
        <v>0</v>
      </c>
      <c r="BM18" s="169">
        <f>COUNTIF(E18:G19,"Nachtruhe")</f>
        <v>0</v>
      </c>
      <c r="BN18" s="169">
        <f>COUNTIF(K18:M19,"Nachtruhe")</f>
        <v>0</v>
      </c>
      <c r="BO18" s="170">
        <f t="shared" ref="BO18" si="253">BM18+BN18</f>
        <v>0</v>
      </c>
      <c r="BP18" s="174">
        <f>SUMIFS(AN$2:AN$373,C$2:C$373,C18,AB$2:AB$373,AB18)</f>
        <v>0</v>
      </c>
      <c r="BQ18" s="162">
        <f>SUMIFS(AQ$2:AQ$373,C$2:C$373,C18,AB$2:AB$373,AB18)</f>
        <v>0</v>
      </c>
      <c r="BR18" s="162">
        <f>SUMIFS(AT$2:AT$373,C$2:C$373,C18,AB$2:AB$373,AB18)</f>
        <v>0</v>
      </c>
      <c r="BS18" s="162">
        <f>SUMIFS(AW$2:AW$373,C$2:C$373,C18,AB$2:AB$373,AB18)</f>
        <v>0</v>
      </c>
      <c r="BT18" s="162">
        <f>SUMIFS(AZ$2:AZ$373,C$2:C$373,C18,AB$2:AB$373,AB18)</f>
        <v>0</v>
      </c>
      <c r="BU18" s="162">
        <f>SUMIFS(BC$2:BC$373,C$2:C$373,C18,AB$2:AB$373,AB18)</f>
        <v>0</v>
      </c>
      <c r="BV18" s="162">
        <f>SUMIFS(BF$2:BF$373,C$2:C$373,C18,AB$2:AB$373,AB18)</f>
        <v>0</v>
      </c>
      <c r="BW18" s="162">
        <f>SUMIFS(BI$2:BI$373,C$2:C$373,C18,AB$2:AB$373,AB18)</f>
        <v>0</v>
      </c>
      <c r="BX18" s="162">
        <f>SUMIFS(BL$2:BL$373,C$2:C$373,C18,AB$2:AB$373,AB18)</f>
        <v>0</v>
      </c>
      <c r="BY18" s="163">
        <f>SUMIFS(BO$2:BO$373,C$2:C$373,C18,AB$2:AB$373,AB18)</f>
        <v>0</v>
      </c>
      <c r="BZ18" s="174">
        <f>SUMIFS(AN$2:AN$373,C$2:C$373,C18)</f>
        <v>0</v>
      </c>
      <c r="CA18" s="162">
        <f>SUMIFS(AQ$2:AQ$373,C$2:C$373,C18)</f>
        <v>0</v>
      </c>
      <c r="CB18" s="162">
        <f>SUMIFS(AT$2:AT$373,C$2:C$373,C18)</f>
        <v>0</v>
      </c>
      <c r="CC18" s="162">
        <f>SUMIFS(AW$2:AW$373,C$2:C$373,C18)</f>
        <v>0</v>
      </c>
      <c r="CD18" s="162">
        <f>SUMIFS(AZ$2:AZ$373,C$2:C$373,C18)</f>
        <v>0</v>
      </c>
      <c r="CE18" s="162">
        <f>SUMIFS(BC$2:BC$373,C$2:C$373,C18)</f>
        <v>0</v>
      </c>
      <c r="CF18" s="162">
        <f>SUMIFS(BF$2:BF$373,C$2:C$373,C18)</f>
        <v>0</v>
      </c>
      <c r="CG18" s="162">
        <f>SUMIFS(BI$2:BI$373,C$2:C$373,C18)</f>
        <v>0</v>
      </c>
      <c r="CH18" s="162">
        <f>SUMIFS(BL$2:BL$373,C$2:C$373,C18)</f>
        <v>0</v>
      </c>
      <c r="CI18" s="163">
        <f>SUMIFS(BO$2:BO$373,C$2:C$373,C18)</f>
        <v>0</v>
      </c>
      <c r="CJ18" s="94" t="str">
        <f t="shared" ref="CJ18" si="254">_xlfn.XLOOKUP(LARGE(BP18:BY18,1),BP18:BY18,BP$374:BY$374)</f>
        <v>Körperhygiene</v>
      </c>
      <c r="CK18" s="92" t="str">
        <f t="shared" ref="CK18" si="255">_xlfn.XLOOKUP(LARGE(BP18:BY18,2),BP18:BY18,BP$374:BY$374)</f>
        <v>Körperhygiene</v>
      </c>
      <c r="CL18" s="92" t="str">
        <f t="shared" ref="CL18" si="256">_xlfn.XLOOKUP(LARGE(BP18:BY18,3),BP18:BY18,BP$374:BY$374)</f>
        <v>Körperhygiene</v>
      </c>
      <c r="CM18" s="92" t="str">
        <f t="shared" ref="CM18" si="257">_xlfn.XLOOKUP(LARGE(BP18:BY18,4),BP18:BY18,BP$374:BY$374)</f>
        <v>Körperhygiene</v>
      </c>
      <c r="CN18" s="92" t="str">
        <f t="shared" ref="CN18" si="258">_xlfn.XLOOKUP(LARGE(BP18:BY18,5),BP18:BY18,BP$374:BY$374)</f>
        <v>Körperhygiene</v>
      </c>
      <c r="CO18" s="93" t="str">
        <f t="shared" ref="CO18" si="259">_xlfn.XLOOKUP(LARGE(BP18:BY18,6),BP18:BY18,BP$374:BY$374)</f>
        <v>Körperhygiene</v>
      </c>
      <c r="CP18" s="91" t="str">
        <f t="shared" ref="CP18" si="260">_xlfn.XLOOKUP(LARGE(BZ18:CI18,1),BZ18:CI18,BZ$374:CI$374)</f>
        <v>Körperhygiene</v>
      </c>
      <c r="CQ18" s="92" t="str">
        <f t="shared" ref="CQ18" si="261">_xlfn.XLOOKUP(LARGE(BZ18:CI18,2),BZ18:CI18,BZ$374:CI$374)</f>
        <v>Körperhygiene</v>
      </c>
      <c r="CR18" s="92" t="str">
        <f t="shared" ref="CR18" si="262">_xlfn.XLOOKUP(LARGE(BZ18:CI18,3),BZ18:CI18,BZ$374:CI$374)</f>
        <v>Körperhygiene</v>
      </c>
      <c r="CS18" s="92" t="str">
        <f t="shared" ref="CS18" si="263">_xlfn.XLOOKUP(LARGE(BZ18:CI18,4),BZ18:CI18,BZ$374:CI$374)</f>
        <v>Körperhygiene</v>
      </c>
      <c r="CT18" s="92" t="str">
        <f t="shared" ref="CT18" si="264">_xlfn.XLOOKUP(LARGE(BZ18:CI18,5),BZ18:CI18,BZ$374:CI$374)</f>
        <v>Körperhygiene</v>
      </c>
      <c r="CU18" s="93" t="str">
        <f t="shared" ref="CU18" si="265">_xlfn.XLOOKUP(LARGE(BZ18:CI18,6),BZ18:CI18,BZ$374:CI$374)</f>
        <v>Körperhygiene</v>
      </c>
      <c r="CV18" s="211"/>
      <c r="CW18" s="90"/>
      <c r="CX18" s="90"/>
      <c r="CY18" s="90"/>
      <c r="CZ18" s="90"/>
      <c r="DA18" s="90"/>
    </row>
    <row r="19" spans="1:105" ht="12.95" customHeight="1" thickBot="1">
      <c r="A19" s="122"/>
      <c r="B19" s="125"/>
      <c r="C19" s="116"/>
      <c r="D19" s="137"/>
      <c r="E19" s="21"/>
      <c r="F19" s="22"/>
      <c r="G19" s="23"/>
      <c r="H19" s="145"/>
      <c r="I19" s="125"/>
      <c r="J19" s="137"/>
      <c r="K19" s="21"/>
      <c r="L19" s="22"/>
      <c r="M19" s="23"/>
      <c r="N19" s="140"/>
      <c r="O19" s="109"/>
      <c r="P19" s="92"/>
      <c r="Q19" s="107"/>
      <c r="R19" s="103"/>
      <c r="S19" s="92"/>
      <c r="T19" s="158"/>
      <c r="U19" s="103"/>
      <c r="V19" s="99"/>
      <c r="W19" s="216"/>
      <c r="X19" s="92"/>
      <c r="Y19" s="81"/>
      <c r="Z19" s="83"/>
      <c r="AA19" s="95"/>
      <c r="AB19" s="107"/>
      <c r="AC19" s="160"/>
      <c r="AE19" s="92"/>
      <c r="AG19" s="92"/>
      <c r="AH19" s="92"/>
      <c r="AI19" s="156"/>
      <c r="AJ19" s="156"/>
      <c r="AK19" s="156"/>
      <c r="AL19" s="92"/>
      <c r="AM19" s="156"/>
      <c r="AN19" s="156"/>
      <c r="AO19" s="165"/>
      <c r="AP19" s="93"/>
      <c r="AQ19" s="165"/>
      <c r="AR19" s="93"/>
      <c r="AS19" s="165"/>
      <c r="AT19" s="93"/>
      <c r="AU19" s="165"/>
      <c r="AV19" s="93"/>
      <c r="AW19" s="165"/>
      <c r="AX19" s="93"/>
      <c r="AY19" s="165"/>
      <c r="AZ19" s="93"/>
      <c r="BA19" s="165"/>
      <c r="BB19" s="93"/>
      <c r="BC19" s="165"/>
      <c r="BD19" s="93"/>
      <c r="BE19" s="165"/>
      <c r="BF19" s="93"/>
      <c r="BG19" s="165"/>
      <c r="BH19" s="93"/>
      <c r="BI19" s="165"/>
      <c r="BJ19" s="93"/>
      <c r="BK19" s="165"/>
      <c r="BL19" s="93"/>
      <c r="BM19" s="156"/>
      <c r="BN19" s="156"/>
      <c r="BO19" s="171"/>
      <c r="BP19" s="174"/>
      <c r="BQ19" s="162"/>
      <c r="BR19" s="162"/>
      <c r="BS19" s="162"/>
      <c r="BT19" s="162"/>
      <c r="BU19" s="162"/>
      <c r="BV19" s="162"/>
      <c r="BW19" s="162"/>
      <c r="BX19" s="162"/>
      <c r="BY19" s="163"/>
      <c r="BZ19" s="174"/>
      <c r="CA19" s="162"/>
      <c r="CB19" s="162"/>
      <c r="CC19" s="162"/>
      <c r="CD19" s="162"/>
      <c r="CE19" s="162"/>
      <c r="CF19" s="162"/>
      <c r="CG19" s="162"/>
      <c r="CH19" s="162"/>
      <c r="CI19" s="163"/>
      <c r="CJ19" s="94"/>
      <c r="CK19" s="92"/>
      <c r="CL19" s="92"/>
      <c r="CM19" s="92"/>
      <c r="CN19" s="92"/>
      <c r="CO19" s="93"/>
      <c r="CP19" s="91"/>
      <c r="CQ19" s="92"/>
      <c r="CR19" s="92"/>
      <c r="CS19" s="92"/>
      <c r="CT19" s="92"/>
      <c r="CU19" s="93"/>
      <c r="CV19" s="211"/>
      <c r="CW19" s="90"/>
      <c r="CX19" s="90"/>
      <c r="CY19" s="90"/>
      <c r="CZ19" s="90"/>
      <c r="DA19" s="90"/>
    </row>
    <row r="20" spans="1:105" ht="12.95" customHeight="1" thickBot="1">
      <c r="A20" s="122"/>
      <c r="B20" s="125"/>
      <c r="C20" s="117" t="s">
        <v>131</v>
      </c>
      <c r="D20" s="134"/>
      <c r="E20" s="24"/>
      <c r="F20" s="25"/>
      <c r="G20" s="26"/>
      <c r="H20" s="145"/>
      <c r="I20" s="125"/>
      <c r="J20" s="134"/>
      <c r="K20" s="24"/>
      <c r="L20" s="25"/>
      <c r="M20" s="26"/>
      <c r="N20" s="140"/>
      <c r="O20" s="109">
        <f t="shared" ref="O20:O80" si="266">IF(AND(D20="HF",OR(ISNUMBER(J20),J20="")),0+J20,IF(AND(J20="HF",OR(ISNUMBER(D20),D20="")),0+D20,IF(AND(ISNUMBER(D20),ISNUMBER(J20)),D20+J20,IF(AND(D20="HF",J20="HF"),0,D20+J20))))</f>
        <v>0</v>
      </c>
      <c r="P20" s="92">
        <f t="shared" ref="P20:P80" si="267">AF$2*20-AI20</f>
        <v>20</v>
      </c>
      <c r="Q20" s="107"/>
      <c r="R20" s="103">
        <f>SUMIFS(O$2:O$373,C$2:C$373,C20,AB$2:AB$373,AB20)</f>
        <v>0</v>
      </c>
      <c r="S20" s="92">
        <f t="shared" ref="S20" si="268">AE$14*20-AJ20</f>
        <v>140</v>
      </c>
      <c r="T20" s="158"/>
      <c r="U20" s="103">
        <f>AC$8</f>
        <v>0</v>
      </c>
      <c r="V20" s="99">
        <f t="shared" ref="V20:V80" si="269">AD$2*20-AK20</f>
        <v>600</v>
      </c>
      <c r="W20" s="216"/>
      <c r="X20" s="92"/>
      <c r="Y20" s="81"/>
      <c r="Z20" s="83"/>
      <c r="AA20" s="95">
        <f>A$14</f>
        <v>46175</v>
      </c>
      <c r="AB20" s="107">
        <f t="shared" si="136"/>
        <v>23</v>
      </c>
      <c r="AC20" s="160"/>
      <c r="AE20" s="92"/>
      <c r="AG20" s="92">
        <f t="shared" ref="AG20" si="270">IF(D20="HF",1,0)</f>
        <v>0</v>
      </c>
      <c r="AH20" s="92">
        <f t="shared" ref="AH20" si="271">IF(J20="HF",1,0)</f>
        <v>0</v>
      </c>
      <c r="AI20" s="169">
        <f t="shared" ref="AI20" si="272">AG20+AH20</f>
        <v>0</v>
      </c>
      <c r="AJ20" s="169">
        <f t="shared" ref="AJ20" si="273">SUMIFS(AI$2:AI$373,C$2:C$373,C20,AB$2:AB$373,AB20)</f>
        <v>0</v>
      </c>
      <c r="AK20" s="169">
        <f t="shared" ref="AK20" si="274">SUMIFS(AI$2:AI$373,C$2:C$373,C20)</f>
        <v>0</v>
      </c>
      <c r="AL20" s="92">
        <f t="shared" ref="AL20" si="275">COUNTIF(E20:G21,"Körperhygiene")</f>
        <v>0</v>
      </c>
      <c r="AM20" s="169">
        <f t="shared" ref="AM20" si="276">COUNTIF(K20:M21,"Körperhygiene")</f>
        <v>0</v>
      </c>
      <c r="AN20" s="169">
        <f t="shared" ref="AN20" si="277">AL20+AM20</f>
        <v>0</v>
      </c>
      <c r="AO20" s="164">
        <f>COUNTIF(E20:G21,"Zimmersauberkeit")</f>
        <v>0</v>
      </c>
      <c r="AP20" s="93">
        <f>COUNTIF(K20:M21,"Zimmersauberkeit")</f>
        <v>0</v>
      </c>
      <c r="AQ20" s="164">
        <f t="shared" ref="AQ20" si="278">AO20+AP20</f>
        <v>0</v>
      </c>
      <c r="AR20" s="93">
        <f>COUNTIF(E20:G21,"Zimmerputz")</f>
        <v>0</v>
      </c>
      <c r="AS20" s="164">
        <f>COUNTIF(K20:M21,"Zimmerputz")</f>
        <v>0</v>
      </c>
      <c r="AT20" s="93">
        <f t="shared" ref="AT20" si="279">AR20+AS20</f>
        <v>0</v>
      </c>
      <c r="AU20" s="164">
        <f>COUNTIF(E20:G21,"Medienverhalten")</f>
        <v>0</v>
      </c>
      <c r="AV20" s="93">
        <f>COUNTIF(K20:M21,"Medienverhalten")</f>
        <v>0</v>
      </c>
      <c r="AW20" s="164">
        <f t="shared" ref="AW20" si="280">AU20+AV20</f>
        <v>0</v>
      </c>
      <c r="AX20" s="93">
        <f>COUNTIF(E20:G21,"Pünktlichkeit")</f>
        <v>0</v>
      </c>
      <c r="AY20" s="164">
        <f>COUNTIF(K20:M21,"Pünktlichkeit")</f>
        <v>0</v>
      </c>
      <c r="AZ20" s="93">
        <f t="shared" ref="AZ20" si="281">AX20+AY20</f>
        <v>0</v>
      </c>
      <c r="BA20" s="164">
        <f>COUNTIF(E20:G21,"Küchendienst")</f>
        <v>0</v>
      </c>
      <c r="BB20" s="93">
        <f>COUNTIF(K20:M21,"Küchendienst")</f>
        <v>0</v>
      </c>
      <c r="BC20" s="164">
        <f t="shared" ref="BC20" si="282">BA20+BB20</f>
        <v>0</v>
      </c>
      <c r="BD20" s="93">
        <f>COUNTIF(E20:G21,"Wäsche")</f>
        <v>0</v>
      </c>
      <c r="BE20" s="164">
        <f>COUNTIF(K20:M21,"Wäsche")</f>
        <v>0</v>
      </c>
      <c r="BF20" s="93">
        <f t="shared" ref="BF20" si="283">BD20+BE20</f>
        <v>0</v>
      </c>
      <c r="BG20" s="164">
        <f>COUNTIF(E20:G21,"Sozialverhalten")</f>
        <v>0</v>
      </c>
      <c r="BH20" s="93">
        <f>COUNTIF(K20:M21,"Sozialverhalten")</f>
        <v>0</v>
      </c>
      <c r="BI20" s="164">
        <f t="shared" ref="BI20" si="284">BG20+BH20</f>
        <v>0</v>
      </c>
      <c r="BJ20" s="93">
        <f>COUNTIF(E20:G21,"Essverhalten")</f>
        <v>0</v>
      </c>
      <c r="BK20" s="164">
        <f>COUNTIF(K20:M21,"Essverhalten")</f>
        <v>0</v>
      </c>
      <c r="BL20" s="93">
        <f t="shared" ref="BL20" si="285">BJ20+BK20</f>
        <v>0</v>
      </c>
      <c r="BM20" s="169">
        <f>COUNTIF(E20:G21,"Nachtruhe")</f>
        <v>0</v>
      </c>
      <c r="BN20" s="169">
        <f>COUNTIF(K20:M21,"Nachtruhe")</f>
        <v>0</v>
      </c>
      <c r="BO20" s="170">
        <f t="shared" ref="BO20" si="286">BM20+BN20</f>
        <v>0</v>
      </c>
      <c r="BP20" s="174">
        <f>SUMIFS(AN$2:AN$373,C$2:C$373,C20,AB$2:AB$373,AB20)</f>
        <v>0</v>
      </c>
      <c r="BQ20" s="162">
        <f>SUMIFS(AQ$2:AQ$373,C$2:C$373,C20,AB$2:AB$373,AB20)</f>
        <v>0</v>
      </c>
      <c r="BR20" s="162">
        <f>SUMIFS(AT$2:AT$373,C$2:C$373,C20,AB$2:AB$373,AB20)</f>
        <v>0</v>
      </c>
      <c r="BS20" s="162">
        <f>SUMIFS(AW$2:AW$373,C$2:C$373,C20,AB$2:AB$373,AB20)</f>
        <v>0</v>
      </c>
      <c r="BT20" s="162">
        <f>SUMIFS(AZ$2:AZ$373,C$2:C$373,C20,AB$2:AB$373,AB20)</f>
        <v>0</v>
      </c>
      <c r="BU20" s="162">
        <f>SUMIFS(BC$2:BC$373,C$2:C$373,C20,AB$2:AB$373,AB20)</f>
        <v>0</v>
      </c>
      <c r="BV20" s="162">
        <f>SUMIFS(BF$2:BF$373,C$2:C$373,C20,AB$2:AB$373,AB20)</f>
        <v>0</v>
      </c>
      <c r="BW20" s="162">
        <f>SUMIFS(BI$2:BI$373,C$2:C$373,C20,AB$2:AB$373,AB20)</f>
        <v>0</v>
      </c>
      <c r="BX20" s="162">
        <f>SUMIFS(BL$2:BL$373,C$2:C$373,C20,AB$2:AB$373,AB20)</f>
        <v>0</v>
      </c>
      <c r="BY20" s="163">
        <f>SUMIFS(BO$2:BO$373,C$2:C$373,C20,AB$2:AB$373,AB20)</f>
        <v>0</v>
      </c>
      <c r="BZ20" s="174">
        <f>SUMIFS(AN$2:AN$373,C$2:C$373,C20)</f>
        <v>0</v>
      </c>
      <c r="CA20" s="162">
        <f>SUMIFS(AQ$2:AQ$373,C$2:C$373,C20)</f>
        <v>0</v>
      </c>
      <c r="CB20" s="162">
        <f>SUMIFS(AT$2:AT$373,C$2:C$373,C20)</f>
        <v>0</v>
      </c>
      <c r="CC20" s="162">
        <f>SUMIFS(AW$2:AW$373,C$2:C$373,C20)</f>
        <v>0</v>
      </c>
      <c r="CD20" s="162">
        <f>SUMIFS(AZ$2:AZ$373,C$2:C$373,C20)</f>
        <v>0</v>
      </c>
      <c r="CE20" s="162">
        <f>SUMIFS(BC$2:BC$373,C$2:C$373,C20)</f>
        <v>0</v>
      </c>
      <c r="CF20" s="162">
        <f>SUMIFS(BF$2:BF$373,C$2:C$373,C20)</f>
        <v>0</v>
      </c>
      <c r="CG20" s="162">
        <f>SUMIFS(BI$2:BI$373,C$2:C$373,C20)</f>
        <v>0</v>
      </c>
      <c r="CH20" s="162">
        <f>SUMIFS(BL$2:BL$373,C$2:C$373,C20)</f>
        <v>0</v>
      </c>
      <c r="CI20" s="163">
        <f>SUMIFS(BO$2:BO$373,C$2:C$373,C20)</f>
        <v>0</v>
      </c>
      <c r="CJ20" s="94" t="str">
        <f t="shared" ref="CJ20" si="287">_xlfn.XLOOKUP(LARGE(BP20:BY20,1),BP20:BY20,BP$374:BY$374)</f>
        <v>Körperhygiene</v>
      </c>
      <c r="CK20" s="92" t="str">
        <f t="shared" ref="CK20" si="288">_xlfn.XLOOKUP(LARGE(BP20:BY20,2),BP20:BY20,BP$374:BY$374)</f>
        <v>Körperhygiene</v>
      </c>
      <c r="CL20" s="92" t="str">
        <f t="shared" ref="CL20" si="289">_xlfn.XLOOKUP(LARGE(BP20:BY20,3),BP20:BY20,BP$374:BY$374)</f>
        <v>Körperhygiene</v>
      </c>
      <c r="CM20" s="92" t="str">
        <f t="shared" ref="CM20" si="290">_xlfn.XLOOKUP(LARGE(BP20:BY20,4),BP20:BY20,BP$374:BY$374)</f>
        <v>Körperhygiene</v>
      </c>
      <c r="CN20" s="92" t="str">
        <f t="shared" ref="CN20" si="291">_xlfn.XLOOKUP(LARGE(BP20:BY20,5),BP20:BY20,BP$374:BY$374)</f>
        <v>Körperhygiene</v>
      </c>
      <c r="CO20" s="93" t="str">
        <f t="shared" ref="CO20" si="292">_xlfn.XLOOKUP(LARGE(BP20:BY20,6),BP20:BY20,BP$374:BY$374)</f>
        <v>Körperhygiene</v>
      </c>
      <c r="CP20" s="91" t="str">
        <f t="shared" ref="CP20" si="293">_xlfn.XLOOKUP(LARGE(BZ20:CI20,1),BZ20:CI20,BZ$374:CI$374)</f>
        <v>Körperhygiene</v>
      </c>
      <c r="CQ20" s="92" t="str">
        <f t="shared" ref="CQ20" si="294">_xlfn.XLOOKUP(LARGE(BZ20:CI20,2),BZ20:CI20,BZ$374:CI$374)</f>
        <v>Körperhygiene</v>
      </c>
      <c r="CR20" s="92" t="str">
        <f t="shared" ref="CR20" si="295">_xlfn.XLOOKUP(LARGE(BZ20:CI20,3),BZ20:CI20,BZ$374:CI$374)</f>
        <v>Körperhygiene</v>
      </c>
      <c r="CS20" s="92" t="str">
        <f t="shared" ref="CS20" si="296">_xlfn.XLOOKUP(LARGE(BZ20:CI20,4),BZ20:CI20,BZ$374:CI$374)</f>
        <v>Körperhygiene</v>
      </c>
      <c r="CT20" s="92" t="str">
        <f t="shared" ref="CT20" si="297">_xlfn.XLOOKUP(LARGE(BZ20:CI20,5),BZ20:CI20,BZ$374:CI$374)</f>
        <v>Körperhygiene</v>
      </c>
      <c r="CU20" s="93" t="str">
        <f t="shared" ref="CU20" si="298">_xlfn.XLOOKUP(LARGE(BZ20:CI20,6),BZ20:CI20,BZ$374:CI$374)</f>
        <v>Körperhygiene</v>
      </c>
      <c r="CV20" s="211"/>
      <c r="CW20" s="90"/>
      <c r="CX20" s="90"/>
      <c r="CY20" s="90"/>
      <c r="CZ20" s="90"/>
      <c r="DA20" s="90"/>
    </row>
    <row r="21" spans="1:105" ht="12.95" customHeight="1" thickBot="1">
      <c r="A21" s="122"/>
      <c r="B21" s="125"/>
      <c r="C21" s="116"/>
      <c r="D21" s="137"/>
      <c r="E21" s="21"/>
      <c r="F21" s="22"/>
      <c r="G21" s="23"/>
      <c r="H21" s="145"/>
      <c r="I21" s="125"/>
      <c r="J21" s="137"/>
      <c r="K21" s="21"/>
      <c r="L21" s="22"/>
      <c r="M21" s="23"/>
      <c r="N21" s="140"/>
      <c r="O21" s="109"/>
      <c r="P21" s="92"/>
      <c r="Q21" s="107"/>
      <c r="R21" s="103"/>
      <c r="S21" s="92"/>
      <c r="T21" s="158"/>
      <c r="U21" s="103"/>
      <c r="V21" s="99"/>
      <c r="W21" s="216"/>
      <c r="X21" s="92"/>
      <c r="Y21" s="81"/>
      <c r="Z21" s="83"/>
      <c r="AA21" s="95"/>
      <c r="AB21" s="107"/>
      <c r="AC21" s="160"/>
      <c r="AE21" s="92"/>
      <c r="AG21" s="92"/>
      <c r="AH21" s="92"/>
      <c r="AI21" s="156"/>
      <c r="AJ21" s="156"/>
      <c r="AK21" s="156"/>
      <c r="AL21" s="92"/>
      <c r="AM21" s="156"/>
      <c r="AN21" s="156"/>
      <c r="AO21" s="165"/>
      <c r="AP21" s="93"/>
      <c r="AQ21" s="165"/>
      <c r="AR21" s="93"/>
      <c r="AS21" s="165"/>
      <c r="AT21" s="93"/>
      <c r="AU21" s="165"/>
      <c r="AV21" s="93"/>
      <c r="AW21" s="165"/>
      <c r="AX21" s="93"/>
      <c r="AY21" s="165"/>
      <c r="AZ21" s="93"/>
      <c r="BA21" s="165"/>
      <c r="BB21" s="93"/>
      <c r="BC21" s="165"/>
      <c r="BD21" s="93"/>
      <c r="BE21" s="165"/>
      <c r="BF21" s="93"/>
      <c r="BG21" s="165"/>
      <c r="BH21" s="93"/>
      <c r="BI21" s="165"/>
      <c r="BJ21" s="93"/>
      <c r="BK21" s="165"/>
      <c r="BL21" s="93"/>
      <c r="BM21" s="156"/>
      <c r="BN21" s="156"/>
      <c r="BO21" s="171"/>
      <c r="BP21" s="174"/>
      <c r="BQ21" s="162"/>
      <c r="BR21" s="162"/>
      <c r="BS21" s="162"/>
      <c r="BT21" s="162"/>
      <c r="BU21" s="162"/>
      <c r="BV21" s="162"/>
      <c r="BW21" s="162"/>
      <c r="BX21" s="162"/>
      <c r="BY21" s="163"/>
      <c r="BZ21" s="174"/>
      <c r="CA21" s="162"/>
      <c r="CB21" s="162"/>
      <c r="CC21" s="162"/>
      <c r="CD21" s="162"/>
      <c r="CE21" s="162"/>
      <c r="CF21" s="162"/>
      <c r="CG21" s="162"/>
      <c r="CH21" s="162"/>
      <c r="CI21" s="163"/>
      <c r="CJ21" s="94"/>
      <c r="CK21" s="92"/>
      <c r="CL21" s="92"/>
      <c r="CM21" s="92"/>
      <c r="CN21" s="92"/>
      <c r="CO21" s="93"/>
      <c r="CP21" s="91"/>
      <c r="CQ21" s="92"/>
      <c r="CR21" s="92"/>
      <c r="CS21" s="92"/>
      <c r="CT21" s="92"/>
      <c r="CU21" s="93"/>
      <c r="CV21" s="211"/>
      <c r="CW21" s="90"/>
      <c r="CX21" s="90"/>
      <c r="CY21" s="90"/>
      <c r="CZ21" s="90"/>
      <c r="DA21" s="90"/>
    </row>
    <row r="22" spans="1:105" ht="12.95" customHeight="1" thickBot="1">
      <c r="A22" s="122"/>
      <c r="B22" s="125"/>
      <c r="C22" s="117" t="s">
        <v>132</v>
      </c>
      <c r="D22" s="134"/>
      <c r="E22" s="24"/>
      <c r="F22" s="25"/>
      <c r="G22" s="26"/>
      <c r="H22" s="145"/>
      <c r="I22" s="125"/>
      <c r="J22" s="134"/>
      <c r="K22" s="24"/>
      <c r="L22" s="25"/>
      <c r="M22" s="26"/>
      <c r="N22" s="140"/>
      <c r="O22" s="109">
        <f t="shared" ref="O22:O82" si="299">IF(AND(D22="HF",OR(ISNUMBER(J22),J22="")),0+J22,IF(AND(J22="HF",OR(ISNUMBER(D22),D22="")),0+D22,IF(AND(ISNUMBER(D22),ISNUMBER(J22)),D22+J22,IF(AND(D22="HF",J22="HF"),0,D22+J22))))</f>
        <v>0</v>
      </c>
      <c r="P22" s="92">
        <f t="shared" ref="P22:P82" si="300">AF$2*20-AI22</f>
        <v>20</v>
      </c>
      <c r="Q22" s="107"/>
      <c r="R22" s="103">
        <f>SUMIFS(O$2:O$373,C$2:C$373,C22,AB$2:AB$373,AB22)</f>
        <v>0</v>
      </c>
      <c r="S22" s="92">
        <f t="shared" ref="S22" si="301">AE$14*20-AJ22</f>
        <v>140</v>
      </c>
      <c r="T22" s="158"/>
      <c r="U22" s="103">
        <f>AC$10</f>
        <v>0</v>
      </c>
      <c r="V22" s="99">
        <f t="shared" ref="V22:V82" si="302">AD$2*20-AK22</f>
        <v>600</v>
      </c>
      <c r="W22" s="216"/>
      <c r="X22" s="92"/>
      <c r="Y22" s="81"/>
      <c r="Z22" s="83"/>
      <c r="AA22" s="95">
        <f>A$14</f>
        <v>46175</v>
      </c>
      <c r="AB22" s="107">
        <f t="shared" si="136"/>
        <v>23</v>
      </c>
      <c r="AC22" s="160"/>
      <c r="AE22" s="92"/>
      <c r="AG22" s="92">
        <f t="shared" ref="AG22" si="303">IF(D22="HF",1,0)</f>
        <v>0</v>
      </c>
      <c r="AH22" s="92">
        <f t="shared" ref="AH22" si="304">IF(J22="HF",1,0)</f>
        <v>0</v>
      </c>
      <c r="AI22" s="169">
        <f t="shared" ref="AI22" si="305">AG22+AH22</f>
        <v>0</v>
      </c>
      <c r="AJ22" s="169">
        <f t="shared" ref="AJ22" si="306">SUMIFS(AI$2:AI$373,C$2:C$373,C22,AB$2:AB$373,AB22)</f>
        <v>0</v>
      </c>
      <c r="AK22" s="169">
        <f t="shared" ref="AK22" si="307">SUMIFS(AI$2:AI$373,C$2:C$373,C22)</f>
        <v>0</v>
      </c>
      <c r="AL22" s="92">
        <f t="shared" ref="AL22" si="308">COUNTIF(E22:G23,"Körperhygiene")</f>
        <v>0</v>
      </c>
      <c r="AM22" s="169">
        <f t="shared" ref="AM22" si="309">COUNTIF(K22:M23,"Körperhygiene")</f>
        <v>0</v>
      </c>
      <c r="AN22" s="169">
        <f t="shared" ref="AN22" si="310">AL22+AM22</f>
        <v>0</v>
      </c>
      <c r="AO22" s="164">
        <f>COUNTIF(E22:G23,"Zimmersauberkeit")</f>
        <v>0</v>
      </c>
      <c r="AP22" s="93">
        <f>COUNTIF(K22:M23,"Zimmersauberkeit")</f>
        <v>0</v>
      </c>
      <c r="AQ22" s="164">
        <f t="shared" ref="AQ22" si="311">AO22+AP22</f>
        <v>0</v>
      </c>
      <c r="AR22" s="93">
        <f>COUNTIF(E22:G23,"Zimmerputz")</f>
        <v>0</v>
      </c>
      <c r="AS22" s="164">
        <f>COUNTIF(K22:M23,"Zimmerputz")</f>
        <v>0</v>
      </c>
      <c r="AT22" s="93">
        <f t="shared" ref="AT22" si="312">AR22+AS22</f>
        <v>0</v>
      </c>
      <c r="AU22" s="164">
        <f>COUNTIF(E22:G23,"Medienverhalten")</f>
        <v>0</v>
      </c>
      <c r="AV22" s="93">
        <f>COUNTIF(K22:M23,"Medienverhalten")</f>
        <v>0</v>
      </c>
      <c r="AW22" s="164">
        <f t="shared" ref="AW22" si="313">AU22+AV22</f>
        <v>0</v>
      </c>
      <c r="AX22" s="93">
        <f>COUNTIF(E22:G23,"Pünktlichkeit")</f>
        <v>0</v>
      </c>
      <c r="AY22" s="164">
        <f>COUNTIF(K22:M23,"Pünktlichkeit")</f>
        <v>0</v>
      </c>
      <c r="AZ22" s="93">
        <f t="shared" ref="AZ22" si="314">AX22+AY22</f>
        <v>0</v>
      </c>
      <c r="BA22" s="164">
        <f>COUNTIF(E22:G23,"Küchendienst")</f>
        <v>0</v>
      </c>
      <c r="BB22" s="93">
        <f>COUNTIF(K22:M23,"Küchendienst")</f>
        <v>0</v>
      </c>
      <c r="BC22" s="164">
        <f t="shared" ref="BC22" si="315">BA22+BB22</f>
        <v>0</v>
      </c>
      <c r="BD22" s="93">
        <f>COUNTIF(E22:G23,"Wäsche")</f>
        <v>0</v>
      </c>
      <c r="BE22" s="164">
        <f>COUNTIF(K22:M23,"Wäsche")</f>
        <v>0</v>
      </c>
      <c r="BF22" s="93">
        <f t="shared" ref="BF22" si="316">BD22+BE22</f>
        <v>0</v>
      </c>
      <c r="BG22" s="164">
        <f>COUNTIF(E22:G23,"Sozialverhalten")</f>
        <v>0</v>
      </c>
      <c r="BH22" s="93">
        <f>COUNTIF(K22:M23,"Sozialverhalten")</f>
        <v>0</v>
      </c>
      <c r="BI22" s="164">
        <f t="shared" ref="BI22" si="317">BG22+BH22</f>
        <v>0</v>
      </c>
      <c r="BJ22" s="93">
        <f>COUNTIF(E22:G23,"Essverhalten")</f>
        <v>0</v>
      </c>
      <c r="BK22" s="164">
        <f>COUNTIF(K22:M23,"Essverhalten")</f>
        <v>0</v>
      </c>
      <c r="BL22" s="93">
        <f t="shared" ref="BL22" si="318">BJ22+BK22</f>
        <v>0</v>
      </c>
      <c r="BM22" s="169">
        <f>COUNTIF(E22:G23,"Nachtruhe")</f>
        <v>0</v>
      </c>
      <c r="BN22" s="169">
        <f>COUNTIF(K22:M23,"Nachtruhe")</f>
        <v>0</v>
      </c>
      <c r="BO22" s="170">
        <f t="shared" ref="BO22" si="319">BM22+BN22</f>
        <v>0</v>
      </c>
      <c r="BP22" s="174">
        <f>SUMIFS(AN$2:AN$373,C$2:C$373,C22,AB$2:AB$373,AB22)</f>
        <v>0</v>
      </c>
      <c r="BQ22" s="162">
        <f>SUMIFS(AQ$2:AQ$373,C$2:C$373,C22,AB$2:AB$373,AB22)</f>
        <v>0</v>
      </c>
      <c r="BR22" s="162">
        <f>SUMIFS(AT$2:AT$373,C$2:C$373,C22,AB$2:AB$373,AB22)</f>
        <v>0</v>
      </c>
      <c r="BS22" s="162">
        <f>SUMIFS(AW$2:AW$373,C$2:C$373,C22,AB$2:AB$373,AB22)</f>
        <v>0</v>
      </c>
      <c r="BT22" s="162">
        <f>SUMIFS(AZ$2:AZ$373,C$2:C$373,C22,AB$2:AB$373,AB22)</f>
        <v>0</v>
      </c>
      <c r="BU22" s="162">
        <f>SUMIFS(BC$2:BC$373,C$2:C$373,C22,AB$2:AB$373,AB22)</f>
        <v>0</v>
      </c>
      <c r="BV22" s="162">
        <f>SUMIFS(BF$2:BF$373,C$2:C$373,C22,AB$2:AB$373,AB22)</f>
        <v>0</v>
      </c>
      <c r="BW22" s="162">
        <f>SUMIFS(BI$2:BI$373,C$2:C$373,C22,AB$2:AB$373,AB22)</f>
        <v>0</v>
      </c>
      <c r="BX22" s="162">
        <f>SUMIFS(BL$2:BL$373,C$2:C$373,C22,AB$2:AB$373,AB22)</f>
        <v>0</v>
      </c>
      <c r="BY22" s="163">
        <f>SUMIFS(BO$2:BO$373,C$2:C$373,C22,AB$2:AB$373,AB22)</f>
        <v>0</v>
      </c>
      <c r="BZ22" s="174">
        <f>SUMIFS(AN$2:AN$373,C$2:C$373,C22)</f>
        <v>0</v>
      </c>
      <c r="CA22" s="162">
        <f>SUMIFS(AQ$2:AQ$373,C$2:C$373,C22)</f>
        <v>0</v>
      </c>
      <c r="CB22" s="162">
        <f>SUMIFS(AT$2:AT$373,C$2:C$373,C22)</f>
        <v>0</v>
      </c>
      <c r="CC22" s="162">
        <f>SUMIFS(AW$2:AW$373,C$2:C$373,C22)</f>
        <v>0</v>
      </c>
      <c r="CD22" s="162">
        <f>SUMIFS(AZ$2:AZ$373,C$2:C$373,C22)</f>
        <v>0</v>
      </c>
      <c r="CE22" s="162">
        <f>SUMIFS(BC$2:BC$373,C$2:C$373,C22)</f>
        <v>0</v>
      </c>
      <c r="CF22" s="162">
        <f>SUMIFS(BF$2:BF$373,C$2:C$373,C22)</f>
        <v>0</v>
      </c>
      <c r="CG22" s="162">
        <f>SUMIFS(BI$2:BI$373,C$2:C$373,C22)</f>
        <v>0</v>
      </c>
      <c r="CH22" s="162">
        <f>SUMIFS(BL$2:BL$373,C$2:C$373,C22)</f>
        <v>0</v>
      </c>
      <c r="CI22" s="163">
        <f>SUMIFS(BO$2:BO$373,C$2:C$373,C22)</f>
        <v>0</v>
      </c>
      <c r="CJ22" s="94" t="str">
        <f t="shared" ref="CJ22" si="320">_xlfn.XLOOKUP(LARGE(BP22:BY22,1),BP22:BY22,BP$374:BY$374)</f>
        <v>Körperhygiene</v>
      </c>
      <c r="CK22" s="92" t="str">
        <f t="shared" ref="CK22" si="321">_xlfn.XLOOKUP(LARGE(BP22:BY22,2),BP22:BY22,BP$374:BY$374)</f>
        <v>Körperhygiene</v>
      </c>
      <c r="CL22" s="92" t="str">
        <f t="shared" ref="CL22" si="322">_xlfn.XLOOKUP(LARGE(BP22:BY22,3),BP22:BY22,BP$374:BY$374)</f>
        <v>Körperhygiene</v>
      </c>
      <c r="CM22" s="92" t="str">
        <f t="shared" ref="CM22" si="323">_xlfn.XLOOKUP(LARGE(BP22:BY22,4),BP22:BY22,BP$374:BY$374)</f>
        <v>Körperhygiene</v>
      </c>
      <c r="CN22" s="92" t="str">
        <f t="shared" ref="CN22" si="324">_xlfn.XLOOKUP(LARGE(BP22:BY22,5),BP22:BY22,BP$374:BY$374)</f>
        <v>Körperhygiene</v>
      </c>
      <c r="CO22" s="93" t="str">
        <f t="shared" ref="CO22" si="325">_xlfn.XLOOKUP(LARGE(BP22:BY22,6),BP22:BY22,BP$374:BY$374)</f>
        <v>Körperhygiene</v>
      </c>
      <c r="CP22" s="91" t="str">
        <f t="shared" ref="CP22" si="326">_xlfn.XLOOKUP(LARGE(BZ22:CI22,1),BZ22:CI22,BZ$374:CI$374)</f>
        <v>Körperhygiene</v>
      </c>
      <c r="CQ22" s="92" t="str">
        <f t="shared" ref="CQ22" si="327">_xlfn.XLOOKUP(LARGE(BZ22:CI22,2),BZ22:CI22,BZ$374:CI$374)</f>
        <v>Körperhygiene</v>
      </c>
      <c r="CR22" s="92" t="str">
        <f t="shared" ref="CR22" si="328">_xlfn.XLOOKUP(LARGE(BZ22:CI22,3),BZ22:CI22,BZ$374:CI$374)</f>
        <v>Körperhygiene</v>
      </c>
      <c r="CS22" s="92" t="str">
        <f t="shared" ref="CS22" si="329">_xlfn.XLOOKUP(LARGE(BZ22:CI22,4),BZ22:CI22,BZ$374:CI$374)</f>
        <v>Körperhygiene</v>
      </c>
      <c r="CT22" s="92" t="str">
        <f t="shared" ref="CT22" si="330">_xlfn.XLOOKUP(LARGE(BZ22:CI22,5),BZ22:CI22,BZ$374:CI$374)</f>
        <v>Körperhygiene</v>
      </c>
      <c r="CU22" s="93" t="str">
        <f t="shared" ref="CU22" si="331">_xlfn.XLOOKUP(LARGE(BZ22:CI22,6),BZ22:CI22,BZ$374:CI$374)</f>
        <v>Körperhygiene</v>
      </c>
      <c r="CV22" s="211"/>
      <c r="CW22" s="90"/>
      <c r="CX22" s="90"/>
      <c r="CY22" s="90"/>
      <c r="CZ22" s="90"/>
      <c r="DA22" s="90"/>
    </row>
    <row r="23" spans="1:105" ht="12.95" customHeight="1" thickBot="1">
      <c r="A23" s="122"/>
      <c r="B23" s="125"/>
      <c r="C23" s="116"/>
      <c r="D23" s="137"/>
      <c r="E23" s="21"/>
      <c r="F23" s="22"/>
      <c r="G23" s="23"/>
      <c r="H23" s="145"/>
      <c r="I23" s="125"/>
      <c r="J23" s="137"/>
      <c r="K23" s="21"/>
      <c r="L23" s="22"/>
      <c r="M23" s="23"/>
      <c r="N23" s="140"/>
      <c r="O23" s="109"/>
      <c r="P23" s="92"/>
      <c r="Q23" s="107"/>
      <c r="R23" s="103"/>
      <c r="S23" s="92"/>
      <c r="T23" s="158"/>
      <c r="U23" s="103"/>
      <c r="V23" s="99"/>
      <c r="W23" s="216"/>
      <c r="X23" s="92"/>
      <c r="Y23" s="81"/>
      <c r="Z23" s="83"/>
      <c r="AA23" s="95"/>
      <c r="AB23" s="107"/>
      <c r="AC23" s="160"/>
      <c r="AE23" s="92"/>
      <c r="AG23" s="92"/>
      <c r="AH23" s="92"/>
      <c r="AI23" s="156"/>
      <c r="AJ23" s="156"/>
      <c r="AK23" s="156"/>
      <c r="AL23" s="92"/>
      <c r="AM23" s="156"/>
      <c r="AN23" s="156"/>
      <c r="AO23" s="165"/>
      <c r="AP23" s="93"/>
      <c r="AQ23" s="165"/>
      <c r="AR23" s="93"/>
      <c r="AS23" s="165"/>
      <c r="AT23" s="93"/>
      <c r="AU23" s="165"/>
      <c r="AV23" s="93"/>
      <c r="AW23" s="165"/>
      <c r="AX23" s="93"/>
      <c r="AY23" s="165"/>
      <c r="AZ23" s="93"/>
      <c r="BA23" s="165"/>
      <c r="BB23" s="93"/>
      <c r="BC23" s="165"/>
      <c r="BD23" s="93"/>
      <c r="BE23" s="165"/>
      <c r="BF23" s="93"/>
      <c r="BG23" s="165"/>
      <c r="BH23" s="93"/>
      <c r="BI23" s="165"/>
      <c r="BJ23" s="93"/>
      <c r="BK23" s="165"/>
      <c r="BL23" s="93"/>
      <c r="BM23" s="156"/>
      <c r="BN23" s="156"/>
      <c r="BO23" s="171"/>
      <c r="BP23" s="174"/>
      <c r="BQ23" s="162"/>
      <c r="BR23" s="162"/>
      <c r="BS23" s="162"/>
      <c r="BT23" s="162"/>
      <c r="BU23" s="162"/>
      <c r="BV23" s="162"/>
      <c r="BW23" s="162"/>
      <c r="BX23" s="162"/>
      <c r="BY23" s="163"/>
      <c r="BZ23" s="174"/>
      <c r="CA23" s="162"/>
      <c r="CB23" s="162"/>
      <c r="CC23" s="162"/>
      <c r="CD23" s="162"/>
      <c r="CE23" s="162"/>
      <c r="CF23" s="162"/>
      <c r="CG23" s="162"/>
      <c r="CH23" s="162"/>
      <c r="CI23" s="163"/>
      <c r="CJ23" s="94"/>
      <c r="CK23" s="92"/>
      <c r="CL23" s="92"/>
      <c r="CM23" s="92"/>
      <c r="CN23" s="92"/>
      <c r="CO23" s="93"/>
      <c r="CP23" s="91"/>
      <c r="CQ23" s="92"/>
      <c r="CR23" s="92"/>
      <c r="CS23" s="92"/>
      <c r="CT23" s="92"/>
      <c r="CU23" s="93"/>
      <c r="CV23" s="211"/>
      <c r="CW23" s="90"/>
      <c r="CX23" s="90"/>
      <c r="CY23" s="90"/>
      <c r="CZ23" s="90"/>
      <c r="DA23" s="90"/>
    </row>
    <row r="24" spans="1:105" ht="12.95" customHeight="1" thickBot="1">
      <c r="A24" s="122"/>
      <c r="B24" s="125"/>
      <c r="C24" s="118"/>
      <c r="D24" s="134"/>
      <c r="E24" s="27"/>
      <c r="F24" s="28"/>
      <c r="G24" s="29"/>
      <c r="H24" s="145"/>
      <c r="I24" s="125"/>
      <c r="J24" s="134"/>
      <c r="K24" s="27"/>
      <c r="L24" s="28"/>
      <c r="M24" s="29"/>
      <c r="N24" s="140"/>
      <c r="O24" s="109">
        <f t="shared" ref="O24:O84" si="332">IF(AND(D24="HF",OR(ISNUMBER(J24),J24="")),0+J24,IF(AND(J24="HF",OR(ISNUMBER(D24),D24="")),0+D24,IF(AND(ISNUMBER(D24),ISNUMBER(J24)),D24+J24,IF(AND(D24="HF",J24="HF"),0,D24+J24))))</f>
        <v>0</v>
      </c>
      <c r="P24" s="92">
        <f t="shared" ref="P24:P84" si="333">AF$2*20-AI24</f>
        <v>20</v>
      </c>
      <c r="Q24" s="107"/>
      <c r="R24" s="103">
        <f>SUMIFS(O$2:O$373,C$2:C$373,C24,AB$2:AB$373,AB24)</f>
        <v>0</v>
      </c>
      <c r="S24" s="92">
        <f t="shared" ref="S24" si="334">AE$14*20-AJ24</f>
        <v>140</v>
      </c>
      <c r="T24" s="158"/>
      <c r="U24" s="103">
        <f>AC$12</f>
        <v>0</v>
      </c>
      <c r="V24" s="99">
        <f t="shared" ref="V24:V84" si="335">AD$2*20-AK24</f>
        <v>600</v>
      </c>
      <c r="W24" s="216"/>
      <c r="X24" s="92"/>
      <c r="Y24" s="81"/>
      <c r="Z24" s="83"/>
      <c r="AA24" s="95">
        <f>A$14</f>
        <v>46175</v>
      </c>
      <c r="AB24" s="107">
        <f t="shared" si="136"/>
        <v>23</v>
      </c>
      <c r="AC24" s="160"/>
      <c r="AE24" s="92"/>
      <c r="AG24" s="92">
        <f t="shared" ref="AG24" si="336">IF(D24="HF",1,0)</f>
        <v>0</v>
      </c>
      <c r="AH24" s="92">
        <f t="shared" ref="AH24" si="337">IF(J24="HF",1,0)</f>
        <v>0</v>
      </c>
      <c r="AI24" s="169">
        <f t="shared" ref="AI24" si="338">AG24+AH24</f>
        <v>0</v>
      </c>
      <c r="AJ24" s="169">
        <f t="shared" ref="AJ24" si="339">SUMIFS(AI$2:AI$373,C$2:C$373,C24,AB$2:AB$373,AB24)</f>
        <v>0</v>
      </c>
      <c r="AK24" s="169">
        <f t="shared" ref="AK24" si="340">SUMIFS(AI$2:AI$373,C$2:C$373,C24)</f>
        <v>0</v>
      </c>
      <c r="AL24" s="92">
        <f t="shared" ref="AL24" si="341">COUNTIF(E24:G25,"Körperhygiene")</f>
        <v>0</v>
      </c>
      <c r="AM24" s="169">
        <f t="shared" ref="AM24" si="342">COUNTIF(K24:M25,"Körperhygiene")</f>
        <v>0</v>
      </c>
      <c r="AN24" s="169">
        <f t="shared" ref="AN24" si="343">AL24+AM24</f>
        <v>0</v>
      </c>
      <c r="AO24" s="164">
        <f>COUNTIF(E24:G25,"Zimmersauberkeit")</f>
        <v>0</v>
      </c>
      <c r="AP24" s="93">
        <f>COUNTIF(K24:M25,"Zimmersauberkeit")</f>
        <v>0</v>
      </c>
      <c r="AQ24" s="164">
        <f t="shared" ref="AQ24" si="344">AO24+AP24</f>
        <v>0</v>
      </c>
      <c r="AR24" s="93">
        <f>COUNTIF(E24:G25,"Zimmerputz")</f>
        <v>0</v>
      </c>
      <c r="AS24" s="164">
        <f>COUNTIF(K24:M25,"Zimmerputz")</f>
        <v>0</v>
      </c>
      <c r="AT24" s="93">
        <f t="shared" ref="AT24" si="345">AR24+AS24</f>
        <v>0</v>
      </c>
      <c r="AU24" s="164">
        <f>COUNTIF(E24:G25,"Medienverhalten")</f>
        <v>0</v>
      </c>
      <c r="AV24" s="93">
        <f>COUNTIF(K24:M25,"Medienverhalten")</f>
        <v>0</v>
      </c>
      <c r="AW24" s="164">
        <f t="shared" ref="AW24" si="346">AU24+AV24</f>
        <v>0</v>
      </c>
      <c r="AX24" s="93">
        <f>COUNTIF(E24:G25,"Pünktlichkeit")</f>
        <v>0</v>
      </c>
      <c r="AY24" s="164">
        <f>COUNTIF(K24:M25,"Pünktlichkeit")</f>
        <v>0</v>
      </c>
      <c r="AZ24" s="93">
        <f t="shared" ref="AZ24" si="347">AX24+AY24</f>
        <v>0</v>
      </c>
      <c r="BA24" s="164">
        <f>COUNTIF(E24:G25,"Küchendienst")</f>
        <v>0</v>
      </c>
      <c r="BB24" s="93">
        <f>COUNTIF(K24:M25,"Küchendienst")</f>
        <v>0</v>
      </c>
      <c r="BC24" s="164">
        <f t="shared" ref="BC24" si="348">BA24+BB24</f>
        <v>0</v>
      </c>
      <c r="BD24" s="93">
        <f>COUNTIF(E24:G25,"Wäsche")</f>
        <v>0</v>
      </c>
      <c r="BE24" s="164">
        <f>COUNTIF(K24:M25,"Wäsche")</f>
        <v>0</v>
      </c>
      <c r="BF24" s="93">
        <f t="shared" ref="BF24" si="349">BD24+BE24</f>
        <v>0</v>
      </c>
      <c r="BG24" s="164">
        <f>COUNTIF(E24:G25,"Sozialverhalten")</f>
        <v>0</v>
      </c>
      <c r="BH24" s="93">
        <f>COUNTIF(K24:M25,"Sozialverhalten")</f>
        <v>0</v>
      </c>
      <c r="BI24" s="164">
        <f t="shared" ref="BI24" si="350">BG24+BH24</f>
        <v>0</v>
      </c>
      <c r="BJ24" s="93">
        <f>COUNTIF(E24:G25,"Essverhalten")</f>
        <v>0</v>
      </c>
      <c r="BK24" s="164">
        <f>COUNTIF(K24:M25,"Essverhalten")</f>
        <v>0</v>
      </c>
      <c r="BL24" s="93">
        <f t="shared" ref="BL24" si="351">BJ24+BK24</f>
        <v>0</v>
      </c>
      <c r="BM24" s="169">
        <f>COUNTIF(E24:G25,"Nachtruhe")</f>
        <v>0</v>
      </c>
      <c r="BN24" s="169">
        <f>COUNTIF(K24:M25,"Nachtruhe")</f>
        <v>0</v>
      </c>
      <c r="BO24" s="170">
        <f t="shared" ref="BO24" si="352">BM24+BN24</f>
        <v>0</v>
      </c>
      <c r="BP24" s="174">
        <f>SUMIFS(AN$2:AN$373,C$2:C$373,C24,AB$2:AB$373,AB24)</f>
        <v>0</v>
      </c>
      <c r="BQ24" s="162">
        <f>SUMIFS(AQ$2:AQ$373,C$2:C$373,C24,AB$2:AB$373,AB24)</f>
        <v>0</v>
      </c>
      <c r="BR24" s="162">
        <f>SUMIFS(AT$2:AT$373,C$2:C$373,C24,AB$2:AB$373,AB24)</f>
        <v>0</v>
      </c>
      <c r="BS24" s="162">
        <f>SUMIFS(AW$2:AW$373,C$2:C$373,C24,AB$2:AB$373,AB24)</f>
        <v>0</v>
      </c>
      <c r="BT24" s="162">
        <f>SUMIFS(AZ$2:AZ$373,C$2:C$373,C24,AB$2:AB$373,AB24)</f>
        <v>0</v>
      </c>
      <c r="BU24" s="162">
        <f>SUMIFS(BC$2:BC$373,C$2:C$373,C24,AB$2:AB$373,AB24)</f>
        <v>0</v>
      </c>
      <c r="BV24" s="162">
        <f>SUMIFS(BF$2:BF$373,C$2:C$373,C24,AB$2:AB$373,AB24)</f>
        <v>0</v>
      </c>
      <c r="BW24" s="162">
        <f>SUMIFS(BI$2:BI$373,C$2:C$373,C24,AB$2:AB$373,AB24)</f>
        <v>0</v>
      </c>
      <c r="BX24" s="162">
        <f>SUMIFS(BL$2:BL$373,C$2:C$373,C24,AB$2:AB$373,AB24)</f>
        <v>0</v>
      </c>
      <c r="BY24" s="163">
        <f>SUMIFS(BO$2:BO$373,C$2:C$373,C24,AB$2:AB$373,AB24)</f>
        <v>0</v>
      </c>
      <c r="BZ24" s="174">
        <f>SUMIFS(AN$2:AN$373,C$2:C$373,C24)</f>
        <v>0</v>
      </c>
      <c r="CA24" s="162">
        <f>SUMIFS(AQ$2:AQ$373,C$2:C$373,C24)</f>
        <v>0</v>
      </c>
      <c r="CB24" s="162">
        <f>SUMIFS(AT$2:AT$373,C$2:C$373,C24)</f>
        <v>0</v>
      </c>
      <c r="CC24" s="162">
        <f>SUMIFS(AW$2:AW$373,C$2:C$373,C24)</f>
        <v>0</v>
      </c>
      <c r="CD24" s="162">
        <f>SUMIFS(AZ$2:AZ$373,C$2:C$373,C24)</f>
        <v>0</v>
      </c>
      <c r="CE24" s="162">
        <f>SUMIFS(BC$2:BC$373,C$2:C$373,C24)</f>
        <v>0</v>
      </c>
      <c r="CF24" s="162">
        <f>SUMIFS(BF$2:BF$373,C$2:C$373,C24)</f>
        <v>0</v>
      </c>
      <c r="CG24" s="162">
        <f>SUMIFS(BI$2:BI$373,C$2:C$373,C24)</f>
        <v>0</v>
      </c>
      <c r="CH24" s="162">
        <f>SUMIFS(BL$2:BL$373,C$2:C$373,C24)</f>
        <v>0</v>
      </c>
      <c r="CI24" s="163">
        <f>SUMIFS(BO$2:BO$373,C$2:C$373,C24)</f>
        <v>0</v>
      </c>
      <c r="CJ24" s="94" t="str">
        <f t="shared" ref="CJ24" si="353">_xlfn.XLOOKUP(LARGE(BP24:BY24,1),BP24:BY24,BP$374:BY$374)</f>
        <v>Körperhygiene</v>
      </c>
      <c r="CK24" s="92" t="str">
        <f t="shared" ref="CK24" si="354">_xlfn.XLOOKUP(LARGE(BP24:BY24,2),BP24:BY24,BP$374:BY$374)</f>
        <v>Körperhygiene</v>
      </c>
      <c r="CL24" s="92" t="str">
        <f t="shared" ref="CL24" si="355">_xlfn.XLOOKUP(LARGE(BP24:BY24,3),BP24:BY24,BP$374:BY$374)</f>
        <v>Körperhygiene</v>
      </c>
      <c r="CM24" s="92" t="str">
        <f t="shared" ref="CM24" si="356">_xlfn.XLOOKUP(LARGE(BP24:BY24,4),BP24:BY24,BP$374:BY$374)</f>
        <v>Körperhygiene</v>
      </c>
      <c r="CN24" s="92" t="str">
        <f t="shared" ref="CN24" si="357">_xlfn.XLOOKUP(LARGE(BP24:BY24,5),BP24:BY24,BP$374:BY$374)</f>
        <v>Körperhygiene</v>
      </c>
      <c r="CO24" s="93" t="str">
        <f t="shared" ref="CO24" si="358">_xlfn.XLOOKUP(LARGE(BP24:BY24,6),BP24:BY24,BP$374:BY$374)</f>
        <v>Körperhygiene</v>
      </c>
      <c r="CP24" s="91" t="str">
        <f t="shared" ref="CP24" si="359">_xlfn.XLOOKUP(LARGE(BZ24:CI24,1),BZ24:CI24,BZ$374:CI$374)</f>
        <v>Körperhygiene</v>
      </c>
      <c r="CQ24" s="92" t="str">
        <f t="shared" ref="CQ24" si="360">_xlfn.XLOOKUP(LARGE(BZ24:CI24,2),BZ24:CI24,BZ$374:CI$374)</f>
        <v>Körperhygiene</v>
      </c>
      <c r="CR24" s="92" t="str">
        <f t="shared" ref="CR24" si="361">_xlfn.XLOOKUP(LARGE(BZ24:CI24,3),BZ24:CI24,BZ$374:CI$374)</f>
        <v>Körperhygiene</v>
      </c>
      <c r="CS24" s="92" t="str">
        <f t="shared" ref="CS24" si="362">_xlfn.XLOOKUP(LARGE(BZ24:CI24,4),BZ24:CI24,BZ$374:CI$374)</f>
        <v>Körperhygiene</v>
      </c>
      <c r="CT24" s="92" t="str">
        <f t="shared" ref="CT24" si="363">_xlfn.XLOOKUP(LARGE(BZ24:CI24,5),BZ24:CI24,BZ$374:CI$374)</f>
        <v>Körperhygiene</v>
      </c>
      <c r="CU24" s="93" t="str">
        <f t="shared" ref="CU24" si="364">_xlfn.XLOOKUP(LARGE(BZ24:CI24,6),BZ24:CI24,BZ$374:CI$374)</f>
        <v>Körperhygiene</v>
      </c>
      <c r="CV24" s="211"/>
      <c r="CW24" s="90"/>
      <c r="CX24" s="90"/>
      <c r="CY24" s="90"/>
      <c r="CZ24" s="90"/>
      <c r="DA24" s="90"/>
    </row>
    <row r="25" spans="1:105" ht="12.95" customHeight="1" thickBot="1">
      <c r="A25" s="142"/>
      <c r="B25" s="143"/>
      <c r="C25" s="133"/>
      <c r="D25" s="135"/>
      <c r="E25" s="30"/>
      <c r="F25" s="31"/>
      <c r="G25" s="32"/>
      <c r="H25" s="146"/>
      <c r="I25" s="143"/>
      <c r="J25" s="135"/>
      <c r="K25" s="30"/>
      <c r="L25" s="31"/>
      <c r="M25" s="32"/>
      <c r="N25" s="141"/>
      <c r="O25" s="111"/>
      <c r="P25" s="97"/>
      <c r="Q25" s="148"/>
      <c r="R25" s="105"/>
      <c r="S25" s="97"/>
      <c r="T25" s="159"/>
      <c r="U25" s="105"/>
      <c r="V25" s="100"/>
      <c r="W25" s="216"/>
      <c r="X25" s="92"/>
      <c r="Y25" s="81"/>
      <c r="Z25" s="83"/>
      <c r="AA25" s="95"/>
      <c r="AB25" s="107"/>
      <c r="AC25" s="160"/>
      <c r="AE25" s="92"/>
      <c r="AG25" s="92"/>
      <c r="AH25" s="92"/>
      <c r="AI25" s="156"/>
      <c r="AJ25" s="156"/>
      <c r="AK25" s="156"/>
      <c r="AL25" s="92"/>
      <c r="AM25" s="156"/>
      <c r="AN25" s="156"/>
      <c r="AO25" s="165"/>
      <c r="AP25" s="93"/>
      <c r="AQ25" s="165"/>
      <c r="AR25" s="93"/>
      <c r="AS25" s="165"/>
      <c r="AT25" s="93"/>
      <c r="AU25" s="165"/>
      <c r="AV25" s="93"/>
      <c r="AW25" s="165"/>
      <c r="AX25" s="93"/>
      <c r="AY25" s="165"/>
      <c r="AZ25" s="93"/>
      <c r="BA25" s="165"/>
      <c r="BB25" s="93"/>
      <c r="BC25" s="165"/>
      <c r="BD25" s="93"/>
      <c r="BE25" s="165"/>
      <c r="BF25" s="93"/>
      <c r="BG25" s="165"/>
      <c r="BH25" s="93"/>
      <c r="BI25" s="165"/>
      <c r="BJ25" s="93"/>
      <c r="BK25" s="165"/>
      <c r="BL25" s="93"/>
      <c r="BM25" s="156"/>
      <c r="BN25" s="156"/>
      <c r="BO25" s="171"/>
      <c r="BP25" s="174"/>
      <c r="BQ25" s="162"/>
      <c r="BR25" s="162"/>
      <c r="BS25" s="162"/>
      <c r="BT25" s="162"/>
      <c r="BU25" s="162"/>
      <c r="BV25" s="162"/>
      <c r="BW25" s="162"/>
      <c r="BX25" s="162"/>
      <c r="BY25" s="163"/>
      <c r="BZ25" s="174"/>
      <c r="CA25" s="162"/>
      <c r="CB25" s="162"/>
      <c r="CC25" s="162"/>
      <c r="CD25" s="162"/>
      <c r="CE25" s="162"/>
      <c r="CF25" s="162"/>
      <c r="CG25" s="162"/>
      <c r="CH25" s="162"/>
      <c r="CI25" s="163"/>
      <c r="CJ25" s="94"/>
      <c r="CK25" s="92"/>
      <c r="CL25" s="92"/>
      <c r="CM25" s="92"/>
      <c r="CN25" s="92"/>
      <c r="CO25" s="93"/>
      <c r="CP25" s="91"/>
      <c r="CQ25" s="92"/>
      <c r="CR25" s="92"/>
      <c r="CS25" s="92"/>
      <c r="CT25" s="92"/>
      <c r="CU25" s="93"/>
      <c r="CV25" s="211"/>
      <c r="CW25" s="90"/>
      <c r="CX25" s="90"/>
      <c r="CY25" s="90"/>
      <c r="CZ25" s="90"/>
      <c r="DA25" s="90"/>
    </row>
    <row r="26" spans="1:105" ht="12.95" customHeight="1" thickTop="1" thickBot="1">
      <c r="A26" s="121">
        <f t="shared" ref="A26" si="365">A14+1</f>
        <v>46176</v>
      </c>
      <c r="B26" s="124" t="s">
        <v>18</v>
      </c>
      <c r="C26" s="138" t="s">
        <v>128</v>
      </c>
      <c r="D26" s="136"/>
      <c r="E26" s="33"/>
      <c r="F26" s="34"/>
      <c r="G26" s="35"/>
      <c r="H26" s="144" t="s">
        <v>125</v>
      </c>
      <c r="I26" s="124" t="s">
        <v>19</v>
      </c>
      <c r="J26" s="136"/>
      <c r="K26" s="33"/>
      <c r="L26" s="34"/>
      <c r="M26" s="35"/>
      <c r="N26" s="139" t="s">
        <v>126</v>
      </c>
      <c r="O26" s="108">
        <f t="shared" ref="O26" si="366">IF(AND(D26="HF",OR(ISNUMBER(J26),J26="")),0+J26,IF(AND(J26="HF",OR(ISNUMBER(D26),D26="")),0+D26,IF(AND(ISNUMBER(D26),ISNUMBER(J26)),D26+J26,IF(AND(D26="HF",J26="HF"),0,D26+J26))))</f>
        <v>0</v>
      </c>
      <c r="P26" s="98">
        <f t="shared" ref="P26" si="367">AF$2*20-AI26</f>
        <v>20</v>
      </c>
      <c r="Q26" s="147">
        <f>WEEKNUM(A$26,21)</f>
        <v>23</v>
      </c>
      <c r="R26" s="106">
        <f>SUMIFS(O$2:O$373,C$2:C$373,C26,AB$2:AB$373,AB26)</f>
        <v>9</v>
      </c>
      <c r="S26" s="98">
        <f>AE$26*20-AJ26</f>
        <v>140</v>
      </c>
      <c r="T26" s="157">
        <f>A26</f>
        <v>46176</v>
      </c>
      <c r="U26" s="106">
        <f t="shared" ref="U26" si="368">AC$2</f>
        <v>9</v>
      </c>
      <c r="V26" s="101">
        <f t="shared" ref="V26" si="369">AD$2*20-AK26</f>
        <v>600</v>
      </c>
      <c r="W26" s="216"/>
      <c r="X26" s="92">
        <f t="shared" ref="X26" si="370">IF(Q26&lt;&gt;"",1,0)</f>
        <v>1</v>
      </c>
      <c r="Y26" s="81"/>
      <c r="Z26" s="83"/>
      <c r="AA26" s="95">
        <f>A$26</f>
        <v>46176</v>
      </c>
      <c r="AB26" s="107">
        <f t="shared" si="136"/>
        <v>23</v>
      </c>
      <c r="AC26" s="160"/>
      <c r="AE26" s="92">
        <f t="shared" ref="AE26" si="371">SUMIFS(X$2:X$373,C$2:C$373,C26,AB$2:AB$373,AB26)</f>
        <v>7</v>
      </c>
      <c r="AG26" s="92">
        <f t="shared" ref="AG26" si="372">IF(D26="HF",1,0)</f>
        <v>0</v>
      </c>
      <c r="AH26" s="92">
        <f t="shared" ref="AH26" si="373">IF(J26="HF",1,0)</f>
        <v>0</v>
      </c>
      <c r="AI26" s="169">
        <f t="shared" ref="AI26" si="374">AG26+AH26</f>
        <v>0</v>
      </c>
      <c r="AJ26" s="169">
        <f t="shared" ref="AJ26" si="375">SUMIFS(AI$2:AI$373,C$2:C$373,C26,AB$2:AB$373,AB26)</f>
        <v>0</v>
      </c>
      <c r="AK26" s="169">
        <f t="shared" ref="AK26" si="376">SUMIFS(AI$2:AI$373,C$2:C$373,C26)</f>
        <v>0</v>
      </c>
      <c r="AL26" s="92">
        <f t="shared" ref="AL26" si="377">COUNTIF(E26:G27,"Körperhygiene")</f>
        <v>0</v>
      </c>
      <c r="AM26" s="169">
        <f t="shared" ref="AM26" si="378">COUNTIF(K26:M27,"Körperhygiene")</f>
        <v>0</v>
      </c>
      <c r="AN26" s="169">
        <f t="shared" ref="AN26" si="379">AL26+AM26</f>
        <v>0</v>
      </c>
      <c r="AO26" s="164">
        <f>COUNTIF(E26:G27,"Zimmersauberkeit")</f>
        <v>0</v>
      </c>
      <c r="AP26" s="93">
        <f>COUNTIF(K26:M27,"Zimmersauberkeit")</f>
        <v>0</v>
      </c>
      <c r="AQ26" s="164">
        <f t="shared" ref="AQ26" si="380">AO26+AP26</f>
        <v>0</v>
      </c>
      <c r="AR26" s="93">
        <f>COUNTIF(E26:G27,"Zimmerputz")</f>
        <v>0</v>
      </c>
      <c r="AS26" s="164">
        <f>COUNTIF(K26:M27,"Zimmerputz")</f>
        <v>0</v>
      </c>
      <c r="AT26" s="93">
        <f t="shared" ref="AT26" si="381">AR26+AS26</f>
        <v>0</v>
      </c>
      <c r="AU26" s="164">
        <f>COUNTIF(E26:G27,"Medienverhalten")</f>
        <v>0</v>
      </c>
      <c r="AV26" s="93">
        <f>COUNTIF(K26:M27,"Medienverhalten")</f>
        <v>0</v>
      </c>
      <c r="AW26" s="164">
        <f t="shared" ref="AW26" si="382">AU26+AV26</f>
        <v>0</v>
      </c>
      <c r="AX26" s="93">
        <f>COUNTIF(E26:G27,"Pünktlichkeit")</f>
        <v>0</v>
      </c>
      <c r="AY26" s="164">
        <f>COUNTIF(K26:M27,"Pünktlichkeit")</f>
        <v>0</v>
      </c>
      <c r="AZ26" s="93">
        <f t="shared" ref="AZ26" si="383">AX26+AY26</f>
        <v>0</v>
      </c>
      <c r="BA26" s="164">
        <f>COUNTIF(E26:G27,"Küchendienst")</f>
        <v>0</v>
      </c>
      <c r="BB26" s="93">
        <f>COUNTIF(K26:M27,"Küchendienst")</f>
        <v>0</v>
      </c>
      <c r="BC26" s="164">
        <f t="shared" ref="BC26" si="384">BA26+BB26</f>
        <v>0</v>
      </c>
      <c r="BD26" s="93">
        <f>COUNTIF(E26:G27,"Wäsche")</f>
        <v>0</v>
      </c>
      <c r="BE26" s="164">
        <f>COUNTIF(K26:M27,"Wäsche")</f>
        <v>0</v>
      </c>
      <c r="BF26" s="93">
        <f t="shared" ref="BF26" si="385">BD26+BE26</f>
        <v>0</v>
      </c>
      <c r="BG26" s="164">
        <f>COUNTIF(E26:G27,"Sozialverhalten")</f>
        <v>0</v>
      </c>
      <c r="BH26" s="93">
        <f>COUNTIF(K26:M27,"Sozialverhalten")</f>
        <v>0</v>
      </c>
      <c r="BI26" s="164">
        <f t="shared" ref="BI26" si="386">BG26+BH26</f>
        <v>0</v>
      </c>
      <c r="BJ26" s="93">
        <f>COUNTIF(E26:G27,"Essverhalten")</f>
        <v>0</v>
      </c>
      <c r="BK26" s="164">
        <f>COUNTIF(K26:M27,"Essverhalten")</f>
        <v>0</v>
      </c>
      <c r="BL26" s="93">
        <f t="shared" ref="BL26" si="387">BJ26+BK26</f>
        <v>0</v>
      </c>
      <c r="BM26" s="169">
        <f>COUNTIF(E26:G27,"Nachtruhe")</f>
        <v>0</v>
      </c>
      <c r="BN26" s="169">
        <f>COUNTIF(K26:M27,"Nachtruhe")</f>
        <v>0</v>
      </c>
      <c r="BO26" s="170">
        <f t="shared" ref="BO26" si="388">BM26+BN26</f>
        <v>0</v>
      </c>
      <c r="BP26" s="174">
        <f>SUMIFS(AN$2:AN$373,C$2:C$373,C26,AB$2:AB$373,AB26)</f>
        <v>1</v>
      </c>
      <c r="BQ26" s="162">
        <f>SUMIFS(AQ$2:AQ$373,C$2:C$373,C26,AB$2:AB$373,AB26)</f>
        <v>0</v>
      </c>
      <c r="BR26" s="162">
        <f>SUMIFS(AT$2:AT$373,C$2:C$373,C26,AB$2:AB$373,AB26)</f>
        <v>0</v>
      </c>
      <c r="BS26" s="162">
        <f>SUMIFS(AW$2:AW$373,C$2:C$373,C26,AB$2:AB$373,AB26)</f>
        <v>0</v>
      </c>
      <c r="BT26" s="162">
        <f>SUMIFS(AZ$2:AZ$373,C$2:C$373,C26,AB$2:AB$373,AB26)</f>
        <v>1</v>
      </c>
      <c r="BU26" s="162">
        <f>SUMIFS(BC$2:BC$373,C$2:C$373,C26,AB$2:AB$373,AB26)</f>
        <v>5</v>
      </c>
      <c r="BV26" s="162">
        <f>SUMIFS(BF$2:BF$373,C$2:C$373,C26,AB$2:AB$373,AB26)</f>
        <v>2</v>
      </c>
      <c r="BW26" s="162">
        <f>SUMIFS(BI$2:BI$373,C$2:C$373,C26,AB$2:AB$373,AB26)</f>
        <v>1</v>
      </c>
      <c r="BX26" s="162">
        <f>SUMIFS(BL$2:BL$373,C$2:C$373,C26,AB$2:AB$373,AB26)</f>
        <v>1</v>
      </c>
      <c r="BY26" s="163">
        <f>SUMIFS(BO$2:BO$373,C$2:C$373,C26,AB$2:AB$373,AB26)</f>
        <v>1</v>
      </c>
      <c r="BZ26" s="174">
        <f>SUMIFS(AN$2:AN$373,C$2:C$373,C26)</f>
        <v>1</v>
      </c>
      <c r="CA26" s="162">
        <f>SUMIFS(AQ$2:AQ$373,C$2:C$373,C26)</f>
        <v>0</v>
      </c>
      <c r="CB26" s="162">
        <f>SUMIFS(AT$2:AT$373,C$2:C$373,C26)</f>
        <v>0</v>
      </c>
      <c r="CC26" s="162">
        <f>SUMIFS(AW$2:AW$373,C$2:C$373,C26)</f>
        <v>0</v>
      </c>
      <c r="CD26" s="162">
        <f>SUMIFS(AZ$2:AZ$373,C$2:C$373,C26)</f>
        <v>1</v>
      </c>
      <c r="CE26" s="162">
        <f>SUMIFS(BC$2:BC$373,C$2:C$373,C26)</f>
        <v>5</v>
      </c>
      <c r="CF26" s="162">
        <f>SUMIFS(BF$2:BF$373,C$2:C$373,C26)</f>
        <v>2</v>
      </c>
      <c r="CG26" s="162">
        <f>SUMIFS(BI$2:BI$373,C$2:C$373,C26)</f>
        <v>1</v>
      </c>
      <c r="CH26" s="162">
        <f>SUMIFS(BL$2:BL$373,C$2:C$373,C26)</f>
        <v>1</v>
      </c>
      <c r="CI26" s="163">
        <f>SUMIFS(BO$2:BO$373,C$2:C$373,C26)</f>
        <v>1</v>
      </c>
      <c r="CJ26" s="94" t="str">
        <f t="shared" ref="CJ26" si="389">_xlfn.XLOOKUP(LARGE(BP26:BY26,1),BP26:BY26,BP$374:BY$374)</f>
        <v>Küchendienst</v>
      </c>
      <c r="CK26" s="92" t="str">
        <f t="shared" ref="CK26" si="390">_xlfn.XLOOKUP(LARGE(BP26:BY26,2),BP26:BY26,BP$374:BY$374)</f>
        <v>Wäsche</v>
      </c>
      <c r="CL26" s="92" t="str">
        <f t="shared" ref="CL26" si="391">_xlfn.XLOOKUP(LARGE(BP26:BY26,3),BP26:BY26,BP$374:BY$374)</f>
        <v>Körperhygiene</v>
      </c>
      <c r="CM26" s="92" t="str">
        <f t="shared" ref="CM26" si="392">_xlfn.XLOOKUP(LARGE(BP26:BY26,4),BP26:BY26,BP$374:BY$374)</f>
        <v>Körperhygiene</v>
      </c>
      <c r="CN26" s="92" t="str">
        <f t="shared" ref="CN26" si="393">_xlfn.XLOOKUP(LARGE(BP26:BY26,5),BP26:BY26,BP$374:BY$374)</f>
        <v>Körperhygiene</v>
      </c>
      <c r="CO26" s="93" t="str">
        <f t="shared" ref="CO26" si="394">_xlfn.XLOOKUP(LARGE(BP26:BY26,6),BP26:BY26,BP$374:BY$374)</f>
        <v>Körperhygiene</v>
      </c>
      <c r="CP26" s="91" t="str">
        <f t="shared" ref="CP26" si="395">_xlfn.XLOOKUP(LARGE(BZ26:CI26,1),BZ26:CI26,BZ$374:CI$374)</f>
        <v>Küchendienst</v>
      </c>
      <c r="CQ26" s="92" t="str">
        <f t="shared" ref="CQ26" si="396">_xlfn.XLOOKUP(LARGE(BZ26:CI26,2),BZ26:CI26,BZ$374:CI$374)</f>
        <v>Wäsche</v>
      </c>
      <c r="CR26" s="92" t="str">
        <f t="shared" ref="CR26" si="397">_xlfn.XLOOKUP(LARGE(BZ26:CI26,3),BZ26:CI26,BZ$374:CI$374)</f>
        <v>Körperhygiene</v>
      </c>
      <c r="CS26" s="92" t="str">
        <f t="shared" ref="CS26" si="398">_xlfn.XLOOKUP(LARGE(BZ26:CI26,4),BZ26:CI26,BZ$374:CI$374)</f>
        <v>Körperhygiene</v>
      </c>
      <c r="CT26" s="92" t="str">
        <f t="shared" ref="CT26" si="399">_xlfn.XLOOKUP(LARGE(BZ26:CI26,5),BZ26:CI26,BZ$374:CI$374)</f>
        <v>Körperhygiene</v>
      </c>
      <c r="CU26" s="93" t="str">
        <f t="shared" ref="CU26" si="400">_xlfn.XLOOKUP(LARGE(BZ26:CI26,6),BZ26:CI26,BZ$374:CI$374)</f>
        <v>Körperhygiene</v>
      </c>
      <c r="CV26" s="211"/>
      <c r="CW26" s="90"/>
      <c r="CX26" s="90"/>
      <c r="CY26" s="90"/>
      <c r="CZ26" s="90"/>
      <c r="DA26" s="90"/>
    </row>
    <row r="27" spans="1:105" ht="12.95" customHeight="1" thickBot="1">
      <c r="A27" s="122"/>
      <c r="B27" s="125"/>
      <c r="C27" s="116"/>
      <c r="D27" s="137"/>
      <c r="E27" s="27"/>
      <c r="F27" s="28"/>
      <c r="G27" s="29"/>
      <c r="H27" s="145"/>
      <c r="I27" s="125"/>
      <c r="J27" s="137"/>
      <c r="K27" s="27"/>
      <c r="L27" s="28"/>
      <c r="M27" s="29"/>
      <c r="N27" s="140"/>
      <c r="O27" s="109"/>
      <c r="P27" s="92"/>
      <c r="Q27" s="107"/>
      <c r="R27" s="103"/>
      <c r="S27" s="92"/>
      <c r="T27" s="158"/>
      <c r="U27" s="103"/>
      <c r="V27" s="99"/>
      <c r="W27" s="216"/>
      <c r="X27" s="92"/>
      <c r="Y27" s="81"/>
      <c r="Z27" s="83"/>
      <c r="AA27" s="95"/>
      <c r="AB27" s="107"/>
      <c r="AC27" s="160"/>
      <c r="AE27" s="92"/>
      <c r="AG27" s="92"/>
      <c r="AH27" s="92"/>
      <c r="AI27" s="156"/>
      <c r="AJ27" s="156"/>
      <c r="AK27" s="156"/>
      <c r="AL27" s="92"/>
      <c r="AM27" s="156"/>
      <c r="AN27" s="156"/>
      <c r="AO27" s="165"/>
      <c r="AP27" s="93"/>
      <c r="AQ27" s="165"/>
      <c r="AR27" s="93"/>
      <c r="AS27" s="165"/>
      <c r="AT27" s="93"/>
      <c r="AU27" s="165"/>
      <c r="AV27" s="93"/>
      <c r="AW27" s="165"/>
      <c r="AX27" s="93"/>
      <c r="AY27" s="165"/>
      <c r="AZ27" s="93"/>
      <c r="BA27" s="165"/>
      <c r="BB27" s="93"/>
      <c r="BC27" s="165"/>
      <c r="BD27" s="93"/>
      <c r="BE27" s="165"/>
      <c r="BF27" s="93"/>
      <c r="BG27" s="165"/>
      <c r="BH27" s="93"/>
      <c r="BI27" s="165"/>
      <c r="BJ27" s="93"/>
      <c r="BK27" s="165"/>
      <c r="BL27" s="93"/>
      <c r="BM27" s="156"/>
      <c r="BN27" s="156"/>
      <c r="BO27" s="171"/>
      <c r="BP27" s="174"/>
      <c r="BQ27" s="162"/>
      <c r="BR27" s="162"/>
      <c r="BS27" s="162"/>
      <c r="BT27" s="162"/>
      <c r="BU27" s="162"/>
      <c r="BV27" s="162"/>
      <c r="BW27" s="162"/>
      <c r="BX27" s="162"/>
      <c r="BY27" s="163"/>
      <c r="BZ27" s="174"/>
      <c r="CA27" s="162"/>
      <c r="CB27" s="162"/>
      <c r="CC27" s="162"/>
      <c r="CD27" s="162"/>
      <c r="CE27" s="162"/>
      <c r="CF27" s="162"/>
      <c r="CG27" s="162"/>
      <c r="CH27" s="162"/>
      <c r="CI27" s="163"/>
      <c r="CJ27" s="94"/>
      <c r="CK27" s="92"/>
      <c r="CL27" s="92"/>
      <c r="CM27" s="92"/>
      <c r="CN27" s="92"/>
      <c r="CO27" s="93"/>
      <c r="CP27" s="91"/>
      <c r="CQ27" s="92"/>
      <c r="CR27" s="92"/>
      <c r="CS27" s="92"/>
      <c r="CT27" s="92"/>
      <c r="CU27" s="93"/>
      <c r="CV27" s="211"/>
      <c r="CW27" s="90"/>
      <c r="CX27" s="90"/>
      <c r="CY27" s="90"/>
      <c r="CZ27" s="90"/>
      <c r="DA27" s="90"/>
    </row>
    <row r="28" spans="1:105" ht="12.95" customHeight="1" thickBot="1">
      <c r="A28" s="122"/>
      <c r="B28" s="125"/>
      <c r="C28" s="117" t="s">
        <v>129</v>
      </c>
      <c r="D28" s="134"/>
      <c r="E28" s="24"/>
      <c r="F28" s="25"/>
      <c r="G28" s="26"/>
      <c r="H28" s="145"/>
      <c r="I28" s="125"/>
      <c r="J28" s="134"/>
      <c r="K28" s="24"/>
      <c r="L28" s="25"/>
      <c r="M28" s="26"/>
      <c r="N28" s="140"/>
      <c r="O28" s="109">
        <f t="shared" si="200"/>
        <v>0</v>
      </c>
      <c r="P28" s="92">
        <f t="shared" si="201"/>
        <v>20</v>
      </c>
      <c r="Q28" s="107"/>
      <c r="R28" s="103">
        <f>SUMIFS(O$2:O$373,C$2:C$373,C28,AB$2:AB$373,AB28)</f>
        <v>11</v>
      </c>
      <c r="S28" s="92">
        <f t="shared" ref="S28" si="401">AE$26*20-AJ28</f>
        <v>138</v>
      </c>
      <c r="T28" s="158"/>
      <c r="U28" s="103">
        <f t="shared" ref="U28" si="402">AC$4</f>
        <v>11</v>
      </c>
      <c r="V28" s="99">
        <f t="shared" si="203"/>
        <v>598</v>
      </c>
      <c r="W28" s="216"/>
      <c r="X28" s="92"/>
      <c r="Y28" s="81"/>
      <c r="Z28" s="83"/>
      <c r="AA28" s="95">
        <f>A$26</f>
        <v>46176</v>
      </c>
      <c r="AB28" s="107">
        <f t="shared" si="136"/>
        <v>23</v>
      </c>
      <c r="AC28" s="160"/>
      <c r="AE28" s="92"/>
      <c r="AG28" s="92">
        <f t="shared" ref="AG28" si="403">IF(D28="HF",1,0)</f>
        <v>0</v>
      </c>
      <c r="AH28" s="92">
        <f t="shared" ref="AH28" si="404">IF(J28="HF",1,0)</f>
        <v>0</v>
      </c>
      <c r="AI28" s="169">
        <f t="shared" ref="AI28" si="405">AG28+AH28</f>
        <v>0</v>
      </c>
      <c r="AJ28" s="169">
        <f t="shared" ref="AJ28" si="406">SUMIFS(AI$2:AI$373,C$2:C$373,C28,AB$2:AB$373,AB28)</f>
        <v>2</v>
      </c>
      <c r="AK28" s="169">
        <f t="shared" ref="AK28" si="407">SUMIFS(AI$2:AI$373,C$2:C$373,C28)</f>
        <v>2</v>
      </c>
      <c r="AL28" s="92">
        <f t="shared" ref="AL28" si="408">COUNTIF(E28:G29,"Körperhygiene")</f>
        <v>0</v>
      </c>
      <c r="AM28" s="169">
        <f t="shared" ref="AM28" si="409">COUNTIF(K28:M29,"Körperhygiene")</f>
        <v>0</v>
      </c>
      <c r="AN28" s="169">
        <f t="shared" ref="AN28" si="410">AL28+AM28</f>
        <v>0</v>
      </c>
      <c r="AO28" s="164">
        <f>COUNTIF(E28:G29,"Zimmersauberkeit")</f>
        <v>0</v>
      </c>
      <c r="AP28" s="93">
        <f>COUNTIF(K28:M29,"Zimmersauberkeit")</f>
        <v>0</v>
      </c>
      <c r="AQ28" s="164">
        <f t="shared" ref="AQ28" si="411">AO28+AP28</f>
        <v>0</v>
      </c>
      <c r="AR28" s="93">
        <f>COUNTIF(E28:G29,"Zimmerputz")</f>
        <v>0</v>
      </c>
      <c r="AS28" s="164">
        <f>COUNTIF(K28:M29,"Zimmerputz")</f>
        <v>0</v>
      </c>
      <c r="AT28" s="93">
        <f t="shared" ref="AT28" si="412">AR28+AS28</f>
        <v>0</v>
      </c>
      <c r="AU28" s="164">
        <f>COUNTIF(E28:G29,"Medienverhalten")</f>
        <v>0</v>
      </c>
      <c r="AV28" s="93">
        <f>COUNTIF(K28:M29,"Medienverhalten")</f>
        <v>0</v>
      </c>
      <c r="AW28" s="164">
        <f t="shared" ref="AW28" si="413">AU28+AV28</f>
        <v>0</v>
      </c>
      <c r="AX28" s="93">
        <f>COUNTIF(E28:G29,"Pünktlichkeit")</f>
        <v>0</v>
      </c>
      <c r="AY28" s="164">
        <f>COUNTIF(K28:M29,"Pünktlichkeit")</f>
        <v>0</v>
      </c>
      <c r="AZ28" s="93">
        <f t="shared" ref="AZ28" si="414">AX28+AY28</f>
        <v>0</v>
      </c>
      <c r="BA28" s="164">
        <f>COUNTIF(E28:G29,"Küchendienst")</f>
        <v>0</v>
      </c>
      <c r="BB28" s="93">
        <f>COUNTIF(K28:M29,"Küchendienst")</f>
        <v>0</v>
      </c>
      <c r="BC28" s="164">
        <f t="shared" ref="BC28" si="415">BA28+BB28</f>
        <v>0</v>
      </c>
      <c r="BD28" s="93">
        <f>COUNTIF(E28:G29,"Wäsche")</f>
        <v>0</v>
      </c>
      <c r="BE28" s="164">
        <f>COUNTIF(K28:M29,"Wäsche")</f>
        <v>0</v>
      </c>
      <c r="BF28" s="93">
        <f t="shared" ref="BF28" si="416">BD28+BE28</f>
        <v>0</v>
      </c>
      <c r="BG28" s="164">
        <f>COUNTIF(E28:G29,"Sozialverhalten")</f>
        <v>0</v>
      </c>
      <c r="BH28" s="93">
        <f>COUNTIF(K28:M29,"Sozialverhalten")</f>
        <v>0</v>
      </c>
      <c r="BI28" s="164">
        <f t="shared" ref="BI28" si="417">BG28+BH28</f>
        <v>0</v>
      </c>
      <c r="BJ28" s="93">
        <f>COUNTIF(E28:G29,"Essverhalten")</f>
        <v>0</v>
      </c>
      <c r="BK28" s="164">
        <f>COUNTIF(K28:M29,"Essverhalten")</f>
        <v>0</v>
      </c>
      <c r="BL28" s="93">
        <f t="shared" ref="BL28" si="418">BJ28+BK28</f>
        <v>0</v>
      </c>
      <c r="BM28" s="169">
        <f>COUNTIF(E28:G29,"Nachtruhe")</f>
        <v>0</v>
      </c>
      <c r="BN28" s="169">
        <f>COUNTIF(K28:M29,"Nachtruhe")</f>
        <v>0</v>
      </c>
      <c r="BO28" s="170">
        <f t="shared" ref="BO28" si="419">BM28+BN28</f>
        <v>0</v>
      </c>
      <c r="BP28" s="174">
        <f>SUMIFS(AN$2:AN$373,C$2:C$373,C28,AB$2:AB$373,AB28)</f>
        <v>0</v>
      </c>
      <c r="BQ28" s="162">
        <f>SUMIFS(AQ$2:AQ$373,C$2:C$373,C28,AB$2:AB$373,AB28)</f>
        <v>0</v>
      </c>
      <c r="BR28" s="162">
        <f>SUMIFS(AT$2:AT$373,C$2:C$373,C28,AB$2:AB$373,AB28)</f>
        <v>0</v>
      </c>
      <c r="BS28" s="162">
        <f>SUMIFS(AW$2:AW$373,C$2:C$373,C28,AB$2:AB$373,AB28)</f>
        <v>1</v>
      </c>
      <c r="BT28" s="162">
        <f>SUMIFS(AZ$2:AZ$373,C$2:C$373,C28,AB$2:AB$373,AB28)</f>
        <v>2</v>
      </c>
      <c r="BU28" s="162">
        <f>SUMIFS(BC$2:BC$373,C$2:C$373,C28,AB$2:AB$373,AB28)</f>
        <v>0</v>
      </c>
      <c r="BV28" s="162">
        <f>SUMIFS(BF$2:BF$373,C$2:C$373,C28,AB$2:AB$373,AB28)</f>
        <v>1</v>
      </c>
      <c r="BW28" s="162">
        <f>SUMIFS(BI$2:BI$373,C$2:C$373,C28,AB$2:AB$373,AB28)</f>
        <v>0</v>
      </c>
      <c r="BX28" s="162">
        <f>SUMIFS(BL$2:BL$373,C$2:C$373,C28,AB$2:AB$373,AB28)</f>
        <v>0</v>
      </c>
      <c r="BY28" s="163">
        <f>SUMIFS(BO$2:BO$373,C$2:C$373,C28,AB$2:AB$373,AB28)</f>
        <v>0</v>
      </c>
      <c r="BZ28" s="174">
        <f>SUMIFS(AN$2:AN$373,C$2:C$373,C28)</f>
        <v>0</v>
      </c>
      <c r="CA28" s="162">
        <f>SUMIFS(AQ$2:AQ$373,C$2:C$373,C28)</f>
        <v>0</v>
      </c>
      <c r="CB28" s="162">
        <f>SUMIFS(AT$2:AT$373,C$2:C$373,C28)</f>
        <v>0</v>
      </c>
      <c r="CC28" s="162">
        <f>SUMIFS(AW$2:AW$373,C$2:C$373,C28)</f>
        <v>1</v>
      </c>
      <c r="CD28" s="162">
        <f>SUMIFS(AZ$2:AZ$373,C$2:C$373,C28)</f>
        <v>2</v>
      </c>
      <c r="CE28" s="162">
        <f>SUMIFS(BC$2:BC$373,C$2:C$373,C28)</f>
        <v>0</v>
      </c>
      <c r="CF28" s="162">
        <f>SUMIFS(BF$2:BF$373,C$2:C$373,C28)</f>
        <v>1</v>
      </c>
      <c r="CG28" s="162">
        <f>SUMIFS(BI$2:BI$373,C$2:C$373,C28)</f>
        <v>0</v>
      </c>
      <c r="CH28" s="162">
        <f>SUMIFS(BL$2:BL$373,C$2:C$373,C28)</f>
        <v>0</v>
      </c>
      <c r="CI28" s="163">
        <f>SUMIFS(BO$2:BO$373,C$2:C$373,C28)</f>
        <v>0</v>
      </c>
      <c r="CJ28" s="94" t="str">
        <f t="shared" ref="CJ28" si="420">_xlfn.XLOOKUP(LARGE(BP28:BY28,1),BP28:BY28,BP$374:BY$374)</f>
        <v>Pünktlichkeit</v>
      </c>
      <c r="CK28" s="92" t="str">
        <f t="shared" ref="CK28" si="421">_xlfn.XLOOKUP(LARGE(BP28:BY28,2),BP28:BY28,BP$374:BY$374)</f>
        <v>Medienverhalten</v>
      </c>
      <c r="CL28" s="92" t="str">
        <f t="shared" ref="CL28" si="422">_xlfn.XLOOKUP(LARGE(BP28:BY28,3),BP28:BY28,BP$374:BY$374)</f>
        <v>Medienverhalten</v>
      </c>
      <c r="CM28" s="92" t="str">
        <f t="shared" ref="CM28" si="423">_xlfn.XLOOKUP(LARGE(BP28:BY28,4),BP28:BY28,BP$374:BY$374)</f>
        <v>Körperhygiene</v>
      </c>
      <c r="CN28" s="92" t="str">
        <f t="shared" ref="CN28" si="424">_xlfn.XLOOKUP(LARGE(BP28:BY28,5),BP28:BY28,BP$374:BY$374)</f>
        <v>Körperhygiene</v>
      </c>
      <c r="CO28" s="93" t="str">
        <f t="shared" ref="CO28" si="425">_xlfn.XLOOKUP(LARGE(BP28:BY28,6),BP28:BY28,BP$374:BY$374)</f>
        <v>Körperhygiene</v>
      </c>
      <c r="CP28" s="91" t="str">
        <f t="shared" ref="CP28" si="426">_xlfn.XLOOKUP(LARGE(BZ28:CI28,1),BZ28:CI28,BZ$374:CI$374)</f>
        <v>Pünktlichkeit</v>
      </c>
      <c r="CQ28" s="92" t="str">
        <f t="shared" ref="CQ28" si="427">_xlfn.XLOOKUP(LARGE(BZ28:CI28,2),BZ28:CI28,BZ$374:CI$374)</f>
        <v>Medienverhalten</v>
      </c>
      <c r="CR28" s="92" t="str">
        <f t="shared" ref="CR28" si="428">_xlfn.XLOOKUP(LARGE(BZ28:CI28,3),BZ28:CI28,BZ$374:CI$374)</f>
        <v>Medienverhalten</v>
      </c>
      <c r="CS28" s="92" t="str">
        <f t="shared" ref="CS28" si="429">_xlfn.XLOOKUP(LARGE(BZ28:CI28,4),BZ28:CI28,BZ$374:CI$374)</f>
        <v>Körperhygiene</v>
      </c>
      <c r="CT28" s="92" t="str">
        <f t="shared" ref="CT28" si="430">_xlfn.XLOOKUP(LARGE(BZ28:CI28,5),BZ28:CI28,BZ$374:CI$374)</f>
        <v>Körperhygiene</v>
      </c>
      <c r="CU28" s="93" t="str">
        <f t="shared" ref="CU28" si="431">_xlfn.XLOOKUP(LARGE(BZ28:CI28,6),BZ28:CI28,BZ$374:CI$374)</f>
        <v>Körperhygiene</v>
      </c>
      <c r="CV28" s="211"/>
      <c r="CW28" s="90"/>
      <c r="CX28" s="90"/>
      <c r="CY28" s="90"/>
      <c r="CZ28" s="90"/>
      <c r="DA28" s="90"/>
    </row>
    <row r="29" spans="1:105" ht="12.95" customHeight="1" thickBot="1">
      <c r="A29" s="122"/>
      <c r="B29" s="125"/>
      <c r="C29" s="116"/>
      <c r="D29" s="137"/>
      <c r="E29" s="21"/>
      <c r="F29" s="22"/>
      <c r="G29" s="23"/>
      <c r="H29" s="145"/>
      <c r="I29" s="125"/>
      <c r="J29" s="137"/>
      <c r="K29" s="21"/>
      <c r="L29" s="22"/>
      <c r="M29" s="23"/>
      <c r="N29" s="140"/>
      <c r="O29" s="109"/>
      <c r="P29" s="92"/>
      <c r="Q29" s="107"/>
      <c r="R29" s="103"/>
      <c r="S29" s="92"/>
      <c r="T29" s="158"/>
      <c r="U29" s="103"/>
      <c r="V29" s="99"/>
      <c r="W29" s="216"/>
      <c r="X29" s="92"/>
      <c r="Y29" s="81"/>
      <c r="Z29" s="83"/>
      <c r="AA29" s="95"/>
      <c r="AB29" s="107"/>
      <c r="AC29" s="160"/>
      <c r="AE29" s="92"/>
      <c r="AG29" s="92"/>
      <c r="AH29" s="92"/>
      <c r="AI29" s="156"/>
      <c r="AJ29" s="156"/>
      <c r="AK29" s="156"/>
      <c r="AL29" s="92"/>
      <c r="AM29" s="156"/>
      <c r="AN29" s="156"/>
      <c r="AO29" s="165"/>
      <c r="AP29" s="93"/>
      <c r="AQ29" s="165"/>
      <c r="AR29" s="93"/>
      <c r="AS29" s="165"/>
      <c r="AT29" s="93"/>
      <c r="AU29" s="165"/>
      <c r="AV29" s="93"/>
      <c r="AW29" s="165"/>
      <c r="AX29" s="93"/>
      <c r="AY29" s="165"/>
      <c r="AZ29" s="93"/>
      <c r="BA29" s="165"/>
      <c r="BB29" s="93"/>
      <c r="BC29" s="165"/>
      <c r="BD29" s="93"/>
      <c r="BE29" s="165"/>
      <c r="BF29" s="93"/>
      <c r="BG29" s="165"/>
      <c r="BH29" s="93"/>
      <c r="BI29" s="165"/>
      <c r="BJ29" s="93"/>
      <c r="BK29" s="165"/>
      <c r="BL29" s="93"/>
      <c r="BM29" s="156"/>
      <c r="BN29" s="156"/>
      <c r="BO29" s="171"/>
      <c r="BP29" s="174"/>
      <c r="BQ29" s="162"/>
      <c r="BR29" s="162"/>
      <c r="BS29" s="162"/>
      <c r="BT29" s="162"/>
      <c r="BU29" s="162"/>
      <c r="BV29" s="162"/>
      <c r="BW29" s="162"/>
      <c r="BX29" s="162"/>
      <c r="BY29" s="163"/>
      <c r="BZ29" s="174"/>
      <c r="CA29" s="162"/>
      <c r="CB29" s="162"/>
      <c r="CC29" s="162"/>
      <c r="CD29" s="162"/>
      <c r="CE29" s="162"/>
      <c r="CF29" s="162"/>
      <c r="CG29" s="162"/>
      <c r="CH29" s="162"/>
      <c r="CI29" s="163"/>
      <c r="CJ29" s="94"/>
      <c r="CK29" s="92"/>
      <c r="CL29" s="92"/>
      <c r="CM29" s="92"/>
      <c r="CN29" s="92"/>
      <c r="CO29" s="93"/>
      <c r="CP29" s="91"/>
      <c r="CQ29" s="92"/>
      <c r="CR29" s="92"/>
      <c r="CS29" s="92"/>
      <c r="CT29" s="92"/>
      <c r="CU29" s="93"/>
      <c r="CV29" s="211"/>
      <c r="CW29" s="90"/>
      <c r="CX29" s="90"/>
      <c r="CY29" s="90"/>
      <c r="CZ29" s="90"/>
      <c r="DA29" s="90"/>
    </row>
    <row r="30" spans="1:105" ht="12.95" customHeight="1" thickBot="1">
      <c r="A30" s="122"/>
      <c r="B30" s="125"/>
      <c r="C30" s="117" t="s">
        <v>130</v>
      </c>
      <c r="D30" s="134"/>
      <c r="E30" s="24"/>
      <c r="F30" s="25"/>
      <c r="G30" s="26"/>
      <c r="H30" s="145"/>
      <c r="I30" s="125"/>
      <c r="J30" s="134"/>
      <c r="K30" s="24"/>
      <c r="L30" s="25"/>
      <c r="M30" s="26"/>
      <c r="N30" s="140"/>
      <c r="O30" s="109">
        <f t="shared" si="233"/>
        <v>0</v>
      </c>
      <c r="P30" s="92">
        <f t="shared" si="234"/>
        <v>20</v>
      </c>
      <c r="Q30" s="107"/>
      <c r="R30" s="103">
        <f>SUMIFS(O$2:O$373,C$2:C$373,C30,AB$2:AB$373,AB30)</f>
        <v>10</v>
      </c>
      <c r="S30" s="92">
        <f t="shared" ref="S30" si="432">AE$26*20-AJ30</f>
        <v>139</v>
      </c>
      <c r="T30" s="158"/>
      <c r="U30" s="103">
        <f t="shared" ref="U30" si="433">AC$6</f>
        <v>10</v>
      </c>
      <c r="V30" s="99">
        <f t="shared" si="236"/>
        <v>599</v>
      </c>
      <c r="W30" s="216"/>
      <c r="X30" s="92"/>
      <c r="Y30" s="81"/>
      <c r="Z30" s="83"/>
      <c r="AA30" s="95">
        <f>A$26</f>
        <v>46176</v>
      </c>
      <c r="AB30" s="107">
        <f t="shared" si="136"/>
        <v>23</v>
      </c>
      <c r="AC30" s="160"/>
      <c r="AE30" s="92"/>
      <c r="AG30" s="92">
        <f t="shared" ref="AG30" si="434">IF(D30="HF",1,0)</f>
        <v>0</v>
      </c>
      <c r="AH30" s="92">
        <f t="shared" ref="AH30" si="435">IF(J30="HF",1,0)</f>
        <v>0</v>
      </c>
      <c r="AI30" s="169">
        <f t="shared" ref="AI30" si="436">AG30+AH30</f>
        <v>0</v>
      </c>
      <c r="AJ30" s="169">
        <f t="shared" ref="AJ30" si="437">SUMIFS(AI$2:AI$373,C$2:C$373,C30,AB$2:AB$373,AB30)</f>
        <v>1</v>
      </c>
      <c r="AK30" s="169">
        <f t="shared" ref="AK30" si="438">SUMIFS(AI$2:AI$373,C$2:C$373,C30)</f>
        <v>1</v>
      </c>
      <c r="AL30" s="92">
        <f t="shared" ref="AL30" si="439">COUNTIF(E30:G31,"Körperhygiene")</f>
        <v>0</v>
      </c>
      <c r="AM30" s="169">
        <f t="shared" ref="AM30" si="440">COUNTIF(K30:M31,"Körperhygiene")</f>
        <v>0</v>
      </c>
      <c r="AN30" s="169">
        <f t="shared" ref="AN30" si="441">AL30+AM30</f>
        <v>0</v>
      </c>
      <c r="AO30" s="164">
        <f>COUNTIF(E30:G31,"Zimmersauberkeit")</f>
        <v>0</v>
      </c>
      <c r="AP30" s="93">
        <f>COUNTIF(K30:M31,"Zimmersauberkeit")</f>
        <v>0</v>
      </c>
      <c r="AQ30" s="164">
        <f t="shared" ref="AQ30" si="442">AO30+AP30</f>
        <v>0</v>
      </c>
      <c r="AR30" s="93">
        <f>COUNTIF(E30:G31,"Zimmerputz")</f>
        <v>0</v>
      </c>
      <c r="AS30" s="164">
        <f>COUNTIF(K30:M31,"Zimmerputz")</f>
        <v>0</v>
      </c>
      <c r="AT30" s="93">
        <f t="shared" ref="AT30" si="443">AR30+AS30</f>
        <v>0</v>
      </c>
      <c r="AU30" s="164">
        <f>COUNTIF(E30:G31,"Medienverhalten")</f>
        <v>0</v>
      </c>
      <c r="AV30" s="93">
        <f>COUNTIF(K30:M31,"Medienverhalten")</f>
        <v>0</v>
      </c>
      <c r="AW30" s="164">
        <f t="shared" ref="AW30" si="444">AU30+AV30</f>
        <v>0</v>
      </c>
      <c r="AX30" s="93">
        <f>COUNTIF(E30:G31,"Pünktlichkeit")</f>
        <v>0</v>
      </c>
      <c r="AY30" s="164">
        <f>COUNTIF(K30:M31,"Pünktlichkeit")</f>
        <v>0</v>
      </c>
      <c r="AZ30" s="93">
        <f t="shared" ref="AZ30" si="445">AX30+AY30</f>
        <v>0</v>
      </c>
      <c r="BA30" s="164">
        <f>COUNTIF(E30:G31,"Küchendienst")</f>
        <v>0</v>
      </c>
      <c r="BB30" s="93">
        <f>COUNTIF(K30:M31,"Küchendienst")</f>
        <v>0</v>
      </c>
      <c r="BC30" s="164">
        <f t="shared" ref="BC30" si="446">BA30+BB30</f>
        <v>0</v>
      </c>
      <c r="BD30" s="93">
        <f>COUNTIF(E30:G31,"Wäsche")</f>
        <v>0</v>
      </c>
      <c r="BE30" s="164">
        <f>COUNTIF(K30:M31,"Wäsche")</f>
        <v>0</v>
      </c>
      <c r="BF30" s="93">
        <f t="shared" ref="BF30" si="447">BD30+BE30</f>
        <v>0</v>
      </c>
      <c r="BG30" s="164">
        <f>COUNTIF(E30:G31,"Sozialverhalten")</f>
        <v>0</v>
      </c>
      <c r="BH30" s="93">
        <f>COUNTIF(K30:M31,"Sozialverhalten")</f>
        <v>0</v>
      </c>
      <c r="BI30" s="164">
        <f t="shared" ref="BI30" si="448">BG30+BH30</f>
        <v>0</v>
      </c>
      <c r="BJ30" s="93">
        <f>COUNTIF(E30:G31,"Essverhalten")</f>
        <v>0</v>
      </c>
      <c r="BK30" s="164">
        <f>COUNTIF(K30:M31,"Essverhalten")</f>
        <v>0</v>
      </c>
      <c r="BL30" s="93">
        <f t="shared" ref="BL30" si="449">BJ30+BK30</f>
        <v>0</v>
      </c>
      <c r="BM30" s="169">
        <f>COUNTIF(E30:G31,"Nachtruhe")</f>
        <v>0</v>
      </c>
      <c r="BN30" s="169">
        <f>COUNTIF(K30:M31,"Nachtruhe")</f>
        <v>0</v>
      </c>
      <c r="BO30" s="170">
        <f t="shared" ref="BO30" si="450">BM30+BN30</f>
        <v>0</v>
      </c>
      <c r="BP30" s="174">
        <f>SUMIFS(AN$2:AN$373,C$2:C$373,C30,AB$2:AB$373,AB30)</f>
        <v>0</v>
      </c>
      <c r="BQ30" s="162">
        <f>SUMIFS(AQ$2:AQ$373,C$2:C$373,C30,AB$2:AB$373,AB30)</f>
        <v>0</v>
      </c>
      <c r="BR30" s="162">
        <f>SUMIFS(AT$2:AT$373,C$2:C$373,C30,AB$2:AB$373,AB30)</f>
        <v>0</v>
      </c>
      <c r="BS30" s="162">
        <f>SUMIFS(AW$2:AW$373,C$2:C$373,C30,AB$2:AB$373,AB30)</f>
        <v>0</v>
      </c>
      <c r="BT30" s="162">
        <f>SUMIFS(AZ$2:AZ$373,C$2:C$373,C30,AB$2:AB$373,AB30)</f>
        <v>0</v>
      </c>
      <c r="BU30" s="162">
        <f>SUMIFS(BC$2:BC$373,C$2:C$373,C30,AB$2:AB$373,AB30)</f>
        <v>0</v>
      </c>
      <c r="BV30" s="162">
        <f>SUMIFS(BF$2:BF$373,C$2:C$373,C30,AB$2:AB$373,AB30)</f>
        <v>0</v>
      </c>
      <c r="BW30" s="162">
        <f>SUMIFS(BI$2:BI$373,C$2:C$373,C30,AB$2:AB$373,AB30)</f>
        <v>0</v>
      </c>
      <c r="BX30" s="162">
        <f>SUMIFS(BL$2:BL$373,C$2:C$373,C30,AB$2:AB$373,AB30)</f>
        <v>0</v>
      </c>
      <c r="BY30" s="163">
        <f>SUMIFS(BO$2:BO$373,C$2:C$373,C30,AB$2:AB$373,AB30)</f>
        <v>0</v>
      </c>
      <c r="BZ30" s="174">
        <f>SUMIFS(AN$2:AN$373,C$2:C$373,C30)</f>
        <v>0</v>
      </c>
      <c r="CA30" s="162">
        <f>SUMIFS(AQ$2:AQ$373,C$2:C$373,C30)</f>
        <v>0</v>
      </c>
      <c r="CB30" s="162">
        <f>SUMIFS(AT$2:AT$373,C$2:C$373,C30)</f>
        <v>0</v>
      </c>
      <c r="CC30" s="162">
        <f>SUMIFS(AW$2:AW$373,C$2:C$373,C30)</f>
        <v>0</v>
      </c>
      <c r="CD30" s="162">
        <f>SUMIFS(AZ$2:AZ$373,C$2:C$373,C30)</f>
        <v>0</v>
      </c>
      <c r="CE30" s="162">
        <f>SUMIFS(BC$2:BC$373,C$2:C$373,C30)</f>
        <v>0</v>
      </c>
      <c r="CF30" s="162">
        <f>SUMIFS(BF$2:BF$373,C$2:C$373,C30)</f>
        <v>0</v>
      </c>
      <c r="CG30" s="162">
        <f>SUMIFS(BI$2:BI$373,C$2:C$373,C30)</f>
        <v>0</v>
      </c>
      <c r="CH30" s="162">
        <f>SUMIFS(BL$2:BL$373,C$2:C$373,C30)</f>
        <v>0</v>
      </c>
      <c r="CI30" s="163">
        <f>SUMIFS(BO$2:BO$373,C$2:C$373,C30)</f>
        <v>0</v>
      </c>
      <c r="CJ30" s="94" t="str">
        <f t="shared" ref="CJ30" si="451">_xlfn.XLOOKUP(LARGE(BP30:BY30,1),BP30:BY30,BP$374:BY$374)</f>
        <v>Körperhygiene</v>
      </c>
      <c r="CK30" s="92" t="str">
        <f t="shared" ref="CK30" si="452">_xlfn.XLOOKUP(LARGE(BP30:BY30,2),BP30:BY30,BP$374:BY$374)</f>
        <v>Körperhygiene</v>
      </c>
      <c r="CL30" s="92" t="str">
        <f t="shared" ref="CL30" si="453">_xlfn.XLOOKUP(LARGE(BP30:BY30,3),BP30:BY30,BP$374:BY$374)</f>
        <v>Körperhygiene</v>
      </c>
      <c r="CM30" s="92" t="str">
        <f t="shared" ref="CM30" si="454">_xlfn.XLOOKUP(LARGE(BP30:BY30,4),BP30:BY30,BP$374:BY$374)</f>
        <v>Körperhygiene</v>
      </c>
      <c r="CN30" s="92" t="str">
        <f t="shared" ref="CN30" si="455">_xlfn.XLOOKUP(LARGE(BP30:BY30,5),BP30:BY30,BP$374:BY$374)</f>
        <v>Körperhygiene</v>
      </c>
      <c r="CO30" s="93" t="str">
        <f t="shared" ref="CO30" si="456">_xlfn.XLOOKUP(LARGE(BP30:BY30,6),BP30:BY30,BP$374:BY$374)</f>
        <v>Körperhygiene</v>
      </c>
      <c r="CP30" s="91" t="str">
        <f t="shared" ref="CP30" si="457">_xlfn.XLOOKUP(LARGE(BZ30:CI30,1),BZ30:CI30,BZ$374:CI$374)</f>
        <v>Körperhygiene</v>
      </c>
      <c r="CQ30" s="92" t="str">
        <f t="shared" ref="CQ30" si="458">_xlfn.XLOOKUP(LARGE(BZ30:CI30,2),BZ30:CI30,BZ$374:CI$374)</f>
        <v>Körperhygiene</v>
      </c>
      <c r="CR30" s="92" t="str">
        <f t="shared" ref="CR30" si="459">_xlfn.XLOOKUP(LARGE(BZ30:CI30,3),BZ30:CI30,BZ$374:CI$374)</f>
        <v>Körperhygiene</v>
      </c>
      <c r="CS30" s="92" t="str">
        <f t="shared" ref="CS30" si="460">_xlfn.XLOOKUP(LARGE(BZ30:CI30,4),BZ30:CI30,BZ$374:CI$374)</f>
        <v>Körperhygiene</v>
      </c>
      <c r="CT30" s="92" t="str">
        <f t="shared" ref="CT30" si="461">_xlfn.XLOOKUP(LARGE(BZ30:CI30,5),BZ30:CI30,BZ$374:CI$374)</f>
        <v>Körperhygiene</v>
      </c>
      <c r="CU30" s="93" t="str">
        <f t="shared" ref="CU30" si="462">_xlfn.XLOOKUP(LARGE(BZ30:CI30,6),BZ30:CI30,BZ$374:CI$374)</f>
        <v>Körperhygiene</v>
      </c>
      <c r="CV30" s="90"/>
      <c r="CW30" s="90"/>
      <c r="CX30" s="90"/>
      <c r="CY30" s="90"/>
      <c r="CZ30" s="90"/>
      <c r="DA30" s="90"/>
    </row>
    <row r="31" spans="1:105" ht="12.95" customHeight="1" thickBot="1">
      <c r="A31" s="122"/>
      <c r="B31" s="125"/>
      <c r="C31" s="116"/>
      <c r="D31" s="137"/>
      <c r="E31" s="21"/>
      <c r="F31" s="22"/>
      <c r="G31" s="23"/>
      <c r="H31" s="145"/>
      <c r="I31" s="125"/>
      <c r="J31" s="137"/>
      <c r="K31" s="21"/>
      <c r="L31" s="22"/>
      <c r="M31" s="23"/>
      <c r="N31" s="140"/>
      <c r="O31" s="109"/>
      <c r="P31" s="92"/>
      <c r="Q31" s="107"/>
      <c r="R31" s="103"/>
      <c r="S31" s="92"/>
      <c r="T31" s="158"/>
      <c r="U31" s="103"/>
      <c r="V31" s="99"/>
      <c r="W31" s="216"/>
      <c r="X31" s="92"/>
      <c r="Y31" s="81"/>
      <c r="Z31" s="83"/>
      <c r="AA31" s="95"/>
      <c r="AB31" s="107"/>
      <c r="AC31" s="160"/>
      <c r="AE31" s="92"/>
      <c r="AG31" s="92"/>
      <c r="AH31" s="92"/>
      <c r="AI31" s="156"/>
      <c r="AJ31" s="156"/>
      <c r="AK31" s="156"/>
      <c r="AL31" s="92"/>
      <c r="AM31" s="156"/>
      <c r="AN31" s="156"/>
      <c r="AO31" s="165"/>
      <c r="AP31" s="93"/>
      <c r="AQ31" s="165"/>
      <c r="AR31" s="93"/>
      <c r="AS31" s="165"/>
      <c r="AT31" s="93"/>
      <c r="AU31" s="165"/>
      <c r="AV31" s="93"/>
      <c r="AW31" s="165"/>
      <c r="AX31" s="93"/>
      <c r="AY31" s="165"/>
      <c r="AZ31" s="93"/>
      <c r="BA31" s="165"/>
      <c r="BB31" s="93"/>
      <c r="BC31" s="165"/>
      <c r="BD31" s="93"/>
      <c r="BE31" s="165"/>
      <c r="BF31" s="93"/>
      <c r="BG31" s="165"/>
      <c r="BH31" s="93"/>
      <c r="BI31" s="165"/>
      <c r="BJ31" s="93"/>
      <c r="BK31" s="165"/>
      <c r="BL31" s="93"/>
      <c r="BM31" s="156"/>
      <c r="BN31" s="156"/>
      <c r="BO31" s="171"/>
      <c r="BP31" s="174"/>
      <c r="BQ31" s="162"/>
      <c r="BR31" s="162"/>
      <c r="BS31" s="162"/>
      <c r="BT31" s="162"/>
      <c r="BU31" s="162"/>
      <c r="BV31" s="162"/>
      <c r="BW31" s="162"/>
      <c r="BX31" s="162"/>
      <c r="BY31" s="163"/>
      <c r="BZ31" s="174"/>
      <c r="CA31" s="162"/>
      <c r="CB31" s="162"/>
      <c r="CC31" s="162"/>
      <c r="CD31" s="162"/>
      <c r="CE31" s="162"/>
      <c r="CF31" s="162"/>
      <c r="CG31" s="162"/>
      <c r="CH31" s="162"/>
      <c r="CI31" s="163"/>
      <c r="CJ31" s="94"/>
      <c r="CK31" s="92"/>
      <c r="CL31" s="92"/>
      <c r="CM31" s="92"/>
      <c r="CN31" s="92"/>
      <c r="CO31" s="93"/>
      <c r="CP31" s="91"/>
      <c r="CQ31" s="92"/>
      <c r="CR31" s="92"/>
      <c r="CS31" s="92"/>
      <c r="CT31" s="92"/>
      <c r="CU31" s="93"/>
      <c r="CV31" s="90"/>
      <c r="CW31" s="90"/>
      <c r="CX31" s="90"/>
      <c r="CY31" s="90"/>
      <c r="CZ31" s="90"/>
      <c r="DA31" s="90"/>
    </row>
    <row r="32" spans="1:105" ht="12.95" customHeight="1" thickBot="1">
      <c r="A32" s="122"/>
      <c r="B32" s="125"/>
      <c r="C32" s="117" t="s">
        <v>131</v>
      </c>
      <c r="D32" s="134"/>
      <c r="E32" s="24"/>
      <c r="F32" s="25"/>
      <c r="G32" s="26"/>
      <c r="H32" s="145"/>
      <c r="I32" s="125"/>
      <c r="J32" s="134"/>
      <c r="K32" s="24"/>
      <c r="L32" s="25"/>
      <c r="M32" s="26"/>
      <c r="N32" s="140"/>
      <c r="O32" s="109">
        <f t="shared" si="266"/>
        <v>0</v>
      </c>
      <c r="P32" s="92">
        <f t="shared" si="267"/>
        <v>20</v>
      </c>
      <c r="Q32" s="107"/>
      <c r="R32" s="103">
        <f>SUMIFS(O$2:O$373,C$2:C$373,C32,AB$2:AB$373,AB32)</f>
        <v>0</v>
      </c>
      <c r="S32" s="92">
        <f t="shared" ref="S32" si="463">AE$26*20-AJ32</f>
        <v>140</v>
      </c>
      <c r="T32" s="158"/>
      <c r="U32" s="103">
        <f t="shared" ref="U32" si="464">AC$8</f>
        <v>0</v>
      </c>
      <c r="V32" s="99">
        <f t="shared" si="269"/>
        <v>600</v>
      </c>
      <c r="W32" s="216"/>
      <c r="X32" s="92"/>
      <c r="Y32" s="81"/>
      <c r="Z32" s="83"/>
      <c r="AA32" s="95">
        <f>A$26</f>
        <v>46176</v>
      </c>
      <c r="AB32" s="107">
        <f t="shared" si="136"/>
        <v>23</v>
      </c>
      <c r="AC32" s="160"/>
      <c r="AE32" s="92"/>
      <c r="AG32" s="92">
        <f t="shared" ref="AG32" si="465">IF(D32="HF",1,0)</f>
        <v>0</v>
      </c>
      <c r="AH32" s="92">
        <f t="shared" ref="AH32" si="466">IF(J32="HF",1,0)</f>
        <v>0</v>
      </c>
      <c r="AI32" s="169">
        <f t="shared" ref="AI32" si="467">AG32+AH32</f>
        <v>0</v>
      </c>
      <c r="AJ32" s="169">
        <f t="shared" ref="AJ32" si="468">SUMIFS(AI$2:AI$373,C$2:C$373,C32,AB$2:AB$373,AB32)</f>
        <v>0</v>
      </c>
      <c r="AK32" s="169">
        <f t="shared" ref="AK32" si="469">SUMIFS(AI$2:AI$373,C$2:C$373,C32)</f>
        <v>0</v>
      </c>
      <c r="AL32" s="92">
        <f t="shared" ref="AL32" si="470">COUNTIF(E32:G33,"Körperhygiene")</f>
        <v>0</v>
      </c>
      <c r="AM32" s="169">
        <f t="shared" ref="AM32" si="471">COUNTIF(K32:M33,"Körperhygiene")</f>
        <v>0</v>
      </c>
      <c r="AN32" s="169">
        <f t="shared" ref="AN32" si="472">AL32+AM32</f>
        <v>0</v>
      </c>
      <c r="AO32" s="164">
        <f>COUNTIF(E32:G33,"Zimmersauberkeit")</f>
        <v>0</v>
      </c>
      <c r="AP32" s="93">
        <f>COUNTIF(K32:M33,"Zimmersauberkeit")</f>
        <v>0</v>
      </c>
      <c r="AQ32" s="164">
        <f t="shared" ref="AQ32" si="473">AO32+AP32</f>
        <v>0</v>
      </c>
      <c r="AR32" s="93">
        <f>COUNTIF(E32:G33,"Zimmerputz")</f>
        <v>0</v>
      </c>
      <c r="AS32" s="164">
        <f>COUNTIF(K32:M33,"Zimmerputz")</f>
        <v>0</v>
      </c>
      <c r="AT32" s="93">
        <f t="shared" ref="AT32" si="474">AR32+AS32</f>
        <v>0</v>
      </c>
      <c r="AU32" s="164">
        <f>COUNTIF(E32:G33,"Medienverhalten")</f>
        <v>0</v>
      </c>
      <c r="AV32" s="93">
        <f>COUNTIF(K32:M33,"Medienverhalten")</f>
        <v>0</v>
      </c>
      <c r="AW32" s="164">
        <f t="shared" ref="AW32" si="475">AU32+AV32</f>
        <v>0</v>
      </c>
      <c r="AX32" s="93">
        <f>COUNTIF(E32:G33,"Pünktlichkeit")</f>
        <v>0</v>
      </c>
      <c r="AY32" s="164">
        <f>COUNTIF(K32:M33,"Pünktlichkeit")</f>
        <v>0</v>
      </c>
      <c r="AZ32" s="93">
        <f t="shared" ref="AZ32" si="476">AX32+AY32</f>
        <v>0</v>
      </c>
      <c r="BA32" s="164">
        <f>COUNTIF(E32:G33,"Küchendienst")</f>
        <v>0</v>
      </c>
      <c r="BB32" s="93">
        <f>COUNTIF(K32:M33,"Küchendienst")</f>
        <v>0</v>
      </c>
      <c r="BC32" s="164">
        <f t="shared" ref="BC32" si="477">BA32+BB32</f>
        <v>0</v>
      </c>
      <c r="BD32" s="93">
        <f>COUNTIF(E32:G33,"Wäsche")</f>
        <v>0</v>
      </c>
      <c r="BE32" s="164">
        <f>COUNTIF(K32:M33,"Wäsche")</f>
        <v>0</v>
      </c>
      <c r="BF32" s="93">
        <f t="shared" ref="BF32" si="478">BD32+BE32</f>
        <v>0</v>
      </c>
      <c r="BG32" s="164">
        <f>COUNTIF(E32:G33,"Sozialverhalten")</f>
        <v>0</v>
      </c>
      <c r="BH32" s="93">
        <f>COUNTIF(K32:M33,"Sozialverhalten")</f>
        <v>0</v>
      </c>
      <c r="BI32" s="164">
        <f t="shared" ref="BI32" si="479">BG32+BH32</f>
        <v>0</v>
      </c>
      <c r="BJ32" s="93">
        <f>COUNTIF(E32:G33,"Essverhalten")</f>
        <v>0</v>
      </c>
      <c r="BK32" s="164">
        <f>COUNTIF(K32:M33,"Essverhalten")</f>
        <v>0</v>
      </c>
      <c r="BL32" s="93">
        <f t="shared" ref="BL32" si="480">BJ32+BK32</f>
        <v>0</v>
      </c>
      <c r="BM32" s="169">
        <f>COUNTIF(E32:G33,"Nachtruhe")</f>
        <v>0</v>
      </c>
      <c r="BN32" s="169">
        <f>COUNTIF(K32:M33,"Nachtruhe")</f>
        <v>0</v>
      </c>
      <c r="BO32" s="170">
        <f t="shared" ref="BO32" si="481">BM32+BN32</f>
        <v>0</v>
      </c>
      <c r="BP32" s="174">
        <f>SUMIFS(AN$2:AN$373,C$2:C$373,C32,AB$2:AB$373,AB32)</f>
        <v>0</v>
      </c>
      <c r="BQ32" s="162">
        <f>SUMIFS(AQ$2:AQ$373,C$2:C$373,C32,AB$2:AB$373,AB32)</f>
        <v>0</v>
      </c>
      <c r="BR32" s="162">
        <f>SUMIFS(AT$2:AT$373,C$2:C$373,C32,AB$2:AB$373,AB32)</f>
        <v>0</v>
      </c>
      <c r="BS32" s="162">
        <f>SUMIFS(AW$2:AW$373,C$2:C$373,C32,AB$2:AB$373,AB32)</f>
        <v>0</v>
      </c>
      <c r="BT32" s="162">
        <f>SUMIFS(AZ$2:AZ$373,C$2:C$373,C32,AB$2:AB$373,AB32)</f>
        <v>0</v>
      </c>
      <c r="BU32" s="162">
        <f>SUMIFS(BC$2:BC$373,C$2:C$373,C32,AB$2:AB$373,AB32)</f>
        <v>0</v>
      </c>
      <c r="BV32" s="162">
        <f>SUMIFS(BF$2:BF$373,C$2:C$373,C32,AB$2:AB$373,AB32)</f>
        <v>0</v>
      </c>
      <c r="BW32" s="162">
        <f>SUMIFS(BI$2:BI$373,C$2:C$373,C32,AB$2:AB$373,AB32)</f>
        <v>0</v>
      </c>
      <c r="BX32" s="162">
        <f>SUMIFS(BL$2:BL$373,C$2:C$373,C32,AB$2:AB$373,AB32)</f>
        <v>0</v>
      </c>
      <c r="BY32" s="163">
        <f>SUMIFS(BO$2:BO$373,C$2:C$373,C32,AB$2:AB$373,AB32)</f>
        <v>0</v>
      </c>
      <c r="BZ32" s="174">
        <f>SUMIFS(AN$2:AN$373,C$2:C$373,C32)</f>
        <v>0</v>
      </c>
      <c r="CA32" s="162">
        <f>SUMIFS(AQ$2:AQ$373,C$2:C$373,C32)</f>
        <v>0</v>
      </c>
      <c r="CB32" s="162">
        <f>SUMIFS(AT$2:AT$373,C$2:C$373,C32)</f>
        <v>0</v>
      </c>
      <c r="CC32" s="162">
        <f>SUMIFS(AW$2:AW$373,C$2:C$373,C32)</f>
        <v>0</v>
      </c>
      <c r="CD32" s="162">
        <f>SUMIFS(AZ$2:AZ$373,C$2:C$373,C32)</f>
        <v>0</v>
      </c>
      <c r="CE32" s="162">
        <f>SUMIFS(BC$2:BC$373,C$2:C$373,C32)</f>
        <v>0</v>
      </c>
      <c r="CF32" s="162">
        <f>SUMIFS(BF$2:BF$373,C$2:C$373,C32)</f>
        <v>0</v>
      </c>
      <c r="CG32" s="162">
        <f>SUMIFS(BI$2:BI$373,C$2:C$373,C32)</f>
        <v>0</v>
      </c>
      <c r="CH32" s="162">
        <f>SUMIFS(BL$2:BL$373,C$2:C$373,C32)</f>
        <v>0</v>
      </c>
      <c r="CI32" s="163">
        <f>SUMIFS(BO$2:BO$373,C$2:C$373,C32)</f>
        <v>0</v>
      </c>
      <c r="CJ32" s="94" t="str">
        <f t="shared" ref="CJ32" si="482">_xlfn.XLOOKUP(LARGE(BP32:BY32,1),BP32:BY32,BP$374:BY$374)</f>
        <v>Körperhygiene</v>
      </c>
      <c r="CK32" s="92" t="str">
        <f t="shared" ref="CK32" si="483">_xlfn.XLOOKUP(LARGE(BP32:BY32,2),BP32:BY32,BP$374:BY$374)</f>
        <v>Körperhygiene</v>
      </c>
      <c r="CL32" s="92" t="str">
        <f t="shared" ref="CL32" si="484">_xlfn.XLOOKUP(LARGE(BP32:BY32,3),BP32:BY32,BP$374:BY$374)</f>
        <v>Körperhygiene</v>
      </c>
      <c r="CM32" s="92" t="str">
        <f t="shared" ref="CM32" si="485">_xlfn.XLOOKUP(LARGE(BP32:BY32,4),BP32:BY32,BP$374:BY$374)</f>
        <v>Körperhygiene</v>
      </c>
      <c r="CN32" s="92" t="str">
        <f t="shared" ref="CN32" si="486">_xlfn.XLOOKUP(LARGE(BP32:BY32,5),BP32:BY32,BP$374:BY$374)</f>
        <v>Körperhygiene</v>
      </c>
      <c r="CO32" s="93" t="str">
        <f t="shared" ref="CO32" si="487">_xlfn.XLOOKUP(LARGE(BP32:BY32,6),BP32:BY32,BP$374:BY$374)</f>
        <v>Körperhygiene</v>
      </c>
      <c r="CP32" s="91" t="str">
        <f t="shared" ref="CP32" si="488">_xlfn.XLOOKUP(LARGE(BZ32:CI32,1),BZ32:CI32,BZ$374:CI$374)</f>
        <v>Körperhygiene</v>
      </c>
      <c r="CQ32" s="92" t="str">
        <f t="shared" ref="CQ32" si="489">_xlfn.XLOOKUP(LARGE(BZ32:CI32,2),BZ32:CI32,BZ$374:CI$374)</f>
        <v>Körperhygiene</v>
      </c>
      <c r="CR32" s="92" t="str">
        <f t="shared" ref="CR32" si="490">_xlfn.XLOOKUP(LARGE(BZ32:CI32,3),BZ32:CI32,BZ$374:CI$374)</f>
        <v>Körperhygiene</v>
      </c>
      <c r="CS32" s="92" t="str">
        <f t="shared" ref="CS32" si="491">_xlfn.XLOOKUP(LARGE(BZ32:CI32,4),BZ32:CI32,BZ$374:CI$374)</f>
        <v>Körperhygiene</v>
      </c>
      <c r="CT32" s="92" t="str">
        <f t="shared" ref="CT32" si="492">_xlfn.XLOOKUP(LARGE(BZ32:CI32,5),BZ32:CI32,BZ$374:CI$374)</f>
        <v>Körperhygiene</v>
      </c>
      <c r="CU32" s="93" t="str">
        <f t="shared" ref="CU32" si="493">_xlfn.XLOOKUP(LARGE(BZ32:CI32,6),BZ32:CI32,BZ$374:CI$374)</f>
        <v>Körperhygiene</v>
      </c>
      <c r="CV32" s="90"/>
      <c r="CW32" s="90"/>
      <c r="CX32" s="90"/>
      <c r="CY32" s="90"/>
      <c r="CZ32" s="90"/>
      <c r="DA32" s="90"/>
    </row>
    <row r="33" spans="1:105" ht="12.95" customHeight="1" thickBot="1">
      <c r="A33" s="122"/>
      <c r="B33" s="125"/>
      <c r="C33" s="116"/>
      <c r="D33" s="137"/>
      <c r="E33" s="21"/>
      <c r="F33" s="22"/>
      <c r="G33" s="23"/>
      <c r="H33" s="145"/>
      <c r="I33" s="125"/>
      <c r="J33" s="137"/>
      <c r="K33" s="21"/>
      <c r="L33" s="22"/>
      <c r="M33" s="23"/>
      <c r="N33" s="140"/>
      <c r="O33" s="109"/>
      <c r="P33" s="92"/>
      <c r="Q33" s="107"/>
      <c r="R33" s="103"/>
      <c r="S33" s="92"/>
      <c r="T33" s="158"/>
      <c r="U33" s="103"/>
      <c r="V33" s="99"/>
      <c r="W33" s="216"/>
      <c r="X33" s="92"/>
      <c r="Y33" s="81"/>
      <c r="Z33" s="83"/>
      <c r="AA33" s="95"/>
      <c r="AB33" s="107"/>
      <c r="AC33" s="160"/>
      <c r="AE33" s="92"/>
      <c r="AG33" s="92"/>
      <c r="AH33" s="92"/>
      <c r="AI33" s="156"/>
      <c r="AJ33" s="156"/>
      <c r="AK33" s="156"/>
      <c r="AL33" s="92"/>
      <c r="AM33" s="156"/>
      <c r="AN33" s="156"/>
      <c r="AO33" s="165"/>
      <c r="AP33" s="93"/>
      <c r="AQ33" s="165"/>
      <c r="AR33" s="93"/>
      <c r="AS33" s="165"/>
      <c r="AT33" s="93"/>
      <c r="AU33" s="165"/>
      <c r="AV33" s="93"/>
      <c r="AW33" s="165"/>
      <c r="AX33" s="93"/>
      <c r="AY33" s="165"/>
      <c r="AZ33" s="93"/>
      <c r="BA33" s="165"/>
      <c r="BB33" s="93"/>
      <c r="BC33" s="165"/>
      <c r="BD33" s="93"/>
      <c r="BE33" s="165"/>
      <c r="BF33" s="93"/>
      <c r="BG33" s="165"/>
      <c r="BH33" s="93"/>
      <c r="BI33" s="165"/>
      <c r="BJ33" s="93"/>
      <c r="BK33" s="165"/>
      <c r="BL33" s="93"/>
      <c r="BM33" s="156"/>
      <c r="BN33" s="156"/>
      <c r="BO33" s="171"/>
      <c r="BP33" s="174"/>
      <c r="BQ33" s="162"/>
      <c r="BR33" s="162"/>
      <c r="BS33" s="162"/>
      <c r="BT33" s="162"/>
      <c r="BU33" s="162"/>
      <c r="BV33" s="162"/>
      <c r="BW33" s="162"/>
      <c r="BX33" s="162"/>
      <c r="BY33" s="163"/>
      <c r="BZ33" s="174"/>
      <c r="CA33" s="162"/>
      <c r="CB33" s="162"/>
      <c r="CC33" s="162"/>
      <c r="CD33" s="162"/>
      <c r="CE33" s="162"/>
      <c r="CF33" s="162"/>
      <c r="CG33" s="162"/>
      <c r="CH33" s="162"/>
      <c r="CI33" s="163"/>
      <c r="CJ33" s="94"/>
      <c r="CK33" s="92"/>
      <c r="CL33" s="92"/>
      <c r="CM33" s="92"/>
      <c r="CN33" s="92"/>
      <c r="CO33" s="93"/>
      <c r="CP33" s="91"/>
      <c r="CQ33" s="92"/>
      <c r="CR33" s="92"/>
      <c r="CS33" s="92"/>
      <c r="CT33" s="92"/>
      <c r="CU33" s="93"/>
      <c r="CV33" s="90"/>
      <c r="CW33" s="90"/>
      <c r="CX33" s="90"/>
      <c r="CY33" s="90"/>
      <c r="CZ33" s="90"/>
      <c r="DA33" s="90"/>
    </row>
    <row r="34" spans="1:105" ht="12.95" customHeight="1" thickBot="1">
      <c r="A34" s="122"/>
      <c r="B34" s="125"/>
      <c r="C34" s="117" t="s">
        <v>132</v>
      </c>
      <c r="D34" s="134"/>
      <c r="E34" s="24"/>
      <c r="F34" s="25"/>
      <c r="G34" s="26"/>
      <c r="H34" s="145"/>
      <c r="I34" s="125"/>
      <c r="J34" s="134"/>
      <c r="K34" s="24"/>
      <c r="L34" s="25"/>
      <c r="M34" s="26"/>
      <c r="N34" s="140"/>
      <c r="O34" s="109">
        <f t="shared" si="299"/>
        <v>0</v>
      </c>
      <c r="P34" s="92">
        <f t="shared" si="300"/>
        <v>20</v>
      </c>
      <c r="Q34" s="107"/>
      <c r="R34" s="103">
        <f>SUMIFS(O$2:O$373,C$2:C$373,C34,AB$2:AB$373,AB34)</f>
        <v>0</v>
      </c>
      <c r="S34" s="92">
        <f t="shared" ref="S34" si="494">AE$26*20-AJ34</f>
        <v>140</v>
      </c>
      <c r="T34" s="158"/>
      <c r="U34" s="103">
        <f t="shared" ref="U34" si="495">AC$10</f>
        <v>0</v>
      </c>
      <c r="V34" s="99">
        <f t="shared" si="302"/>
        <v>600</v>
      </c>
      <c r="W34" s="216"/>
      <c r="X34" s="92"/>
      <c r="Y34" s="81"/>
      <c r="Z34" s="83"/>
      <c r="AA34" s="95">
        <f>A$26</f>
        <v>46176</v>
      </c>
      <c r="AB34" s="107">
        <f t="shared" si="136"/>
        <v>23</v>
      </c>
      <c r="AC34" s="160"/>
      <c r="AE34" s="92"/>
      <c r="AG34" s="92">
        <f t="shared" ref="AG34" si="496">IF(D34="HF",1,0)</f>
        <v>0</v>
      </c>
      <c r="AH34" s="92">
        <f t="shared" ref="AH34" si="497">IF(J34="HF",1,0)</f>
        <v>0</v>
      </c>
      <c r="AI34" s="169">
        <f t="shared" ref="AI34" si="498">AG34+AH34</f>
        <v>0</v>
      </c>
      <c r="AJ34" s="169">
        <f t="shared" ref="AJ34" si="499">SUMIFS(AI$2:AI$373,C$2:C$373,C34,AB$2:AB$373,AB34)</f>
        <v>0</v>
      </c>
      <c r="AK34" s="169">
        <f t="shared" ref="AK34" si="500">SUMIFS(AI$2:AI$373,C$2:C$373,C34)</f>
        <v>0</v>
      </c>
      <c r="AL34" s="92">
        <f t="shared" ref="AL34" si="501">COUNTIF(E34:G35,"Körperhygiene")</f>
        <v>0</v>
      </c>
      <c r="AM34" s="169">
        <f t="shared" ref="AM34" si="502">COUNTIF(K34:M35,"Körperhygiene")</f>
        <v>0</v>
      </c>
      <c r="AN34" s="169">
        <f t="shared" ref="AN34" si="503">AL34+AM34</f>
        <v>0</v>
      </c>
      <c r="AO34" s="164">
        <f>COUNTIF(E34:G35,"Zimmersauberkeit")</f>
        <v>0</v>
      </c>
      <c r="AP34" s="93">
        <f>COUNTIF(K34:M35,"Zimmersauberkeit")</f>
        <v>0</v>
      </c>
      <c r="AQ34" s="164">
        <f t="shared" ref="AQ34" si="504">AO34+AP34</f>
        <v>0</v>
      </c>
      <c r="AR34" s="93">
        <f>COUNTIF(E34:G35,"Zimmerputz")</f>
        <v>0</v>
      </c>
      <c r="AS34" s="164">
        <f>COUNTIF(K34:M35,"Zimmerputz")</f>
        <v>0</v>
      </c>
      <c r="AT34" s="93">
        <f t="shared" ref="AT34" si="505">AR34+AS34</f>
        <v>0</v>
      </c>
      <c r="AU34" s="164">
        <f>COUNTIF(E34:G35,"Medienverhalten")</f>
        <v>0</v>
      </c>
      <c r="AV34" s="93">
        <f>COUNTIF(K34:M35,"Medienverhalten")</f>
        <v>0</v>
      </c>
      <c r="AW34" s="164">
        <f t="shared" ref="AW34" si="506">AU34+AV34</f>
        <v>0</v>
      </c>
      <c r="AX34" s="93">
        <f>COUNTIF(E34:G35,"Pünktlichkeit")</f>
        <v>0</v>
      </c>
      <c r="AY34" s="164">
        <f>COUNTIF(K34:M35,"Pünktlichkeit")</f>
        <v>0</v>
      </c>
      <c r="AZ34" s="93">
        <f t="shared" ref="AZ34" si="507">AX34+AY34</f>
        <v>0</v>
      </c>
      <c r="BA34" s="164">
        <f>COUNTIF(E34:G35,"Küchendienst")</f>
        <v>0</v>
      </c>
      <c r="BB34" s="93">
        <f>COUNTIF(K34:M35,"Küchendienst")</f>
        <v>0</v>
      </c>
      <c r="BC34" s="164">
        <f t="shared" ref="BC34" si="508">BA34+BB34</f>
        <v>0</v>
      </c>
      <c r="BD34" s="93">
        <f>COUNTIF(E34:G35,"Wäsche")</f>
        <v>0</v>
      </c>
      <c r="BE34" s="164">
        <f>COUNTIF(K34:M35,"Wäsche")</f>
        <v>0</v>
      </c>
      <c r="BF34" s="93">
        <f t="shared" ref="BF34" si="509">BD34+BE34</f>
        <v>0</v>
      </c>
      <c r="BG34" s="164">
        <f>COUNTIF(E34:G35,"Sozialverhalten")</f>
        <v>0</v>
      </c>
      <c r="BH34" s="93">
        <f>COUNTIF(K34:M35,"Sozialverhalten")</f>
        <v>0</v>
      </c>
      <c r="BI34" s="164">
        <f t="shared" ref="BI34" si="510">BG34+BH34</f>
        <v>0</v>
      </c>
      <c r="BJ34" s="93">
        <f>COUNTIF(E34:G35,"Essverhalten")</f>
        <v>0</v>
      </c>
      <c r="BK34" s="164">
        <f>COUNTIF(K34:M35,"Essverhalten")</f>
        <v>0</v>
      </c>
      <c r="BL34" s="93">
        <f t="shared" ref="BL34" si="511">BJ34+BK34</f>
        <v>0</v>
      </c>
      <c r="BM34" s="169">
        <f>COUNTIF(E34:G35,"Nachtruhe")</f>
        <v>0</v>
      </c>
      <c r="BN34" s="169">
        <f>COUNTIF(K34:M35,"Nachtruhe")</f>
        <v>0</v>
      </c>
      <c r="BO34" s="170">
        <f t="shared" ref="BO34" si="512">BM34+BN34</f>
        <v>0</v>
      </c>
      <c r="BP34" s="174">
        <f>SUMIFS(AN$2:AN$373,C$2:C$373,C34,AB$2:AB$373,AB34)</f>
        <v>0</v>
      </c>
      <c r="BQ34" s="162">
        <f>SUMIFS(AQ$2:AQ$373,C$2:C$373,C34,AB$2:AB$373,AB34)</f>
        <v>0</v>
      </c>
      <c r="BR34" s="162">
        <f>SUMIFS(AT$2:AT$373,C$2:C$373,C34,AB$2:AB$373,AB34)</f>
        <v>0</v>
      </c>
      <c r="BS34" s="162">
        <f>SUMIFS(AW$2:AW$373,C$2:C$373,C34,AB$2:AB$373,AB34)</f>
        <v>0</v>
      </c>
      <c r="BT34" s="162">
        <f>SUMIFS(AZ$2:AZ$373,C$2:C$373,C34,AB$2:AB$373,AB34)</f>
        <v>0</v>
      </c>
      <c r="BU34" s="162">
        <f>SUMIFS(BC$2:BC$373,C$2:C$373,C34,AB$2:AB$373,AB34)</f>
        <v>0</v>
      </c>
      <c r="BV34" s="162">
        <f>SUMIFS(BF$2:BF$373,C$2:C$373,C34,AB$2:AB$373,AB34)</f>
        <v>0</v>
      </c>
      <c r="BW34" s="162">
        <f>SUMIFS(BI$2:BI$373,C$2:C$373,C34,AB$2:AB$373,AB34)</f>
        <v>0</v>
      </c>
      <c r="BX34" s="162">
        <f>SUMIFS(BL$2:BL$373,C$2:C$373,C34,AB$2:AB$373,AB34)</f>
        <v>0</v>
      </c>
      <c r="BY34" s="163">
        <f>SUMIFS(BO$2:BO$373,C$2:C$373,C34,AB$2:AB$373,AB34)</f>
        <v>0</v>
      </c>
      <c r="BZ34" s="174">
        <f>SUMIFS(AN$2:AN$373,C$2:C$373,C34)</f>
        <v>0</v>
      </c>
      <c r="CA34" s="162">
        <f>SUMIFS(AQ$2:AQ$373,C$2:C$373,C34)</f>
        <v>0</v>
      </c>
      <c r="CB34" s="162">
        <f>SUMIFS(AT$2:AT$373,C$2:C$373,C34)</f>
        <v>0</v>
      </c>
      <c r="CC34" s="162">
        <f>SUMIFS(AW$2:AW$373,C$2:C$373,C34)</f>
        <v>0</v>
      </c>
      <c r="CD34" s="162">
        <f>SUMIFS(AZ$2:AZ$373,C$2:C$373,C34)</f>
        <v>0</v>
      </c>
      <c r="CE34" s="162">
        <f>SUMIFS(BC$2:BC$373,C$2:C$373,C34)</f>
        <v>0</v>
      </c>
      <c r="CF34" s="162">
        <f>SUMIFS(BF$2:BF$373,C$2:C$373,C34)</f>
        <v>0</v>
      </c>
      <c r="CG34" s="162">
        <f>SUMIFS(BI$2:BI$373,C$2:C$373,C34)</f>
        <v>0</v>
      </c>
      <c r="CH34" s="162">
        <f>SUMIFS(BL$2:BL$373,C$2:C$373,C34)</f>
        <v>0</v>
      </c>
      <c r="CI34" s="163">
        <f>SUMIFS(BO$2:BO$373,C$2:C$373,C34)</f>
        <v>0</v>
      </c>
      <c r="CJ34" s="94" t="str">
        <f t="shared" ref="CJ34" si="513">_xlfn.XLOOKUP(LARGE(BP34:BY34,1),BP34:BY34,BP$374:BY$374)</f>
        <v>Körperhygiene</v>
      </c>
      <c r="CK34" s="92" t="str">
        <f t="shared" ref="CK34" si="514">_xlfn.XLOOKUP(LARGE(BP34:BY34,2),BP34:BY34,BP$374:BY$374)</f>
        <v>Körperhygiene</v>
      </c>
      <c r="CL34" s="92" t="str">
        <f t="shared" ref="CL34" si="515">_xlfn.XLOOKUP(LARGE(BP34:BY34,3),BP34:BY34,BP$374:BY$374)</f>
        <v>Körperhygiene</v>
      </c>
      <c r="CM34" s="92" t="str">
        <f t="shared" ref="CM34" si="516">_xlfn.XLOOKUP(LARGE(BP34:BY34,4),BP34:BY34,BP$374:BY$374)</f>
        <v>Körperhygiene</v>
      </c>
      <c r="CN34" s="92" t="str">
        <f t="shared" ref="CN34" si="517">_xlfn.XLOOKUP(LARGE(BP34:BY34,5),BP34:BY34,BP$374:BY$374)</f>
        <v>Körperhygiene</v>
      </c>
      <c r="CO34" s="93" t="str">
        <f t="shared" ref="CO34" si="518">_xlfn.XLOOKUP(LARGE(BP34:BY34,6),BP34:BY34,BP$374:BY$374)</f>
        <v>Körperhygiene</v>
      </c>
      <c r="CP34" s="91" t="str">
        <f t="shared" ref="CP34" si="519">_xlfn.XLOOKUP(LARGE(BZ34:CI34,1),BZ34:CI34,BZ$374:CI$374)</f>
        <v>Körperhygiene</v>
      </c>
      <c r="CQ34" s="92" t="str">
        <f t="shared" ref="CQ34" si="520">_xlfn.XLOOKUP(LARGE(BZ34:CI34,2),BZ34:CI34,BZ$374:CI$374)</f>
        <v>Körperhygiene</v>
      </c>
      <c r="CR34" s="92" t="str">
        <f t="shared" ref="CR34" si="521">_xlfn.XLOOKUP(LARGE(BZ34:CI34,3),BZ34:CI34,BZ$374:CI$374)</f>
        <v>Körperhygiene</v>
      </c>
      <c r="CS34" s="92" t="str">
        <f t="shared" ref="CS34" si="522">_xlfn.XLOOKUP(LARGE(BZ34:CI34,4),BZ34:CI34,BZ$374:CI$374)</f>
        <v>Körperhygiene</v>
      </c>
      <c r="CT34" s="92" t="str">
        <f t="shared" ref="CT34" si="523">_xlfn.XLOOKUP(LARGE(BZ34:CI34,5),BZ34:CI34,BZ$374:CI$374)</f>
        <v>Körperhygiene</v>
      </c>
      <c r="CU34" s="93" t="str">
        <f t="shared" ref="CU34" si="524">_xlfn.XLOOKUP(LARGE(BZ34:CI34,6),BZ34:CI34,BZ$374:CI$374)</f>
        <v>Körperhygiene</v>
      </c>
      <c r="CV34" s="90"/>
      <c r="CW34" s="90"/>
      <c r="CX34" s="90"/>
      <c r="CY34" s="90"/>
      <c r="CZ34" s="90"/>
      <c r="DA34" s="90"/>
    </row>
    <row r="35" spans="1:105" ht="12.95" customHeight="1" thickBot="1">
      <c r="A35" s="122"/>
      <c r="B35" s="125"/>
      <c r="C35" s="116"/>
      <c r="D35" s="137"/>
      <c r="E35" s="21"/>
      <c r="F35" s="22"/>
      <c r="G35" s="23"/>
      <c r="H35" s="145"/>
      <c r="I35" s="125"/>
      <c r="J35" s="137"/>
      <c r="K35" s="21"/>
      <c r="L35" s="22"/>
      <c r="M35" s="23"/>
      <c r="N35" s="140"/>
      <c r="O35" s="109"/>
      <c r="P35" s="92"/>
      <c r="Q35" s="107"/>
      <c r="R35" s="103"/>
      <c r="S35" s="92"/>
      <c r="T35" s="158"/>
      <c r="U35" s="103"/>
      <c r="V35" s="99"/>
      <c r="W35" s="216"/>
      <c r="X35" s="92"/>
      <c r="Y35" s="81"/>
      <c r="Z35" s="83"/>
      <c r="AA35" s="95"/>
      <c r="AB35" s="107"/>
      <c r="AC35" s="160"/>
      <c r="AE35" s="92"/>
      <c r="AG35" s="92"/>
      <c r="AH35" s="92"/>
      <c r="AI35" s="156"/>
      <c r="AJ35" s="156"/>
      <c r="AK35" s="156"/>
      <c r="AL35" s="92"/>
      <c r="AM35" s="156"/>
      <c r="AN35" s="156"/>
      <c r="AO35" s="165"/>
      <c r="AP35" s="93"/>
      <c r="AQ35" s="165"/>
      <c r="AR35" s="93"/>
      <c r="AS35" s="165"/>
      <c r="AT35" s="93"/>
      <c r="AU35" s="165"/>
      <c r="AV35" s="93"/>
      <c r="AW35" s="165"/>
      <c r="AX35" s="93"/>
      <c r="AY35" s="165"/>
      <c r="AZ35" s="93"/>
      <c r="BA35" s="165"/>
      <c r="BB35" s="93"/>
      <c r="BC35" s="165"/>
      <c r="BD35" s="93"/>
      <c r="BE35" s="165"/>
      <c r="BF35" s="93"/>
      <c r="BG35" s="165"/>
      <c r="BH35" s="93"/>
      <c r="BI35" s="165"/>
      <c r="BJ35" s="93"/>
      <c r="BK35" s="165"/>
      <c r="BL35" s="93"/>
      <c r="BM35" s="156"/>
      <c r="BN35" s="156"/>
      <c r="BO35" s="171"/>
      <c r="BP35" s="174"/>
      <c r="BQ35" s="162"/>
      <c r="BR35" s="162"/>
      <c r="BS35" s="162"/>
      <c r="BT35" s="162"/>
      <c r="BU35" s="162"/>
      <c r="BV35" s="162"/>
      <c r="BW35" s="162"/>
      <c r="BX35" s="162"/>
      <c r="BY35" s="163"/>
      <c r="BZ35" s="174"/>
      <c r="CA35" s="162"/>
      <c r="CB35" s="162"/>
      <c r="CC35" s="162"/>
      <c r="CD35" s="162"/>
      <c r="CE35" s="162"/>
      <c r="CF35" s="162"/>
      <c r="CG35" s="162"/>
      <c r="CH35" s="162"/>
      <c r="CI35" s="163"/>
      <c r="CJ35" s="94"/>
      <c r="CK35" s="92"/>
      <c r="CL35" s="92"/>
      <c r="CM35" s="92"/>
      <c r="CN35" s="92"/>
      <c r="CO35" s="93"/>
      <c r="CP35" s="91"/>
      <c r="CQ35" s="92"/>
      <c r="CR35" s="92"/>
      <c r="CS35" s="92"/>
      <c r="CT35" s="92"/>
      <c r="CU35" s="93"/>
      <c r="CV35" s="90"/>
      <c r="CW35" s="90"/>
      <c r="CX35" s="90"/>
      <c r="CY35" s="90"/>
      <c r="CZ35" s="90"/>
      <c r="DA35" s="90"/>
    </row>
    <row r="36" spans="1:105" ht="12.95" customHeight="1" thickBot="1">
      <c r="A36" s="122"/>
      <c r="B36" s="125"/>
      <c r="C36" s="118"/>
      <c r="D36" s="134"/>
      <c r="E36" s="27"/>
      <c r="F36" s="28"/>
      <c r="G36" s="29"/>
      <c r="H36" s="145"/>
      <c r="I36" s="125"/>
      <c r="J36" s="134"/>
      <c r="K36" s="27"/>
      <c r="L36" s="28"/>
      <c r="M36" s="29"/>
      <c r="N36" s="140"/>
      <c r="O36" s="109">
        <f t="shared" si="332"/>
        <v>0</v>
      </c>
      <c r="P36" s="92">
        <f t="shared" si="333"/>
        <v>20</v>
      </c>
      <c r="Q36" s="107"/>
      <c r="R36" s="103">
        <f>SUMIFS(O$2:O$373,C$2:C$373,C36,AB$2:AB$373,AB36)</f>
        <v>0</v>
      </c>
      <c r="S36" s="92">
        <f t="shared" ref="S36" si="525">AE$26*20-AJ36</f>
        <v>140</v>
      </c>
      <c r="T36" s="158"/>
      <c r="U36" s="103">
        <f t="shared" ref="U36" si="526">AC$12</f>
        <v>0</v>
      </c>
      <c r="V36" s="99">
        <f t="shared" si="335"/>
        <v>600</v>
      </c>
      <c r="W36" s="216"/>
      <c r="X36" s="92"/>
      <c r="Y36" s="81"/>
      <c r="Z36" s="83"/>
      <c r="AA36" s="95">
        <f>A$26</f>
        <v>46176</v>
      </c>
      <c r="AB36" s="107">
        <f t="shared" si="136"/>
        <v>23</v>
      </c>
      <c r="AC36" s="160"/>
      <c r="AE36" s="92"/>
      <c r="AG36" s="92">
        <f t="shared" ref="AG36" si="527">IF(D36="HF",1,0)</f>
        <v>0</v>
      </c>
      <c r="AH36" s="92">
        <f t="shared" ref="AH36" si="528">IF(J36="HF",1,0)</f>
        <v>0</v>
      </c>
      <c r="AI36" s="169">
        <f t="shared" ref="AI36" si="529">AG36+AH36</f>
        <v>0</v>
      </c>
      <c r="AJ36" s="169">
        <f t="shared" ref="AJ36" si="530">SUMIFS(AI$2:AI$373,C$2:C$373,C36,AB$2:AB$373,AB36)</f>
        <v>0</v>
      </c>
      <c r="AK36" s="169">
        <f t="shared" ref="AK36" si="531">SUMIFS(AI$2:AI$373,C$2:C$373,C36)</f>
        <v>0</v>
      </c>
      <c r="AL36" s="92">
        <f t="shared" ref="AL36" si="532">COUNTIF(E36:G37,"Körperhygiene")</f>
        <v>0</v>
      </c>
      <c r="AM36" s="169">
        <f t="shared" ref="AM36" si="533">COUNTIF(K36:M37,"Körperhygiene")</f>
        <v>0</v>
      </c>
      <c r="AN36" s="169">
        <f t="shared" ref="AN36" si="534">AL36+AM36</f>
        <v>0</v>
      </c>
      <c r="AO36" s="164">
        <f>COUNTIF(E36:G37,"Zimmersauberkeit")</f>
        <v>0</v>
      </c>
      <c r="AP36" s="93">
        <f>COUNTIF(K36:M37,"Zimmersauberkeit")</f>
        <v>0</v>
      </c>
      <c r="AQ36" s="164">
        <f t="shared" ref="AQ36" si="535">AO36+AP36</f>
        <v>0</v>
      </c>
      <c r="AR36" s="93">
        <f>COUNTIF(E36:G37,"Zimmerputz")</f>
        <v>0</v>
      </c>
      <c r="AS36" s="164">
        <f>COUNTIF(K36:M37,"Zimmerputz")</f>
        <v>0</v>
      </c>
      <c r="AT36" s="93">
        <f t="shared" ref="AT36" si="536">AR36+AS36</f>
        <v>0</v>
      </c>
      <c r="AU36" s="164">
        <f>COUNTIF(E36:G37,"Medienverhalten")</f>
        <v>0</v>
      </c>
      <c r="AV36" s="93">
        <f>COUNTIF(K36:M37,"Medienverhalten")</f>
        <v>0</v>
      </c>
      <c r="AW36" s="164">
        <f t="shared" ref="AW36" si="537">AU36+AV36</f>
        <v>0</v>
      </c>
      <c r="AX36" s="93">
        <f>COUNTIF(E36:G37,"Pünktlichkeit")</f>
        <v>0</v>
      </c>
      <c r="AY36" s="164">
        <f>COUNTIF(K36:M37,"Pünktlichkeit")</f>
        <v>0</v>
      </c>
      <c r="AZ36" s="93">
        <f t="shared" ref="AZ36" si="538">AX36+AY36</f>
        <v>0</v>
      </c>
      <c r="BA36" s="164">
        <f>COUNTIF(E36:G37,"Küchendienst")</f>
        <v>0</v>
      </c>
      <c r="BB36" s="93">
        <f>COUNTIF(K36:M37,"Küchendienst")</f>
        <v>0</v>
      </c>
      <c r="BC36" s="164">
        <f t="shared" ref="BC36" si="539">BA36+BB36</f>
        <v>0</v>
      </c>
      <c r="BD36" s="93">
        <f>COUNTIF(E36:G37,"Wäsche")</f>
        <v>0</v>
      </c>
      <c r="BE36" s="164">
        <f>COUNTIF(K36:M37,"Wäsche")</f>
        <v>0</v>
      </c>
      <c r="BF36" s="93">
        <f t="shared" ref="BF36" si="540">BD36+BE36</f>
        <v>0</v>
      </c>
      <c r="BG36" s="164">
        <f>COUNTIF(E36:G37,"Sozialverhalten")</f>
        <v>0</v>
      </c>
      <c r="BH36" s="93">
        <f>COUNTIF(K36:M37,"Sozialverhalten")</f>
        <v>0</v>
      </c>
      <c r="BI36" s="164">
        <f t="shared" ref="BI36" si="541">BG36+BH36</f>
        <v>0</v>
      </c>
      <c r="BJ36" s="93">
        <f>COUNTIF(E36:G37,"Essverhalten")</f>
        <v>0</v>
      </c>
      <c r="BK36" s="164">
        <f>COUNTIF(K36:M37,"Essverhalten")</f>
        <v>0</v>
      </c>
      <c r="BL36" s="93">
        <f t="shared" ref="BL36" si="542">BJ36+BK36</f>
        <v>0</v>
      </c>
      <c r="BM36" s="169">
        <f>COUNTIF(E36:G37,"Nachtruhe")</f>
        <v>0</v>
      </c>
      <c r="BN36" s="169">
        <f>COUNTIF(K36:M37,"Nachtruhe")</f>
        <v>0</v>
      </c>
      <c r="BO36" s="170">
        <f t="shared" ref="BO36" si="543">BM36+BN36</f>
        <v>0</v>
      </c>
      <c r="BP36" s="174">
        <f>SUMIFS(AN$2:AN$373,C$2:C$373,C36,AB$2:AB$373,AB36)</f>
        <v>0</v>
      </c>
      <c r="BQ36" s="162">
        <f>SUMIFS(AQ$2:AQ$373,C$2:C$373,C36,AB$2:AB$373,AB36)</f>
        <v>0</v>
      </c>
      <c r="BR36" s="162">
        <f>SUMIFS(AT$2:AT$373,C$2:C$373,C36,AB$2:AB$373,AB36)</f>
        <v>0</v>
      </c>
      <c r="BS36" s="162">
        <f>SUMIFS(AW$2:AW$373,C$2:C$373,C36,AB$2:AB$373,AB36)</f>
        <v>0</v>
      </c>
      <c r="BT36" s="162">
        <f>SUMIFS(AZ$2:AZ$373,C$2:C$373,C36,AB$2:AB$373,AB36)</f>
        <v>0</v>
      </c>
      <c r="BU36" s="162">
        <f>SUMIFS(BC$2:BC$373,C$2:C$373,C36,AB$2:AB$373,AB36)</f>
        <v>0</v>
      </c>
      <c r="BV36" s="162">
        <f>SUMIFS(BF$2:BF$373,C$2:C$373,C36,AB$2:AB$373,AB36)</f>
        <v>0</v>
      </c>
      <c r="BW36" s="162">
        <f>SUMIFS(BI$2:BI$373,C$2:C$373,C36,AB$2:AB$373,AB36)</f>
        <v>0</v>
      </c>
      <c r="BX36" s="162">
        <f>SUMIFS(BL$2:BL$373,C$2:C$373,C36,AB$2:AB$373,AB36)</f>
        <v>0</v>
      </c>
      <c r="BY36" s="163">
        <f>SUMIFS(BO$2:BO$373,C$2:C$373,C36,AB$2:AB$373,AB36)</f>
        <v>0</v>
      </c>
      <c r="BZ36" s="174">
        <f>SUMIFS(AN$2:AN$373,C$2:C$373,C36)</f>
        <v>0</v>
      </c>
      <c r="CA36" s="162">
        <f>SUMIFS(AQ$2:AQ$373,C$2:C$373,C36)</f>
        <v>0</v>
      </c>
      <c r="CB36" s="162">
        <f>SUMIFS(AT$2:AT$373,C$2:C$373,C36)</f>
        <v>0</v>
      </c>
      <c r="CC36" s="162">
        <f>SUMIFS(AW$2:AW$373,C$2:C$373,C36)</f>
        <v>0</v>
      </c>
      <c r="CD36" s="162">
        <f>SUMIFS(AZ$2:AZ$373,C$2:C$373,C36)</f>
        <v>0</v>
      </c>
      <c r="CE36" s="162">
        <f>SUMIFS(BC$2:BC$373,C$2:C$373,C36)</f>
        <v>0</v>
      </c>
      <c r="CF36" s="162">
        <f>SUMIFS(BF$2:BF$373,C$2:C$373,C36)</f>
        <v>0</v>
      </c>
      <c r="CG36" s="162">
        <f>SUMIFS(BI$2:BI$373,C$2:C$373,C36)</f>
        <v>0</v>
      </c>
      <c r="CH36" s="162">
        <f>SUMIFS(BL$2:BL$373,C$2:C$373,C36)</f>
        <v>0</v>
      </c>
      <c r="CI36" s="163">
        <f>SUMIFS(BO$2:BO$373,C$2:C$373,C36)</f>
        <v>0</v>
      </c>
      <c r="CJ36" s="94" t="str">
        <f t="shared" ref="CJ36" si="544">_xlfn.XLOOKUP(LARGE(BP36:BY36,1),BP36:BY36,BP$374:BY$374)</f>
        <v>Körperhygiene</v>
      </c>
      <c r="CK36" s="92" t="str">
        <f t="shared" ref="CK36" si="545">_xlfn.XLOOKUP(LARGE(BP36:BY36,2),BP36:BY36,BP$374:BY$374)</f>
        <v>Körperhygiene</v>
      </c>
      <c r="CL36" s="92" t="str">
        <f t="shared" ref="CL36" si="546">_xlfn.XLOOKUP(LARGE(BP36:BY36,3),BP36:BY36,BP$374:BY$374)</f>
        <v>Körperhygiene</v>
      </c>
      <c r="CM36" s="92" t="str">
        <f t="shared" ref="CM36" si="547">_xlfn.XLOOKUP(LARGE(BP36:BY36,4),BP36:BY36,BP$374:BY$374)</f>
        <v>Körperhygiene</v>
      </c>
      <c r="CN36" s="92" t="str">
        <f t="shared" ref="CN36" si="548">_xlfn.XLOOKUP(LARGE(BP36:BY36,5),BP36:BY36,BP$374:BY$374)</f>
        <v>Körperhygiene</v>
      </c>
      <c r="CO36" s="93" t="str">
        <f t="shared" ref="CO36" si="549">_xlfn.XLOOKUP(LARGE(BP36:BY36,6),BP36:BY36,BP$374:BY$374)</f>
        <v>Körperhygiene</v>
      </c>
      <c r="CP36" s="91" t="str">
        <f t="shared" ref="CP36" si="550">_xlfn.XLOOKUP(LARGE(BZ36:CI36,1),BZ36:CI36,BZ$374:CI$374)</f>
        <v>Körperhygiene</v>
      </c>
      <c r="CQ36" s="92" t="str">
        <f t="shared" ref="CQ36" si="551">_xlfn.XLOOKUP(LARGE(BZ36:CI36,2),BZ36:CI36,BZ$374:CI$374)</f>
        <v>Körperhygiene</v>
      </c>
      <c r="CR36" s="92" t="str">
        <f t="shared" ref="CR36" si="552">_xlfn.XLOOKUP(LARGE(BZ36:CI36,3),BZ36:CI36,BZ$374:CI$374)</f>
        <v>Körperhygiene</v>
      </c>
      <c r="CS36" s="92" t="str">
        <f t="shared" ref="CS36" si="553">_xlfn.XLOOKUP(LARGE(BZ36:CI36,4),BZ36:CI36,BZ$374:CI$374)</f>
        <v>Körperhygiene</v>
      </c>
      <c r="CT36" s="92" t="str">
        <f t="shared" ref="CT36" si="554">_xlfn.XLOOKUP(LARGE(BZ36:CI36,5),BZ36:CI36,BZ$374:CI$374)</f>
        <v>Körperhygiene</v>
      </c>
      <c r="CU36" s="93" t="str">
        <f t="shared" ref="CU36" si="555">_xlfn.XLOOKUP(LARGE(BZ36:CI36,6),BZ36:CI36,BZ$374:CI$374)</f>
        <v>Körperhygiene</v>
      </c>
      <c r="CV36" s="90"/>
      <c r="CW36" s="90"/>
      <c r="CX36" s="90"/>
      <c r="CY36" s="90"/>
      <c r="CZ36" s="90"/>
      <c r="DA36" s="90"/>
    </row>
    <row r="37" spans="1:105" ht="12.95" customHeight="1" thickBot="1">
      <c r="A37" s="142"/>
      <c r="B37" s="143"/>
      <c r="C37" s="133"/>
      <c r="D37" s="135"/>
      <c r="E37" s="30"/>
      <c r="F37" s="31"/>
      <c r="G37" s="32"/>
      <c r="H37" s="146"/>
      <c r="I37" s="143"/>
      <c r="J37" s="135"/>
      <c r="K37" s="30"/>
      <c r="L37" s="31"/>
      <c r="M37" s="32"/>
      <c r="N37" s="141"/>
      <c r="O37" s="111"/>
      <c r="P37" s="97"/>
      <c r="Q37" s="148"/>
      <c r="R37" s="105"/>
      <c r="S37" s="97"/>
      <c r="T37" s="159"/>
      <c r="U37" s="105"/>
      <c r="V37" s="100"/>
      <c r="W37" s="216"/>
      <c r="X37" s="92"/>
      <c r="Y37" s="81"/>
      <c r="Z37" s="83"/>
      <c r="AA37" s="95"/>
      <c r="AB37" s="107"/>
      <c r="AC37" s="160"/>
      <c r="AE37" s="92"/>
      <c r="AG37" s="92"/>
      <c r="AH37" s="92"/>
      <c r="AI37" s="156"/>
      <c r="AJ37" s="156"/>
      <c r="AK37" s="156"/>
      <c r="AL37" s="92"/>
      <c r="AM37" s="156"/>
      <c r="AN37" s="156"/>
      <c r="AO37" s="165"/>
      <c r="AP37" s="93"/>
      <c r="AQ37" s="165"/>
      <c r="AR37" s="93"/>
      <c r="AS37" s="165"/>
      <c r="AT37" s="93"/>
      <c r="AU37" s="165"/>
      <c r="AV37" s="93"/>
      <c r="AW37" s="165"/>
      <c r="AX37" s="93"/>
      <c r="AY37" s="165"/>
      <c r="AZ37" s="93"/>
      <c r="BA37" s="165"/>
      <c r="BB37" s="93"/>
      <c r="BC37" s="165"/>
      <c r="BD37" s="93"/>
      <c r="BE37" s="165"/>
      <c r="BF37" s="93"/>
      <c r="BG37" s="165"/>
      <c r="BH37" s="93"/>
      <c r="BI37" s="165"/>
      <c r="BJ37" s="93"/>
      <c r="BK37" s="165"/>
      <c r="BL37" s="93"/>
      <c r="BM37" s="156"/>
      <c r="BN37" s="156"/>
      <c r="BO37" s="171"/>
      <c r="BP37" s="174"/>
      <c r="BQ37" s="162"/>
      <c r="BR37" s="162"/>
      <c r="BS37" s="162"/>
      <c r="BT37" s="162"/>
      <c r="BU37" s="162"/>
      <c r="BV37" s="162"/>
      <c r="BW37" s="162"/>
      <c r="BX37" s="162"/>
      <c r="BY37" s="163"/>
      <c r="BZ37" s="174"/>
      <c r="CA37" s="162"/>
      <c r="CB37" s="162"/>
      <c r="CC37" s="162"/>
      <c r="CD37" s="162"/>
      <c r="CE37" s="162"/>
      <c r="CF37" s="162"/>
      <c r="CG37" s="162"/>
      <c r="CH37" s="162"/>
      <c r="CI37" s="163"/>
      <c r="CJ37" s="94"/>
      <c r="CK37" s="92"/>
      <c r="CL37" s="92"/>
      <c r="CM37" s="92"/>
      <c r="CN37" s="92"/>
      <c r="CO37" s="93"/>
      <c r="CP37" s="91"/>
      <c r="CQ37" s="92"/>
      <c r="CR37" s="92"/>
      <c r="CS37" s="92"/>
      <c r="CT37" s="92"/>
      <c r="CU37" s="93"/>
      <c r="CV37" s="90"/>
      <c r="CW37" s="90"/>
      <c r="CX37" s="90"/>
      <c r="CY37" s="90"/>
      <c r="CZ37" s="90"/>
      <c r="DA37" s="90"/>
    </row>
    <row r="38" spans="1:105" ht="12.95" customHeight="1" thickTop="1" thickBot="1">
      <c r="A38" s="121">
        <f t="shared" ref="A38" si="556">A26+1</f>
        <v>46177</v>
      </c>
      <c r="B38" s="124" t="s">
        <v>18</v>
      </c>
      <c r="C38" s="138" t="s">
        <v>128</v>
      </c>
      <c r="D38" s="136"/>
      <c r="E38" s="33"/>
      <c r="F38" s="34"/>
      <c r="G38" s="35"/>
      <c r="H38" s="144"/>
      <c r="I38" s="124" t="s">
        <v>19</v>
      </c>
      <c r="J38" s="136"/>
      <c r="K38" s="33"/>
      <c r="L38" s="34"/>
      <c r="M38" s="35"/>
      <c r="N38" s="139"/>
      <c r="O38" s="108">
        <f t="shared" ref="O38" si="557">IF(AND(D38="HF",OR(ISNUMBER(J38),J38="")),0+J38,IF(AND(J38="HF",OR(ISNUMBER(D38),D38="")),0+D38,IF(AND(ISNUMBER(D38),ISNUMBER(J38)),D38+J38,IF(AND(D38="HF",J38="HF"),0,D38+J38))))</f>
        <v>0</v>
      </c>
      <c r="P38" s="98">
        <f t="shared" ref="P38" si="558">AF$2*20-AI38</f>
        <v>20</v>
      </c>
      <c r="Q38" s="131">
        <f>WEEKNUM(A38,21)</f>
        <v>23</v>
      </c>
      <c r="R38" s="106">
        <f>SUMIFS(O$2:O$373,C$2:C$373,C38,AB$2:AB$373,AB38)</f>
        <v>9</v>
      </c>
      <c r="S38" s="98">
        <f>AE$38*20-AJ38</f>
        <v>140</v>
      </c>
      <c r="T38" s="157">
        <f>A38</f>
        <v>46177</v>
      </c>
      <c r="U38" s="106">
        <f t="shared" ref="U38" si="559">AC$2</f>
        <v>9</v>
      </c>
      <c r="V38" s="101">
        <f t="shared" ref="V38" si="560">AD$2*20-AK38</f>
        <v>600</v>
      </c>
      <c r="W38" s="216"/>
      <c r="X38" s="92">
        <f t="shared" ref="X38" si="561">IF(Q38&lt;&gt;"",1,0)</f>
        <v>1</v>
      </c>
      <c r="Y38" s="81"/>
      <c r="Z38" s="83"/>
      <c r="AA38" s="95">
        <f>A$38</f>
        <v>46177</v>
      </c>
      <c r="AB38" s="107">
        <f t="shared" si="136"/>
        <v>23</v>
      </c>
      <c r="AC38" s="160"/>
      <c r="AE38" s="92">
        <f t="shared" ref="AE38" si="562">SUMIFS(X$2:X$373,C$2:C$373,C38,AB$2:AB$373,AB38)</f>
        <v>7</v>
      </c>
      <c r="AG38" s="92">
        <f t="shared" ref="AG38" si="563">IF(D38="HF",1,0)</f>
        <v>0</v>
      </c>
      <c r="AH38" s="92">
        <f t="shared" ref="AH38" si="564">IF(J38="HF",1,0)</f>
        <v>0</v>
      </c>
      <c r="AI38" s="169">
        <f t="shared" ref="AI38" si="565">AG38+AH38</f>
        <v>0</v>
      </c>
      <c r="AJ38" s="169">
        <f t="shared" ref="AJ38" si="566">SUMIFS(AI$2:AI$373,C$2:C$373,C38,AB$2:AB$373,AB38)</f>
        <v>0</v>
      </c>
      <c r="AK38" s="169">
        <f t="shared" ref="AK38" si="567">SUMIFS(AI$2:AI$373,C$2:C$373,C38)</f>
        <v>0</v>
      </c>
      <c r="AL38" s="92">
        <f t="shared" ref="AL38" si="568">COUNTIF(E38:G39,"Körperhygiene")</f>
        <v>0</v>
      </c>
      <c r="AM38" s="169">
        <f t="shared" ref="AM38" si="569">COUNTIF(K38:M39,"Körperhygiene")</f>
        <v>0</v>
      </c>
      <c r="AN38" s="169">
        <f t="shared" ref="AN38" si="570">AL38+AM38</f>
        <v>0</v>
      </c>
      <c r="AO38" s="164">
        <f>COUNTIF(E38:G39,"Zimmersauberkeit")</f>
        <v>0</v>
      </c>
      <c r="AP38" s="93">
        <f>COUNTIF(K38:M39,"Zimmersauberkeit")</f>
        <v>0</v>
      </c>
      <c r="AQ38" s="164">
        <f t="shared" ref="AQ38" si="571">AO38+AP38</f>
        <v>0</v>
      </c>
      <c r="AR38" s="93">
        <f>COUNTIF(E38:G39,"Zimmerputz")</f>
        <v>0</v>
      </c>
      <c r="AS38" s="164">
        <f>COUNTIF(K38:M39,"Zimmerputz")</f>
        <v>0</v>
      </c>
      <c r="AT38" s="93">
        <f t="shared" ref="AT38" si="572">AR38+AS38</f>
        <v>0</v>
      </c>
      <c r="AU38" s="164">
        <f>COUNTIF(E38:G39,"Medienverhalten")</f>
        <v>0</v>
      </c>
      <c r="AV38" s="93">
        <f>COUNTIF(K38:M39,"Medienverhalten")</f>
        <v>0</v>
      </c>
      <c r="AW38" s="164">
        <f t="shared" ref="AW38" si="573">AU38+AV38</f>
        <v>0</v>
      </c>
      <c r="AX38" s="93">
        <f>COUNTIF(E38:G39,"Pünktlichkeit")</f>
        <v>0</v>
      </c>
      <c r="AY38" s="164">
        <f>COUNTIF(K38:M39,"Pünktlichkeit")</f>
        <v>0</v>
      </c>
      <c r="AZ38" s="93">
        <f t="shared" ref="AZ38" si="574">AX38+AY38</f>
        <v>0</v>
      </c>
      <c r="BA38" s="164">
        <f>COUNTIF(E38:G39,"Küchendienst")</f>
        <v>0</v>
      </c>
      <c r="BB38" s="93">
        <f>COUNTIF(K38:M39,"Küchendienst")</f>
        <v>0</v>
      </c>
      <c r="BC38" s="164">
        <f t="shared" ref="BC38" si="575">BA38+BB38</f>
        <v>0</v>
      </c>
      <c r="BD38" s="93">
        <f>COUNTIF(E38:G39,"Wäsche")</f>
        <v>0</v>
      </c>
      <c r="BE38" s="164">
        <f>COUNTIF(K38:M39,"Wäsche")</f>
        <v>0</v>
      </c>
      <c r="BF38" s="93">
        <f t="shared" ref="BF38" si="576">BD38+BE38</f>
        <v>0</v>
      </c>
      <c r="BG38" s="164">
        <f>COUNTIF(E38:G39,"Sozialverhalten")</f>
        <v>0</v>
      </c>
      <c r="BH38" s="93">
        <f>COUNTIF(K38:M39,"Sozialverhalten")</f>
        <v>0</v>
      </c>
      <c r="BI38" s="164">
        <f t="shared" ref="BI38" si="577">BG38+BH38</f>
        <v>0</v>
      </c>
      <c r="BJ38" s="93">
        <f>COUNTIF(E38:G39,"Essverhalten")</f>
        <v>0</v>
      </c>
      <c r="BK38" s="164">
        <f>COUNTIF(K38:M39,"Essverhalten")</f>
        <v>0</v>
      </c>
      <c r="BL38" s="93">
        <f t="shared" ref="BL38" si="578">BJ38+BK38</f>
        <v>0</v>
      </c>
      <c r="BM38" s="169">
        <f>COUNTIF(E38:G39,"Nachtruhe")</f>
        <v>0</v>
      </c>
      <c r="BN38" s="169">
        <f>COUNTIF(K38:M39,"Nachtruhe")</f>
        <v>0</v>
      </c>
      <c r="BO38" s="170">
        <f t="shared" ref="BO38" si="579">BM38+BN38</f>
        <v>0</v>
      </c>
      <c r="BP38" s="174">
        <f>SUMIFS(AN$2:AN$373,C$2:C$373,C38,AB$2:AB$373,AB38)</f>
        <v>1</v>
      </c>
      <c r="BQ38" s="162">
        <f>SUMIFS(AQ$2:AQ$373,C$2:C$373,C38,AB$2:AB$373,AB38)</f>
        <v>0</v>
      </c>
      <c r="BR38" s="162">
        <f>SUMIFS(AT$2:AT$373,C$2:C$373,C38,AB$2:AB$373,AB38)</f>
        <v>0</v>
      </c>
      <c r="BS38" s="162">
        <f>SUMIFS(AW$2:AW$373,C$2:C$373,C38,AB$2:AB$373,AB38)</f>
        <v>0</v>
      </c>
      <c r="BT38" s="162">
        <f>SUMIFS(AZ$2:AZ$373,C$2:C$373,C38,AB$2:AB$373,AB38)</f>
        <v>1</v>
      </c>
      <c r="BU38" s="162">
        <f>SUMIFS(BC$2:BC$373,C$2:C$373,C38,AB$2:AB$373,AB38)</f>
        <v>5</v>
      </c>
      <c r="BV38" s="162">
        <f>SUMIFS(BF$2:BF$373,C$2:C$373,C38,AB$2:AB$373,AB38)</f>
        <v>2</v>
      </c>
      <c r="BW38" s="162">
        <f>SUMIFS(BI$2:BI$373,C$2:C$373,C38,AB$2:AB$373,AB38)</f>
        <v>1</v>
      </c>
      <c r="BX38" s="162">
        <f>SUMIFS(BL$2:BL$373,C$2:C$373,C38,AB$2:AB$373,AB38)</f>
        <v>1</v>
      </c>
      <c r="BY38" s="163">
        <f>SUMIFS(BO$2:BO$373,C$2:C$373,C38,AB$2:AB$373,AB38)</f>
        <v>1</v>
      </c>
      <c r="BZ38" s="174">
        <f>SUMIFS(AN$2:AN$373,C$2:C$373,C38)</f>
        <v>1</v>
      </c>
      <c r="CA38" s="162">
        <f>SUMIFS(AQ$2:AQ$373,C$2:C$373,C38)</f>
        <v>0</v>
      </c>
      <c r="CB38" s="162">
        <f>SUMIFS(AT$2:AT$373,C$2:C$373,C38)</f>
        <v>0</v>
      </c>
      <c r="CC38" s="162">
        <f>SUMIFS(AW$2:AW$373,C$2:C$373,C38)</f>
        <v>0</v>
      </c>
      <c r="CD38" s="162">
        <f>SUMIFS(AZ$2:AZ$373,C$2:C$373,C38)</f>
        <v>1</v>
      </c>
      <c r="CE38" s="162">
        <f>SUMIFS(BC$2:BC$373,C$2:C$373,C38)</f>
        <v>5</v>
      </c>
      <c r="CF38" s="162">
        <f>SUMIFS(BF$2:BF$373,C$2:C$373,C38)</f>
        <v>2</v>
      </c>
      <c r="CG38" s="162">
        <f>SUMIFS(BI$2:BI$373,C$2:C$373,C38)</f>
        <v>1</v>
      </c>
      <c r="CH38" s="162">
        <f>SUMIFS(BL$2:BL$373,C$2:C$373,C38)</f>
        <v>1</v>
      </c>
      <c r="CI38" s="163">
        <f>SUMIFS(BO$2:BO$373,C$2:C$373,C38)</f>
        <v>1</v>
      </c>
      <c r="CJ38" s="94" t="str">
        <f t="shared" ref="CJ38" si="580">_xlfn.XLOOKUP(LARGE(BP38:BY38,1),BP38:BY38,BP$374:BY$374)</f>
        <v>Küchendienst</v>
      </c>
      <c r="CK38" s="92" t="str">
        <f t="shared" ref="CK38" si="581">_xlfn.XLOOKUP(LARGE(BP38:BY38,2),BP38:BY38,BP$374:BY$374)</f>
        <v>Wäsche</v>
      </c>
      <c r="CL38" s="92" t="str">
        <f t="shared" ref="CL38" si="582">_xlfn.XLOOKUP(LARGE(BP38:BY38,3),BP38:BY38,BP$374:BY$374)</f>
        <v>Körperhygiene</v>
      </c>
      <c r="CM38" s="92" t="str">
        <f t="shared" ref="CM38" si="583">_xlfn.XLOOKUP(LARGE(BP38:BY38,4),BP38:BY38,BP$374:BY$374)</f>
        <v>Körperhygiene</v>
      </c>
      <c r="CN38" s="92" t="str">
        <f t="shared" ref="CN38" si="584">_xlfn.XLOOKUP(LARGE(BP38:BY38,5),BP38:BY38,BP$374:BY$374)</f>
        <v>Körperhygiene</v>
      </c>
      <c r="CO38" s="93" t="str">
        <f t="shared" ref="CO38" si="585">_xlfn.XLOOKUP(LARGE(BP38:BY38,6),BP38:BY38,BP$374:BY$374)</f>
        <v>Körperhygiene</v>
      </c>
      <c r="CP38" s="91" t="str">
        <f t="shared" ref="CP38" si="586">_xlfn.XLOOKUP(LARGE(BZ38:CI38,1),BZ38:CI38,BZ$374:CI$374)</f>
        <v>Küchendienst</v>
      </c>
      <c r="CQ38" s="92" t="str">
        <f t="shared" ref="CQ38" si="587">_xlfn.XLOOKUP(LARGE(BZ38:CI38,2),BZ38:CI38,BZ$374:CI$374)</f>
        <v>Wäsche</v>
      </c>
      <c r="CR38" s="92" t="str">
        <f t="shared" ref="CR38" si="588">_xlfn.XLOOKUP(LARGE(BZ38:CI38,3),BZ38:CI38,BZ$374:CI$374)</f>
        <v>Körperhygiene</v>
      </c>
      <c r="CS38" s="92" t="str">
        <f t="shared" ref="CS38" si="589">_xlfn.XLOOKUP(LARGE(BZ38:CI38,4),BZ38:CI38,BZ$374:CI$374)</f>
        <v>Körperhygiene</v>
      </c>
      <c r="CT38" s="92" t="str">
        <f t="shared" ref="CT38" si="590">_xlfn.XLOOKUP(LARGE(BZ38:CI38,5),BZ38:CI38,BZ$374:CI$374)</f>
        <v>Körperhygiene</v>
      </c>
      <c r="CU38" s="93" t="str">
        <f t="shared" ref="CU38" si="591">_xlfn.XLOOKUP(LARGE(BZ38:CI38,6),BZ38:CI38,BZ$374:CI$374)</f>
        <v>Körperhygiene</v>
      </c>
      <c r="CV38" s="90"/>
      <c r="CW38" s="90"/>
      <c r="CX38" s="90"/>
      <c r="CY38" s="90"/>
      <c r="CZ38" s="90"/>
      <c r="DA38" s="90"/>
    </row>
    <row r="39" spans="1:105" ht="12.95" customHeight="1" thickTop="1" thickBot="1">
      <c r="A39" s="122"/>
      <c r="B39" s="125"/>
      <c r="C39" s="116"/>
      <c r="D39" s="137"/>
      <c r="E39" s="27"/>
      <c r="F39" s="28"/>
      <c r="G39" s="29"/>
      <c r="H39" s="145"/>
      <c r="I39" s="125"/>
      <c r="J39" s="137"/>
      <c r="K39" s="27"/>
      <c r="L39" s="28"/>
      <c r="M39" s="29"/>
      <c r="N39" s="140"/>
      <c r="O39" s="109"/>
      <c r="P39" s="92"/>
      <c r="Q39" s="131"/>
      <c r="R39" s="103"/>
      <c r="S39" s="92"/>
      <c r="T39" s="158"/>
      <c r="U39" s="103"/>
      <c r="V39" s="99"/>
      <c r="W39" s="216"/>
      <c r="X39" s="92"/>
      <c r="Y39" s="81"/>
      <c r="Z39" s="83"/>
      <c r="AA39" s="95"/>
      <c r="AB39" s="107"/>
      <c r="AC39" s="160"/>
      <c r="AE39" s="92"/>
      <c r="AG39" s="92"/>
      <c r="AH39" s="92"/>
      <c r="AI39" s="156"/>
      <c r="AJ39" s="156"/>
      <c r="AK39" s="156"/>
      <c r="AL39" s="92"/>
      <c r="AM39" s="156"/>
      <c r="AN39" s="156"/>
      <c r="AO39" s="165"/>
      <c r="AP39" s="93"/>
      <c r="AQ39" s="165"/>
      <c r="AR39" s="93"/>
      <c r="AS39" s="165"/>
      <c r="AT39" s="93"/>
      <c r="AU39" s="165"/>
      <c r="AV39" s="93"/>
      <c r="AW39" s="165"/>
      <c r="AX39" s="93"/>
      <c r="AY39" s="165"/>
      <c r="AZ39" s="93"/>
      <c r="BA39" s="165"/>
      <c r="BB39" s="93"/>
      <c r="BC39" s="165"/>
      <c r="BD39" s="93"/>
      <c r="BE39" s="165"/>
      <c r="BF39" s="93"/>
      <c r="BG39" s="165"/>
      <c r="BH39" s="93"/>
      <c r="BI39" s="165"/>
      <c r="BJ39" s="93"/>
      <c r="BK39" s="165"/>
      <c r="BL39" s="93"/>
      <c r="BM39" s="156"/>
      <c r="BN39" s="156"/>
      <c r="BO39" s="171"/>
      <c r="BP39" s="174"/>
      <c r="BQ39" s="162"/>
      <c r="BR39" s="162"/>
      <c r="BS39" s="162"/>
      <c r="BT39" s="162"/>
      <c r="BU39" s="162"/>
      <c r="BV39" s="162"/>
      <c r="BW39" s="162"/>
      <c r="BX39" s="162"/>
      <c r="BY39" s="163"/>
      <c r="BZ39" s="174"/>
      <c r="CA39" s="162"/>
      <c r="CB39" s="162"/>
      <c r="CC39" s="162"/>
      <c r="CD39" s="162"/>
      <c r="CE39" s="162"/>
      <c r="CF39" s="162"/>
      <c r="CG39" s="162"/>
      <c r="CH39" s="162"/>
      <c r="CI39" s="163"/>
      <c r="CJ39" s="94"/>
      <c r="CK39" s="92"/>
      <c r="CL39" s="92"/>
      <c r="CM39" s="92"/>
      <c r="CN39" s="92"/>
      <c r="CO39" s="93"/>
      <c r="CP39" s="91"/>
      <c r="CQ39" s="92"/>
      <c r="CR39" s="92"/>
      <c r="CS39" s="92"/>
      <c r="CT39" s="92"/>
      <c r="CU39" s="93"/>
      <c r="CV39" s="90"/>
      <c r="CW39" s="90"/>
      <c r="CX39" s="90"/>
      <c r="CY39" s="90"/>
      <c r="CZ39" s="90"/>
      <c r="DA39" s="90"/>
    </row>
    <row r="40" spans="1:105" ht="12.95" customHeight="1" thickTop="1" thickBot="1">
      <c r="A40" s="122"/>
      <c r="B40" s="125"/>
      <c r="C40" s="117" t="s">
        <v>129</v>
      </c>
      <c r="D40" s="134"/>
      <c r="E40" s="24"/>
      <c r="F40" s="25"/>
      <c r="G40" s="26"/>
      <c r="H40" s="145"/>
      <c r="I40" s="125"/>
      <c r="J40" s="134"/>
      <c r="K40" s="24"/>
      <c r="L40" s="25"/>
      <c r="M40" s="26"/>
      <c r="N40" s="140"/>
      <c r="O40" s="109">
        <f t="shared" si="200"/>
        <v>0</v>
      </c>
      <c r="P40" s="92">
        <f t="shared" si="201"/>
        <v>20</v>
      </c>
      <c r="Q40" s="131"/>
      <c r="R40" s="103">
        <f>SUMIFS(O$2:O$373,C$2:C$373,C40,AB$2:AB$373,AB40)</f>
        <v>11</v>
      </c>
      <c r="S40" s="92">
        <f t="shared" ref="S40" si="592">AE$38*20-AJ40</f>
        <v>138</v>
      </c>
      <c r="T40" s="158"/>
      <c r="U40" s="103">
        <f t="shared" ref="U40" si="593">AC$4</f>
        <v>11</v>
      </c>
      <c r="V40" s="99">
        <f t="shared" si="203"/>
        <v>598</v>
      </c>
      <c r="W40" s="216"/>
      <c r="X40" s="92"/>
      <c r="Y40" s="81"/>
      <c r="Z40" s="83"/>
      <c r="AA40" s="95">
        <f>A$38</f>
        <v>46177</v>
      </c>
      <c r="AB40" s="107">
        <f t="shared" si="136"/>
        <v>23</v>
      </c>
      <c r="AC40" s="160"/>
      <c r="AE40" s="92"/>
      <c r="AG40" s="92">
        <f t="shared" ref="AG40" si="594">IF(D40="HF",1,0)</f>
        <v>0</v>
      </c>
      <c r="AH40" s="92">
        <f t="shared" ref="AH40" si="595">IF(J40="HF",1,0)</f>
        <v>0</v>
      </c>
      <c r="AI40" s="169">
        <f t="shared" ref="AI40" si="596">AG40+AH40</f>
        <v>0</v>
      </c>
      <c r="AJ40" s="169">
        <f t="shared" ref="AJ40" si="597">SUMIFS(AI$2:AI$373,C$2:C$373,C40,AB$2:AB$373,AB40)</f>
        <v>2</v>
      </c>
      <c r="AK40" s="169">
        <f t="shared" ref="AK40" si="598">SUMIFS(AI$2:AI$373,C$2:C$373,C40)</f>
        <v>2</v>
      </c>
      <c r="AL40" s="92">
        <f t="shared" ref="AL40" si="599">COUNTIF(E40:G41,"Körperhygiene")</f>
        <v>0</v>
      </c>
      <c r="AM40" s="169">
        <f t="shared" ref="AM40" si="600">COUNTIF(K40:M41,"Körperhygiene")</f>
        <v>0</v>
      </c>
      <c r="AN40" s="169">
        <f t="shared" ref="AN40" si="601">AL40+AM40</f>
        <v>0</v>
      </c>
      <c r="AO40" s="164">
        <f>COUNTIF(E40:G41,"Zimmersauberkeit")</f>
        <v>0</v>
      </c>
      <c r="AP40" s="93">
        <f>COUNTIF(K40:M41,"Zimmersauberkeit")</f>
        <v>0</v>
      </c>
      <c r="AQ40" s="164">
        <f t="shared" ref="AQ40" si="602">AO40+AP40</f>
        <v>0</v>
      </c>
      <c r="AR40" s="93">
        <f>COUNTIF(E40:G41,"Zimmerputz")</f>
        <v>0</v>
      </c>
      <c r="AS40" s="164">
        <f>COUNTIF(K40:M41,"Zimmerputz")</f>
        <v>0</v>
      </c>
      <c r="AT40" s="93">
        <f t="shared" ref="AT40" si="603">AR40+AS40</f>
        <v>0</v>
      </c>
      <c r="AU40" s="164">
        <f>COUNTIF(E40:G41,"Medienverhalten")</f>
        <v>0</v>
      </c>
      <c r="AV40" s="93">
        <f>COUNTIF(K40:M41,"Medienverhalten")</f>
        <v>0</v>
      </c>
      <c r="AW40" s="164">
        <f t="shared" ref="AW40" si="604">AU40+AV40</f>
        <v>0</v>
      </c>
      <c r="AX40" s="93">
        <f>COUNTIF(E40:G41,"Pünktlichkeit")</f>
        <v>0</v>
      </c>
      <c r="AY40" s="164">
        <f>COUNTIF(K40:M41,"Pünktlichkeit")</f>
        <v>0</v>
      </c>
      <c r="AZ40" s="93">
        <f t="shared" ref="AZ40" si="605">AX40+AY40</f>
        <v>0</v>
      </c>
      <c r="BA40" s="164">
        <f>COUNTIF(E40:G41,"Küchendienst")</f>
        <v>0</v>
      </c>
      <c r="BB40" s="93">
        <f>COUNTIF(K40:M41,"Küchendienst")</f>
        <v>0</v>
      </c>
      <c r="BC40" s="164">
        <f t="shared" ref="BC40" si="606">BA40+BB40</f>
        <v>0</v>
      </c>
      <c r="BD40" s="93">
        <f>COUNTIF(E40:G41,"Wäsche")</f>
        <v>0</v>
      </c>
      <c r="BE40" s="164">
        <f>COUNTIF(K40:M41,"Wäsche")</f>
        <v>0</v>
      </c>
      <c r="BF40" s="93">
        <f t="shared" ref="BF40" si="607">BD40+BE40</f>
        <v>0</v>
      </c>
      <c r="BG40" s="164">
        <f>COUNTIF(E40:G41,"Sozialverhalten")</f>
        <v>0</v>
      </c>
      <c r="BH40" s="93">
        <f>COUNTIF(K40:M41,"Sozialverhalten")</f>
        <v>0</v>
      </c>
      <c r="BI40" s="164">
        <f t="shared" ref="BI40" si="608">BG40+BH40</f>
        <v>0</v>
      </c>
      <c r="BJ40" s="93">
        <f>COUNTIF(E40:G41,"Essverhalten")</f>
        <v>0</v>
      </c>
      <c r="BK40" s="164">
        <f>COUNTIF(K40:M41,"Essverhalten")</f>
        <v>0</v>
      </c>
      <c r="BL40" s="93">
        <f t="shared" ref="BL40" si="609">BJ40+BK40</f>
        <v>0</v>
      </c>
      <c r="BM40" s="169">
        <f>COUNTIF(E40:G41,"Nachtruhe")</f>
        <v>0</v>
      </c>
      <c r="BN40" s="169">
        <f>COUNTIF(K40:M41,"Nachtruhe")</f>
        <v>0</v>
      </c>
      <c r="BO40" s="170">
        <f t="shared" ref="BO40" si="610">BM40+BN40</f>
        <v>0</v>
      </c>
      <c r="BP40" s="174">
        <f>SUMIFS(AN$2:AN$373,C$2:C$373,C40,AB$2:AB$373,AB40)</f>
        <v>0</v>
      </c>
      <c r="BQ40" s="162">
        <f>SUMIFS(AQ$2:AQ$373,C$2:C$373,C40,AB$2:AB$373,AB40)</f>
        <v>0</v>
      </c>
      <c r="BR40" s="162">
        <f>SUMIFS(AT$2:AT$373,C$2:C$373,C40,AB$2:AB$373,AB40)</f>
        <v>0</v>
      </c>
      <c r="BS40" s="162">
        <f>SUMIFS(AW$2:AW$373,C$2:C$373,C40,AB$2:AB$373,AB40)</f>
        <v>1</v>
      </c>
      <c r="BT40" s="162">
        <f>SUMIFS(AZ$2:AZ$373,C$2:C$373,C40,AB$2:AB$373,AB40)</f>
        <v>2</v>
      </c>
      <c r="BU40" s="162">
        <f>SUMIFS(BC$2:BC$373,C$2:C$373,C40,AB$2:AB$373,AB40)</f>
        <v>0</v>
      </c>
      <c r="BV40" s="162">
        <f>SUMIFS(BF$2:BF$373,C$2:C$373,C40,AB$2:AB$373,AB40)</f>
        <v>1</v>
      </c>
      <c r="BW40" s="162">
        <f>SUMIFS(BI$2:BI$373,C$2:C$373,C40,AB$2:AB$373,AB40)</f>
        <v>0</v>
      </c>
      <c r="BX40" s="162">
        <f>SUMIFS(BL$2:BL$373,C$2:C$373,C40,AB$2:AB$373,AB40)</f>
        <v>0</v>
      </c>
      <c r="BY40" s="163">
        <f>SUMIFS(BO$2:BO$373,C$2:C$373,C40,AB$2:AB$373,AB40)</f>
        <v>0</v>
      </c>
      <c r="BZ40" s="174">
        <f>SUMIFS(AN$2:AN$373,C$2:C$373,C40)</f>
        <v>0</v>
      </c>
      <c r="CA40" s="162">
        <f>SUMIFS(AQ$2:AQ$373,C$2:C$373,C40)</f>
        <v>0</v>
      </c>
      <c r="CB40" s="162">
        <f>SUMIFS(AT$2:AT$373,C$2:C$373,C40)</f>
        <v>0</v>
      </c>
      <c r="CC40" s="162">
        <f>SUMIFS(AW$2:AW$373,C$2:C$373,C40)</f>
        <v>1</v>
      </c>
      <c r="CD40" s="162">
        <f>SUMIFS(AZ$2:AZ$373,C$2:C$373,C40)</f>
        <v>2</v>
      </c>
      <c r="CE40" s="162">
        <f>SUMIFS(BC$2:BC$373,C$2:C$373,C40)</f>
        <v>0</v>
      </c>
      <c r="CF40" s="162">
        <f>SUMIFS(BF$2:BF$373,C$2:C$373,C40)</f>
        <v>1</v>
      </c>
      <c r="CG40" s="162">
        <f>SUMIFS(BI$2:BI$373,C$2:C$373,C40)</f>
        <v>0</v>
      </c>
      <c r="CH40" s="162">
        <f>SUMIFS(BL$2:BL$373,C$2:C$373,C40)</f>
        <v>0</v>
      </c>
      <c r="CI40" s="163">
        <f>SUMIFS(BO$2:BO$373,C$2:C$373,C40)</f>
        <v>0</v>
      </c>
      <c r="CJ40" s="94" t="str">
        <f t="shared" ref="CJ40" si="611">_xlfn.XLOOKUP(LARGE(BP40:BY40,1),BP40:BY40,BP$374:BY$374)</f>
        <v>Pünktlichkeit</v>
      </c>
      <c r="CK40" s="92" t="str">
        <f t="shared" ref="CK40" si="612">_xlfn.XLOOKUP(LARGE(BP40:BY40,2),BP40:BY40,BP$374:BY$374)</f>
        <v>Medienverhalten</v>
      </c>
      <c r="CL40" s="92" t="str">
        <f t="shared" ref="CL40" si="613">_xlfn.XLOOKUP(LARGE(BP40:BY40,3),BP40:BY40,BP$374:BY$374)</f>
        <v>Medienverhalten</v>
      </c>
      <c r="CM40" s="92" t="str">
        <f t="shared" ref="CM40" si="614">_xlfn.XLOOKUP(LARGE(BP40:BY40,4),BP40:BY40,BP$374:BY$374)</f>
        <v>Körperhygiene</v>
      </c>
      <c r="CN40" s="92" t="str">
        <f t="shared" ref="CN40" si="615">_xlfn.XLOOKUP(LARGE(BP40:BY40,5),BP40:BY40,BP$374:BY$374)</f>
        <v>Körperhygiene</v>
      </c>
      <c r="CO40" s="93" t="str">
        <f t="shared" ref="CO40" si="616">_xlfn.XLOOKUP(LARGE(BP40:BY40,6),BP40:BY40,BP$374:BY$374)</f>
        <v>Körperhygiene</v>
      </c>
      <c r="CP40" s="91" t="str">
        <f t="shared" ref="CP40" si="617">_xlfn.XLOOKUP(LARGE(BZ40:CI40,1),BZ40:CI40,BZ$374:CI$374)</f>
        <v>Pünktlichkeit</v>
      </c>
      <c r="CQ40" s="92" t="str">
        <f t="shared" ref="CQ40" si="618">_xlfn.XLOOKUP(LARGE(BZ40:CI40,2),BZ40:CI40,BZ$374:CI$374)</f>
        <v>Medienverhalten</v>
      </c>
      <c r="CR40" s="92" t="str">
        <f t="shared" ref="CR40" si="619">_xlfn.XLOOKUP(LARGE(BZ40:CI40,3),BZ40:CI40,BZ$374:CI$374)</f>
        <v>Medienverhalten</v>
      </c>
      <c r="CS40" s="92" t="str">
        <f t="shared" ref="CS40" si="620">_xlfn.XLOOKUP(LARGE(BZ40:CI40,4),BZ40:CI40,BZ$374:CI$374)</f>
        <v>Körperhygiene</v>
      </c>
      <c r="CT40" s="92" t="str">
        <f t="shared" ref="CT40" si="621">_xlfn.XLOOKUP(LARGE(BZ40:CI40,5),BZ40:CI40,BZ$374:CI$374)</f>
        <v>Körperhygiene</v>
      </c>
      <c r="CU40" s="93" t="str">
        <f t="shared" ref="CU40" si="622">_xlfn.XLOOKUP(LARGE(BZ40:CI40,6),BZ40:CI40,BZ$374:CI$374)</f>
        <v>Körperhygiene</v>
      </c>
      <c r="CV40" s="90"/>
      <c r="CW40" s="90"/>
      <c r="CX40" s="90"/>
      <c r="CY40" s="90"/>
      <c r="CZ40" s="90"/>
      <c r="DA40" s="90"/>
    </row>
    <row r="41" spans="1:105" ht="12.95" customHeight="1" thickTop="1" thickBot="1">
      <c r="A41" s="122"/>
      <c r="B41" s="125"/>
      <c r="C41" s="116"/>
      <c r="D41" s="137"/>
      <c r="E41" s="21"/>
      <c r="F41" s="22"/>
      <c r="G41" s="23"/>
      <c r="H41" s="145"/>
      <c r="I41" s="125"/>
      <c r="J41" s="137"/>
      <c r="K41" s="21"/>
      <c r="L41" s="22"/>
      <c r="M41" s="23"/>
      <c r="N41" s="140"/>
      <c r="O41" s="109"/>
      <c r="P41" s="92"/>
      <c r="Q41" s="131"/>
      <c r="R41" s="103"/>
      <c r="S41" s="92"/>
      <c r="T41" s="158"/>
      <c r="U41" s="103"/>
      <c r="V41" s="99"/>
      <c r="W41" s="216"/>
      <c r="X41" s="92"/>
      <c r="Y41" s="81"/>
      <c r="Z41" s="83"/>
      <c r="AA41" s="95"/>
      <c r="AB41" s="107"/>
      <c r="AC41" s="160"/>
      <c r="AE41" s="92"/>
      <c r="AG41" s="92"/>
      <c r="AH41" s="92"/>
      <c r="AI41" s="156"/>
      <c r="AJ41" s="156"/>
      <c r="AK41" s="156"/>
      <c r="AL41" s="92"/>
      <c r="AM41" s="156"/>
      <c r="AN41" s="156"/>
      <c r="AO41" s="165"/>
      <c r="AP41" s="93"/>
      <c r="AQ41" s="165"/>
      <c r="AR41" s="93"/>
      <c r="AS41" s="165"/>
      <c r="AT41" s="93"/>
      <c r="AU41" s="165"/>
      <c r="AV41" s="93"/>
      <c r="AW41" s="165"/>
      <c r="AX41" s="93"/>
      <c r="AY41" s="165"/>
      <c r="AZ41" s="93"/>
      <c r="BA41" s="165"/>
      <c r="BB41" s="93"/>
      <c r="BC41" s="165"/>
      <c r="BD41" s="93"/>
      <c r="BE41" s="165"/>
      <c r="BF41" s="93"/>
      <c r="BG41" s="165"/>
      <c r="BH41" s="93"/>
      <c r="BI41" s="165"/>
      <c r="BJ41" s="93"/>
      <c r="BK41" s="165"/>
      <c r="BL41" s="93"/>
      <c r="BM41" s="156"/>
      <c r="BN41" s="156"/>
      <c r="BO41" s="171"/>
      <c r="BP41" s="174"/>
      <c r="BQ41" s="162"/>
      <c r="BR41" s="162"/>
      <c r="BS41" s="162"/>
      <c r="BT41" s="162"/>
      <c r="BU41" s="162"/>
      <c r="BV41" s="162"/>
      <c r="BW41" s="162"/>
      <c r="BX41" s="162"/>
      <c r="BY41" s="163"/>
      <c r="BZ41" s="174"/>
      <c r="CA41" s="162"/>
      <c r="CB41" s="162"/>
      <c r="CC41" s="162"/>
      <c r="CD41" s="162"/>
      <c r="CE41" s="162"/>
      <c r="CF41" s="162"/>
      <c r="CG41" s="162"/>
      <c r="CH41" s="162"/>
      <c r="CI41" s="163"/>
      <c r="CJ41" s="94"/>
      <c r="CK41" s="92"/>
      <c r="CL41" s="92"/>
      <c r="CM41" s="92"/>
      <c r="CN41" s="92"/>
      <c r="CO41" s="93"/>
      <c r="CP41" s="91"/>
      <c r="CQ41" s="92"/>
      <c r="CR41" s="92"/>
      <c r="CS41" s="92"/>
      <c r="CT41" s="92"/>
      <c r="CU41" s="93"/>
      <c r="CV41" s="90"/>
      <c r="CW41" s="90"/>
      <c r="CX41" s="90"/>
      <c r="CY41" s="90"/>
      <c r="CZ41" s="90"/>
      <c r="DA41" s="90"/>
    </row>
    <row r="42" spans="1:105" ht="12.95" customHeight="1" thickTop="1" thickBot="1">
      <c r="A42" s="122"/>
      <c r="B42" s="125"/>
      <c r="C42" s="117" t="s">
        <v>130</v>
      </c>
      <c r="D42" s="134"/>
      <c r="E42" s="24"/>
      <c r="F42" s="25"/>
      <c r="G42" s="26"/>
      <c r="H42" s="145"/>
      <c r="I42" s="125"/>
      <c r="J42" s="134"/>
      <c r="K42" s="24"/>
      <c r="L42" s="25"/>
      <c r="M42" s="26"/>
      <c r="N42" s="140"/>
      <c r="O42" s="109">
        <f t="shared" si="233"/>
        <v>0</v>
      </c>
      <c r="P42" s="92">
        <f t="shared" si="234"/>
        <v>20</v>
      </c>
      <c r="Q42" s="131"/>
      <c r="R42" s="103">
        <f>SUMIFS(O$2:O$373,C$2:C$373,C42,AB$2:AB$373,AB42)</f>
        <v>10</v>
      </c>
      <c r="S42" s="92">
        <f t="shared" ref="S42" si="623">AE$38*20-AJ42</f>
        <v>139</v>
      </c>
      <c r="T42" s="158"/>
      <c r="U42" s="103">
        <f t="shared" ref="U42" si="624">AC$6</f>
        <v>10</v>
      </c>
      <c r="V42" s="99">
        <f t="shared" si="236"/>
        <v>599</v>
      </c>
      <c r="W42" s="216"/>
      <c r="X42" s="92"/>
      <c r="Y42" s="81"/>
      <c r="Z42" s="83"/>
      <c r="AA42" s="95">
        <f>A$38</f>
        <v>46177</v>
      </c>
      <c r="AB42" s="107">
        <f t="shared" si="136"/>
        <v>23</v>
      </c>
      <c r="AC42" s="160"/>
      <c r="AE42" s="92"/>
      <c r="AG42" s="92">
        <f t="shared" ref="AG42" si="625">IF(D42="HF",1,0)</f>
        <v>0</v>
      </c>
      <c r="AH42" s="92">
        <f t="shared" ref="AH42" si="626">IF(J42="HF",1,0)</f>
        <v>0</v>
      </c>
      <c r="AI42" s="169">
        <f t="shared" ref="AI42" si="627">AG42+AH42</f>
        <v>0</v>
      </c>
      <c r="AJ42" s="169">
        <f t="shared" ref="AJ42" si="628">SUMIFS(AI$2:AI$373,C$2:C$373,C42,AB$2:AB$373,AB42)</f>
        <v>1</v>
      </c>
      <c r="AK42" s="169">
        <f t="shared" ref="AK42" si="629">SUMIFS(AI$2:AI$373,C$2:C$373,C42)</f>
        <v>1</v>
      </c>
      <c r="AL42" s="92">
        <f t="shared" ref="AL42" si="630">COUNTIF(E42:G43,"Körperhygiene")</f>
        <v>0</v>
      </c>
      <c r="AM42" s="169">
        <f t="shared" ref="AM42" si="631">COUNTIF(K42:M43,"Körperhygiene")</f>
        <v>0</v>
      </c>
      <c r="AN42" s="169">
        <f t="shared" ref="AN42" si="632">AL42+AM42</f>
        <v>0</v>
      </c>
      <c r="AO42" s="164">
        <f>COUNTIF(E42:G43,"Zimmersauberkeit")</f>
        <v>0</v>
      </c>
      <c r="AP42" s="93">
        <f>COUNTIF(K42:M43,"Zimmersauberkeit")</f>
        <v>0</v>
      </c>
      <c r="AQ42" s="164">
        <f t="shared" ref="AQ42" si="633">AO42+AP42</f>
        <v>0</v>
      </c>
      <c r="AR42" s="93">
        <f>COUNTIF(E42:G43,"Zimmerputz")</f>
        <v>0</v>
      </c>
      <c r="AS42" s="164">
        <f>COUNTIF(K42:M43,"Zimmerputz")</f>
        <v>0</v>
      </c>
      <c r="AT42" s="93">
        <f t="shared" ref="AT42" si="634">AR42+AS42</f>
        <v>0</v>
      </c>
      <c r="AU42" s="164">
        <f>COUNTIF(E42:G43,"Medienverhalten")</f>
        <v>0</v>
      </c>
      <c r="AV42" s="93">
        <f>COUNTIF(K42:M43,"Medienverhalten")</f>
        <v>0</v>
      </c>
      <c r="AW42" s="164">
        <f t="shared" ref="AW42" si="635">AU42+AV42</f>
        <v>0</v>
      </c>
      <c r="AX42" s="93">
        <f>COUNTIF(E42:G43,"Pünktlichkeit")</f>
        <v>0</v>
      </c>
      <c r="AY42" s="164">
        <f>COUNTIF(K42:M43,"Pünktlichkeit")</f>
        <v>0</v>
      </c>
      <c r="AZ42" s="93">
        <f t="shared" ref="AZ42" si="636">AX42+AY42</f>
        <v>0</v>
      </c>
      <c r="BA42" s="164">
        <f>COUNTIF(E42:G43,"Küchendienst")</f>
        <v>0</v>
      </c>
      <c r="BB42" s="93">
        <f>COUNTIF(K42:M43,"Küchendienst")</f>
        <v>0</v>
      </c>
      <c r="BC42" s="164">
        <f t="shared" ref="BC42" si="637">BA42+BB42</f>
        <v>0</v>
      </c>
      <c r="BD42" s="93">
        <f>COUNTIF(E42:G43,"Wäsche")</f>
        <v>0</v>
      </c>
      <c r="BE42" s="164">
        <f>COUNTIF(K42:M43,"Wäsche")</f>
        <v>0</v>
      </c>
      <c r="BF42" s="93">
        <f t="shared" ref="BF42" si="638">BD42+BE42</f>
        <v>0</v>
      </c>
      <c r="BG42" s="164">
        <f>COUNTIF(E42:G43,"Sozialverhalten")</f>
        <v>0</v>
      </c>
      <c r="BH42" s="93">
        <f>COUNTIF(K42:M43,"Sozialverhalten")</f>
        <v>0</v>
      </c>
      <c r="BI42" s="164">
        <f t="shared" ref="BI42" si="639">BG42+BH42</f>
        <v>0</v>
      </c>
      <c r="BJ42" s="93">
        <f>COUNTIF(E42:G43,"Essverhalten")</f>
        <v>0</v>
      </c>
      <c r="BK42" s="164">
        <f>COUNTIF(K42:M43,"Essverhalten")</f>
        <v>0</v>
      </c>
      <c r="BL42" s="93">
        <f t="shared" ref="BL42" si="640">BJ42+BK42</f>
        <v>0</v>
      </c>
      <c r="BM42" s="169">
        <f>COUNTIF(E42:G43,"Nachtruhe")</f>
        <v>0</v>
      </c>
      <c r="BN42" s="169">
        <f>COUNTIF(K42:M43,"Nachtruhe")</f>
        <v>0</v>
      </c>
      <c r="BO42" s="170">
        <f t="shared" ref="BO42" si="641">BM42+BN42</f>
        <v>0</v>
      </c>
      <c r="BP42" s="174">
        <f>SUMIFS(AN$2:AN$373,C$2:C$373,C42,AB$2:AB$373,AB42)</f>
        <v>0</v>
      </c>
      <c r="BQ42" s="162">
        <f>SUMIFS(AQ$2:AQ$373,C$2:C$373,C42,AB$2:AB$373,AB42)</f>
        <v>0</v>
      </c>
      <c r="BR42" s="162">
        <f>SUMIFS(AT$2:AT$373,C$2:C$373,C42,AB$2:AB$373,AB42)</f>
        <v>0</v>
      </c>
      <c r="BS42" s="162">
        <f>SUMIFS(AW$2:AW$373,C$2:C$373,C42,AB$2:AB$373,AB42)</f>
        <v>0</v>
      </c>
      <c r="BT42" s="162">
        <f>SUMIFS(AZ$2:AZ$373,C$2:C$373,C42,AB$2:AB$373,AB42)</f>
        <v>0</v>
      </c>
      <c r="BU42" s="162">
        <f>SUMIFS(BC$2:BC$373,C$2:C$373,C42,AB$2:AB$373,AB42)</f>
        <v>0</v>
      </c>
      <c r="BV42" s="162">
        <f>SUMIFS(BF$2:BF$373,C$2:C$373,C42,AB$2:AB$373,AB42)</f>
        <v>0</v>
      </c>
      <c r="BW42" s="162">
        <f>SUMIFS(BI$2:BI$373,C$2:C$373,C42,AB$2:AB$373,AB42)</f>
        <v>0</v>
      </c>
      <c r="BX42" s="162">
        <f>SUMIFS(BL$2:BL$373,C$2:C$373,C42,AB$2:AB$373,AB42)</f>
        <v>0</v>
      </c>
      <c r="BY42" s="163">
        <f>SUMIFS(BO$2:BO$373,C$2:C$373,C42,AB$2:AB$373,AB42)</f>
        <v>0</v>
      </c>
      <c r="BZ42" s="174">
        <f>SUMIFS(AN$2:AN$373,C$2:C$373,C42)</f>
        <v>0</v>
      </c>
      <c r="CA42" s="162">
        <f>SUMIFS(AQ$2:AQ$373,C$2:C$373,C42)</f>
        <v>0</v>
      </c>
      <c r="CB42" s="162">
        <f>SUMIFS(AT$2:AT$373,C$2:C$373,C42)</f>
        <v>0</v>
      </c>
      <c r="CC42" s="162">
        <f>SUMIFS(AW$2:AW$373,C$2:C$373,C42)</f>
        <v>0</v>
      </c>
      <c r="CD42" s="162">
        <f>SUMIFS(AZ$2:AZ$373,C$2:C$373,C42)</f>
        <v>0</v>
      </c>
      <c r="CE42" s="162">
        <f>SUMIFS(BC$2:BC$373,C$2:C$373,C42)</f>
        <v>0</v>
      </c>
      <c r="CF42" s="162">
        <f>SUMIFS(BF$2:BF$373,C$2:C$373,C42)</f>
        <v>0</v>
      </c>
      <c r="CG42" s="162">
        <f>SUMIFS(BI$2:BI$373,C$2:C$373,C42)</f>
        <v>0</v>
      </c>
      <c r="CH42" s="162">
        <f>SUMIFS(BL$2:BL$373,C$2:C$373,C42)</f>
        <v>0</v>
      </c>
      <c r="CI42" s="163">
        <f>SUMIFS(BO$2:BO$373,C$2:C$373,C42)</f>
        <v>0</v>
      </c>
      <c r="CJ42" s="94" t="str">
        <f t="shared" ref="CJ42" si="642">_xlfn.XLOOKUP(LARGE(BP42:BY42,1),BP42:BY42,BP$374:BY$374)</f>
        <v>Körperhygiene</v>
      </c>
      <c r="CK42" s="92" t="str">
        <f t="shared" ref="CK42" si="643">_xlfn.XLOOKUP(LARGE(BP42:BY42,2),BP42:BY42,BP$374:BY$374)</f>
        <v>Körperhygiene</v>
      </c>
      <c r="CL42" s="92" t="str">
        <f t="shared" ref="CL42" si="644">_xlfn.XLOOKUP(LARGE(BP42:BY42,3),BP42:BY42,BP$374:BY$374)</f>
        <v>Körperhygiene</v>
      </c>
      <c r="CM42" s="92" t="str">
        <f t="shared" ref="CM42" si="645">_xlfn.XLOOKUP(LARGE(BP42:BY42,4),BP42:BY42,BP$374:BY$374)</f>
        <v>Körperhygiene</v>
      </c>
      <c r="CN42" s="92" t="str">
        <f t="shared" ref="CN42" si="646">_xlfn.XLOOKUP(LARGE(BP42:BY42,5),BP42:BY42,BP$374:BY$374)</f>
        <v>Körperhygiene</v>
      </c>
      <c r="CO42" s="93" t="str">
        <f t="shared" ref="CO42" si="647">_xlfn.XLOOKUP(LARGE(BP42:BY42,6),BP42:BY42,BP$374:BY$374)</f>
        <v>Körperhygiene</v>
      </c>
      <c r="CP42" s="91" t="str">
        <f t="shared" ref="CP42" si="648">_xlfn.XLOOKUP(LARGE(BZ42:CI42,1),BZ42:CI42,BZ$374:CI$374)</f>
        <v>Körperhygiene</v>
      </c>
      <c r="CQ42" s="92" t="str">
        <f t="shared" ref="CQ42" si="649">_xlfn.XLOOKUP(LARGE(BZ42:CI42,2),BZ42:CI42,BZ$374:CI$374)</f>
        <v>Körperhygiene</v>
      </c>
      <c r="CR42" s="92" t="str">
        <f t="shared" ref="CR42" si="650">_xlfn.XLOOKUP(LARGE(BZ42:CI42,3),BZ42:CI42,BZ$374:CI$374)</f>
        <v>Körperhygiene</v>
      </c>
      <c r="CS42" s="92" t="str">
        <f t="shared" ref="CS42" si="651">_xlfn.XLOOKUP(LARGE(BZ42:CI42,4),BZ42:CI42,BZ$374:CI$374)</f>
        <v>Körperhygiene</v>
      </c>
      <c r="CT42" s="92" t="str">
        <f t="shared" ref="CT42" si="652">_xlfn.XLOOKUP(LARGE(BZ42:CI42,5),BZ42:CI42,BZ$374:CI$374)</f>
        <v>Körperhygiene</v>
      </c>
      <c r="CU42" s="93" t="str">
        <f t="shared" ref="CU42" si="653">_xlfn.XLOOKUP(LARGE(BZ42:CI42,6),BZ42:CI42,BZ$374:CI$374)</f>
        <v>Körperhygiene</v>
      </c>
      <c r="CV42" s="90"/>
      <c r="CW42" s="90"/>
      <c r="CX42" s="90"/>
      <c r="CY42" s="90"/>
      <c r="CZ42" s="90"/>
      <c r="DA42" s="90"/>
    </row>
    <row r="43" spans="1:105" ht="12.95" customHeight="1" thickTop="1" thickBot="1">
      <c r="A43" s="122"/>
      <c r="B43" s="125"/>
      <c r="C43" s="116"/>
      <c r="D43" s="137"/>
      <c r="E43" s="21"/>
      <c r="F43" s="22"/>
      <c r="G43" s="23"/>
      <c r="H43" s="145"/>
      <c r="I43" s="125"/>
      <c r="J43" s="137"/>
      <c r="K43" s="21"/>
      <c r="L43" s="22"/>
      <c r="M43" s="23"/>
      <c r="N43" s="140"/>
      <c r="O43" s="109"/>
      <c r="P43" s="92"/>
      <c r="Q43" s="131"/>
      <c r="R43" s="103"/>
      <c r="S43" s="92"/>
      <c r="T43" s="158"/>
      <c r="U43" s="103"/>
      <c r="V43" s="99"/>
      <c r="W43" s="216"/>
      <c r="X43" s="92"/>
      <c r="Y43" s="81"/>
      <c r="Z43" s="83"/>
      <c r="AA43" s="95"/>
      <c r="AB43" s="107"/>
      <c r="AC43" s="160"/>
      <c r="AE43" s="92"/>
      <c r="AG43" s="92"/>
      <c r="AH43" s="92"/>
      <c r="AI43" s="156"/>
      <c r="AJ43" s="156"/>
      <c r="AK43" s="156"/>
      <c r="AL43" s="92"/>
      <c r="AM43" s="156"/>
      <c r="AN43" s="156"/>
      <c r="AO43" s="165"/>
      <c r="AP43" s="93"/>
      <c r="AQ43" s="165"/>
      <c r="AR43" s="93"/>
      <c r="AS43" s="165"/>
      <c r="AT43" s="93"/>
      <c r="AU43" s="165"/>
      <c r="AV43" s="93"/>
      <c r="AW43" s="165"/>
      <c r="AX43" s="93"/>
      <c r="AY43" s="165"/>
      <c r="AZ43" s="93"/>
      <c r="BA43" s="165"/>
      <c r="BB43" s="93"/>
      <c r="BC43" s="165"/>
      <c r="BD43" s="93"/>
      <c r="BE43" s="165"/>
      <c r="BF43" s="93"/>
      <c r="BG43" s="165"/>
      <c r="BH43" s="93"/>
      <c r="BI43" s="165"/>
      <c r="BJ43" s="93"/>
      <c r="BK43" s="165"/>
      <c r="BL43" s="93"/>
      <c r="BM43" s="156"/>
      <c r="BN43" s="156"/>
      <c r="BO43" s="171"/>
      <c r="BP43" s="174"/>
      <c r="BQ43" s="162"/>
      <c r="BR43" s="162"/>
      <c r="BS43" s="162"/>
      <c r="BT43" s="162"/>
      <c r="BU43" s="162"/>
      <c r="BV43" s="162"/>
      <c r="BW43" s="162"/>
      <c r="BX43" s="162"/>
      <c r="BY43" s="163"/>
      <c r="BZ43" s="174"/>
      <c r="CA43" s="162"/>
      <c r="CB43" s="162"/>
      <c r="CC43" s="162"/>
      <c r="CD43" s="162"/>
      <c r="CE43" s="162"/>
      <c r="CF43" s="162"/>
      <c r="CG43" s="162"/>
      <c r="CH43" s="162"/>
      <c r="CI43" s="163"/>
      <c r="CJ43" s="94"/>
      <c r="CK43" s="92"/>
      <c r="CL43" s="92"/>
      <c r="CM43" s="92"/>
      <c r="CN43" s="92"/>
      <c r="CO43" s="93"/>
      <c r="CP43" s="91"/>
      <c r="CQ43" s="92"/>
      <c r="CR43" s="92"/>
      <c r="CS43" s="92"/>
      <c r="CT43" s="92"/>
      <c r="CU43" s="93"/>
      <c r="CV43" s="90"/>
      <c r="CW43" s="90"/>
      <c r="CX43" s="90"/>
      <c r="CY43" s="90"/>
      <c r="CZ43" s="90"/>
      <c r="DA43" s="90"/>
    </row>
    <row r="44" spans="1:105" ht="12.95" customHeight="1" thickTop="1" thickBot="1">
      <c r="A44" s="122"/>
      <c r="B44" s="125"/>
      <c r="C44" s="117" t="s">
        <v>131</v>
      </c>
      <c r="D44" s="134"/>
      <c r="E44" s="24"/>
      <c r="F44" s="25"/>
      <c r="G44" s="26"/>
      <c r="H44" s="145"/>
      <c r="I44" s="125"/>
      <c r="J44" s="134"/>
      <c r="K44" s="24"/>
      <c r="L44" s="25"/>
      <c r="M44" s="26"/>
      <c r="N44" s="140"/>
      <c r="O44" s="109">
        <f t="shared" si="266"/>
        <v>0</v>
      </c>
      <c r="P44" s="92">
        <f t="shared" si="267"/>
        <v>20</v>
      </c>
      <c r="Q44" s="131"/>
      <c r="R44" s="103">
        <f>SUMIFS(O$2:O$373,C$2:C$373,C44,AB$2:AB$373,AB44)</f>
        <v>0</v>
      </c>
      <c r="S44" s="92">
        <f t="shared" ref="S44" si="654">AE$38*20-AJ44</f>
        <v>140</v>
      </c>
      <c r="T44" s="158"/>
      <c r="U44" s="103">
        <f t="shared" ref="U44" si="655">AC$8</f>
        <v>0</v>
      </c>
      <c r="V44" s="99">
        <f t="shared" si="269"/>
        <v>600</v>
      </c>
      <c r="W44" s="216"/>
      <c r="X44" s="92"/>
      <c r="Y44" s="81"/>
      <c r="Z44" s="83"/>
      <c r="AA44" s="95">
        <f>A$38</f>
        <v>46177</v>
      </c>
      <c r="AB44" s="107">
        <f t="shared" si="136"/>
        <v>23</v>
      </c>
      <c r="AC44" s="160"/>
      <c r="AE44" s="92"/>
      <c r="AG44" s="92">
        <f t="shared" ref="AG44" si="656">IF(D44="HF",1,0)</f>
        <v>0</v>
      </c>
      <c r="AH44" s="92">
        <f t="shared" ref="AH44" si="657">IF(J44="HF",1,0)</f>
        <v>0</v>
      </c>
      <c r="AI44" s="169">
        <f t="shared" ref="AI44" si="658">AG44+AH44</f>
        <v>0</v>
      </c>
      <c r="AJ44" s="169">
        <f t="shared" ref="AJ44" si="659">SUMIFS(AI$2:AI$373,C$2:C$373,C44,AB$2:AB$373,AB44)</f>
        <v>0</v>
      </c>
      <c r="AK44" s="169">
        <f t="shared" ref="AK44" si="660">SUMIFS(AI$2:AI$373,C$2:C$373,C44)</f>
        <v>0</v>
      </c>
      <c r="AL44" s="92">
        <f t="shared" ref="AL44" si="661">COUNTIF(E44:G45,"Körperhygiene")</f>
        <v>0</v>
      </c>
      <c r="AM44" s="169">
        <f t="shared" ref="AM44" si="662">COUNTIF(K44:M45,"Körperhygiene")</f>
        <v>0</v>
      </c>
      <c r="AN44" s="169">
        <f t="shared" ref="AN44" si="663">AL44+AM44</f>
        <v>0</v>
      </c>
      <c r="AO44" s="164">
        <f>COUNTIF(E44:G45,"Zimmersauberkeit")</f>
        <v>0</v>
      </c>
      <c r="AP44" s="93">
        <f>COUNTIF(K44:M45,"Zimmersauberkeit")</f>
        <v>0</v>
      </c>
      <c r="AQ44" s="164">
        <f t="shared" ref="AQ44" si="664">AO44+AP44</f>
        <v>0</v>
      </c>
      <c r="AR44" s="93">
        <f>COUNTIF(E44:G45,"Zimmerputz")</f>
        <v>0</v>
      </c>
      <c r="AS44" s="164">
        <f>COUNTIF(K44:M45,"Zimmerputz")</f>
        <v>0</v>
      </c>
      <c r="AT44" s="93">
        <f t="shared" ref="AT44" si="665">AR44+AS44</f>
        <v>0</v>
      </c>
      <c r="AU44" s="164">
        <f>COUNTIF(E44:G45,"Medienverhalten")</f>
        <v>0</v>
      </c>
      <c r="AV44" s="93">
        <f>COUNTIF(K44:M45,"Medienverhalten")</f>
        <v>0</v>
      </c>
      <c r="AW44" s="164">
        <f t="shared" ref="AW44" si="666">AU44+AV44</f>
        <v>0</v>
      </c>
      <c r="AX44" s="93">
        <f>COUNTIF(E44:G45,"Pünktlichkeit")</f>
        <v>0</v>
      </c>
      <c r="AY44" s="164">
        <f>COUNTIF(K44:M45,"Pünktlichkeit")</f>
        <v>0</v>
      </c>
      <c r="AZ44" s="93">
        <f t="shared" ref="AZ44" si="667">AX44+AY44</f>
        <v>0</v>
      </c>
      <c r="BA44" s="164">
        <f>COUNTIF(E44:G45,"Küchendienst")</f>
        <v>0</v>
      </c>
      <c r="BB44" s="93">
        <f>COUNTIF(K44:M45,"Küchendienst")</f>
        <v>0</v>
      </c>
      <c r="BC44" s="164">
        <f t="shared" ref="BC44" si="668">BA44+BB44</f>
        <v>0</v>
      </c>
      <c r="BD44" s="93">
        <f>COUNTIF(E44:G45,"Wäsche")</f>
        <v>0</v>
      </c>
      <c r="BE44" s="164">
        <f>COUNTIF(K44:M45,"Wäsche")</f>
        <v>0</v>
      </c>
      <c r="BF44" s="93">
        <f t="shared" ref="BF44" si="669">BD44+BE44</f>
        <v>0</v>
      </c>
      <c r="BG44" s="164">
        <f>COUNTIF(E44:G45,"Sozialverhalten")</f>
        <v>0</v>
      </c>
      <c r="BH44" s="93">
        <f>COUNTIF(K44:M45,"Sozialverhalten")</f>
        <v>0</v>
      </c>
      <c r="BI44" s="164">
        <f t="shared" ref="BI44" si="670">BG44+BH44</f>
        <v>0</v>
      </c>
      <c r="BJ44" s="93">
        <f>COUNTIF(E44:G45,"Essverhalten")</f>
        <v>0</v>
      </c>
      <c r="BK44" s="164">
        <f>COUNTIF(K44:M45,"Essverhalten")</f>
        <v>0</v>
      </c>
      <c r="BL44" s="93">
        <f t="shared" ref="BL44" si="671">BJ44+BK44</f>
        <v>0</v>
      </c>
      <c r="BM44" s="169">
        <f>COUNTIF(E44:G45,"Nachtruhe")</f>
        <v>0</v>
      </c>
      <c r="BN44" s="169">
        <f>COUNTIF(K44:M45,"Nachtruhe")</f>
        <v>0</v>
      </c>
      <c r="BO44" s="170">
        <f t="shared" ref="BO44" si="672">BM44+BN44</f>
        <v>0</v>
      </c>
      <c r="BP44" s="174">
        <f>SUMIFS(AN$2:AN$373,C$2:C$373,C44,AB$2:AB$373,AB44)</f>
        <v>0</v>
      </c>
      <c r="BQ44" s="162">
        <f>SUMIFS(AQ$2:AQ$373,C$2:C$373,C44,AB$2:AB$373,AB44)</f>
        <v>0</v>
      </c>
      <c r="BR44" s="162">
        <f>SUMIFS(AT$2:AT$373,C$2:C$373,C44,AB$2:AB$373,AB44)</f>
        <v>0</v>
      </c>
      <c r="BS44" s="162">
        <f>SUMIFS(AW$2:AW$373,C$2:C$373,C44,AB$2:AB$373,AB44)</f>
        <v>0</v>
      </c>
      <c r="BT44" s="162">
        <f>SUMIFS(AZ$2:AZ$373,C$2:C$373,C44,AB$2:AB$373,AB44)</f>
        <v>0</v>
      </c>
      <c r="BU44" s="162">
        <f>SUMIFS(BC$2:BC$373,C$2:C$373,C44,AB$2:AB$373,AB44)</f>
        <v>0</v>
      </c>
      <c r="BV44" s="162">
        <f>SUMIFS(BF$2:BF$373,C$2:C$373,C44,AB$2:AB$373,AB44)</f>
        <v>0</v>
      </c>
      <c r="BW44" s="162">
        <f>SUMIFS(BI$2:BI$373,C$2:C$373,C44,AB$2:AB$373,AB44)</f>
        <v>0</v>
      </c>
      <c r="BX44" s="162">
        <f>SUMIFS(BL$2:BL$373,C$2:C$373,C44,AB$2:AB$373,AB44)</f>
        <v>0</v>
      </c>
      <c r="BY44" s="163">
        <f>SUMIFS(BO$2:BO$373,C$2:C$373,C44,AB$2:AB$373,AB44)</f>
        <v>0</v>
      </c>
      <c r="BZ44" s="174">
        <f>SUMIFS(AN$2:AN$373,C$2:C$373,C44)</f>
        <v>0</v>
      </c>
      <c r="CA44" s="162">
        <f>SUMIFS(AQ$2:AQ$373,C$2:C$373,C44)</f>
        <v>0</v>
      </c>
      <c r="CB44" s="162">
        <f>SUMIFS(AT$2:AT$373,C$2:C$373,C44)</f>
        <v>0</v>
      </c>
      <c r="CC44" s="162">
        <f>SUMIFS(AW$2:AW$373,C$2:C$373,C44)</f>
        <v>0</v>
      </c>
      <c r="CD44" s="162">
        <f>SUMIFS(AZ$2:AZ$373,C$2:C$373,C44)</f>
        <v>0</v>
      </c>
      <c r="CE44" s="162">
        <f>SUMIFS(BC$2:BC$373,C$2:C$373,C44)</f>
        <v>0</v>
      </c>
      <c r="CF44" s="162">
        <f>SUMIFS(BF$2:BF$373,C$2:C$373,C44)</f>
        <v>0</v>
      </c>
      <c r="CG44" s="162">
        <f>SUMIFS(BI$2:BI$373,C$2:C$373,C44)</f>
        <v>0</v>
      </c>
      <c r="CH44" s="162">
        <f>SUMIFS(BL$2:BL$373,C$2:C$373,C44)</f>
        <v>0</v>
      </c>
      <c r="CI44" s="163">
        <f>SUMIFS(BO$2:BO$373,C$2:C$373,C44)</f>
        <v>0</v>
      </c>
      <c r="CJ44" s="94" t="str">
        <f t="shared" ref="CJ44" si="673">_xlfn.XLOOKUP(LARGE(BP44:BY44,1),BP44:BY44,BP$374:BY$374)</f>
        <v>Körperhygiene</v>
      </c>
      <c r="CK44" s="92" t="str">
        <f t="shared" ref="CK44" si="674">_xlfn.XLOOKUP(LARGE(BP44:BY44,2),BP44:BY44,BP$374:BY$374)</f>
        <v>Körperhygiene</v>
      </c>
      <c r="CL44" s="92" t="str">
        <f t="shared" ref="CL44" si="675">_xlfn.XLOOKUP(LARGE(BP44:BY44,3),BP44:BY44,BP$374:BY$374)</f>
        <v>Körperhygiene</v>
      </c>
      <c r="CM44" s="92" t="str">
        <f t="shared" ref="CM44" si="676">_xlfn.XLOOKUP(LARGE(BP44:BY44,4),BP44:BY44,BP$374:BY$374)</f>
        <v>Körperhygiene</v>
      </c>
      <c r="CN44" s="92" t="str">
        <f t="shared" ref="CN44" si="677">_xlfn.XLOOKUP(LARGE(BP44:BY44,5),BP44:BY44,BP$374:BY$374)</f>
        <v>Körperhygiene</v>
      </c>
      <c r="CO44" s="93" t="str">
        <f t="shared" ref="CO44" si="678">_xlfn.XLOOKUP(LARGE(BP44:BY44,6),BP44:BY44,BP$374:BY$374)</f>
        <v>Körperhygiene</v>
      </c>
      <c r="CP44" s="91" t="str">
        <f t="shared" ref="CP44" si="679">_xlfn.XLOOKUP(LARGE(BZ44:CI44,1),BZ44:CI44,BZ$374:CI$374)</f>
        <v>Körperhygiene</v>
      </c>
      <c r="CQ44" s="92" t="str">
        <f t="shared" ref="CQ44" si="680">_xlfn.XLOOKUP(LARGE(BZ44:CI44,2),BZ44:CI44,BZ$374:CI$374)</f>
        <v>Körperhygiene</v>
      </c>
      <c r="CR44" s="92" t="str">
        <f t="shared" ref="CR44" si="681">_xlfn.XLOOKUP(LARGE(BZ44:CI44,3),BZ44:CI44,BZ$374:CI$374)</f>
        <v>Körperhygiene</v>
      </c>
      <c r="CS44" s="92" t="str">
        <f t="shared" ref="CS44" si="682">_xlfn.XLOOKUP(LARGE(BZ44:CI44,4),BZ44:CI44,BZ$374:CI$374)</f>
        <v>Körperhygiene</v>
      </c>
      <c r="CT44" s="92" t="str">
        <f t="shared" ref="CT44" si="683">_xlfn.XLOOKUP(LARGE(BZ44:CI44,5),BZ44:CI44,BZ$374:CI$374)</f>
        <v>Körperhygiene</v>
      </c>
      <c r="CU44" s="93" t="str">
        <f t="shared" ref="CU44" si="684">_xlfn.XLOOKUP(LARGE(BZ44:CI44,6),BZ44:CI44,BZ$374:CI$374)</f>
        <v>Körperhygiene</v>
      </c>
      <c r="CV44" s="90"/>
      <c r="CW44" s="90"/>
      <c r="CX44" s="90"/>
      <c r="CY44" s="90"/>
      <c r="CZ44" s="90"/>
      <c r="DA44" s="90"/>
    </row>
    <row r="45" spans="1:105" ht="12.95" customHeight="1" thickTop="1" thickBot="1">
      <c r="A45" s="122"/>
      <c r="B45" s="125"/>
      <c r="C45" s="116"/>
      <c r="D45" s="137"/>
      <c r="E45" s="21"/>
      <c r="F45" s="22"/>
      <c r="G45" s="23"/>
      <c r="H45" s="145"/>
      <c r="I45" s="125"/>
      <c r="J45" s="137"/>
      <c r="K45" s="21"/>
      <c r="L45" s="22"/>
      <c r="M45" s="23"/>
      <c r="N45" s="140"/>
      <c r="O45" s="109"/>
      <c r="P45" s="92"/>
      <c r="Q45" s="131"/>
      <c r="R45" s="103"/>
      <c r="S45" s="92"/>
      <c r="T45" s="158"/>
      <c r="U45" s="103"/>
      <c r="V45" s="99"/>
      <c r="W45" s="216"/>
      <c r="X45" s="92"/>
      <c r="Y45" s="81"/>
      <c r="Z45" s="83"/>
      <c r="AA45" s="95"/>
      <c r="AB45" s="107"/>
      <c r="AC45" s="160"/>
      <c r="AE45" s="92"/>
      <c r="AG45" s="92"/>
      <c r="AH45" s="92"/>
      <c r="AI45" s="156"/>
      <c r="AJ45" s="156"/>
      <c r="AK45" s="156"/>
      <c r="AL45" s="92"/>
      <c r="AM45" s="156"/>
      <c r="AN45" s="156"/>
      <c r="AO45" s="165"/>
      <c r="AP45" s="93"/>
      <c r="AQ45" s="165"/>
      <c r="AR45" s="93"/>
      <c r="AS45" s="165"/>
      <c r="AT45" s="93"/>
      <c r="AU45" s="165"/>
      <c r="AV45" s="93"/>
      <c r="AW45" s="165"/>
      <c r="AX45" s="93"/>
      <c r="AY45" s="165"/>
      <c r="AZ45" s="93"/>
      <c r="BA45" s="165"/>
      <c r="BB45" s="93"/>
      <c r="BC45" s="165"/>
      <c r="BD45" s="93"/>
      <c r="BE45" s="165"/>
      <c r="BF45" s="93"/>
      <c r="BG45" s="165"/>
      <c r="BH45" s="93"/>
      <c r="BI45" s="165"/>
      <c r="BJ45" s="93"/>
      <c r="BK45" s="165"/>
      <c r="BL45" s="93"/>
      <c r="BM45" s="156"/>
      <c r="BN45" s="156"/>
      <c r="BO45" s="171"/>
      <c r="BP45" s="174"/>
      <c r="BQ45" s="162"/>
      <c r="BR45" s="162"/>
      <c r="BS45" s="162"/>
      <c r="BT45" s="162"/>
      <c r="BU45" s="162"/>
      <c r="BV45" s="162"/>
      <c r="BW45" s="162"/>
      <c r="BX45" s="162"/>
      <c r="BY45" s="163"/>
      <c r="BZ45" s="174"/>
      <c r="CA45" s="162"/>
      <c r="CB45" s="162"/>
      <c r="CC45" s="162"/>
      <c r="CD45" s="162"/>
      <c r="CE45" s="162"/>
      <c r="CF45" s="162"/>
      <c r="CG45" s="162"/>
      <c r="CH45" s="162"/>
      <c r="CI45" s="163"/>
      <c r="CJ45" s="94"/>
      <c r="CK45" s="92"/>
      <c r="CL45" s="92"/>
      <c r="CM45" s="92"/>
      <c r="CN45" s="92"/>
      <c r="CO45" s="93"/>
      <c r="CP45" s="91"/>
      <c r="CQ45" s="92"/>
      <c r="CR45" s="92"/>
      <c r="CS45" s="92"/>
      <c r="CT45" s="92"/>
      <c r="CU45" s="93"/>
      <c r="CV45" s="90"/>
      <c r="CW45" s="90"/>
      <c r="CX45" s="90"/>
      <c r="CY45" s="90"/>
      <c r="CZ45" s="90"/>
      <c r="DA45" s="90"/>
    </row>
    <row r="46" spans="1:105" ht="12.95" customHeight="1" thickTop="1" thickBot="1">
      <c r="A46" s="122"/>
      <c r="B46" s="125"/>
      <c r="C46" s="117" t="s">
        <v>132</v>
      </c>
      <c r="D46" s="134"/>
      <c r="E46" s="24"/>
      <c r="F46" s="25"/>
      <c r="G46" s="26"/>
      <c r="H46" s="145"/>
      <c r="I46" s="125"/>
      <c r="J46" s="134"/>
      <c r="K46" s="24"/>
      <c r="L46" s="25"/>
      <c r="M46" s="26"/>
      <c r="N46" s="140"/>
      <c r="O46" s="109">
        <f t="shared" si="299"/>
        <v>0</v>
      </c>
      <c r="P46" s="92">
        <f t="shared" si="300"/>
        <v>20</v>
      </c>
      <c r="Q46" s="131"/>
      <c r="R46" s="103">
        <f>SUMIFS(O$2:O$373,C$2:C$373,C46,AB$2:AB$373,AB46)</f>
        <v>0</v>
      </c>
      <c r="S46" s="92">
        <f t="shared" ref="S46" si="685">AE$38*20-AJ46</f>
        <v>140</v>
      </c>
      <c r="T46" s="158"/>
      <c r="U46" s="103">
        <f t="shared" ref="U46" si="686">AC$10</f>
        <v>0</v>
      </c>
      <c r="V46" s="99">
        <f t="shared" si="302"/>
        <v>600</v>
      </c>
      <c r="W46" s="216"/>
      <c r="X46" s="92"/>
      <c r="Y46" s="81"/>
      <c r="Z46" s="83"/>
      <c r="AA46" s="95">
        <f>A$38</f>
        <v>46177</v>
      </c>
      <c r="AB46" s="107">
        <f t="shared" si="136"/>
        <v>23</v>
      </c>
      <c r="AC46" s="160"/>
      <c r="AE46" s="92"/>
      <c r="AG46" s="92">
        <f t="shared" ref="AG46" si="687">IF(D46="HF",1,0)</f>
        <v>0</v>
      </c>
      <c r="AH46" s="92">
        <f t="shared" ref="AH46" si="688">IF(J46="HF",1,0)</f>
        <v>0</v>
      </c>
      <c r="AI46" s="169">
        <f t="shared" ref="AI46" si="689">AG46+AH46</f>
        <v>0</v>
      </c>
      <c r="AJ46" s="169">
        <f t="shared" ref="AJ46" si="690">SUMIFS(AI$2:AI$373,C$2:C$373,C46,AB$2:AB$373,AB46)</f>
        <v>0</v>
      </c>
      <c r="AK46" s="169">
        <f t="shared" ref="AK46" si="691">SUMIFS(AI$2:AI$373,C$2:C$373,C46)</f>
        <v>0</v>
      </c>
      <c r="AL46" s="92">
        <f t="shared" ref="AL46" si="692">COUNTIF(E46:G47,"Körperhygiene")</f>
        <v>0</v>
      </c>
      <c r="AM46" s="169">
        <f t="shared" ref="AM46" si="693">COUNTIF(K46:M47,"Körperhygiene")</f>
        <v>0</v>
      </c>
      <c r="AN46" s="169">
        <f t="shared" ref="AN46" si="694">AL46+AM46</f>
        <v>0</v>
      </c>
      <c r="AO46" s="164">
        <f>COUNTIF(E46:G47,"Zimmersauberkeit")</f>
        <v>0</v>
      </c>
      <c r="AP46" s="93">
        <f>COUNTIF(K46:M47,"Zimmersauberkeit")</f>
        <v>0</v>
      </c>
      <c r="AQ46" s="164">
        <f t="shared" ref="AQ46" si="695">AO46+AP46</f>
        <v>0</v>
      </c>
      <c r="AR46" s="93">
        <f>COUNTIF(E46:G47,"Zimmerputz")</f>
        <v>0</v>
      </c>
      <c r="AS46" s="164">
        <f>COUNTIF(K46:M47,"Zimmerputz")</f>
        <v>0</v>
      </c>
      <c r="AT46" s="93">
        <f t="shared" ref="AT46" si="696">AR46+AS46</f>
        <v>0</v>
      </c>
      <c r="AU46" s="164">
        <f>COUNTIF(E46:G47,"Medienverhalten")</f>
        <v>0</v>
      </c>
      <c r="AV46" s="93">
        <f>COUNTIF(K46:M47,"Medienverhalten")</f>
        <v>0</v>
      </c>
      <c r="AW46" s="164">
        <f t="shared" ref="AW46" si="697">AU46+AV46</f>
        <v>0</v>
      </c>
      <c r="AX46" s="93">
        <f>COUNTIF(E46:G47,"Pünktlichkeit")</f>
        <v>0</v>
      </c>
      <c r="AY46" s="164">
        <f>COUNTIF(K46:M47,"Pünktlichkeit")</f>
        <v>0</v>
      </c>
      <c r="AZ46" s="93">
        <f t="shared" ref="AZ46" si="698">AX46+AY46</f>
        <v>0</v>
      </c>
      <c r="BA46" s="164">
        <f>COUNTIF(E46:G47,"Küchendienst")</f>
        <v>0</v>
      </c>
      <c r="BB46" s="93">
        <f>COUNTIF(K46:M47,"Küchendienst")</f>
        <v>0</v>
      </c>
      <c r="BC46" s="164">
        <f t="shared" ref="BC46" si="699">BA46+BB46</f>
        <v>0</v>
      </c>
      <c r="BD46" s="93">
        <f>COUNTIF(E46:G47,"Wäsche")</f>
        <v>0</v>
      </c>
      <c r="BE46" s="164">
        <f>COUNTIF(K46:M47,"Wäsche")</f>
        <v>0</v>
      </c>
      <c r="BF46" s="93">
        <f t="shared" ref="BF46" si="700">BD46+BE46</f>
        <v>0</v>
      </c>
      <c r="BG46" s="164">
        <f>COUNTIF(E46:G47,"Sozialverhalten")</f>
        <v>0</v>
      </c>
      <c r="BH46" s="93">
        <f>COUNTIF(K46:M47,"Sozialverhalten")</f>
        <v>0</v>
      </c>
      <c r="BI46" s="164">
        <f t="shared" ref="BI46" si="701">BG46+BH46</f>
        <v>0</v>
      </c>
      <c r="BJ46" s="93">
        <f>COUNTIF(E46:G47,"Essverhalten")</f>
        <v>0</v>
      </c>
      <c r="BK46" s="164">
        <f>COUNTIF(K46:M47,"Essverhalten")</f>
        <v>0</v>
      </c>
      <c r="BL46" s="93">
        <f t="shared" ref="BL46" si="702">BJ46+BK46</f>
        <v>0</v>
      </c>
      <c r="BM46" s="169">
        <f>COUNTIF(E46:G47,"Nachtruhe")</f>
        <v>0</v>
      </c>
      <c r="BN46" s="169">
        <f>COUNTIF(K46:M47,"Nachtruhe")</f>
        <v>0</v>
      </c>
      <c r="BO46" s="170">
        <f t="shared" ref="BO46" si="703">BM46+BN46</f>
        <v>0</v>
      </c>
      <c r="BP46" s="174">
        <f>SUMIFS(AN$2:AN$373,C$2:C$373,C46,AB$2:AB$373,AB46)</f>
        <v>0</v>
      </c>
      <c r="BQ46" s="162">
        <f>SUMIFS(AQ$2:AQ$373,C$2:C$373,C46,AB$2:AB$373,AB46)</f>
        <v>0</v>
      </c>
      <c r="BR46" s="162">
        <f>SUMIFS(AT$2:AT$373,C$2:C$373,C46,AB$2:AB$373,AB46)</f>
        <v>0</v>
      </c>
      <c r="BS46" s="162">
        <f>SUMIFS(AW$2:AW$373,C$2:C$373,C46,AB$2:AB$373,AB46)</f>
        <v>0</v>
      </c>
      <c r="BT46" s="162">
        <f>SUMIFS(AZ$2:AZ$373,C$2:C$373,C46,AB$2:AB$373,AB46)</f>
        <v>0</v>
      </c>
      <c r="BU46" s="162">
        <f>SUMIFS(BC$2:BC$373,C$2:C$373,C46,AB$2:AB$373,AB46)</f>
        <v>0</v>
      </c>
      <c r="BV46" s="162">
        <f>SUMIFS(BF$2:BF$373,C$2:C$373,C46,AB$2:AB$373,AB46)</f>
        <v>0</v>
      </c>
      <c r="BW46" s="162">
        <f>SUMIFS(BI$2:BI$373,C$2:C$373,C46,AB$2:AB$373,AB46)</f>
        <v>0</v>
      </c>
      <c r="BX46" s="162">
        <f>SUMIFS(BL$2:BL$373,C$2:C$373,C46,AB$2:AB$373,AB46)</f>
        <v>0</v>
      </c>
      <c r="BY46" s="163">
        <f>SUMIFS(BO$2:BO$373,C$2:C$373,C46,AB$2:AB$373,AB46)</f>
        <v>0</v>
      </c>
      <c r="BZ46" s="174">
        <f>SUMIFS(AN$2:AN$373,C$2:C$373,C46)</f>
        <v>0</v>
      </c>
      <c r="CA46" s="162">
        <f>SUMIFS(AQ$2:AQ$373,C$2:C$373,C46)</f>
        <v>0</v>
      </c>
      <c r="CB46" s="162">
        <f>SUMIFS(AT$2:AT$373,C$2:C$373,C46)</f>
        <v>0</v>
      </c>
      <c r="CC46" s="162">
        <f>SUMIFS(AW$2:AW$373,C$2:C$373,C46)</f>
        <v>0</v>
      </c>
      <c r="CD46" s="162">
        <f>SUMIFS(AZ$2:AZ$373,C$2:C$373,C46)</f>
        <v>0</v>
      </c>
      <c r="CE46" s="162">
        <f>SUMIFS(BC$2:BC$373,C$2:C$373,C46)</f>
        <v>0</v>
      </c>
      <c r="CF46" s="162">
        <f>SUMIFS(BF$2:BF$373,C$2:C$373,C46)</f>
        <v>0</v>
      </c>
      <c r="CG46" s="162">
        <f>SUMIFS(BI$2:BI$373,C$2:C$373,C46)</f>
        <v>0</v>
      </c>
      <c r="CH46" s="162">
        <f>SUMIFS(BL$2:BL$373,C$2:C$373,C46)</f>
        <v>0</v>
      </c>
      <c r="CI46" s="163">
        <f>SUMIFS(BO$2:BO$373,C$2:C$373,C46)</f>
        <v>0</v>
      </c>
      <c r="CJ46" s="94" t="str">
        <f t="shared" ref="CJ46" si="704">_xlfn.XLOOKUP(LARGE(BP46:BY46,1),BP46:BY46,BP$374:BY$374)</f>
        <v>Körperhygiene</v>
      </c>
      <c r="CK46" s="92" t="str">
        <f t="shared" ref="CK46" si="705">_xlfn.XLOOKUP(LARGE(BP46:BY46,2),BP46:BY46,BP$374:BY$374)</f>
        <v>Körperhygiene</v>
      </c>
      <c r="CL46" s="92" t="str">
        <f t="shared" ref="CL46" si="706">_xlfn.XLOOKUP(LARGE(BP46:BY46,3),BP46:BY46,BP$374:BY$374)</f>
        <v>Körperhygiene</v>
      </c>
      <c r="CM46" s="92" t="str">
        <f t="shared" ref="CM46" si="707">_xlfn.XLOOKUP(LARGE(BP46:BY46,4),BP46:BY46,BP$374:BY$374)</f>
        <v>Körperhygiene</v>
      </c>
      <c r="CN46" s="92" t="str">
        <f t="shared" ref="CN46" si="708">_xlfn.XLOOKUP(LARGE(BP46:BY46,5),BP46:BY46,BP$374:BY$374)</f>
        <v>Körperhygiene</v>
      </c>
      <c r="CO46" s="93" t="str">
        <f t="shared" ref="CO46" si="709">_xlfn.XLOOKUP(LARGE(BP46:BY46,6),BP46:BY46,BP$374:BY$374)</f>
        <v>Körperhygiene</v>
      </c>
      <c r="CP46" s="91" t="str">
        <f t="shared" ref="CP46" si="710">_xlfn.XLOOKUP(LARGE(BZ46:CI46,1),BZ46:CI46,BZ$374:CI$374)</f>
        <v>Körperhygiene</v>
      </c>
      <c r="CQ46" s="92" t="str">
        <f t="shared" ref="CQ46" si="711">_xlfn.XLOOKUP(LARGE(BZ46:CI46,2),BZ46:CI46,BZ$374:CI$374)</f>
        <v>Körperhygiene</v>
      </c>
      <c r="CR46" s="92" t="str">
        <f t="shared" ref="CR46" si="712">_xlfn.XLOOKUP(LARGE(BZ46:CI46,3),BZ46:CI46,BZ$374:CI$374)</f>
        <v>Körperhygiene</v>
      </c>
      <c r="CS46" s="92" t="str">
        <f t="shared" ref="CS46" si="713">_xlfn.XLOOKUP(LARGE(BZ46:CI46,4),BZ46:CI46,BZ$374:CI$374)</f>
        <v>Körperhygiene</v>
      </c>
      <c r="CT46" s="92" t="str">
        <f t="shared" ref="CT46" si="714">_xlfn.XLOOKUP(LARGE(BZ46:CI46,5),BZ46:CI46,BZ$374:CI$374)</f>
        <v>Körperhygiene</v>
      </c>
      <c r="CU46" s="93" t="str">
        <f t="shared" ref="CU46" si="715">_xlfn.XLOOKUP(LARGE(BZ46:CI46,6),BZ46:CI46,BZ$374:CI$374)</f>
        <v>Körperhygiene</v>
      </c>
      <c r="CV46" s="90"/>
      <c r="CW46" s="90"/>
      <c r="CX46" s="90"/>
      <c r="CY46" s="90"/>
      <c r="CZ46" s="90"/>
      <c r="DA46" s="90"/>
    </row>
    <row r="47" spans="1:105" ht="12.95" customHeight="1" thickTop="1" thickBot="1">
      <c r="A47" s="122"/>
      <c r="B47" s="125"/>
      <c r="C47" s="116"/>
      <c r="D47" s="137"/>
      <c r="E47" s="21"/>
      <c r="F47" s="22"/>
      <c r="G47" s="23"/>
      <c r="H47" s="145"/>
      <c r="I47" s="125"/>
      <c r="J47" s="137"/>
      <c r="K47" s="21"/>
      <c r="L47" s="22"/>
      <c r="M47" s="23"/>
      <c r="N47" s="140"/>
      <c r="O47" s="109"/>
      <c r="P47" s="92"/>
      <c r="Q47" s="131"/>
      <c r="R47" s="103"/>
      <c r="S47" s="92"/>
      <c r="T47" s="158"/>
      <c r="U47" s="103"/>
      <c r="V47" s="99"/>
      <c r="W47" s="216"/>
      <c r="X47" s="92"/>
      <c r="Y47" s="81"/>
      <c r="Z47" s="83"/>
      <c r="AA47" s="95"/>
      <c r="AB47" s="107"/>
      <c r="AC47" s="160"/>
      <c r="AE47" s="92"/>
      <c r="AG47" s="92"/>
      <c r="AH47" s="92"/>
      <c r="AI47" s="156"/>
      <c r="AJ47" s="156"/>
      <c r="AK47" s="156"/>
      <c r="AL47" s="92"/>
      <c r="AM47" s="156"/>
      <c r="AN47" s="156"/>
      <c r="AO47" s="165"/>
      <c r="AP47" s="93"/>
      <c r="AQ47" s="165"/>
      <c r="AR47" s="93"/>
      <c r="AS47" s="165"/>
      <c r="AT47" s="93"/>
      <c r="AU47" s="165"/>
      <c r="AV47" s="93"/>
      <c r="AW47" s="165"/>
      <c r="AX47" s="93"/>
      <c r="AY47" s="165"/>
      <c r="AZ47" s="93"/>
      <c r="BA47" s="165"/>
      <c r="BB47" s="93"/>
      <c r="BC47" s="165"/>
      <c r="BD47" s="93"/>
      <c r="BE47" s="165"/>
      <c r="BF47" s="93"/>
      <c r="BG47" s="165"/>
      <c r="BH47" s="93"/>
      <c r="BI47" s="165"/>
      <c r="BJ47" s="93"/>
      <c r="BK47" s="165"/>
      <c r="BL47" s="93"/>
      <c r="BM47" s="156"/>
      <c r="BN47" s="156"/>
      <c r="BO47" s="171"/>
      <c r="BP47" s="174"/>
      <c r="BQ47" s="162"/>
      <c r="BR47" s="162"/>
      <c r="BS47" s="162"/>
      <c r="BT47" s="162"/>
      <c r="BU47" s="162"/>
      <c r="BV47" s="162"/>
      <c r="BW47" s="162"/>
      <c r="BX47" s="162"/>
      <c r="BY47" s="163"/>
      <c r="BZ47" s="174"/>
      <c r="CA47" s="162"/>
      <c r="CB47" s="162"/>
      <c r="CC47" s="162"/>
      <c r="CD47" s="162"/>
      <c r="CE47" s="162"/>
      <c r="CF47" s="162"/>
      <c r="CG47" s="162"/>
      <c r="CH47" s="162"/>
      <c r="CI47" s="163"/>
      <c r="CJ47" s="94"/>
      <c r="CK47" s="92"/>
      <c r="CL47" s="92"/>
      <c r="CM47" s="92"/>
      <c r="CN47" s="92"/>
      <c r="CO47" s="93"/>
      <c r="CP47" s="91"/>
      <c r="CQ47" s="92"/>
      <c r="CR47" s="92"/>
      <c r="CS47" s="92"/>
      <c r="CT47" s="92"/>
      <c r="CU47" s="93"/>
      <c r="CV47" s="90"/>
      <c r="CW47" s="90"/>
      <c r="CX47" s="90"/>
      <c r="CY47" s="90"/>
      <c r="CZ47" s="90"/>
      <c r="DA47" s="90"/>
    </row>
    <row r="48" spans="1:105" ht="12.95" customHeight="1" thickTop="1" thickBot="1">
      <c r="A48" s="122"/>
      <c r="B48" s="125"/>
      <c r="C48" s="118"/>
      <c r="D48" s="134"/>
      <c r="E48" s="27"/>
      <c r="F48" s="28"/>
      <c r="G48" s="29"/>
      <c r="H48" s="145"/>
      <c r="I48" s="125"/>
      <c r="J48" s="134"/>
      <c r="K48" s="27"/>
      <c r="L48" s="28"/>
      <c r="M48" s="29"/>
      <c r="N48" s="140"/>
      <c r="O48" s="109">
        <f t="shared" si="332"/>
        <v>0</v>
      </c>
      <c r="P48" s="92">
        <f t="shared" si="333"/>
        <v>20</v>
      </c>
      <c r="Q48" s="131"/>
      <c r="R48" s="103">
        <f>SUMIFS(O$2:O$373,C$2:C$373,C48,AB$2:AB$373,AB48)</f>
        <v>0</v>
      </c>
      <c r="S48" s="92">
        <f t="shared" ref="S48" si="716">AE$38*20-AJ48</f>
        <v>140</v>
      </c>
      <c r="T48" s="158"/>
      <c r="U48" s="103">
        <f t="shared" ref="U48" si="717">AC$12</f>
        <v>0</v>
      </c>
      <c r="V48" s="99">
        <f t="shared" si="335"/>
        <v>600</v>
      </c>
      <c r="W48" s="216"/>
      <c r="X48" s="92"/>
      <c r="Y48" s="81"/>
      <c r="Z48" s="83"/>
      <c r="AA48" s="95">
        <f>A$38</f>
        <v>46177</v>
      </c>
      <c r="AB48" s="107">
        <f t="shared" si="136"/>
        <v>23</v>
      </c>
      <c r="AC48" s="160"/>
      <c r="AE48" s="92"/>
      <c r="AG48" s="92">
        <f t="shared" ref="AG48" si="718">IF(D48="HF",1,0)</f>
        <v>0</v>
      </c>
      <c r="AH48" s="92">
        <f t="shared" ref="AH48" si="719">IF(J48="HF",1,0)</f>
        <v>0</v>
      </c>
      <c r="AI48" s="169">
        <f t="shared" ref="AI48" si="720">AG48+AH48</f>
        <v>0</v>
      </c>
      <c r="AJ48" s="169">
        <f t="shared" ref="AJ48" si="721">SUMIFS(AI$2:AI$373,C$2:C$373,C48,AB$2:AB$373,AB48)</f>
        <v>0</v>
      </c>
      <c r="AK48" s="169">
        <f t="shared" ref="AK48" si="722">SUMIFS(AI$2:AI$373,C$2:C$373,C48)</f>
        <v>0</v>
      </c>
      <c r="AL48" s="92">
        <f t="shared" ref="AL48" si="723">COUNTIF(E48:G49,"Körperhygiene")</f>
        <v>0</v>
      </c>
      <c r="AM48" s="169">
        <f t="shared" ref="AM48" si="724">COUNTIF(K48:M49,"Körperhygiene")</f>
        <v>0</v>
      </c>
      <c r="AN48" s="169">
        <f t="shared" ref="AN48" si="725">AL48+AM48</f>
        <v>0</v>
      </c>
      <c r="AO48" s="164">
        <f>COUNTIF(E48:G49,"Zimmersauberkeit")</f>
        <v>0</v>
      </c>
      <c r="AP48" s="93">
        <f>COUNTIF(K48:M49,"Zimmersauberkeit")</f>
        <v>0</v>
      </c>
      <c r="AQ48" s="164">
        <f t="shared" ref="AQ48" si="726">AO48+AP48</f>
        <v>0</v>
      </c>
      <c r="AR48" s="93">
        <f>COUNTIF(E48:G49,"Zimmerputz")</f>
        <v>0</v>
      </c>
      <c r="AS48" s="164">
        <f>COUNTIF(K48:M49,"Zimmerputz")</f>
        <v>0</v>
      </c>
      <c r="AT48" s="93">
        <f t="shared" ref="AT48" si="727">AR48+AS48</f>
        <v>0</v>
      </c>
      <c r="AU48" s="164">
        <f>COUNTIF(E48:G49,"Medienverhalten")</f>
        <v>0</v>
      </c>
      <c r="AV48" s="93">
        <f>COUNTIF(K48:M49,"Medienverhalten")</f>
        <v>0</v>
      </c>
      <c r="AW48" s="164">
        <f t="shared" ref="AW48" si="728">AU48+AV48</f>
        <v>0</v>
      </c>
      <c r="AX48" s="93">
        <f>COUNTIF(E48:G49,"Pünktlichkeit")</f>
        <v>0</v>
      </c>
      <c r="AY48" s="164">
        <f>COUNTIF(K48:M49,"Pünktlichkeit")</f>
        <v>0</v>
      </c>
      <c r="AZ48" s="93">
        <f t="shared" ref="AZ48" si="729">AX48+AY48</f>
        <v>0</v>
      </c>
      <c r="BA48" s="164">
        <f>COUNTIF(E48:G49,"Küchendienst")</f>
        <v>0</v>
      </c>
      <c r="BB48" s="93">
        <f>COUNTIF(K48:M49,"Küchendienst")</f>
        <v>0</v>
      </c>
      <c r="BC48" s="164">
        <f t="shared" ref="BC48" si="730">BA48+BB48</f>
        <v>0</v>
      </c>
      <c r="BD48" s="93">
        <f>COUNTIF(E48:G49,"Wäsche")</f>
        <v>0</v>
      </c>
      <c r="BE48" s="164">
        <f>COUNTIF(K48:M49,"Wäsche")</f>
        <v>0</v>
      </c>
      <c r="BF48" s="93">
        <f t="shared" ref="BF48" si="731">BD48+BE48</f>
        <v>0</v>
      </c>
      <c r="BG48" s="164">
        <f>COUNTIF(E48:G49,"Sozialverhalten")</f>
        <v>0</v>
      </c>
      <c r="BH48" s="93">
        <f>COUNTIF(K48:M49,"Sozialverhalten")</f>
        <v>0</v>
      </c>
      <c r="BI48" s="164">
        <f t="shared" ref="BI48" si="732">BG48+BH48</f>
        <v>0</v>
      </c>
      <c r="BJ48" s="93">
        <f>COUNTIF(E48:G49,"Essverhalten")</f>
        <v>0</v>
      </c>
      <c r="BK48" s="164">
        <f>COUNTIF(K48:M49,"Essverhalten")</f>
        <v>0</v>
      </c>
      <c r="BL48" s="93">
        <f t="shared" ref="BL48" si="733">BJ48+BK48</f>
        <v>0</v>
      </c>
      <c r="BM48" s="169">
        <f>COUNTIF(E48:G49,"Nachtruhe")</f>
        <v>0</v>
      </c>
      <c r="BN48" s="169">
        <f>COUNTIF(K48:M49,"Nachtruhe")</f>
        <v>0</v>
      </c>
      <c r="BO48" s="170">
        <f t="shared" ref="BO48" si="734">BM48+BN48</f>
        <v>0</v>
      </c>
      <c r="BP48" s="174">
        <f>SUMIFS(AN$2:AN$373,C$2:C$373,C48,AB$2:AB$373,AB48)</f>
        <v>0</v>
      </c>
      <c r="BQ48" s="162">
        <f>SUMIFS(AQ$2:AQ$373,C$2:C$373,C48,AB$2:AB$373,AB48)</f>
        <v>0</v>
      </c>
      <c r="BR48" s="162">
        <f>SUMIFS(AT$2:AT$373,C$2:C$373,C48,AB$2:AB$373,AB48)</f>
        <v>0</v>
      </c>
      <c r="BS48" s="162">
        <f>SUMIFS(AW$2:AW$373,C$2:C$373,C48,AB$2:AB$373,AB48)</f>
        <v>0</v>
      </c>
      <c r="BT48" s="162">
        <f>SUMIFS(AZ$2:AZ$373,C$2:C$373,C48,AB$2:AB$373,AB48)</f>
        <v>0</v>
      </c>
      <c r="BU48" s="162">
        <f>SUMIFS(BC$2:BC$373,C$2:C$373,C48,AB$2:AB$373,AB48)</f>
        <v>0</v>
      </c>
      <c r="BV48" s="162">
        <f>SUMIFS(BF$2:BF$373,C$2:C$373,C48,AB$2:AB$373,AB48)</f>
        <v>0</v>
      </c>
      <c r="BW48" s="162">
        <f>SUMIFS(BI$2:BI$373,C$2:C$373,C48,AB$2:AB$373,AB48)</f>
        <v>0</v>
      </c>
      <c r="BX48" s="162">
        <f>SUMIFS(BL$2:BL$373,C$2:C$373,C48,AB$2:AB$373,AB48)</f>
        <v>0</v>
      </c>
      <c r="BY48" s="163">
        <f>SUMIFS(BO$2:BO$373,C$2:C$373,C48,AB$2:AB$373,AB48)</f>
        <v>0</v>
      </c>
      <c r="BZ48" s="174">
        <f>SUMIFS(AN$2:AN$373,C$2:C$373,C48)</f>
        <v>0</v>
      </c>
      <c r="CA48" s="162">
        <f>SUMIFS(AQ$2:AQ$373,C$2:C$373,C48)</f>
        <v>0</v>
      </c>
      <c r="CB48" s="162">
        <f>SUMIFS(AT$2:AT$373,C$2:C$373,C48)</f>
        <v>0</v>
      </c>
      <c r="CC48" s="162">
        <f>SUMIFS(AW$2:AW$373,C$2:C$373,C48)</f>
        <v>0</v>
      </c>
      <c r="CD48" s="162">
        <f>SUMIFS(AZ$2:AZ$373,C$2:C$373,C48)</f>
        <v>0</v>
      </c>
      <c r="CE48" s="162">
        <f>SUMIFS(BC$2:BC$373,C$2:C$373,C48)</f>
        <v>0</v>
      </c>
      <c r="CF48" s="162">
        <f>SUMIFS(BF$2:BF$373,C$2:C$373,C48)</f>
        <v>0</v>
      </c>
      <c r="CG48" s="162">
        <f>SUMIFS(BI$2:BI$373,C$2:C$373,C48)</f>
        <v>0</v>
      </c>
      <c r="CH48" s="162">
        <f>SUMIFS(BL$2:BL$373,C$2:C$373,C48)</f>
        <v>0</v>
      </c>
      <c r="CI48" s="163">
        <f>SUMIFS(BO$2:BO$373,C$2:C$373,C48)</f>
        <v>0</v>
      </c>
      <c r="CJ48" s="94" t="str">
        <f t="shared" ref="CJ48" si="735">_xlfn.XLOOKUP(LARGE(BP48:BY48,1),BP48:BY48,BP$374:BY$374)</f>
        <v>Körperhygiene</v>
      </c>
      <c r="CK48" s="92" t="str">
        <f t="shared" ref="CK48" si="736">_xlfn.XLOOKUP(LARGE(BP48:BY48,2),BP48:BY48,BP$374:BY$374)</f>
        <v>Körperhygiene</v>
      </c>
      <c r="CL48" s="92" t="str">
        <f t="shared" ref="CL48" si="737">_xlfn.XLOOKUP(LARGE(BP48:BY48,3),BP48:BY48,BP$374:BY$374)</f>
        <v>Körperhygiene</v>
      </c>
      <c r="CM48" s="92" t="str">
        <f t="shared" ref="CM48" si="738">_xlfn.XLOOKUP(LARGE(BP48:BY48,4),BP48:BY48,BP$374:BY$374)</f>
        <v>Körperhygiene</v>
      </c>
      <c r="CN48" s="92" t="str">
        <f t="shared" ref="CN48" si="739">_xlfn.XLOOKUP(LARGE(BP48:BY48,5),BP48:BY48,BP$374:BY$374)</f>
        <v>Körperhygiene</v>
      </c>
      <c r="CO48" s="93" t="str">
        <f t="shared" ref="CO48" si="740">_xlfn.XLOOKUP(LARGE(BP48:BY48,6),BP48:BY48,BP$374:BY$374)</f>
        <v>Körperhygiene</v>
      </c>
      <c r="CP48" s="91" t="str">
        <f t="shared" ref="CP48" si="741">_xlfn.XLOOKUP(LARGE(BZ48:CI48,1),BZ48:CI48,BZ$374:CI$374)</f>
        <v>Körperhygiene</v>
      </c>
      <c r="CQ48" s="92" t="str">
        <f t="shared" ref="CQ48" si="742">_xlfn.XLOOKUP(LARGE(BZ48:CI48,2),BZ48:CI48,BZ$374:CI$374)</f>
        <v>Körperhygiene</v>
      </c>
      <c r="CR48" s="92" t="str">
        <f t="shared" ref="CR48" si="743">_xlfn.XLOOKUP(LARGE(BZ48:CI48,3),BZ48:CI48,BZ$374:CI$374)</f>
        <v>Körperhygiene</v>
      </c>
      <c r="CS48" s="92" t="str">
        <f t="shared" ref="CS48" si="744">_xlfn.XLOOKUP(LARGE(BZ48:CI48,4),BZ48:CI48,BZ$374:CI$374)</f>
        <v>Körperhygiene</v>
      </c>
      <c r="CT48" s="92" t="str">
        <f t="shared" ref="CT48" si="745">_xlfn.XLOOKUP(LARGE(BZ48:CI48,5),BZ48:CI48,BZ$374:CI$374)</f>
        <v>Körperhygiene</v>
      </c>
      <c r="CU48" s="93" t="str">
        <f t="shared" ref="CU48" si="746">_xlfn.XLOOKUP(LARGE(BZ48:CI48,6),BZ48:CI48,BZ$374:CI$374)</f>
        <v>Körperhygiene</v>
      </c>
      <c r="CV48" s="90"/>
      <c r="CW48" s="90"/>
      <c r="CX48" s="90"/>
      <c r="CY48" s="90"/>
      <c r="CZ48" s="90"/>
      <c r="DA48" s="90"/>
    </row>
    <row r="49" spans="1:105" ht="12.95" customHeight="1" thickTop="1" thickBot="1">
      <c r="A49" s="142"/>
      <c r="B49" s="143"/>
      <c r="C49" s="133"/>
      <c r="D49" s="135"/>
      <c r="E49" s="30"/>
      <c r="F49" s="31"/>
      <c r="G49" s="32"/>
      <c r="H49" s="146"/>
      <c r="I49" s="143"/>
      <c r="J49" s="135"/>
      <c r="K49" s="30"/>
      <c r="L49" s="31"/>
      <c r="M49" s="32"/>
      <c r="N49" s="141"/>
      <c r="O49" s="111"/>
      <c r="P49" s="97"/>
      <c r="Q49" s="131"/>
      <c r="R49" s="105"/>
      <c r="S49" s="97"/>
      <c r="T49" s="159"/>
      <c r="U49" s="105"/>
      <c r="V49" s="100"/>
      <c r="W49" s="216"/>
      <c r="X49" s="92"/>
      <c r="Y49" s="81"/>
      <c r="Z49" s="83"/>
      <c r="AA49" s="95"/>
      <c r="AB49" s="107"/>
      <c r="AC49" s="160"/>
      <c r="AE49" s="92"/>
      <c r="AG49" s="92"/>
      <c r="AH49" s="92"/>
      <c r="AI49" s="156"/>
      <c r="AJ49" s="156"/>
      <c r="AK49" s="156"/>
      <c r="AL49" s="92"/>
      <c r="AM49" s="156"/>
      <c r="AN49" s="156"/>
      <c r="AO49" s="165"/>
      <c r="AP49" s="93"/>
      <c r="AQ49" s="165"/>
      <c r="AR49" s="93"/>
      <c r="AS49" s="165"/>
      <c r="AT49" s="93"/>
      <c r="AU49" s="165"/>
      <c r="AV49" s="93"/>
      <c r="AW49" s="165"/>
      <c r="AX49" s="93"/>
      <c r="AY49" s="165"/>
      <c r="AZ49" s="93"/>
      <c r="BA49" s="165"/>
      <c r="BB49" s="93"/>
      <c r="BC49" s="165"/>
      <c r="BD49" s="93"/>
      <c r="BE49" s="165"/>
      <c r="BF49" s="93"/>
      <c r="BG49" s="165"/>
      <c r="BH49" s="93"/>
      <c r="BI49" s="165"/>
      <c r="BJ49" s="93"/>
      <c r="BK49" s="165"/>
      <c r="BL49" s="93"/>
      <c r="BM49" s="156"/>
      <c r="BN49" s="156"/>
      <c r="BO49" s="171"/>
      <c r="BP49" s="174"/>
      <c r="BQ49" s="162"/>
      <c r="BR49" s="162"/>
      <c r="BS49" s="162"/>
      <c r="BT49" s="162"/>
      <c r="BU49" s="162"/>
      <c r="BV49" s="162"/>
      <c r="BW49" s="162"/>
      <c r="BX49" s="162"/>
      <c r="BY49" s="163"/>
      <c r="BZ49" s="174"/>
      <c r="CA49" s="162"/>
      <c r="CB49" s="162"/>
      <c r="CC49" s="162"/>
      <c r="CD49" s="162"/>
      <c r="CE49" s="162"/>
      <c r="CF49" s="162"/>
      <c r="CG49" s="162"/>
      <c r="CH49" s="162"/>
      <c r="CI49" s="163"/>
      <c r="CJ49" s="94"/>
      <c r="CK49" s="92"/>
      <c r="CL49" s="92"/>
      <c r="CM49" s="92"/>
      <c r="CN49" s="92"/>
      <c r="CO49" s="93"/>
      <c r="CP49" s="91"/>
      <c r="CQ49" s="92"/>
      <c r="CR49" s="92"/>
      <c r="CS49" s="92"/>
      <c r="CT49" s="92"/>
      <c r="CU49" s="93"/>
      <c r="CV49" s="90"/>
      <c r="CW49" s="90"/>
      <c r="CX49" s="90"/>
      <c r="CY49" s="90"/>
      <c r="CZ49" s="90"/>
      <c r="DA49" s="90"/>
    </row>
    <row r="50" spans="1:105" ht="12.95" customHeight="1" thickTop="1" thickBot="1">
      <c r="A50" s="121">
        <f t="shared" ref="A50" si="747">A38+1</f>
        <v>46178</v>
      </c>
      <c r="B50" s="124" t="s">
        <v>18</v>
      </c>
      <c r="C50" s="138" t="s">
        <v>128</v>
      </c>
      <c r="D50" s="136"/>
      <c r="E50" s="33"/>
      <c r="F50" s="34"/>
      <c r="G50" s="35"/>
      <c r="H50" s="144"/>
      <c r="I50" s="124" t="s">
        <v>19</v>
      </c>
      <c r="J50" s="136"/>
      <c r="K50" s="33"/>
      <c r="L50" s="34"/>
      <c r="M50" s="35"/>
      <c r="N50" s="139"/>
      <c r="O50" s="108">
        <f t="shared" ref="O50" si="748">IF(AND(D50="HF",OR(ISNUMBER(J50),J50="")),0+J50,IF(AND(J50="HF",OR(ISNUMBER(D50),D50="")),0+D50,IF(AND(ISNUMBER(D50),ISNUMBER(J50)),D50+J50,IF(AND(D50="HF",J50="HF"),0,D50+J50))))</f>
        <v>0</v>
      </c>
      <c r="P50" s="98">
        <f t="shared" ref="P50" si="749">AF$2*20-AI50</f>
        <v>20</v>
      </c>
      <c r="Q50" s="131">
        <f>WEEKNUM(A50,21)</f>
        <v>23</v>
      </c>
      <c r="R50" s="106">
        <f>SUMIFS(O$2:O$373,C$2:C$373,C50,AB$2:AB$373,AB50)</f>
        <v>9</v>
      </c>
      <c r="S50" s="98">
        <f>AE$50*20-AJ50</f>
        <v>140</v>
      </c>
      <c r="T50" s="157">
        <f>A50</f>
        <v>46178</v>
      </c>
      <c r="U50" s="106">
        <f t="shared" ref="U50" si="750">AC$2</f>
        <v>9</v>
      </c>
      <c r="V50" s="101">
        <f t="shared" ref="V50" si="751">AD$2*20-AK50</f>
        <v>600</v>
      </c>
      <c r="W50" s="216"/>
      <c r="X50" s="92">
        <f t="shared" ref="X50" si="752">IF(Q50&lt;&gt;"",1,0)</f>
        <v>1</v>
      </c>
      <c r="Y50" s="81"/>
      <c r="Z50" s="83"/>
      <c r="AA50" s="95">
        <f>A$50</f>
        <v>46178</v>
      </c>
      <c r="AB50" s="107">
        <f t="shared" si="136"/>
        <v>23</v>
      </c>
      <c r="AC50" s="160"/>
      <c r="AE50" s="92">
        <f t="shared" ref="AE50" si="753">SUMIFS(X$2:X$373,C$2:C$373,C50,AB$2:AB$373,AB50)</f>
        <v>7</v>
      </c>
      <c r="AG50" s="92">
        <f t="shared" ref="AG50" si="754">IF(D50="HF",1,0)</f>
        <v>0</v>
      </c>
      <c r="AH50" s="92">
        <f t="shared" ref="AH50" si="755">IF(J50="HF",1,0)</f>
        <v>0</v>
      </c>
      <c r="AI50" s="169">
        <f t="shared" ref="AI50" si="756">AG50+AH50</f>
        <v>0</v>
      </c>
      <c r="AJ50" s="169">
        <f t="shared" ref="AJ50" si="757">SUMIFS(AI$2:AI$373,C$2:C$373,C50,AB$2:AB$373,AB50)</f>
        <v>0</v>
      </c>
      <c r="AK50" s="169">
        <f t="shared" ref="AK50" si="758">SUMIFS(AI$2:AI$373,C$2:C$373,C50)</f>
        <v>0</v>
      </c>
      <c r="AL50" s="92">
        <f t="shared" ref="AL50" si="759">COUNTIF(E50:G51,"Körperhygiene")</f>
        <v>0</v>
      </c>
      <c r="AM50" s="169">
        <f t="shared" ref="AM50" si="760">COUNTIF(K50:M51,"Körperhygiene")</f>
        <v>0</v>
      </c>
      <c r="AN50" s="169">
        <f t="shared" ref="AN50" si="761">AL50+AM50</f>
        <v>0</v>
      </c>
      <c r="AO50" s="164">
        <f>COUNTIF(E50:G51,"Zimmersauberkeit")</f>
        <v>0</v>
      </c>
      <c r="AP50" s="93">
        <f>COUNTIF(K50:M51,"Zimmersauberkeit")</f>
        <v>0</v>
      </c>
      <c r="AQ50" s="164">
        <f t="shared" ref="AQ50" si="762">AO50+AP50</f>
        <v>0</v>
      </c>
      <c r="AR50" s="93">
        <f>COUNTIF(E50:G51,"Zimmerputz")</f>
        <v>0</v>
      </c>
      <c r="AS50" s="164">
        <f>COUNTIF(K50:M51,"Zimmerputz")</f>
        <v>0</v>
      </c>
      <c r="AT50" s="93">
        <f t="shared" ref="AT50" si="763">AR50+AS50</f>
        <v>0</v>
      </c>
      <c r="AU50" s="164">
        <f>COUNTIF(E50:G51,"Medienverhalten")</f>
        <v>0</v>
      </c>
      <c r="AV50" s="93">
        <f>COUNTIF(K50:M51,"Medienverhalten")</f>
        <v>0</v>
      </c>
      <c r="AW50" s="164">
        <f t="shared" ref="AW50" si="764">AU50+AV50</f>
        <v>0</v>
      </c>
      <c r="AX50" s="93">
        <f>COUNTIF(E50:G51,"Pünktlichkeit")</f>
        <v>0</v>
      </c>
      <c r="AY50" s="164">
        <f>COUNTIF(K50:M51,"Pünktlichkeit")</f>
        <v>0</v>
      </c>
      <c r="AZ50" s="93">
        <f t="shared" ref="AZ50" si="765">AX50+AY50</f>
        <v>0</v>
      </c>
      <c r="BA50" s="164">
        <f>COUNTIF(E50:G51,"Küchendienst")</f>
        <v>0</v>
      </c>
      <c r="BB50" s="93">
        <f>COUNTIF(K50:M51,"Küchendienst")</f>
        <v>0</v>
      </c>
      <c r="BC50" s="164">
        <f t="shared" ref="BC50" si="766">BA50+BB50</f>
        <v>0</v>
      </c>
      <c r="BD50" s="93">
        <f>COUNTIF(E50:G51,"Wäsche")</f>
        <v>0</v>
      </c>
      <c r="BE50" s="164">
        <f>COUNTIF(K50:M51,"Wäsche")</f>
        <v>0</v>
      </c>
      <c r="BF50" s="93">
        <f t="shared" ref="BF50" si="767">BD50+BE50</f>
        <v>0</v>
      </c>
      <c r="BG50" s="164">
        <f>COUNTIF(E50:G51,"Sozialverhalten")</f>
        <v>0</v>
      </c>
      <c r="BH50" s="93">
        <f>COUNTIF(K50:M51,"Sozialverhalten")</f>
        <v>0</v>
      </c>
      <c r="BI50" s="164">
        <f t="shared" ref="BI50" si="768">BG50+BH50</f>
        <v>0</v>
      </c>
      <c r="BJ50" s="93">
        <f>COUNTIF(E50:G51,"Essverhalten")</f>
        <v>0</v>
      </c>
      <c r="BK50" s="164">
        <f>COUNTIF(K50:M51,"Essverhalten")</f>
        <v>0</v>
      </c>
      <c r="BL50" s="93">
        <f t="shared" ref="BL50" si="769">BJ50+BK50</f>
        <v>0</v>
      </c>
      <c r="BM50" s="169">
        <f>COUNTIF(E50:G51,"Nachtruhe")</f>
        <v>0</v>
      </c>
      <c r="BN50" s="169">
        <f>COUNTIF(K50:M51,"Nachtruhe")</f>
        <v>0</v>
      </c>
      <c r="BO50" s="170">
        <f t="shared" ref="BO50" si="770">BM50+BN50</f>
        <v>0</v>
      </c>
      <c r="BP50" s="174">
        <f>SUMIFS(AN$2:AN$373,C$2:C$373,C50,AB$2:AB$373,AB50)</f>
        <v>1</v>
      </c>
      <c r="BQ50" s="162">
        <f>SUMIFS(AQ$2:AQ$373,C$2:C$373,C50,AB$2:AB$373,AB50)</f>
        <v>0</v>
      </c>
      <c r="BR50" s="162">
        <f>SUMIFS(AT$2:AT$373,C$2:C$373,C50,AB$2:AB$373,AB50)</f>
        <v>0</v>
      </c>
      <c r="BS50" s="162">
        <f>SUMIFS(AW$2:AW$373,C$2:C$373,C50,AB$2:AB$373,AB50)</f>
        <v>0</v>
      </c>
      <c r="BT50" s="162">
        <f>SUMIFS(AZ$2:AZ$373,C$2:C$373,C50,AB$2:AB$373,AB50)</f>
        <v>1</v>
      </c>
      <c r="BU50" s="162">
        <f>SUMIFS(BC$2:BC$373,C$2:C$373,C50,AB$2:AB$373,AB50)</f>
        <v>5</v>
      </c>
      <c r="BV50" s="162">
        <f>SUMIFS(BF$2:BF$373,C$2:C$373,C50,AB$2:AB$373,AB50)</f>
        <v>2</v>
      </c>
      <c r="BW50" s="162">
        <f>SUMIFS(BI$2:BI$373,C$2:C$373,C50,AB$2:AB$373,AB50)</f>
        <v>1</v>
      </c>
      <c r="BX50" s="162">
        <f>SUMIFS(BL$2:BL$373,C$2:C$373,C50,AB$2:AB$373,AB50)</f>
        <v>1</v>
      </c>
      <c r="BY50" s="163">
        <f>SUMIFS(BO$2:BO$373,C$2:C$373,C50,AB$2:AB$373,AB50)</f>
        <v>1</v>
      </c>
      <c r="BZ50" s="174">
        <f>SUMIFS(AN$2:AN$373,C$2:C$373,C50)</f>
        <v>1</v>
      </c>
      <c r="CA50" s="162">
        <f>SUMIFS(AQ$2:AQ$373,C$2:C$373,C50)</f>
        <v>0</v>
      </c>
      <c r="CB50" s="162">
        <f>SUMIFS(AT$2:AT$373,C$2:C$373,C50)</f>
        <v>0</v>
      </c>
      <c r="CC50" s="162">
        <f>SUMIFS(AW$2:AW$373,C$2:C$373,C50)</f>
        <v>0</v>
      </c>
      <c r="CD50" s="162">
        <f>SUMIFS(AZ$2:AZ$373,C$2:C$373,C50)</f>
        <v>1</v>
      </c>
      <c r="CE50" s="162">
        <f>SUMIFS(BC$2:BC$373,C$2:C$373,C50)</f>
        <v>5</v>
      </c>
      <c r="CF50" s="162">
        <f>SUMIFS(BF$2:BF$373,C$2:C$373,C50)</f>
        <v>2</v>
      </c>
      <c r="CG50" s="162">
        <f>SUMIFS(BI$2:BI$373,C$2:C$373,C50)</f>
        <v>1</v>
      </c>
      <c r="CH50" s="162">
        <f>SUMIFS(BL$2:BL$373,C$2:C$373,C50)</f>
        <v>1</v>
      </c>
      <c r="CI50" s="163">
        <f>SUMIFS(BO$2:BO$373,C$2:C$373,C50)</f>
        <v>1</v>
      </c>
      <c r="CJ50" s="94" t="str">
        <f t="shared" ref="CJ50" si="771">_xlfn.XLOOKUP(LARGE(BP50:BY50,1),BP50:BY50,BP$374:BY$374)</f>
        <v>Küchendienst</v>
      </c>
      <c r="CK50" s="92" t="str">
        <f t="shared" ref="CK50" si="772">_xlfn.XLOOKUP(LARGE(BP50:BY50,2),BP50:BY50,BP$374:BY$374)</f>
        <v>Wäsche</v>
      </c>
      <c r="CL50" s="92" t="str">
        <f t="shared" ref="CL50" si="773">_xlfn.XLOOKUP(LARGE(BP50:BY50,3),BP50:BY50,BP$374:BY$374)</f>
        <v>Körperhygiene</v>
      </c>
      <c r="CM50" s="92" t="str">
        <f t="shared" ref="CM50" si="774">_xlfn.XLOOKUP(LARGE(BP50:BY50,4),BP50:BY50,BP$374:BY$374)</f>
        <v>Körperhygiene</v>
      </c>
      <c r="CN50" s="92" t="str">
        <f t="shared" ref="CN50" si="775">_xlfn.XLOOKUP(LARGE(BP50:BY50,5),BP50:BY50,BP$374:BY$374)</f>
        <v>Körperhygiene</v>
      </c>
      <c r="CO50" s="93" t="str">
        <f t="shared" ref="CO50" si="776">_xlfn.XLOOKUP(LARGE(BP50:BY50,6),BP50:BY50,BP$374:BY$374)</f>
        <v>Körperhygiene</v>
      </c>
      <c r="CP50" s="91" t="str">
        <f t="shared" ref="CP50" si="777">_xlfn.XLOOKUP(LARGE(BZ50:CI50,1),BZ50:CI50,BZ$374:CI$374)</f>
        <v>Küchendienst</v>
      </c>
      <c r="CQ50" s="92" t="str">
        <f t="shared" ref="CQ50" si="778">_xlfn.XLOOKUP(LARGE(BZ50:CI50,2),BZ50:CI50,BZ$374:CI$374)</f>
        <v>Wäsche</v>
      </c>
      <c r="CR50" s="92" t="str">
        <f t="shared" ref="CR50" si="779">_xlfn.XLOOKUP(LARGE(BZ50:CI50,3),BZ50:CI50,BZ$374:CI$374)</f>
        <v>Körperhygiene</v>
      </c>
      <c r="CS50" s="92" t="str">
        <f t="shared" ref="CS50" si="780">_xlfn.XLOOKUP(LARGE(BZ50:CI50,4),BZ50:CI50,BZ$374:CI$374)</f>
        <v>Körperhygiene</v>
      </c>
      <c r="CT50" s="92" t="str">
        <f t="shared" ref="CT50" si="781">_xlfn.XLOOKUP(LARGE(BZ50:CI50,5),BZ50:CI50,BZ$374:CI$374)</f>
        <v>Körperhygiene</v>
      </c>
      <c r="CU50" s="93" t="str">
        <f t="shared" ref="CU50" si="782">_xlfn.XLOOKUP(LARGE(BZ50:CI50,6),BZ50:CI50,BZ$374:CI$374)</f>
        <v>Körperhygiene</v>
      </c>
      <c r="CV50" s="90"/>
      <c r="CW50" s="90"/>
      <c r="CX50" s="90"/>
      <c r="CY50" s="90"/>
      <c r="CZ50" s="90"/>
      <c r="DA50" s="90"/>
    </row>
    <row r="51" spans="1:105" ht="12.95" customHeight="1" thickTop="1" thickBot="1">
      <c r="A51" s="122"/>
      <c r="B51" s="125"/>
      <c r="C51" s="116"/>
      <c r="D51" s="137"/>
      <c r="E51" s="27"/>
      <c r="F51" s="28"/>
      <c r="G51" s="29"/>
      <c r="H51" s="145"/>
      <c r="I51" s="125"/>
      <c r="J51" s="137"/>
      <c r="K51" s="27"/>
      <c r="L51" s="28"/>
      <c r="M51" s="29"/>
      <c r="N51" s="140"/>
      <c r="O51" s="109"/>
      <c r="P51" s="92"/>
      <c r="Q51" s="131"/>
      <c r="R51" s="103"/>
      <c r="S51" s="92"/>
      <c r="T51" s="158"/>
      <c r="U51" s="103"/>
      <c r="V51" s="99"/>
      <c r="W51" s="216"/>
      <c r="X51" s="92"/>
      <c r="Y51" s="81"/>
      <c r="Z51" s="83"/>
      <c r="AA51" s="95"/>
      <c r="AB51" s="107"/>
      <c r="AC51" s="160"/>
      <c r="AE51" s="92"/>
      <c r="AG51" s="92"/>
      <c r="AH51" s="92"/>
      <c r="AI51" s="156"/>
      <c r="AJ51" s="156"/>
      <c r="AK51" s="156"/>
      <c r="AL51" s="92"/>
      <c r="AM51" s="156"/>
      <c r="AN51" s="156"/>
      <c r="AO51" s="165"/>
      <c r="AP51" s="93"/>
      <c r="AQ51" s="165"/>
      <c r="AR51" s="93"/>
      <c r="AS51" s="165"/>
      <c r="AT51" s="93"/>
      <c r="AU51" s="165"/>
      <c r="AV51" s="93"/>
      <c r="AW51" s="165"/>
      <c r="AX51" s="93"/>
      <c r="AY51" s="165"/>
      <c r="AZ51" s="93"/>
      <c r="BA51" s="165"/>
      <c r="BB51" s="93"/>
      <c r="BC51" s="165"/>
      <c r="BD51" s="93"/>
      <c r="BE51" s="165"/>
      <c r="BF51" s="93"/>
      <c r="BG51" s="165"/>
      <c r="BH51" s="93"/>
      <c r="BI51" s="165"/>
      <c r="BJ51" s="93"/>
      <c r="BK51" s="165"/>
      <c r="BL51" s="93"/>
      <c r="BM51" s="156"/>
      <c r="BN51" s="156"/>
      <c r="BO51" s="171"/>
      <c r="BP51" s="174"/>
      <c r="BQ51" s="162"/>
      <c r="BR51" s="162"/>
      <c r="BS51" s="162"/>
      <c r="BT51" s="162"/>
      <c r="BU51" s="162"/>
      <c r="BV51" s="162"/>
      <c r="BW51" s="162"/>
      <c r="BX51" s="162"/>
      <c r="BY51" s="163"/>
      <c r="BZ51" s="174"/>
      <c r="CA51" s="162"/>
      <c r="CB51" s="162"/>
      <c r="CC51" s="162"/>
      <c r="CD51" s="162"/>
      <c r="CE51" s="162"/>
      <c r="CF51" s="162"/>
      <c r="CG51" s="162"/>
      <c r="CH51" s="162"/>
      <c r="CI51" s="163"/>
      <c r="CJ51" s="94"/>
      <c r="CK51" s="92"/>
      <c r="CL51" s="92"/>
      <c r="CM51" s="92"/>
      <c r="CN51" s="92"/>
      <c r="CO51" s="93"/>
      <c r="CP51" s="91"/>
      <c r="CQ51" s="92"/>
      <c r="CR51" s="92"/>
      <c r="CS51" s="92"/>
      <c r="CT51" s="92"/>
      <c r="CU51" s="93"/>
      <c r="CV51" s="90"/>
      <c r="CW51" s="90"/>
      <c r="CX51" s="90"/>
      <c r="CY51" s="90"/>
      <c r="CZ51" s="90"/>
      <c r="DA51" s="90"/>
    </row>
    <row r="52" spans="1:105" ht="12.95" customHeight="1" thickTop="1" thickBot="1">
      <c r="A52" s="122"/>
      <c r="B52" s="125"/>
      <c r="C52" s="117" t="s">
        <v>129</v>
      </c>
      <c r="D52" s="134"/>
      <c r="E52" s="24"/>
      <c r="F52" s="25"/>
      <c r="G52" s="26"/>
      <c r="H52" s="145"/>
      <c r="I52" s="125"/>
      <c r="J52" s="134"/>
      <c r="K52" s="24"/>
      <c r="L52" s="25"/>
      <c r="M52" s="26"/>
      <c r="N52" s="140"/>
      <c r="O52" s="109">
        <f t="shared" si="200"/>
        <v>0</v>
      </c>
      <c r="P52" s="92">
        <f t="shared" si="201"/>
        <v>20</v>
      </c>
      <c r="Q52" s="131"/>
      <c r="R52" s="103">
        <f>SUMIFS(O$2:O$373,C$2:C$373,C52,AB$2:AB$373,AB52)</f>
        <v>11</v>
      </c>
      <c r="S52" s="92">
        <f t="shared" ref="S52" si="783">AE$50*20-AJ52</f>
        <v>138</v>
      </c>
      <c r="T52" s="158"/>
      <c r="U52" s="103">
        <f t="shared" ref="U52" si="784">AC$4</f>
        <v>11</v>
      </c>
      <c r="V52" s="99">
        <f t="shared" si="203"/>
        <v>598</v>
      </c>
      <c r="W52" s="216"/>
      <c r="X52" s="92"/>
      <c r="Y52" s="81"/>
      <c r="Z52" s="83"/>
      <c r="AA52" s="95">
        <f>A$50</f>
        <v>46178</v>
      </c>
      <c r="AB52" s="107">
        <f t="shared" si="136"/>
        <v>23</v>
      </c>
      <c r="AC52" s="160"/>
      <c r="AE52" s="92"/>
      <c r="AG52" s="92">
        <f t="shared" ref="AG52" si="785">IF(D52="HF",1,0)</f>
        <v>0</v>
      </c>
      <c r="AH52" s="92">
        <f t="shared" ref="AH52" si="786">IF(J52="HF",1,0)</f>
        <v>0</v>
      </c>
      <c r="AI52" s="169">
        <f t="shared" ref="AI52" si="787">AG52+AH52</f>
        <v>0</v>
      </c>
      <c r="AJ52" s="169">
        <f t="shared" ref="AJ52" si="788">SUMIFS(AI$2:AI$373,C$2:C$373,C52,AB$2:AB$373,AB52)</f>
        <v>2</v>
      </c>
      <c r="AK52" s="169">
        <f t="shared" ref="AK52" si="789">SUMIFS(AI$2:AI$373,C$2:C$373,C52)</f>
        <v>2</v>
      </c>
      <c r="AL52" s="92">
        <f t="shared" ref="AL52" si="790">COUNTIF(E52:G53,"Körperhygiene")</f>
        <v>0</v>
      </c>
      <c r="AM52" s="169">
        <f t="shared" ref="AM52" si="791">COUNTIF(K52:M53,"Körperhygiene")</f>
        <v>0</v>
      </c>
      <c r="AN52" s="169">
        <f t="shared" ref="AN52" si="792">AL52+AM52</f>
        <v>0</v>
      </c>
      <c r="AO52" s="164">
        <f>COUNTIF(E52:G53,"Zimmersauberkeit")</f>
        <v>0</v>
      </c>
      <c r="AP52" s="93">
        <f>COUNTIF(K52:M53,"Zimmersauberkeit")</f>
        <v>0</v>
      </c>
      <c r="AQ52" s="164">
        <f t="shared" ref="AQ52" si="793">AO52+AP52</f>
        <v>0</v>
      </c>
      <c r="AR52" s="93">
        <f>COUNTIF(E52:G53,"Zimmerputz")</f>
        <v>0</v>
      </c>
      <c r="AS52" s="164">
        <f>COUNTIF(K52:M53,"Zimmerputz")</f>
        <v>0</v>
      </c>
      <c r="AT52" s="93">
        <f t="shared" ref="AT52" si="794">AR52+AS52</f>
        <v>0</v>
      </c>
      <c r="AU52" s="164">
        <f>COUNTIF(E52:G53,"Medienverhalten")</f>
        <v>0</v>
      </c>
      <c r="AV52" s="93">
        <f>COUNTIF(K52:M53,"Medienverhalten")</f>
        <v>0</v>
      </c>
      <c r="AW52" s="164">
        <f t="shared" ref="AW52" si="795">AU52+AV52</f>
        <v>0</v>
      </c>
      <c r="AX52" s="93">
        <f>COUNTIF(E52:G53,"Pünktlichkeit")</f>
        <v>0</v>
      </c>
      <c r="AY52" s="164">
        <f>COUNTIF(K52:M53,"Pünktlichkeit")</f>
        <v>0</v>
      </c>
      <c r="AZ52" s="93">
        <f t="shared" ref="AZ52" si="796">AX52+AY52</f>
        <v>0</v>
      </c>
      <c r="BA52" s="164">
        <f>COUNTIF(E52:G53,"Küchendienst")</f>
        <v>0</v>
      </c>
      <c r="BB52" s="93">
        <f>COUNTIF(K52:M53,"Küchendienst")</f>
        <v>0</v>
      </c>
      <c r="BC52" s="164">
        <f t="shared" ref="BC52" si="797">BA52+BB52</f>
        <v>0</v>
      </c>
      <c r="BD52" s="93">
        <f>COUNTIF(E52:G53,"Wäsche")</f>
        <v>0</v>
      </c>
      <c r="BE52" s="164">
        <f>COUNTIF(K52:M53,"Wäsche")</f>
        <v>0</v>
      </c>
      <c r="BF52" s="93">
        <f t="shared" ref="BF52" si="798">BD52+BE52</f>
        <v>0</v>
      </c>
      <c r="BG52" s="164">
        <f>COUNTIF(E52:G53,"Sozialverhalten")</f>
        <v>0</v>
      </c>
      <c r="BH52" s="93">
        <f>COUNTIF(K52:M53,"Sozialverhalten")</f>
        <v>0</v>
      </c>
      <c r="BI52" s="164">
        <f t="shared" ref="BI52" si="799">BG52+BH52</f>
        <v>0</v>
      </c>
      <c r="BJ52" s="93">
        <f>COUNTIF(E52:G53,"Essverhalten")</f>
        <v>0</v>
      </c>
      <c r="BK52" s="164">
        <f>COUNTIF(K52:M53,"Essverhalten")</f>
        <v>0</v>
      </c>
      <c r="BL52" s="93">
        <f t="shared" ref="BL52" si="800">BJ52+BK52</f>
        <v>0</v>
      </c>
      <c r="BM52" s="169">
        <f>COUNTIF(E52:G53,"Nachtruhe")</f>
        <v>0</v>
      </c>
      <c r="BN52" s="169">
        <f>COUNTIF(K52:M53,"Nachtruhe")</f>
        <v>0</v>
      </c>
      <c r="BO52" s="170">
        <f t="shared" ref="BO52" si="801">BM52+BN52</f>
        <v>0</v>
      </c>
      <c r="BP52" s="174">
        <f>SUMIFS(AN$2:AN$373,C$2:C$373,C52,AB$2:AB$373,AB52)</f>
        <v>0</v>
      </c>
      <c r="BQ52" s="162">
        <f>SUMIFS(AQ$2:AQ$373,C$2:C$373,C52,AB$2:AB$373,AB52)</f>
        <v>0</v>
      </c>
      <c r="BR52" s="162">
        <f>SUMIFS(AT$2:AT$373,C$2:C$373,C52,AB$2:AB$373,AB52)</f>
        <v>0</v>
      </c>
      <c r="BS52" s="162">
        <f>SUMIFS(AW$2:AW$373,C$2:C$373,C52,AB$2:AB$373,AB52)</f>
        <v>1</v>
      </c>
      <c r="BT52" s="162">
        <f>SUMIFS(AZ$2:AZ$373,C$2:C$373,C52,AB$2:AB$373,AB52)</f>
        <v>2</v>
      </c>
      <c r="BU52" s="162">
        <f>SUMIFS(BC$2:BC$373,C$2:C$373,C52,AB$2:AB$373,AB52)</f>
        <v>0</v>
      </c>
      <c r="BV52" s="162">
        <f>SUMIFS(BF$2:BF$373,C$2:C$373,C52,AB$2:AB$373,AB52)</f>
        <v>1</v>
      </c>
      <c r="BW52" s="162">
        <f>SUMIFS(BI$2:BI$373,C$2:C$373,C52,AB$2:AB$373,AB52)</f>
        <v>0</v>
      </c>
      <c r="BX52" s="162">
        <f>SUMIFS(BL$2:BL$373,C$2:C$373,C52,AB$2:AB$373,AB52)</f>
        <v>0</v>
      </c>
      <c r="BY52" s="163">
        <f>SUMIFS(BO$2:BO$373,C$2:C$373,C52,AB$2:AB$373,AB52)</f>
        <v>0</v>
      </c>
      <c r="BZ52" s="174">
        <f>SUMIFS(AN$2:AN$373,C$2:C$373,C52)</f>
        <v>0</v>
      </c>
      <c r="CA52" s="162">
        <f>SUMIFS(AQ$2:AQ$373,C$2:C$373,C52)</f>
        <v>0</v>
      </c>
      <c r="CB52" s="162">
        <f>SUMIFS(AT$2:AT$373,C$2:C$373,C52)</f>
        <v>0</v>
      </c>
      <c r="CC52" s="162">
        <f>SUMIFS(AW$2:AW$373,C$2:C$373,C52)</f>
        <v>1</v>
      </c>
      <c r="CD52" s="162">
        <f>SUMIFS(AZ$2:AZ$373,C$2:C$373,C52)</f>
        <v>2</v>
      </c>
      <c r="CE52" s="162">
        <f>SUMIFS(BC$2:BC$373,C$2:C$373,C52)</f>
        <v>0</v>
      </c>
      <c r="CF52" s="162">
        <f>SUMIFS(BF$2:BF$373,C$2:C$373,C52)</f>
        <v>1</v>
      </c>
      <c r="CG52" s="162">
        <f>SUMIFS(BI$2:BI$373,C$2:C$373,C52)</f>
        <v>0</v>
      </c>
      <c r="CH52" s="162">
        <f>SUMIFS(BL$2:BL$373,C$2:C$373,C52)</f>
        <v>0</v>
      </c>
      <c r="CI52" s="163">
        <f>SUMIFS(BO$2:BO$373,C$2:C$373,C52)</f>
        <v>0</v>
      </c>
      <c r="CJ52" s="94" t="str">
        <f t="shared" ref="CJ52" si="802">_xlfn.XLOOKUP(LARGE(BP52:BY52,1),BP52:BY52,BP$374:BY$374)</f>
        <v>Pünktlichkeit</v>
      </c>
      <c r="CK52" s="92" t="str">
        <f t="shared" ref="CK52" si="803">_xlfn.XLOOKUP(LARGE(BP52:BY52,2),BP52:BY52,BP$374:BY$374)</f>
        <v>Medienverhalten</v>
      </c>
      <c r="CL52" s="92" t="str">
        <f t="shared" ref="CL52" si="804">_xlfn.XLOOKUP(LARGE(BP52:BY52,3),BP52:BY52,BP$374:BY$374)</f>
        <v>Medienverhalten</v>
      </c>
      <c r="CM52" s="92" t="str">
        <f t="shared" ref="CM52" si="805">_xlfn.XLOOKUP(LARGE(BP52:BY52,4),BP52:BY52,BP$374:BY$374)</f>
        <v>Körperhygiene</v>
      </c>
      <c r="CN52" s="92" t="str">
        <f t="shared" ref="CN52" si="806">_xlfn.XLOOKUP(LARGE(BP52:BY52,5),BP52:BY52,BP$374:BY$374)</f>
        <v>Körperhygiene</v>
      </c>
      <c r="CO52" s="93" t="str">
        <f t="shared" ref="CO52" si="807">_xlfn.XLOOKUP(LARGE(BP52:BY52,6),BP52:BY52,BP$374:BY$374)</f>
        <v>Körperhygiene</v>
      </c>
      <c r="CP52" s="91" t="str">
        <f t="shared" ref="CP52" si="808">_xlfn.XLOOKUP(LARGE(BZ52:CI52,1),BZ52:CI52,BZ$374:CI$374)</f>
        <v>Pünktlichkeit</v>
      </c>
      <c r="CQ52" s="92" t="str">
        <f t="shared" ref="CQ52" si="809">_xlfn.XLOOKUP(LARGE(BZ52:CI52,2),BZ52:CI52,BZ$374:CI$374)</f>
        <v>Medienverhalten</v>
      </c>
      <c r="CR52" s="92" t="str">
        <f t="shared" ref="CR52" si="810">_xlfn.XLOOKUP(LARGE(BZ52:CI52,3),BZ52:CI52,BZ$374:CI$374)</f>
        <v>Medienverhalten</v>
      </c>
      <c r="CS52" s="92" t="str">
        <f t="shared" ref="CS52" si="811">_xlfn.XLOOKUP(LARGE(BZ52:CI52,4),BZ52:CI52,BZ$374:CI$374)</f>
        <v>Körperhygiene</v>
      </c>
      <c r="CT52" s="92" t="str">
        <f t="shared" ref="CT52" si="812">_xlfn.XLOOKUP(LARGE(BZ52:CI52,5),BZ52:CI52,BZ$374:CI$374)</f>
        <v>Körperhygiene</v>
      </c>
      <c r="CU52" s="93" t="str">
        <f t="shared" ref="CU52" si="813">_xlfn.XLOOKUP(LARGE(BZ52:CI52,6),BZ52:CI52,BZ$374:CI$374)</f>
        <v>Körperhygiene</v>
      </c>
      <c r="CV52" s="90"/>
      <c r="CW52" s="90"/>
      <c r="CX52" s="90"/>
      <c r="CY52" s="90"/>
      <c r="CZ52" s="90"/>
      <c r="DA52" s="90"/>
    </row>
    <row r="53" spans="1:105" ht="12.95" customHeight="1" thickTop="1" thickBot="1">
      <c r="A53" s="122"/>
      <c r="B53" s="125"/>
      <c r="C53" s="116"/>
      <c r="D53" s="137"/>
      <c r="E53" s="21"/>
      <c r="F53" s="22"/>
      <c r="G53" s="23"/>
      <c r="H53" s="145"/>
      <c r="I53" s="125"/>
      <c r="J53" s="137"/>
      <c r="K53" s="21"/>
      <c r="L53" s="22"/>
      <c r="M53" s="23"/>
      <c r="N53" s="140"/>
      <c r="O53" s="109"/>
      <c r="P53" s="92"/>
      <c r="Q53" s="131"/>
      <c r="R53" s="103"/>
      <c r="S53" s="92"/>
      <c r="T53" s="158"/>
      <c r="U53" s="103"/>
      <c r="V53" s="99"/>
      <c r="W53" s="216"/>
      <c r="X53" s="92"/>
      <c r="Y53" s="81"/>
      <c r="Z53" s="83"/>
      <c r="AA53" s="95"/>
      <c r="AB53" s="107"/>
      <c r="AC53" s="160"/>
      <c r="AE53" s="92"/>
      <c r="AG53" s="92"/>
      <c r="AH53" s="92"/>
      <c r="AI53" s="156"/>
      <c r="AJ53" s="156"/>
      <c r="AK53" s="156"/>
      <c r="AL53" s="92"/>
      <c r="AM53" s="156"/>
      <c r="AN53" s="156"/>
      <c r="AO53" s="165"/>
      <c r="AP53" s="93"/>
      <c r="AQ53" s="165"/>
      <c r="AR53" s="93"/>
      <c r="AS53" s="165"/>
      <c r="AT53" s="93"/>
      <c r="AU53" s="165"/>
      <c r="AV53" s="93"/>
      <c r="AW53" s="165"/>
      <c r="AX53" s="93"/>
      <c r="AY53" s="165"/>
      <c r="AZ53" s="93"/>
      <c r="BA53" s="165"/>
      <c r="BB53" s="93"/>
      <c r="BC53" s="165"/>
      <c r="BD53" s="93"/>
      <c r="BE53" s="165"/>
      <c r="BF53" s="93"/>
      <c r="BG53" s="165"/>
      <c r="BH53" s="93"/>
      <c r="BI53" s="165"/>
      <c r="BJ53" s="93"/>
      <c r="BK53" s="165"/>
      <c r="BL53" s="93"/>
      <c r="BM53" s="156"/>
      <c r="BN53" s="156"/>
      <c r="BO53" s="171"/>
      <c r="BP53" s="174"/>
      <c r="BQ53" s="162"/>
      <c r="BR53" s="162"/>
      <c r="BS53" s="162"/>
      <c r="BT53" s="162"/>
      <c r="BU53" s="162"/>
      <c r="BV53" s="162"/>
      <c r="BW53" s="162"/>
      <c r="BX53" s="162"/>
      <c r="BY53" s="163"/>
      <c r="BZ53" s="174"/>
      <c r="CA53" s="162"/>
      <c r="CB53" s="162"/>
      <c r="CC53" s="162"/>
      <c r="CD53" s="162"/>
      <c r="CE53" s="162"/>
      <c r="CF53" s="162"/>
      <c r="CG53" s="162"/>
      <c r="CH53" s="162"/>
      <c r="CI53" s="163"/>
      <c r="CJ53" s="94"/>
      <c r="CK53" s="92"/>
      <c r="CL53" s="92"/>
      <c r="CM53" s="92"/>
      <c r="CN53" s="92"/>
      <c r="CO53" s="93"/>
      <c r="CP53" s="91"/>
      <c r="CQ53" s="92"/>
      <c r="CR53" s="92"/>
      <c r="CS53" s="92"/>
      <c r="CT53" s="92"/>
      <c r="CU53" s="93"/>
      <c r="CV53" s="90"/>
      <c r="CW53" s="90"/>
      <c r="CX53" s="90"/>
      <c r="CY53" s="90"/>
      <c r="CZ53" s="90"/>
      <c r="DA53" s="90"/>
    </row>
    <row r="54" spans="1:105" ht="12.95" customHeight="1" thickTop="1" thickBot="1">
      <c r="A54" s="122"/>
      <c r="B54" s="125"/>
      <c r="C54" s="117" t="s">
        <v>130</v>
      </c>
      <c r="D54" s="134"/>
      <c r="E54" s="24"/>
      <c r="F54" s="25"/>
      <c r="G54" s="26"/>
      <c r="H54" s="145"/>
      <c r="I54" s="125"/>
      <c r="J54" s="134"/>
      <c r="K54" s="24"/>
      <c r="L54" s="25"/>
      <c r="M54" s="26"/>
      <c r="N54" s="140"/>
      <c r="O54" s="109">
        <f t="shared" si="233"/>
        <v>0</v>
      </c>
      <c r="P54" s="92">
        <f t="shared" si="234"/>
        <v>20</v>
      </c>
      <c r="Q54" s="131"/>
      <c r="R54" s="103">
        <f>SUMIFS(O$2:O$373,C$2:C$373,C54,AB$2:AB$373,AB54)</f>
        <v>10</v>
      </c>
      <c r="S54" s="92">
        <f t="shared" ref="S54" si="814">AE$50*20-AJ54</f>
        <v>139</v>
      </c>
      <c r="T54" s="158"/>
      <c r="U54" s="103">
        <f t="shared" ref="U54" si="815">AC$6</f>
        <v>10</v>
      </c>
      <c r="V54" s="99">
        <f t="shared" si="236"/>
        <v>599</v>
      </c>
      <c r="W54" s="216"/>
      <c r="X54" s="92"/>
      <c r="Y54" s="81"/>
      <c r="Z54" s="83"/>
      <c r="AA54" s="95">
        <f>A$50</f>
        <v>46178</v>
      </c>
      <c r="AB54" s="107">
        <f t="shared" si="136"/>
        <v>23</v>
      </c>
      <c r="AC54" s="160"/>
      <c r="AE54" s="92"/>
      <c r="AG54" s="92">
        <f t="shared" ref="AG54" si="816">IF(D54="HF",1,0)</f>
        <v>0</v>
      </c>
      <c r="AH54" s="92">
        <f t="shared" ref="AH54" si="817">IF(J54="HF",1,0)</f>
        <v>0</v>
      </c>
      <c r="AI54" s="169">
        <f t="shared" ref="AI54" si="818">AG54+AH54</f>
        <v>0</v>
      </c>
      <c r="AJ54" s="169">
        <f t="shared" ref="AJ54" si="819">SUMIFS(AI$2:AI$373,C$2:C$373,C54,AB$2:AB$373,AB54)</f>
        <v>1</v>
      </c>
      <c r="AK54" s="169">
        <f t="shared" ref="AK54" si="820">SUMIFS(AI$2:AI$373,C$2:C$373,C54)</f>
        <v>1</v>
      </c>
      <c r="AL54" s="92">
        <f t="shared" ref="AL54" si="821">COUNTIF(E54:G55,"Körperhygiene")</f>
        <v>0</v>
      </c>
      <c r="AM54" s="169">
        <f t="shared" ref="AM54" si="822">COUNTIF(K54:M55,"Körperhygiene")</f>
        <v>0</v>
      </c>
      <c r="AN54" s="169">
        <f t="shared" ref="AN54" si="823">AL54+AM54</f>
        <v>0</v>
      </c>
      <c r="AO54" s="164">
        <f>COUNTIF(E54:G55,"Zimmersauberkeit")</f>
        <v>0</v>
      </c>
      <c r="AP54" s="93">
        <f>COUNTIF(K54:M55,"Zimmersauberkeit")</f>
        <v>0</v>
      </c>
      <c r="AQ54" s="164">
        <f t="shared" ref="AQ54" si="824">AO54+AP54</f>
        <v>0</v>
      </c>
      <c r="AR54" s="93">
        <f>COUNTIF(E54:G55,"Zimmerputz")</f>
        <v>0</v>
      </c>
      <c r="AS54" s="164">
        <f>COUNTIF(K54:M55,"Zimmerputz")</f>
        <v>0</v>
      </c>
      <c r="AT54" s="93">
        <f t="shared" ref="AT54" si="825">AR54+AS54</f>
        <v>0</v>
      </c>
      <c r="AU54" s="164">
        <f>COUNTIF(E54:G55,"Medienverhalten")</f>
        <v>0</v>
      </c>
      <c r="AV54" s="93">
        <f>COUNTIF(K54:M55,"Medienverhalten")</f>
        <v>0</v>
      </c>
      <c r="AW54" s="164">
        <f t="shared" ref="AW54" si="826">AU54+AV54</f>
        <v>0</v>
      </c>
      <c r="AX54" s="93">
        <f>COUNTIF(E54:G55,"Pünktlichkeit")</f>
        <v>0</v>
      </c>
      <c r="AY54" s="164">
        <f>COUNTIF(K54:M55,"Pünktlichkeit")</f>
        <v>0</v>
      </c>
      <c r="AZ54" s="93">
        <f t="shared" ref="AZ54" si="827">AX54+AY54</f>
        <v>0</v>
      </c>
      <c r="BA54" s="164">
        <f>COUNTIF(E54:G55,"Küchendienst")</f>
        <v>0</v>
      </c>
      <c r="BB54" s="93">
        <f>COUNTIF(K54:M55,"Küchendienst")</f>
        <v>0</v>
      </c>
      <c r="BC54" s="164">
        <f t="shared" ref="BC54" si="828">BA54+BB54</f>
        <v>0</v>
      </c>
      <c r="BD54" s="93">
        <f>COUNTIF(E54:G55,"Wäsche")</f>
        <v>0</v>
      </c>
      <c r="BE54" s="164">
        <f>COUNTIF(K54:M55,"Wäsche")</f>
        <v>0</v>
      </c>
      <c r="BF54" s="93">
        <f t="shared" ref="BF54" si="829">BD54+BE54</f>
        <v>0</v>
      </c>
      <c r="BG54" s="164">
        <f>COUNTIF(E54:G55,"Sozialverhalten")</f>
        <v>0</v>
      </c>
      <c r="BH54" s="93">
        <f>COUNTIF(K54:M55,"Sozialverhalten")</f>
        <v>0</v>
      </c>
      <c r="BI54" s="164">
        <f t="shared" ref="BI54" si="830">BG54+BH54</f>
        <v>0</v>
      </c>
      <c r="BJ54" s="93">
        <f>COUNTIF(E54:G55,"Essverhalten")</f>
        <v>0</v>
      </c>
      <c r="BK54" s="164">
        <f>COUNTIF(K54:M55,"Essverhalten")</f>
        <v>0</v>
      </c>
      <c r="BL54" s="93">
        <f t="shared" ref="BL54" si="831">BJ54+BK54</f>
        <v>0</v>
      </c>
      <c r="BM54" s="169">
        <f>COUNTIF(E54:G55,"Nachtruhe")</f>
        <v>0</v>
      </c>
      <c r="BN54" s="169">
        <f>COUNTIF(K54:M55,"Nachtruhe")</f>
        <v>0</v>
      </c>
      <c r="BO54" s="170">
        <f t="shared" ref="BO54" si="832">BM54+BN54</f>
        <v>0</v>
      </c>
      <c r="BP54" s="174">
        <f>SUMIFS(AN$2:AN$373,C$2:C$373,C54,AB$2:AB$373,AB54)</f>
        <v>0</v>
      </c>
      <c r="BQ54" s="162">
        <f>SUMIFS(AQ$2:AQ$373,C$2:C$373,C54,AB$2:AB$373,AB54)</f>
        <v>0</v>
      </c>
      <c r="BR54" s="162">
        <f>SUMIFS(AT$2:AT$373,C$2:C$373,C54,AB$2:AB$373,AB54)</f>
        <v>0</v>
      </c>
      <c r="BS54" s="162">
        <f>SUMIFS(AW$2:AW$373,C$2:C$373,C54,AB$2:AB$373,AB54)</f>
        <v>0</v>
      </c>
      <c r="BT54" s="162">
        <f>SUMIFS(AZ$2:AZ$373,C$2:C$373,C54,AB$2:AB$373,AB54)</f>
        <v>0</v>
      </c>
      <c r="BU54" s="162">
        <f>SUMIFS(BC$2:BC$373,C$2:C$373,C54,AB$2:AB$373,AB54)</f>
        <v>0</v>
      </c>
      <c r="BV54" s="162">
        <f>SUMIFS(BF$2:BF$373,C$2:C$373,C54,AB$2:AB$373,AB54)</f>
        <v>0</v>
      </c>
      <c r="BW54" s="162">
        <f>SUMIFS(BI$2:BI$373,C$2:C$373,C54,AB$2:AB$373,AB54)</f>
        <v>0</v>
      </c>
      <c r="BX54" s="162">
        <f>SUMIFS(BL$2:BL$373,C$2:C$373,C54,AB$2:AB$373,AB54)</f>
        <v>0</v>
      </c>
      <c r="BY54" s="163">
        <f>SUMIFS(BO$2:BO$373,C$2:C$373,C54,AB$2:AB$373,AB54)</f>
        <v>0</v>
      </c>
      <c r="BZ54" s="174">
        <f>SUMIFS(AN$2:AN$373,C$2:C$373,C54)</f>
        <v>0</v>
      </c>
      <c r="CA54" s="162">
        <f>SUMIFS(AQ$2:AQ$373,C$2:C$373,C54)</f>
        <v>0</v>
      </c>
      <c r="CB54" s="162">
        <f>SUMIFS(AT$2:AT$373,C$2:C$373,C54)</f>
        <v>0</v>
      </c>
      <c r="CC54" s="162">
        <f>SUMIFS(AW$2:AW$373,C$2:C$373,C54)</f>
        <v>0</v>
      </c>
      <c r="CD54" s="162">
        <f>SUMIFS(AZ$2:AZ$373,C$2:C$373,C54)</f>
        <v>0</v>
      </c>
      <c r="CE54" s="162">
        <f>SUMIFS(BC$2:BC$373,C$2:C$373,C54)</f>
        <v>0</v>
      </c>
      <c r="CF54" s="162">
        <f>SUMIFS(BF$2:BF$373,C$2:C$373,C54)</f>
        <v>0</v>
      </c>
      <c r="CG54" s="162">
        <f>SUMIFS(BI$2:BI$373,C$2:C$373,C54)</f>
        <v>0</v>
      </c>
      <c r="CH54" s="162">
        <f>SUMIFS(BL$2:BL$373,C$2:C$373,C54)</f>
        <v>0</v>
      </c>
      <c r="CI54" s="163">
        <f>SUMIFS(BO$2:BO$373,C$2:C$373,C54)</f>
        <v>0</v>
      </c>
      <c r="CJ54" s="94" t="str">
        <f t="shared" ref="CJ54" si="833">_xlfn.XLOOKUP(LARGE(BP54:BY54,1),BP54:BY54,BP$374:BY$374)</f>
        <v>Körperhygiene</v>
      </c>
      <c r="CK54" s="92" t="str">
        <f t="shared" ref="CK54" si="834">_xlfn.XLOOKUP(LARGE(BP54:BY54,2),BP54:BY54,BP$374:BY$374)</f>
        <v>Körperhygiene</v>
      </c>
      <c r="CL54" s="92" t="str">
        <f t="shared" ref="CL54" si="835">_xlfn.XLOOKUP(LARGE(BP54:BY54,3),BP54:BY54,BP$374:BY$374)</f>
        <v>Körperhygiene</v>
      </c>
      <c r="CM54" s="92" t="str">
        <f t="shared" ref="CM54" si="836">_xlfn.XLOOKUP(LARGE(BP54:BY54,4),BP54:BY54,BP$374:BY$374)</f>
        <v>Körperhygiene</v>
      </c>
      <c r="CN54" s="92" t="str">
        <f t="shared" ref="CN54" si="837">_xlfn.XLOOKUP(LARGE(BP54:BY54,5),BP54:BY54,BP$374:BY$374)</f>
        <v>Körperhygiene</v>
      </c>
      <c r="CO54" s="93" t="str">
        <f t="shared" ref="CO54" si="838">_xlfn.XLOOKUP(LARGE(BP54:BY54,6),BP54:BY54,BP$374:BY$374)</f>
        <v>Körperhygiene</v>
      </c>
      <c r="CP54" s="91" t="str">
        <f t="shared" ref="CP54" si="839">_xlfn.XLOOKUP(LARGE(BZ54:CI54,1),BZ54:CI54,BZ$374:CI$374)</f>
        <v>Körperhygiene</v>
      </c>
      <c r="CQ54" s="92" t="str">
        <f t="shared" ref="CQ54" si="840">_xlfn.XLOOKUP(LARGE(BZ54:CI54,2),BZ54:CI54,BZ$374:CI$374)</f>
        <v>Körperhygiene</v>
      </c>
      <c r="CR54" s="92" t="str">
        <f t="shared" ref="CR54" si="841">_xlfn.XLOOKUP(LARGE(BZ54:CI54,3),BZ54:CI54,BZ$374:CI$374)</f>
        <v>Körperhygiene</v>
      </c>
      <c r="CS54" s="92" t="str">
        <f t="shared" ref="CS54" si="842">_xlfn.XLOOKUP(LARGE(BZ54:CI54,4),BZ54:CI54,BZ$374:CI$374)</f>
        <v>Körperhygiene</v>
      </c>
      <c r="CT54" s="92" t="str">
        <f t="shared" ref="CT54" si="843">_xlfn.XLOOKUP(LARGE(BZ54:CI54,5),BZ54:CI54,BZ$374:CI$374)</f>
        <v>Körperhygiene</v>
      </c>
      <c r="CU54" s="93" t="str">
        <f t="shared" ref="CU54" si="844">_xlfn.XLOOKUP(LARGE(BZ54:CI54,6),BZ54:CI54,BZ$374:CI$374)</f>
        <v>Körperhygiene</v>
      </c>
      <c r="CV54" s="90"/>
      <c r="CW54" s="90"/>
      <c r="CX54" s="90"/>
      <c r="CY54" s="90"/>
      <c r="CZ54" s="90"/>
      <c r="DA54" s="90"/>
    </row>
    <row r="55" spans="1:105" ht="12.95" customHeight="1" thickTop="1" thickBot="1">
      <c r="A55" s="122"/>
      <c r="B55" s="125"/>
      <c r="C55" s="116"/>
      <c r="D55" s="137"/>
      <c r="E55" s="21"/>
      <c r="F55" s="22"/>
      <c r="G55" s="23"/>
      <c r="H55" s="145"/>
      <c r="I55" s="125"/>
      <c r="J55" s="137"/>
      <c r="K55" s="21"/>
      <c r="L55" s="22"/>
      <c r="M55" s="23"/>
      <c r="N55" s="140"/>
      <c r="O55" s="109"/>
      <c r="P55" s="92"/>
      <c r="Q55" s="131"/>
      <c r="R55" s="103"/>
      <c r="S55" s="92"/>
      <c r="T55" s="158"/>
      <c r="U55" s="103"/>
      <c r="V55" s="99"/>
      <c r="W55" s="216"/>
      <c r="X55" s="92"/>
      <c r="Y55" s="81"/>
      <c r="Z55" s="83"/>
      <c r="AA55" s="95"/>
      <c r="AB55" s="107"/>
      <c r="AC55" s="160"/>
      <c r="AE55" s="92"/>
      <c r="AG55" s="92"/>
      <c r="AH55" s="92"/>
      <c r="AI55" s="156"/>
      <c r="AJ55" s="156"/>
      <c r="AK55" s="156"/>
      <c r="AL55" s="92"/>
      <c r="AM55" s="156"/>
      <c r="AN55" s="156"/>
      <c r="AO55" s="165"/>
      <c r="AP55" s="93"/>
      <c r="AQ55" s="165"/>
      <c r="AR55" s="93"/>
      <c r="AS55" s="165"/>
      <c r="AT55" s="93"/>
      <c r="AU55" s="165"/>
      <c r="AV55" s="93"/>
      <c r="AW55" s="165"/>
      <c r="AX55" s="93"/>
      <c r="AY55" s="165"/>
      <c r="AZ55" s="93"/>
      <c r="BA55" s="165"/>
      <c r="BB55" s="93"/>
      <c r="BC55" s="165"/>
      <c r="BD55" s="93"/>
      <c r="BE55" s="165"/>
      <c r="BF55" s="93"/>
      <c r="BG55" s="165"/>
      <c r="BH55" s="93"/>
      <c r="BI55" s="165"/>
      <c r="BJ55" s="93"/>
      <c r="BK55" s="165"/>
      <c r="BL55" s="93"/>
      <c r="BM55" s="156"/>
      <c r="BN55" s="156"/>
      <c r="BO55" s="171"/>
      <c r="BP55" s="174"/>
      <c r="BQ55" s="162"/>
      <c r="BR55" s="162"/>
      <c r="BS55" s="162"/>
      <c r="BT55" s="162"/>
      <c r="BU55" s="162"/>
      <c r="BV55" s="162"/>
      <c r="BW55" s="162"/>
      <c r="BX55" s="162"/>
      <c r="BY55" s="163"/>
      <c r="BZ55" s="174"/>
      <c r="CA55" s="162"/>
      <c r="CB55" s="162"/>
      <c r="CC55" s="162"/>
      <c r="CD55" s="162"/>
      <c r="CE55" s="162"/>
      <c r="CF55" s="162"/>
      <c r="CG55" s="162"/>
      <c r="CH55" s="162"/>
      <c r="CI55" s="163"/>
      <c r="CJ55" s="94"/>
      <c r="CK55" s="92"/>
      <c r="CL55" s="92"/>
      <c r="CM55" s="92"/>
      <c r="CN55" s="92"/>
      <c r="CO55" s="93"/>
      <c r="CP55" s="91"/>
      <c r="CQ55" s="92"/>
      <c r="CR55" s="92"/>
      <c r="CS55" s="92"/>
      <c r="CT55" s="92"/>
      <c r="CU55" s="93"/>
      <c r="CV55" s="90"/>
      <c r="CW55" s="90"/>
      <c r="CX55" s="90"/>
      <c r="CY55" s="90"/>
      <c r="CZ55" s="90"/>
      <c r="DA55" s="90"/>
    </row>
    <row r="56" spans="1:105" ht="12.95" customHeight="1" thickTop="1" thickBot="1">
      <c r="A56" s="122"/>
      <c r="B56" s="125"/>
      <c r="C56" s="117" t="s">
        <v>131</v>
      </c>
      <c r="D56" s="134"/>
      <c r="E56" s="24"/>
      <c r="F56" s="25"/>
      <c r="G56" s="26"/>
      <c r="H56" s="145"/>
      <c r="I56" s="125"/>
      <c r="J56" s="134"/>
      <c r="K56" s="24"/>
      <c r="L56" s="25"/>
      <c r="M56" s="26"/>
      <c r="N56" s="140"/>
      <c r="O56" s="109">
        <f t="shared" si="266"/>
        <v>0</v>
      </c>
      <c r="P56" s="92">
        <f t="shared" si="267"/>
        <v>20</v>
      </c>
      <c r="Q56" s="131"/>
      <c r="R56" s="103">
        <f>SUMIFS(O$2:O$373,C$2:C$373,C56,AB$2:AB$373,AB56)</f>
        <v>0</v>
      </c>
      <c r="S56" s="92">
        <f t="shared" ref="S56" si="845">AE$50*20-AJ56</f>
        <v>140</v>
      </c>
      <c r="T56" s="158"/>
      <c r="U56" s="103">
        <f t="shared" ref="U56" si="846">AC$8</f>
        <v>0</v>
      </c>
      <c r="V56" s="99">
        <f t="shared" si="269"/>
        <v>600</v>
      </c>
      <c r="W56" s="216"/>
      <c r="X56" s="92"/>
      <c r="Y56" s="81"/>
      <c r="Z56" s="83"/>
      <c r="AA56" s="95">
        <f>A$50</f>
        <v>46178</v>
      </c>
      <c r="AB56" s="107">
        <f t="shared" si="136"/>
        <v>23</v>
      </c>
      <c r="AC56" s="160"/>
      <c r="AE56" s="92"/>
      <c r="AG56" s="92">
        <f t="shared" ref="AG56" si="847">IF(D56="HF",1,0)</f>
        <v>0</v>
      </c>
      <c r="AH56" s="92">
        <f t="shared" ref="AH56" si="848">IF(J56="HF",1,0)</f>
        <v>0</v>
      </c>
      <c r="AI56" s="169">
        <f t="shared" ref="AI56" si="849">AG56+AH56</f>
        <v>0</v>
      </c>
      <c r="AJ56" s="169">
        <f t="shared" ref="AJ56" si="850">SUMIFS(AI$2:AI$373,C$2:C$373,C56,AB$2:AB$373,AB56)</f>
        <v>0</v>
      </c>
      <c r="AK56" s="169">
        <f t="shared" ref="AK56" si="851">SUMIFS(AI$2:AI$373,C$2:C$373,C56)</f>
        <v>0</v>
      </c>
      <c r="AL56" s="92">
        <f t="shared" ref="AL56" si="852">COUNTIF(E56:G57,"Körperhygiene")</f>
        <v>0</v>
      </c>
      <c r="AM56" s="169">
        <f t="shared" ref="AM56" si="853">COUNTIF(K56:M57,"Körperhygiene")</f>
        <v>0</v>
      </c>
      <c r="AN56" s="169">
        <f t="shared" ref="AN56" si="854">AL56+AM56</f>
        <v>0</v>
      </c>
      <c r="AO56" s="164">
        <f>COUNTIF(E56:G57,"Zimmersauberkeit")</f>
        <v>0</v>
      </c>
      <c r="AP56" s="93">
        <f>COUNTIF(K56:M57,"Zimmersauberkeit")</f>
        <v>0</v>
      </c>
      <c r="AQ56" s="164">
        <f t="shared" ref="AQ56" si="855">AO56+AP56</f>
        <v>0</v>
      </c>
      <c r="AR56" s="93">
        <f>COUNTIF(E56:G57,"Zimmerputz")</f>
        <v>0</v>
      </c>
      <c r="AS56" s="164">
        <f>COUNTIF(K56:M57,"Zimmerputz")</f>
        <v>0</v>
      </c>
      <c r="AT56" s="93">
        <f t="shared" ref="AT56" si="856">AR56+AS56</f>
        <v>0</v>
      </c>
      <c r="AU56" s="164">
        <f>COUNTIF(E56:G57,"Medienverhalten")</f>
        <v>0</v>
      </c>
      <c r="AV56" s="93">
        <f>COUNTIF(K56:M57,"Medienverhalten")</f>
        <v>0</v>
      </c>
      <c r="AW56" s="164">
        <f t="shared" ref="AW56" si="857">AU56+AV56</f>
        <v>0</v>
      </c>
      <c r="AX56" s="93">
        <f>COUNTIF(E56:G57,"Pünktlichkeit")</f>
        <v>0</v>
      </c>
      <c r="AY56" s="164">
        <f>COUNTIF(K56:M57,"Pünktlichkeit")</f>
        <v>0</v>
      </c>
      <c r="AZ56" s="93">
        <f t="shared" ref="AZ56" si="858">AX56+AY56</f>
        <v>0</v>
      </c>
      <c r="BA56" s="164">
        <f>COUNTIF(E56:G57,"Küchendienst")</f>
        <v>0</v>
      </c>
      <c r="BB56" s="93">
        <f>COUNTIF(K56:M57,"Küchendienst")</f>
        <v>0</v>
      </c>
      <c r="BC56" s="164">
        <f t="shared" ref="BC56" si="859">BA56+BB56</f>
        <v>0</v>
      </c>
      <c r="BD56" s="93">
        <f>COUNTIF(E56:G57,"Wäsche")</f>
        <v>0</v>
      </c>
      <c r="BE56" s="164">
        <f>COUNTIF(K56:M57,"Wäsche")</f>
        <v>0</v>
      </c>
      <c r="BF56" s="93">
        <f t="shared" ref="BF56" si="860">BD56+BE56</f>
        <v>0</v>
      </c>
      <c r="BG56" s="164">
        <f>COUNTIF(E56:G57,"Sozialverhalten")</f>
        <v>0</v>
      </c>
      <c r="BH56" s="93">
        <f>COUNTIF(K56:M57,"Sozialverhalten")</f>
        <v>0</v>
      </c>
      <c r="BI56" s="164">
        <f t="shared" ref="BI56" si="861">BG56+BH56</f>
        <v>0</v>
      </c>
      <c r="BJ56" s="93">
        <f>COUNTIF(E56:G57,"Essverhalten")</f>
        <v>0</v>
      </c>
      <c r="BK56" s="164">
        <f>COUNTIF(K56:M57,"Essverhalten")</f>
        <v>0</v>
      </c>
      <c r="BL56" s="93">
        <f t="shared" ref="BL56" si="862">BJ56+BK56</f>
        <v>0</v>
      </c>
      <c r="BM56" s="169">
        <f>COUNTIF(E56:G57,"Nachtruhe")</f>
        <v>0</v>
      </c>
      <c r="BN56" s="169">
        <f>COUNTIF(K56:M57,"Nachtruhe")</f>
        <v>0</v>
      </c>
      <c r="BO56" s="170">
        <f t="shared" ref="BO56" si="863">BM56+BN56</f>
        <v>0</v>
      </c>
      <c r="BP56" s="174">
        <f>SUMIFS(AN$2:AN$373,C$2:C$373,C56,AB$2:AB$373,AB56)</f>
        <v>0</v>
      </c>
      <c r="BQ56" s="162">
        <f>SUMIFS(AQ$2:AQ$373,C$2:C$373,C56,AB$2:AB$373,AB56)</f>
        <v>0</v>
      </c>
      <c r="BR56" s="162">
        <f>SUMIFS(AT$2:AT$373,C$2:C$373,C56,AB$2:AB$373,AB56)</f>
        <v>0</v>
      </c>
      <c r="BS56" s="162">
        <f>SUMIFS(AW$2:AW$373,C$2:C$373,C56,AB$2:AB$373,AB56)</f>
        <v>0</v>
      </c>
      <c r="BT56" s="162">
        <f>SUMIFS(AZ$2:AZ$373,C$2:C$373,C56,AB$2:AB$373,AB56)</f>
        <v>0</v>
      </c>
      <c r="BU56" s="162">
        <f>SUMIFS(BC$2:BC$373,C$2:C$373,C56,AB$2:AB$373,AB56)</f>
        <v>0</v>
      </c>
      <c r="BV56" s="162">
        <f>SUMIFS(BF$2:BF$373,C$2:C$373,C56,AB$2:AB$373,AB56)</f>
        <v>0</v>
      </c>
      <c r="BW56" s="162">
        <f>SUMIFS(BI$2:BI$373,C$2:C$373,C56,AB$2:AB$373,AB56)</f>
        <v>0</v>
      </c>
      <c r="BX56" s="162">
        <f>SUMIFS(BL$2:BL$373,C$2:C$373,C56,AB$2:AB$373,AB56)</f>
        <v>0</v>
      </c>
      <c r="BY56" s="163">
        <f>SUMIFS(BO$2:BO$373,C$2:C$373,C56,AB$2:AB$373,AB56)</f>
        <v>0</v>
      </c>
      <c r="BZ56" s="174">
        <f>SUMIFS(AN$2:AN$373,C$2:C$373,C56)</f>
        <v>0</v>
      </c>
      <c r="CA56" s="162">
        <f>SUMIFS(AQ$2:AQ$373,C$2:C$373,C56)</f>
        <v>0</v>
      </c>
      <c r="CB56" s="162">
        <f>SUMIFS(AT$2:AT$373,C$2:C$373,C56)</f>
        <v>0</v>
      </c>
      <c r="CC56" s="162">
        <f>SUMIFS(AW$2:AW$373,C$2:C$373,C56)</f>
        <v>0</v>
      </c>
      <c r="CD56" s="162">
        <f>SUMIFS(AZ$2:AZ$373,C$2:C$373,C56)</f>
        <v>0</v>
      </c>
      <c r="CE56" s="162">
        <f>SUMIFS(BC$2:BC$373,C$2:C$373,C56)</f>
        <v>0</v>
      </c>
      <c r="CF56" s="162">
        <f>SUMIFS(BF$2:BF$373,C$2:C$373,C56)</f>
        <v>0</v>
      </c>
      <c r="CG56" s="162">
        <f>SUMIFS(BI$2:BI$373,C$2:C$373,C56)</f>
        <v>0</v>
      </c>
      <c r="CH56" s="162">
        <f>SUMIFS(BL$2:BL$373,C$2:C$373,C56)</f>
        <v>0</v>
      </c>
      <c r="CI56" s="163">
        <f>SUMIFS(BO$2:BO$373,C$2:C$373,C56)</f>
        <v>0</v>
      </c>
      <c r="CJ56" s="94" t="str">
        <f t="shared" ref="CJ56" si="864">_xlfn.XLOOKUP(LARGE(BP56:BY56,1),BP56:BY56,BP$374:BY$374)</f>
        <v>Körperhygiene</v>
      </c>
      <c r="CK56" s="92" t="str">
        <f t="shared" ref="CK56" si="865">_xlfn.XLOOKUP(LARGE(BP56:BY56,2),BP56:BY56,BP$374:BY$374)</f>
        <v>Körperhygiene</v>
      </c>
      <c r="CL56" s="92" t="str">
        <f t="shared" ref="CL56" si="866">_xlfn.XLOOKUP(LARGE(BP56:BY56,3),BP56:BY56,BP$374:BY$374)</f>
        <v>Körperhygiene</v>
      </c>
      <c r="CM56" s="92" t="str">
        <f t="shared" ref="CM56" si="867">_xlfn.XLOOKUP(LARGE(BP56:BY56,4),BP56:BY56,BP$374:BY$374)</f>
        <v>Körperhygiene</v>
      </c>
      <c r="CN56" s="92" t="str">
        <f t="shared" ref="CN56" si="868">_xlfn.XLOOKUP(LARGE(BP56:BY56,5),BP56:BY56,BP$374:BY$374)</f>
        <v>Körperhygiene</v>
      </c>
      <c r="CO56" s="93" t="str">
        <f t="shared" ref="CO56" si="869">_xlfn.XLOOKUP(LARGE(BP56:BY56,6),BP56:BY56,BP$374:BY$374)</f>
        <v>Körperhygiene</v>
      </c>
      <c r="CP56" s="91" t="str">
        <f t="shared" ref="CP56" si="870">_xlfn.XLOOKUP(LARGE(BZ56:CI56,1),BZ56:CI56,BZ$374:CI$374)</f>
        <v>Körperhygiene</v>
      </c>
      <c r="CQ56" s="92" t="str">
        <f t="shared" ref="CQ56" si="871">_xlfn.XLOOKUP(LARGE(BZ56:CI56,2),BZ56:CI56,BZ$374:CI$374)</f>
        <v>Körperhygiene</v>
      </c>
      <c r="CR56" s="92" t="str">
        <f t="shared" ref="CR56" si="872">_xlfn.XLOOKUP(LARGE(BZ56:CI56,3),BZ56:CI56,BZ$374:CI$374)</f>
        <v>Körperhygiene</v>
      </c>
      <c r="CS56" s="92" t="str">
        <f t="shared" ref="CS56" si="873">_xlfn.XLOOKUP(LARGE(BZ56:CI56,4),BZ56:CI56,BZ$374:CI$374)</f>
        <v>Körperhygiene</v>
      </c>
      <c r="CT56" s="92" t="str">
        <f t="shared" ref="CT56" si="874">_xlfn.XLOOKUP(LARGE(BZ56:CI56,5),BZ56:CI56,BZ$374:CI$374)</f>
        <v>Körperhygiene</v>
      </c>
      <c r="CU56" s="93" t="str">
        <f t="shared" ref="CU56" si="875">_xlfn.XLOOKUP(LARGE(BZ56:CI56,6),BZ56:CI56,BZ$374:CI$374)</f>
        <v>Körperhygiene</v>
      </c>
      <c r="CV56" s="90"/>
      <c r="CW56" s="90"/>
      <c r="CX56" s="90"/>
      <c r="CY56" s="90"/>
      <c r="CZ56" s="90"/>
      <c r="DA56" s="90"/>
    </row>
    <row r="57" spans="1:105" ht="12.95" customHeight="1" thickTop="1" thickBot="1">
      <c r="A57" s="122"/>
      <c r="B57" s="125"/>
      <c r="C57" s="116"/>
      <c r="D57" s="137"/>
      <c r="E57" s="21"/>
      <c r="F57" s="22"/>
      <c r="G57" s="23"/>
      <c r="H57" s="145"/>
      <c r="I57" s="125"/>
      <c r="J57" s="137"/>
      <c r="K57" s="21"/>
      <c r="L57" s="22"/>
      <c r="M57" s="23"/>
      <c r="N57" s="140"/>
      <c r="O57" s="109"/>
      <c r="P57" s="92"/>
      <c r="Q57" s="131"/>
      <c r="R57" s="103"/>
      <c r="S57" s="92"/>
      <c r="T57" s="158"/>
      <c r="U57" s="103"/>
      <c r="V57" s="99"/>
      <c r="W57" s="216"/>
      <c r="X57" s="92"/>
      <c r="Y57" s="81"/>
      <c r="Z57" s="83"/>
      <c r="AA57" s="95"/>
      <c r="AB57" s="107"/>
      <c r="AC57" s="160"/>
      <c r="AE57" s="92"/>
      <c r="AG57" s="92"/>
      <c r="AH57" s="92"/>
      <c r="AI57" s="156"/>
      <c r="AJ57" s="156"/>
      <c r="AK57" s="156"/>
      <c r="AL57" s="92"/>
      <c r="AM57" s="156"/>
      <c r="AN57" s="156"/>
      <c r="AO57" s="165"/>
      <c r="AP57" s="93"/>
      <c r="AQ57" s="165"/>
      <c r="AR57" s="93"/>
      <c r="AS57" s="165"/>
      <c r="AT57" s="93"/>
      <c r="AU57" s="165"/>
      <c r="AV57" s="93"/>
      <c r="AW57" s="165"/>
      <c r="AX57" s="93"/>
      <c r="AY57" s="165"/>
      <c r="AZ57" s="93"/>
      <c r="BA57" s="165"/>
      <c r="BB57" s="93"/>
      <c r="BC57" s="165"/>
      <c r="BD57" s="93"/>
      <c r="BE57" s="165"/>
      <c r="BF57" s="93"/>
      <c r="BG57" s="165"/>
      <c r="BH57" s="93"/>
      <c r="BI57" s="165"/>
      <c r="BJ57" s="93"/>
      <c r="BK57" s="165"/>
      <c r="BL57" s="93"/>
      <c r="BM57" s="156"/>
      <c r="BN57" s="156"/>
      <c r="BO57" s="171"/>
      <c r="BP57" s="174"/>
      <c r="BQ57" s="162"/>
      <c r="BR57" s="162"/>
      <c r="BS57" s="162"/>
      <c r="BT57" s="162"/>
      <c r="BU57" s="162"/>
      <c r="BV57" s="162"/>
      <c r="BW57" s="162"/>
      <c r="BX57" s="162"/>
      <c r="BY57" s="163"/>
      <c r="BZ57" s="174"/>
      <c r="CA57" s="162"/>
      <c r="CB57" s="162"/>
      <c r="CC57" s="162"/>
      <c r="CD57" s="162"/>
      <c r="CE57" s="162"/>
      <c r="CF57" s="162"/>
      <c r="CG57" s="162"/>
      <c r="CH57" s="162"/>
      <c r="CI57" s="163"/>
      <c r="CJ57" s="94"/>
      <c r="CK57" s="92"/>
      <c r="CL57" s="92"/>
      <c r="CM57" s="92"/>
      <c r="CN57" s="92"/>
      <c r="CO57" s="93"/>
      <c r="CP57" s="91"/>
      <c r="CQ57" s="92"/>
      <c r="CR57" s="92"/>
      <c r="CS57" s="92"/>
      <c r="CT57" s="92"/>
      <c r="CU57" s="93"/>
      <c r="CV57" s="90"/>
      <c r="CW57" s="90"/>
      <c r="CX57" s="90"/>
      <c r="CY57" s="90"/>
      <c r="CZ57" s="90"/>
      <c r="DA57" s="90"/>
    </row>
    <row r="58" spans="1:105" ht="12.95" customHeight="1" thickTop="1" thickBot="1">
      <c r="A58" s="122"/>
      <c r="B58" s="125"/>
      <c r="C58" s="117" t="s">
        <v>132</v>
      </c>
      <c r="D58" s="134"/>
      <c r="E58" s="24"/>
      <c r="F58" s="25"/>
      <c r="G58" s="26"/>
      <c r="H58" s="145"/>
      <c r="I58" s="125"/>
      <c r="J58" s="134"/>
      <c r="K58" s="24"/>
      <c r="L58" s="25"/>
      <c r="M58" s="26"/>
      <c r="N58" s="140"/>
      <c r="O58" s="109">
        <f t="shared" si="299"/>
        <v>0</v>
      </c>
      <c r="P58" s="92">
        <f t="shared" si="300"/>
        <v>20</v>
      </c>
      <c r="Q58" s="131"/>
      <c r="R58" s="103">
        <f>SUMIFS(O$2:O$373,C$2:C$373,C58,AB$2:AB$373,AB58)</f>
        <v>0</v>
      </c>
      <c r="S58" s="92">
        <f t="shared" ref="S58" si="876">AE$50*20-AJ58</f>
        <v>140</v>
      </c>
      <c r="T58" s="158"/>
      <c r="U58" s="103">
        <f t="shared" ref="U58" si="877">AC$10</f>
        <v>0</v>
      </c>
      <c r="V58" s="99">
        <f t="shared" si="302"/>
        <v>600</v>
      </c>
      <c r="W58" s="216"/>
      <c r="X58" s="92"/>
      <c r="Y58" s="81"/>
      <c r="Z58" s="83"/>
      <c r="AA58" s="95">
        <f>A$50</f>
        <v>46178</v>
      </c>
      <c r="AB58" s="107">
        <f t="shared" si="136"/>
        <v>23</v>
      </c>
      <c r="AC58" s="160"/>
      <c r="AE58" s="92"/>
      <c r="AG58" s="92">
        <f t="shared" ref="AG58" si="878">IF(D58="HF",1,0)</f>
        <v>0</v>
      </c>
      <c r="AH58" s="92">
        <f t="shared" ref="AH58" si="879">IF(J58="HF",1,0)</f>
        <v>0</v>
      </c>
      <c r="AI58" s="169">
        <f t="shared" ref="AI58" si="880">AG58+AH58</f>
        <v>0</v>
      </c>
      <c r="AJ58" s="169">
        <f t="shared" ref="AJ58" si="881">SUMIFS(AI$2:AI$373,C$2:C$373,C58,AB$2:AB$373,AB58)</f>
        <v>0</v>
      </c>
      <c r="AK58" s="169">
        <f t="shared" ref="AK58" si="882">SUMIFS(AI$2:AI$373,C$2:C$373,C58)</f>
        <v>0</v>
      </c>
      <c r="AL58" s="92">
        <f t="shared" ref="AL58" si="883">COUNTIF(E58:G59,"Körperhygiene")</f>
        <v>0</v>
      </c>
      <c r="AM58" s="169">
        <f t="shared" ref="AM58" si="884">COUNTIF(K58:M59,"Körperhygiene")</f>
        <v>0</v>
      </c>
      <c r="AN58" s="169">
        <f t="shared" ref="AN58" si="885">AL58+AM58</f>
        <v>0</v>
      </c>
      <c r="AO58" s="164">
        <f>COUNTIF(E58:G59,"Zimmersauberkeit")</f>
        <v>0</v>
      </c>
      <c r="AP58" s="93">
        <f>COUNTIF(K58:M59,"Zimmersauberkeit")</f>
        <v>0</v>
      </c>
      <c r="AQ58" s="164">
        <f t="shared" ref="AQ58" si="886">AO58+AP58</f>
        <v>0</v>
      </c>
      <c r="AR58" s="93">
        <f>COUNTIF(E58:G59,"Zimmerputz")</f>
        <v>0</v>
      </c>
      <c r="AS58" s="164">
        <f>COUNTIF(K58:M59,"Zimmerputz")</f>
        <v>0</v>
      </c>
      <c r="AT58" s="93">
        <f t="shared" ref="AT58" si="887">AR58+AS58</f>
        <v>0</v>
      </c>
      <c r="AU58" s="164">
        <f>COUNTIF(E58:G59,"Medienverhalten")</f>
        <v>0</v>
      </c>
      <c r="AV58" s="93">
        <f>COUNTIF(K58:M59,"Medienverhalten")</f>
        <v>0</v>
      </c>
      <c r="AW58" s="164">
        <f t="shared" ref="AW58" si="888">AU58+AV58</f>
        <v>0</v>
      </c>
      <c r="AX58" s="93">
        <f>COUNTIF(E58:G59,"Pünktlichkeit")</f>
        <v>0</v>
      </c>
      <c r="AY58" s="164">
        <f>COUNTIF(K58:M59,"Pünktlichkeit")</f>
        <v>0</v>
      </c>
      <c r="AZ58" s="93">
        <f t="shared" ref="AZ58" si="889">AX58+AY58</f>
        <v>0</v>
      </c>
      <c r="BA58" s="164">
        <f>COUNTIF(E58:G59,"Küchendienst")</f>
        <v>0</v>
      </c>
      <c r="BB58" s="93">
        <f>COUNTIF(K58:M59,"Küchendienst")</f>
        <v>0</v>
      </c>
      <c r="BC58" s="164">
        <f t="shared" ref="BC58" si="890">BA58+BB58</f>
        <v>0</v>
      </c>
      <c r="BD58" s="93">
        <f>COUNTIF(E58:G59,"Wäsche")</f>
        <v>0</v>
      </c>
      <c r="BE58" s="164">
        <f>COUNTIF(K58:M59,"Wäsche")</f>
        <v>0</v>
      </c>
      <c r="BF58" s="93">
        <f t="shared" ref="BF58" si="891">BD58+BE58</f>
        <v>0</v>
      </c>
      <c r="BG58" s="164">
        <f>COUNTIF(E58:G59,"Sozialverhalten")</f>
        <v>0</v>
      </c>
      <c r="BH58" s="93">
        <f>COUNTIF(K58:M59,"Sozialverhalten")</f>
        <v>0</v>
      </c>
      <c r="BI58" s="164">
        <f t="shared" ref="BI58" si="892">BG58+BH58</f>
        <v>0</v>
      </c>
      <c r="BJ58" s="93">
        <f>COUNTIF(E58:G59,"Essverhalten")</f>
        <v>0</v>
      </c>
      <c r="BK58" s="164">
        <f>COUNTIF(K58:M59,"Essverhalten")</f>
        <v>0</v>
      </c>
      <c r="BL58" s="93">
        <f t="shared" ref="BL58" si="893">BJ58+BK58</f>
        <v>0</v>
      </c>
      <c r="BM58" s="169">
        <f>COUNTIF(E58:G59,"Nachtruhe")</f>
        <v>0</v>
      </c>
      <c r="BN58" s="169">
        <f>COUNTIF(K58:M59,"Nachtruhe")</f>
        <v>0</v>
      </c>
      <c r="BO58" s="170">
        <f t="shared" ref="BO58" si="894">BM58+BN58</f>
        <v>0</v>
      </c>
      <c r="BP58" s="174">
        <f>SUMIFS(AN$2:AN$373,C$2:C$373,C58,AB$2:AB$373,AB58)</f>
        <v>0</v>
      </c>
      <c r="BQ58" s="162">
        <f>SUMIFS(AQ$2:AQ$373,C$2:C$373,C58,AB$2:AB$373,AB58)</f>
        <v>0</v>
      </c>
      <c r="BR58" s="162">
        <f>SUMIFS(AT$2:AT$373,C$2:C$373,C58,AB$2:AB$373,AB58)</f>
        <v>0</v>
      </c>
      <c r="BS58" s="162">
        <f>SUMIFS(AW$2:AW$373,C$2:C$373,C58,AB$2:AB$373,AB58)</f>
        <v>0</v>
      </c>
      <c r="BT58" s="162">
        <f>SUMIFS(AZ$2:AZ$373,C$2:C$373,C58,AB$2:AB$373,AB58)</f>
        <v>0</v>
      </c>
      <c r="BU58" s="162">
        <f>SUMIFS(BC$2:BC$373,C$2:C$373,C58,AB$2:AB$373,AB58)</f>
        <v>0</v>
      </c>
      <c r="BV58" s="162">
        <f>SUMIFS(BF$2:BF$373,C$2:C$373,C58,AB$2:AB$373,AB58)</f>
        <v>0</v>
      </c>
      <c r="BW58" s="162">
        <f>SUMIFS(BI$2:BI$373,C$2:C$373,C58,AB$2:AB$373,AB58)</f>
        <v>0</v>
      </c>
      <c r="BX58" s="162">
        <f>SUMIFS(BL$2:BL$373,C$2:C$373,C58,AB$2:AB$373,AB58)</f>
        <v>0</v>
      </c>
      <c r="BY58" s="163">
        <f>SUMIFS(BO$2:BO$373,C$2:C$373,C58,AB$2:AB$373,AB58)</f>
        <v>0</v>
      </c>
      <c r="BZ58" s="174">
        <f>SUMIFS(AN$2:AN$373,C$2:C$373,C58)</f>
        <v>0</v>
      </c>
      <c r="CA58" s="162">
        <f>SUMIFS(AQ$2:AQ$373,C$2:C$373,C58)</f>
        <v>0</v>
      </c>
      <c r="CB58" s="162">
        <f>SUMIFS(AT$2:AT$373,C$2:C$373,C58)</f>
        <v>0</v>
      </c>
      <c r="CC58" s="162">
        <f>SUMIFS(AW$2:AW$373,C$2:C$373,C58)</f>
        <v>0</v>
      </c>
      <c r="CD58" s="162">
        <f>SUMIFS(AZ$2:AZ$373,C$2:C$373,C58)</f>
        <v>0</v>
      </c>
      <c r="CE58" s="162">
        <f>SUMIFS(BC$2:BC$373,C$2:C$373,C58)</f>
        <v>0</v>
      </c>
      <c r="CF58" s="162">
        <f>SUMIFS(BF$2:BF$373,C$2:C$373,C58)</f>
        <v>0</v>
      </c>
      <c r="CG58" s="162">
        <f>SUMIFS(BI$2:BI$373,C$2:C$373,C58)</f>
        <v>0</v>
      </c>
      <c r="CH58" s="162">
        <f>SUMIFS(BL$2:BL$373,C$2:C$373,C58)</f>
        <v>0</v>
      </c>
      <c r="CI58" s="163">
        <f>SUMIFS(BO$2:BO$373,C$2:C$373,C58)</f>
        <v>0</v>
      </c>
      <c r="CJ58" s="94" t="str">
        <f t="shared" ref="CJ58" si="895">_xlfn.XLOOKUP(LARGE(BP58:BY58,1),BP58:BY58,BP$374:BY$374)</f>
        <v>Körperhygiene</v>
      </c>
      <c r="CK58" s="92" t="str">
        <f t="shared" ref="CK58" si="896">_xlfn.XLOOKUP(LARGE(BP58:BY58,2),BP58:BY58,BP$374:BY$374)</f>
        <v>Körperhygiene</v>
      </c>
      <c r="CL58" s="92" t="str">
        <f t="shared" ref="CL58" si="897">_xlfn.XLOOKUP(LARGE(BP58:BY58,3),BP58:BY58,BP$374:BY$374)</f>
        <v>Körperhygiene</v>
      </c>
      <c r="CM58" s="92" t="str">
        <f t="shared" ref="CM58" si="898">_xlfn.XLOOKUP(LARGE(BP58:BY58,4),BP58:BY58,BP$374:BY$374)</f>
        <v>Körperhygiene</v>
      </c>
      <c r="CN58" s="92" t="str">
        <f t="shared" ref="CN58" si="899">_xlfn.XLOOKUP(LARGE(BP58:BY58,5),BP58:BY58,BP$374:BY$374)</f>
        <v>Körperhygiene</v>
      </c>
      <c r="CO58" s="93" t="str">
        <f t="shared" ref="CO58" si="900">_xlfn.XLOOKUP(LARGE(BP58:BY58,6),BP58:BY58,BP$374:BY$374)</f>
        <v>Körperhygiene</v>
      </c>
      <c r="CP58" s="91" t="str">
        <f t="shared" ref="CP58" si="901">_xlfn.XLOOKUP(LARGE(BZ58:CI58,1),BZ58:CI58,BZ$374:CI$374)</f>
        <v>Körperhygiene</v>
      </c>
      <c r="CQ58" s="92" t="str">
        <f t="shared" ref="CQ58" si="902">_xlfn.XLOOKUP(LARGE(BZ58:CI58,2),BZ58:CI58,BZ$374:CI$374)</f>
        <v>Körperhygiene</v>
      </c>
      <c r="CR58" s="92" t="str">
        <f t="shared" ref="CR58" si="903">_xlfn.XLOOKUP(LARGE(BZ58:CI58,3),BZ58:CI58,BZ$374:CI$374)</f>
        <v>Körperhygiene</v>
      </c>
      <c r="CS58" s="92" t="str">
        <f t="shared" ref="CS58" si="904">_xlfn.XLOOKUP(LARGE(BZ58:CI58,4),BZ58:CI58,BZ$374:CI$374)</f>
        <v>Körperhygiene</v>
      </c>
      <c r="CT58" s="92" t="str">
        <f t="shared" ref="CT58" si="905">_xlfn.XLOOKUP(LARGE(BZ58:CI58,5),BZ58:CI58,BZ$374:CI$374)</f>
        <v>Körperhygiene</v>
      </c>
      <c r="CU58" s="93" t="str">
        <f t="shared" ref="CU58" si="906">_xlfn.XLOOKUP(LARGE(BZ58:CI58,6),BZ58:CI58,BZ$374:CI$374)</f>
        <v>Körperhygiene</v>
      </c>
      <c r="CV58" s="90"/>
      <c r="CW58" s="90"/>
      <c r="CX58" s="90"/>
      <c r="CY58" s="90"/>
      <c r="CZ58" s="90"/>
      <c r="DA58" s="90"/>
    </row>
    <row r="59" spans="1:105" ht="12.95" customHeight="1" thickTop="1" thickBot="1">
      <c r="A59" s="122"/>
      <c r="B59" s="125"/>
      <c r="C59" s="116"/>
      <c r="D59" s="137"/>
      <c r="E59" s="21"/>
      <c r="F59" s="22"/>
      <c r="G59" s="23"/>
      <c r="H59" s="145"/>
      <c r="I59" s="125"/>
      <c r="J59" s="137"/>
      <c r="K59" s="21"/>
      <c r="L59" s="22"/>
      <c r="M59" s="23"/>
      <c r="N59" s="140"/>
      <c r="O59" s="109"/>
      <c r="P59" s="92"/>
      <c r="Q59" s="131"/>
      <c r="R59" s="103"/>
      <c r="S59" s="92"/>
      <c r="T59" s="158"/>
      <c r="U59" s="103"/>
      <c r="V59" s="99"/>
      <c r="W59" s="216"/>
      <c r="X59" s="92"/>
      <c r="Y59" s="81"/>
      <c r="Z59" s="83"/>
      <c r="AA59" s="95"/>
      <c r="AB59" s="107"/>
      <c r="AC59" s="160"/>
      <c r="AE59" s="92"/>
      <c r="AG59" s="92"/>
      <c r="AH59" s="92"/>
      <c r="AI59" s="156"/>
      <c r="AJ59" s="156"/>
      <c r="AK59" s="156"/>
      <c r="AL59" s="92"/>
      <c r="AM59" s="156"/>
      <c r="AN59" s="156"/>
      <c r="AO59" s="165"/>
      <c r="AP59" s="93"/>
      <c r="AQ59" s="165"/>
      <c r="AR59" s="93"/>
      <c r="AS59" s="165"/>
      <c r="AT59" s="93"/>
      <c r="AU59" s="165"/>
      <c r="AV59" s="93"/>
      <c r="AW59" s="165"/>
      <c r="AX59" s="93"/>
      <c r="AY59" s="165"/>
      <c r="AZ59" s="93"/>
      <c r="BA59" s="165"/>
      <c r="BB59" s="93"/>
      <c r="BC59" s="165"/>
      <c r="BD59" s="93"/>
      <c r="BE59" s="165"/>
      <c r="BF59" s="93"/>
      <c r="BG59" s="165"/>
      <c r="BH59" s="93"/>
      <c r="BI59" s="165"/>
      <c r="BJ59" s="93"/>
      <c r="BK59" s="165"/>
      <c r="BL59" s="93"/>
      <c r="BM59" s="156"/>
      <c r="BN59" s="156"/>
      <c r="BO59" s="171"/>
      <c r="BP59" s="174"/>
      <c r="BQ59" s="162"/>
      <c r="BR59" s="162"/>
      <c r="BS59" s="162"/>
      <c r="BT59" s="162"/>
      <c r="BU59" s="162"/>
      <c r="BV59" s="162"/>
      <c r="BW59" s="162"/>
      <c r="BX59" s="162"/>
      <c r="BY59" s="163"/>
      <c r="BZ59" s="174"/>
      <c r="CA59" s="162"/>
      <c r="CB59" s="162"/>
      <c r="CC59" s="162"/>
      <c r="CD59" s="162"/>
      <c r="CE59" s="162"/>
      <c r="CF59" s="162"/>
      <c r="CG59" s="162"/>
      <c r="CH59" s="162"/>
      <c r="CI59" s="163"/>
      <c r="CJ59" s="94"/>
      <c r="CK59" s="92"/>
      <c r="CL59" s="92"/>
      <c r="CM59" s="92"/>
      <c r="CN59" s="92"/>
      <c r="CO59" s="93"/>
      <c r="CP59" s="91"/>
      <c r="CQ59" s="92"/>
      <c r="CR59" s="92"/>
      <c r="CS59" s="92"/>
      <c r="CT59" s="92"/>
      <c r="CU59" s="93"/>
      <c r="CV59" s="90"/>
      <c r="CW59" s="90"/>
      <c r="CX59" s="90"/>
      <c r="CY59" s="90"/>
      <c r="CZ59" s="90"/>
      <c r="DA59" s="90"/>
    </row>
    <row r="60" spans="1:105" ht="12.95" customHeight="1" thickTop="1" thickBot="1">
      <c r="A60" s="122"/>
      <c r="B60" s="125"/>
      <c r="C60" s="118"/>
      <c r="D60" s="134"/>
      <c r="E60" s="27"/>
      <c r="F60" s="28"/>
      <c r="G60" s="29"/>
      <c r="H60" s="145"/>
      <c r="I60" s="125"/>
      <c r="J60" s="134"/>
      <c r="K60" s="27"/>
      <c r="L60" s="28"/>
      <c r="M60" s="29"/>
      <c r="N60" s="140"/>
      <c r="O60" s="109">
        <f t="shared" si="332"/>
        <v>0</v>
      </c>
      <c r="P60" s="92">
        <f t="shared" si="333"/>
        <v>20</v>
      </c>
      <c r="Q60" s="131"/>
      <c r="R60" s="103">
        <f>SUMIFS(O$2:O$373,C$2:C$373,C60,AB$2:AB$373,AB60)</f>
        <v>0</v>
      </c>
      <c r="S60" s="92">
        <f t="shared" ref="S60" si="907">AE$50*20-AJ60</f>
        <v>140</v>
      </c>
      <c r="T60" s="158"/>
      <c r="U60" s="103">
        <f t="shared" ref="U60" si="908">AC$12</f>
        <v>0</v>
      </c>
      <c r="V60" s="99">
        <f t="shared" si="335"/>
        <v>600</v>
      </c>
      <c r="W60" s="216"/>
      <c r="X60" s="92"/>
      <c r="Y60" s="81"/>
      <c r="Z60" s="83"/>
      <c r="AA60" s="95">
        <f>A$50</f>
        <v>46178</v>
      </c>
      <c r="AB60" s="107">
        <f t="shared" si="136"/>
        <v>23</v>
      </c>
      <c r="AC60" s="160"/>
      <c r="AE60" s="92"/>
      <c r="AG60" s="92">
        <f t="shared" ref="AG60" si="909">IF(D60="HF",1,0)</f>
        <v>0</v>
      </c>
      <c r="AH60" s="92">
        <f t="shared" ref="AH60" si="910">IF(J60="HF",1,0)</f>
        <v>0</v>
      </c>
      <c r="AI60" s="169">
        <f t="shared" ref="AI60" si="911">AG60+AH60</f>
        <v>0</v>
      </c>
      <c r="AJ60" s="169">
        <f t="shared" ref="AJ60" si="912">SUMIFS(AI$2:AI$373,C$2:C$373,C60,AB$2:AB$373,AB60)</f>
        <v>0</v>
      </c>
      <c r="AK60" s="169">
        <f t="shared" ref="AK60" si="913">SUMIFS(AI$2:AI$373,C$2:C$373,C60)</f>
        <v>0</v>
      </c>
      <c r="AL60" s="92">
        <f t="shared" ref="AL60" si="914">COUNTIF(E60:G61,"Körperhygiene")</f>
        <v>0</v>
      </c>
      <c r="AM60" s="169">
        <f t="shared" ref="AM60" si="915">COUNTIF(K60:M61,"Körperhygiene")</f>
        <v>0</v>
      </c>
      <c r="AN60" s="169">
        <f t="shared" ref="AN60" si="916">AL60+AM60</f>
        <v>0</v>
      </c>
      <c r="AO60" s="164">
        <f>COUNTIF(E60:G61,"Zimmersauberkeit")</f>
        <v>0</v>
      </c>
      <c r="AP60" s="93">
        <f>COUNTIF(K60:M61,"Zimmersauberkeit")</f>
        <v>0</v>
      </c>
      <c r="AQ60" s="164">
        <f t="shared" ref="AQ60" si="917">AO60+AP60</f>
        <v>0</v>
      </c>
      <c r="AR60" s="93">
        <f>COUNTIF(E60:G61,"Zimmerputz")</f>
        <v>0</v>
      </c>
      <c r="AS60" s="164">
        <f>COUNTIF(K60:M61,"Zimmerputz")</f>
        <v>0</v>
      </c>
      <c r="AT60" s="93">
        <f t="shared" ref="AT60" si="918">AR60+AS60</f>
        <v>0</v>
      </c>
      <c r="AU60" s="164">
        <f>COUNTIF(E60:G61,"Medienverhalten")</f>
        <v>0</v>
      </c>
      <c r="AV60" s="93">
        <f>COUNTIF(K60:M61,"Medienverhalten")</f>
        <v>0</v>
      </c>
      <c r="AW60" s="164">
        <f t="shared" ref="AW60" si="919">AU60+AV60</f>
        <v>0</v>
      </c>
      <c r="AX60" s="93">
        <f>COUNTIF(E60:G61,"Pünktlichkeit")</f>
        <v>0</v>
      </c>
      <c r="AY60" s="164">
        <f>COUNTIF(K60:M61,"Pünktlichkeit")</f>
        <v>0</v>
      </c>
      <c r="AZ60" s="93">
        <f t="shared" ref="AZ60" si="920">AX60+AY60</f>
        <v>0</v>
      </c>
      <c r="BA60" s="164">
        <f>COUNTIF(E60:G61,"Küchendienst")</f>
        <v>0</v>
      </c>
      <c r="BB60" s="93">
        <f>COUNTIF(K60:M61,"Küchendienst")</f>
        <v>0</v>
      </c>
      <c r="BC60" s="164">
        <f t="shared" ref="BC60" si="921">BA60+BB60</f>
        <v>0</v>
      </c>
      <c r="BD60" s="93">
        <f>COUNTIF(E60:G61,"Wäsche")</f>
        <v>0</v>
      </c>
      <c r="BE60" s="164">
        <f>COUNTIF(K60:M61,"Wäsche")</f>
        <v>0</v>
      </c>
      <c r="BF60" s="93">
        <f t="shared" ref="BF60" si="922">BD60+BE60</f>
        <v>0</v>
      </c>
      <c r="BG60" s="164">
        <f>COUNTIF(E60:G61,"Sozialverhalten")</f>
        <v>0</v>
      </c>
      <c r="BH60" s="93">
        <f>COUNTIF(K60:M61,"Sozialverhalten")</f>
        <v>0</v>
      </c>
      <c r="BI60" s="164">
        <f t="shared" ref="BI60" si="923">BG60+BH60</f>
        <v>0</v>
      </c>
      <c r="BJ60" s="93">
        <f>COUNTIF(E60:G61,"Essverhalten")</f>
        <v>0</v>
      </c>
      <c r="BK60" s="164">
        <f>COUNTIF(K60:M61,"Essverhalten")</f>
        <v>0</v>
      </c>
      <c r="BL60" s="93">
        <f t="shared" ref="BL60" si="924">BJ60+BK60</f>
        <v>0</v>
      </c>
      <c r="BM60" s="169">
        <f>COUNTIF(E60:G61,"Nachtruhe")</f>
        <v>0</v>
      </c>
      <c r="BN60" s="169">
        <f>COUNTIF(K60:M61,"Nachtruhe")</f>
        <v>0</v>
      </c>
      <c r="BO60" s="170">
        <f t="shared" ref="BO60" si="925">BM60+BN60</f>
        <v>0</v>
      </c>
      <c r="BP60" s="174">
        <f>SUMIFS(AN$2:AN$373,C$2:C$373,C60,AB$2:AB$373,AB60)</f>
        <v>0</v>
      </c>
      <c r="BQ60" s="162">
        <f>SUMIFS(AQ$2:AQ$373,C$2:C$373,C60,AB$2:AB$373,AB60)</f>
        <v>0</v>
      </c>
      <c r="BR60" s="162">
        <f>SUMIFS(AT$2:AT$373,C$2:C$373,C60,AB$2:AB$373,AB60)</f>
        <v>0</v>
      </c>
      <c r="BS60" s="162">
        <f>SUMIFS(AW$2:AW$373,C$2:C$373,C60,AB$2:AB$373,AB60)</f>
        <v>0</v>
      </c>
      <c r="BT60" s="162">
        <f>SUMIFS(AZ$2:AZ$373,C$2:C$373,C60,AB$2:AB$373,AB60)</f>
        <v>0</v>
      </c>
      <c r="BU60" s="162">
        <f>SUMIFS(BC$2:BC$373,C$2:C$373,C60,AB$2:AB$373,AB60)</f>
        <v>0</v>
      </c>
      <c r="BV60" s="162">
        <f>SUMIFS(BF$2:BF$373,C$2:C$373,C60,AB$2:AB$373,AB60)</f>
        <v>0</v>
      </c>
      <c r="BW60" s="162">
        <f>SUMIFS(BI$2:BI$373,C$2:C$373,C60,AB$2:AB$373,AB60)</f>
        <v>0</v>
      </c>
      <c r="BX60" s="162">
        <f>SUMIFS(BL$2:BL$373,C$2:C$373,C60,AB$2:AB$373,AB60)</f>
        <v>0</v>
      </c>
      <c r="BY60" s="163">
        <f>SUMIFS(BO$2:BO$373,C$2:C$373,C60,AB$2:AB$373,AB60)</f>
        <v>0</v>
      </c>
      <c r="BZ60" s="174">
        <f>SUMIFS(AN$2:AN$373,C$2:C$373,C60)</f>
        <v>0</v>
      </c>
      <c r="CA60" s="162">
        <f>SUMIFS(AQ$2:AQ$373,C$2:C$373,C60)</f>
        <v>0</v>
      </c>
      <c r="CB60" s="162">
        <f>SUMIFS(AT$2:AT$373,C$2:C$373,C60)</f>
        <v>0</v>
      </c>
      <c r="CC60" s="162">
        <f>SUMIFS(AW$2:AW$373,C$2:C$373,C60)</f>
        <v>0</v>
      </c>
      <c r="CD60" s="162">
        <f>SUMIFS(AZ$2:AZ$373,C$2:C$373,C60)</f>
        <v>0</v>
      </c>
      <c r="CE60" s="162">
        <f>SUMIFS(BC$2:BC$373,C$2:C$373,C60)</f>
        <v>0</v>
      </c>
      <c r="CF60" s="162">
        <f>SUMIFS(BF$2:BF$373,C$2:C$373,C60)</f>
        <v>0</v>
      </c>
      <c r="CG60" s="162">
        <f>SUMIFS(BI$2:BI$373,C$2:C$373,C60)</f>
        <v>0</v>
      </c>
      <c r="CH60" s="162">
        <f>SUMIFS(BL$2:BL$373,C$2:C$373,C60)</f>
        <v>0</v>
      </c>
      <c r="CI60" s="163">
        <f>SUMIFS(BO$2:BO$373,C$2:C$373,C60)</f>
        <v>0</v>
      </c>
      <c r="CJ60" s="94" t="str">
        <f t="shared" ref="CJ60" si="926">_xlfn.XLOOKUP(LARGE(BP60:BY60,1),BP60:BY60,BP$374:BY$374)</f>
        <v>Körperhygiene</v>
      </c>
      <c r="CK60" s="92" t="str">
        <f t="shared" ref="CK60" si="927">_xlfn.XLOOKUP(LARGE(BP60:BY60,2),BP60:BY60,BP$374:BY$374)</f>
        <v>Körperhygiene</v>
      </c>
      <c r="CL60" s="92" t="str">
        <f t="shared" ref="CL60" si="928">_xlfn.XLOOKUP(LARGE(BP60:BY60,3),BP60:BY60,BP$374:BY$374)</f>
        <v>Körperhygiene</v>
      </c>
      <c r="CM60" s="92" t="str">
        <f t="shared" ref="CM60" si="929">_xlfn.XLOOKUP(LARGE(BP60:BY60,4),BP60:BY60,BP$374:BY$374)</f>
        <v>Körperhygiene</v>
      </c>
      <c r="CN60" s="92" t="str">
        <f t="shared" ref="CN60" si="930">_xlfn.XLOOKUP(LARGE(BP60:BY60,5),BP60:BY60,BP$374:BY$374)</f>
        <v>Körperhygiene</v>
      </c>
      <c r="CO60" s="93" t="str">
        <f t="shared" ref="CO60" si="931">_xlfn.XLOOKUP(LARGE(BP60:BY60,6),BP60:BY60,BP$374:BY$374)</f>
        <v>Körperhygiene</v>
      </c>
      <c r="CP60" s="91" t="str">
        <f t="shared" ref="CP60" si="932">_xlfn.XLOOKUP(LARGE(BZ60:CI60,1),BZ60:CI60,BZ$374:CI$374)</f>
        <v>Körperhygiene</v>
      </c>
      <c r="CQ60" s="92" t="str">
        <f t="shared" ref="CQ60" si="933">_xlfn.XLOOKUP(LARGE(BZ60:CI60,2),BZ60:CI60,BZ$374:CI$374)</f>
        <v>Körperhygiene</v>
      </c>
      <c r="CR60" s="92" t="str">
        <f t="shared" ref="CR60" si="934">_xlfn.XLOOKUP(LARGE(BZ60:CI60,3),BZ60:CI60,BZ$374:CI$374)</f>
        <v>Körperhygiene</v>
      </c>
      <c r="CS60" s="92" t="str">
        <f t="shared" ref="CS60" si="935">_xlfn.XLOOKUP(LARGE(BZ60:CI60,4),BZ60:CI60,BZ$374:CI$374)</f>
        <v>Körperhygiene</v>
      </c>
      <c r="CT60" s="92" t="str">
        <f t="shared" ref="CT60" si="936">_xlfn.XLOOKUP(LARGE(BZ60:CI60,5),BZ60:CI60,BZ$374:CI$374)</f>
        <v>Körperhygiene</v>
      </c>
      <c r="CU60" s="93" t="str">
        <f t="shared" ref="CU60" si="937">_xlfn.XLOOKUP(LARGE(BZ60:CI60,6),BZ60:CI60,BZ$374:CI$374)</f>
        <v>Körperhygiene</v>
      </c>
      <c r="CV60" s="90"/>
      <c r="CW60" s="90"/>
      <c r="CX60" s="90"/>
      <c r="CY60" s="90"/>
      <c r="CZ60" s="90"/>
      <c r="DA60" s="90"/>
    </row>
    <row r="61" spans="1:105" ht="12.95" customHeight="1" thickTop="1" thickBot="1">
      <c r="A61" s="142"/>
      <c r="B61" s="143"/>
      <c r="C61" s="133"/>
      <c r="D61" s="135"/>
      <c r="E61" s="30"/>
      <c r="F61" s="31"/>
      <c r="G61" s="32"/>
      <c r="H61" s="146"/>
      <c r="I61" s="143"/>
      <c r="J61" s="135"/>
      <c r="K61" s="30"/>
      <c r="L61" s="31"/>
      <c r="M61" s="32"/>
      <c r="N61" s="141"/>
      <c r="O61" s="111"/>
      <c r="P61" s="97"/>
      <c r="Q61" s="131"/>
      <c r="R61" s="105"/>
      <c r="S61" s="97"/>
      <c r="T61" s="159"/>
      <c r="U61" s="105"/>
      <c r="V61" s="100"/>
      <c r="W61" s="216"/>
      <c r="X61" s="92"/>
      <c r="Y61" s="81"/>
      <c r="Z61" s="83"/>
      <c r="AA61" s="95"/>
      <c r="AB61" s="107"/>
      <c r="AC61" s="160"/>
      <c r="AE61" s="92"/>
      <c r="AG61" s="92"/>
      <c r="AH61" s="92"/>
      <c r="AI61" s="156"/>
      <c r="AJ61" s="156"/>
      <c r="AK61" s="156"/>
      <c r="AL61" s="92"/>
      <c r="AM61" s="156"/>
      <c r="AN61" s="156"/>
      <c r="AO61" s="165"/>
      <c r="AP61" s="93"/>
      <c r="AQ61" s="165"/>
      <c r="AR61" s="93"/>
      <c r="AS61" s="165"/>
      <c r="AT61" s="93"/>
      <c r="AU61" s="165"/>
      <c r="AV61" s="93"/>
      <c r="AW61" s="165"/>
      <c r="AX61" s="93"/>
      <c r="AY61" s="165"/>
      <c r="AZ61" s="93"/>
      <c r="BA61" s="165"/>
      <c r="BB61" s="93"/>
      <c r="BC61" s="165"/>
      <c r="BD61" s="93"/>
      <c r="BE61" s="165"/>
      <c r="BF61" s="93"/>
      <c r="BG61" s="165"/>
      <c r="BH61" s="93"/>
      <c r="BI61" s="165"/>
      <c r="BJ61" s="93"/>
      <c r="BK61" s="165"/>
      <c r="BL61" s="93"/>
      <c r="BM61" s="156"/>
      <c r="BN61" s="156"/>
      <c r="BO61" s="171"/>
      <c r="BP61" s="174"/>
      <c r="BQ61" s="162"/>
      <c r="BR61" s="162"/>
      <c r="BS61" s="162"/>
      <c r="BT61" s="162"/>
      <c r="BU61" s="162"/>
      <c r="BV61" s="162"/>
      <c r="BW61" s="162"/>
      <c r="BX61" s="162"/>
      <c r="BY61" s="163"/>
      <c r="BZ61" s="174"/>
      <c r="CA61" s="162"/>
      <c r="CB61" s="162"/>
      <c r="CC61" s="162"/>
      <c r="CD61" s="162"/>
      <c r="CE61" s="162"/>
      <c r="CF61" s="162"/>
      <c r="CG61" s="162"/>
      <c r="CH61" s="162"/>
      <c r="CI61" s="163"/>
      <c r="CJ61" s="94"/>
      <c r="CK61" s="92"/>
      <c r="CL61" s="92"/>
      <c r="CM61" s="92"/>
      <c r="CN61" s="92"/>
      <c r="CO61" s="93"/>
      <c r="CP61" s="91"/>
      <c r="CQ61" s="92"/>
      <c r="CR61" s="92"/>
      <c r="CS61" s="92"/>
      <c r="CT61" s="92"/>
      <c r="CU61" s="93"/>
      <c r="CV61" s="90"/>
      <c r="CW61" s="90"/>
      <c r="CX61" s="90"/>
      <c r="CY61" s="90"/>
      <c r="CZ61" s="90"/>
      <c r="DA61" s="90"/>
    </row>
    <row r="62" spans="1:105" ht="12.95" customHeight="1" thickTop="1" thickBot="1">
      <c r="A62" s="121">
        <f t="shared" ref="A62" si="938">A50+1</f>
        <v>46179</v>
      </c>
      <c r="B62" s="124" t="s">
        <v>18</v>
      </c>
      <c r="C62" s="138" t="s">
        <v>128</v>
      </c>
      <c r="D62" s="136"/>
      <c r="E62" s="33"/>
      <c r="F62" s="34"/>
      <c r="G62" s="35"/>
      <c r="H62" s="144"/>
      <c r="I62" s="124" t="s">
        <v>19</v>
      </c>
      <c r="J62" s="136"/>
      <c r="K62" s="33"/>
      <c r="L62" s="34"/>
      <c r="M62" s="35"/>
      <c r="N62" s="139"/>
      <c r="O62" s="108">
        <f t="shared" ref="O62" si="939">IF(AND(D62="HF",OR(ISNUMBER(J62),J62="")),0+J62,IF(AND(J62="HF",OR(ISNUMBER(D62),D62="")),0+D62,IF(AND(ISNUMBER(D62),ISNUMBER(J62)),D62+J62,IF(AND(D62="HF",J62="HF"),0,D62+J62))))</f>
        <v>0</v>
      </c>
      <c r="P62" s="98">
        <f t="shared" ref="P62" si="940">AF$2*20-AI62</f>
        <v>20</v>
      </c>
      <c r="Q62" s="131">
        <f>WEEKNUM(A62,21)</f>
        <v>23</v>
      </c>
      <c r="R62" s="106">
        <f>SUMIFS(O$2:O$373,C$2:C$373,C62,AB$2:AB$373,AB62)</f>
        <v>9</v>
      </c>
      <c r="S62" s="98">
        <f>AE$62*20-AJ62</f>
        <v>140</v>
      </c>
      <c r="T62" s="157">
        <f>A62</f>
        <v>46179</v>
      </c>
      <c r="U62" s="106">
        <f t="shared" ref="U62" si="941">AC$2</f>
        <v>9</v>
      </c>
      <c r="V62" s="101">
        <f t="shared" ref="V62" si="942">AD$2*20-AK62</f>
        <v>600</v>
      </c>
      <c r="W62" s="216"/>
      <c r="X62" s="92">
        <f t="shared" ref="X62" si="943">IF(Q62&lt;&gt;"",1,0)</f>
        <v>1</v>
      </c>
      <c r="Y62" s="81"/>
      <c r="Z62" s="83"/>
      <c r="AA62" s="95">
        <f>A$62</f>
        <v>46179</v>
      </c>
      <c r="AB62" s="107">
        <f t="shared" si="136"/>
        <v>23</v>
      </c>
      <c r="AC62" s="160"/>
      <c r="AE62" s="92">
        <f t="shared" ref="AE62" si="944">SUMIFS(X$2:X$373,C$2:C$373,C62,AB$2:AB$373,AB62)</f>
        <v>7</v>
      </c>
      <c r="AG62" s="92">
        <f t="shared" ref="AG62" si="945">IF(D62="HF",1,0)</f>
        <v>0</v>
      </c>
      <c r="AH62" s="92">
        <f t="shared" ref="AH62" si="946">IF(J62="HF",1,0)</f>
        <v>0</v>
      </c>
      <c r="AI62" s="169">
        <f t="shared" ref="AI62" si="947">AG62+AH62</f>
        <v>0</v>
      </c>
      <c r="AJ62" s="169">
        <f t="shared" ref="AJ62" si="948">SUMIFS(AI$2:AI$373,C$2:C$373,C62,AB$2:AB$373,AB62)</f>
        <v>0</v>
      </c>
      <c r="AK62" s="169">
        <f t="shared" ref="AK62" si="949">SUMIFS(AI$2:AI$373,C$2:C$373,C62)</f>
        <v>0</v>
      </c>
      <c r="AL62" s="92">
        <f t="shared" ref="AL62" si="950">COUNTIF(E62:G63,"Körperhygiene")</f>
        <v>0</v>
      </c>
      <c r="AM62" s="169">
        <f t="shared" ref="AM62" si="951">COUNTIF(K62:M63,"Körperhygiene")</f>
        <v>0</v>
      </c>
      <c r="AN62" s="169">
        <f t="shared" ref="AN62" si="952">AL62+AM62</f>
        <v>0</v>
      </c>
      <c r="AO62" s="164">
        <f>COUNTIF(E62:G63,"Zimmersauberkeit")</f>
        <v>0</v>
      </c>
      <c r="AP62" s="93">
        <f>COUNTIF(K62:M63,"Zimmersauberkeit")</f>
        <v>0</v>
      </c>
      <c r="AQ62" s="164">
        <f t="shared" ref="AQ62" si="953">AO62+AP62</f>
        <v>0</v>
      </c>
      <c r="AR62" s="93">
        <f>COUNTIF(E62:G63,"Zimmerputz")</f>
        <v>0</v>
      </c>
      <c r="AS62" s="164">
        <f>COUNTIF(K62:M63,"Zimmerputz")</f>
        <v>0</v>
      </c>
      <c r="AT62" s="93">
        <f t="shared" ref="AT62" si="954">AR62+AS62</f>
        <v>0</v>
      </c>
      <c r="AU62" s="164">
        <f>COUNTIF(E62:G63,"Medienverhalten")</f>
        <v>0</v>
      </c>
      <c r="AV62" s="93">
        <f>COUNTIF(K62:M63,"Medienverhalten")</f>
        <v>0</v>
      </c>
      <c r="AW62" s="164">
        <f t="shared" ref="AW62" si="955">AU62+AV62</f>
        <v>0</v>
      </c>
      <c r="AX62" s="93">
        <f>COUNTIF(E62:G63,"Pünktlichkeit")</f>
        <v>0</v>
      </c>
      <c r="AY62" s="164">
        <f>COUNTIF(K62:M63,"Pünktlichkeit")</f>
        <v>0</v>
      </c>
      <c r="AZ62" s="93">
        <f t="shared" ref="AZ62" si="956">AX62+AY62</f>
        <v>0</v>
      </c>
      <c r="BA62" s="164">
        <f>COUNTIF(E62:G63,"Küchendienst")</f>
        <v>0</v>
      </c>
      <c r="BB62" s="93">
        <f>COUNTIF(K62:M63,"Küchendienst")</f>
        <v>0</v>
      </c>
      <c r="BC62" s="164">
        <f t="shared" ref="BC62" si="957">BA62+BB62</f>
        <v>0</v>
      </c>
      <c r="BD62" s="93">
        <f>COUNTIF(E62:G63,"Wäsche")</f>
        <v>0</v>
      </c>
      <c r="BE62" s="164">
        <f>COUNTIF(K62:M63,"Wäsche")</f>
        <v>0</v>
      </c>
      <c r="BF62" s="93">
        <f t="shared" ref="BF62" si="958">BD62+BE62</f>
        <v>0</v>
      </c>
      <c r="BG62" s="164">
        <f>COUNTIF(E62:G63,"Sozialverhalten")</f>
        <v>0</v>
      </c>
      <c r="BH62" s="93">
        <f>COUNTIF(K62:M63,"Sozialverhalten")</f>
        <v>0</v>
      </c>
      <c r="BI62" s="164">
        <f t="shared" ref="BI62" si="959">BG62+BH62</f>
        <v>0</v>
      </c>
      <c r="BJ62" s="93">
        <f>COUNTIF(E62:G63,"Essverhalten")</f>
        <v>0</v>
      </c>
      <c r="BK62" s="164">
        <f>COUNTIF(K62:M63,"Essverhalten")</f>
        <v>0</v>
      </c>
      <c r="BL62" s="93">
        <f t="shared" ref="BL62" si="960">BJ62+BK62</f>
        <v>0</v>
      </c>
      <c r="BM62" s="169">
        <f>COUNTIF(E62:G63,"Nachtruhe")</f>
        <v>0</v>
      </c>
      <c r="BN62" s="169">
        <f>COUNTIF(K62:M63,"Nachtruhe")</f>
        <v>0</v>
      </c>
      <c r="BO62" s="170">
        <f t="shared" ref="BO62" si="961">BM62+BN62</f>
        <v>0</v>
      </c>
      <c r="BP62" s="174">
        <f>SUMIFS(AN$2:AN$373,C$2:C$373,C62,AB$2:AB$373,AB62)</f>
        <v>1</v>
      </c>
      <c r="BQ62" s="162">
        <f>SUMIFS(AQ$2:AQ$373,C$2:C$373,C62,AB$2:AB$373,AB62)</f>
        <v>0</v>
      </c>
      <c r="BR62" s="162">
        <f>SUMIFS(AT$2:AT$373,C$2:C$373,C62,AB$2:AB$373,AB62)</f>
        <v>0</v>
      </c>
      <c r="BS62" s="162">
        <f>SUMIFS(AW$2:AW$373,C$2:C$373,C62,AB$2:AB$373,AB62)</f>
        <v>0</v>
      </c>
      <c r="BT62" s="162">
        <f>SUMIFS(AZ$2:AZ$373,C$2:C$373,C62,AB$2:AB$373,AB62)</f>
        <v>1</v>
      </c>
      <c r="BU62" s="162">
        <f>SUMIFS(BC$2:BC$373,C$2:C$373,C62,AB$2:AB$373,AB62)</f>
        <v>5</v>
      </c>
      <c r="BV62" s="162">
        <f>SUMIFS(BF$2:BF$373,C$2:C$373,C62,AB$2:AB$373,AB62)</f>
        <v>2</v>
      </c>
      <c r="BW62" s="162">
        <f>SUMIFS(BI$2:BI$373,C$2:C$373,C62,AB$2:AB$373,AB62)</f>
        <v>1</v>
      </c>
      <c r="BX62" s="162">
        <f>SUMIFS(BL$2:BL$373,C$2:C$373,C62,AB$2:AB$373,AB62)</f>
        <v>1</v>
      </c>
      <c r="BY62" s="163">
        <f>SUMIFS(BO$2:BO$373,C$2:C$373,C62,AB$2:AB$373,AB62)</f>
        <v>1</v>
      </c>
      <c r="BZ62" s="174">
        <f>SUMIFS(AN$2:AN$373,C$2:C$373,C62)</f>
        <v>1</v>
      </c>
      <c r="CA62" s="162">
        <f>SUMIFS(AQ$2:AQ$373,C$2:C$373,C62)</f>
        <v>0</v>
      </c>
      <c r="CB62" s="162">
        <f>SUMIFS(AT$2:AT$373,C$2:C$373,C62)</f>
        <v>0</v>
      </c>
      <c r="CC62" s="162">
        <f>SUMIFS(AW$2:AW$373,C$2:C$373,C62)</f>
        <v>0</v>
      </c>
      <c r="CD62" s="162">
        <f>SUMIFS(AZ$2:AZ$373,C$2:C$373,C62)</f>
        <v>1</v>
      </c>
      <c r="CE62" s="162">
        <f>SUMIFS(BC$2:BC$373,C$2:C$373,C62)</f>
        <v>5</v>
      </c>
      <c r="CF62" s="162">
        <f>SUMIFS(BF$2:BF$373,C$2:C$373,C62)</f>
        <v>2</v>
      </c>
      <c r="CG62" s="162">
        <f>SUMIFS(BI$2:BI$373,C$2:C$373,C62)</f>
        <v>1</v>
      </c>
      <c r="CH62" s="162">
        <f>SUMIFS(BL$2:BL$373,C$2:C$373,C62)</f>
        <v>1</v>
      </c>
      <c r="CI62" s="163">
        <f>SUMIFS(BO$2:BO$373,C$2:C$373,C62)</f>
        <v>1</v>
      </c>
      <c r="CJ62" s="94" t="str">
        <f t="shared" ref="CJ62" si="962">_xlfn.XLOOKUP(LARGE(BP62:BY62,1),BP62:BY62,BP$374:BY$374)</f>
        <v>Küchendienst</v>
      </c>
      <c r="CK62" s="92" t="str">
        <f t="shared" ref="CK62" si="963">_xlfn.XLOOKUP(LARGE(BP62:BY62,2),BP62:BY62,BP$374:BY$374)</f>
        <v>Wäsche</v>
      </c>
      <c r="CL62" s="92" t="str">
        <f t="shared" ref="CL62" si="964">_xlfn.XLOOKUP(LARGE(BP62:BY62,3),BP62:BY62,BP$374:BY$374)</f>
        <v>Körperhygiene</v>
      </c>
      <c r="CM62" s="92" t="str">
        <f t="shared" ref="CM62" si="965">_xlfn.XLOOKUP(LARGE(BP62:BY62,4),BP62:BY62,BP$374:BY$374)</f>
        <v>Körperhygiene</v>
      </c>
      <c r="CN62" s="92" t="str">
        <f t="shared" ref="CN62" si="966">_xlfn.XLOOKUP(LARGE(BP62:BY62,5),BP62:BY62,BP$374:BY$374)</f>
        <v>Körperhygiene</v>
      </c>
      <c r="CO62" s="93" t="str">
        <f t="shared" ref="CO62" si="967">_xlfn.XLOOKUP(LARGE(BP62:BY62,6),BP62:BY62,BP$374:BY$374)</f>
        <v>Körperhygiene</v>
      </c>
      <c r="CP62" s="91" t="str">
        <f t="shared" ref="CP62" si="968">_xlfn.XLOOKUP(LARGE(BZ62:CI62,1),BZ62:CI62,BZ$374:CI$374)</f>
        <v>Küchendienst</v>
      </c>
      <c r="CQ62" s="92" t="str">
        <f t="shared" ref="CQ62" si="969">_xlfn.XLOOKUP(LARGE(BZ62:CI62,2),BZ62:CI62,BZ$374:CI$374)</f>
        <v>Wäsche</v>
      </c>
      <c r="CR62" s="92" t="str">
        <f t="shared" ref="CR62" si="970">_xlfn.XLOOKUP(LARGE(BZ62:CI62,3),BZ62:CI62,BZ$374:CI$374)</f>
        <v>Körperhygiene</v>
      </c>
      <c r="CS62" s="92" t="str">
        <f t="shared" ref="CS62" si="971">_xlfn.XLOOKUP(LARGE(BZ62:CI62,4),BZ62:CI62,BZ$374:CI$374)</f>
        <v>Körperhygiene</v>
      </c>
      <c r="CT62" s="92" t="str">
        <f t="shared" ref="CT62" si="972">_xlfn.XLOOKUP(LARGE(BZ62:CI62,5),BZ62:CI62,BZ$374:CI$374)</f>
        <v>Körperhygiene</v>
      </c>
      <c r="CU62" s="93" t="str">
        <f t="shared" ref="CU62" si="973">_xlfn.XLOOKUP(LARGE(BZ62:CI62,6),BZ62:CI62,BZ$374:CI$374)</f>
        <v>Körperhygiene</v>
      </c>
      <c r="CV62" s="90"/>
      <c r="CW62" s="90"/>
      <c r="CX62" s="90"/>
      <c r="CY62" s="90"/>
      <c r="CZ62" s="90"/>
      <c r="DA62" s="90"/>
    </row>
    <row r="63" spans="1:105" ht="12.95" customHeight="1" thickTop="1" thickBot="1">
      <c r="A63" s="122"/>
      <c r="B63" s="125"/>
      <c r="C63" s="116"/>
      <c r="D63" s="137"/>
      <c r="E63" s="27"/>
      <c r="F63" s="28"/>
      <c r="G63" s="29"/>
      <c r="H63" s="145"/>
      <c r="I63" s="125"/>
      <c r="J63" s="137"/>
      <c r="K63" s="27"/>
      <c r="L63" s="28"/>
      <c r="M63" s="29"/>
      <c r="N63" s="140"/>
      <c r="O63" s="109"/>
      <c r="P63" s="92"/>
      <c r="Q63" s="131"/>
      <c r="R63" s="103"/>
      <c r="S63" s="92"/>
      <c r="T63" s="158"/>
      <c r="U63" s="103"/>
      <c r="V63" s="99"/>
      <c r="W63" s="216"/>
      <c r="X63" s="92"/>
      <c r="Y63" s="81"/>
      <c r="Z63" s="83"/>
      <c r="AA63" s="95"/>
      <c r="AB63" s="107"/>
      <c r="AC63" s="160"/>
      <c r="AE63" s="92"/>
      <c r="AG63" s="92"/>
      <c r="AH63" s="92"/>
      <c r="AI63" s="156"/>
      <c r="AJ63" s="156"/>
      <c r="AK63" s="156"/>
      <c r="AL63" s="92"/>
      <c r="AM63" s="156"/>
      <c r="AN63" s="156"/>
      <c r="AO63" s="165"/>
      <c r="AP63" s="93"/>
      <c r="AQ63" s="165"/>
      <c r="AR63" s="93"/>
      <c r="AS63" s="165"/>
      <c r="AT63" s="93"/>
      <c r="AU63" s="165"/>
      <c r="AV63" s="93"/>
      <c r="AW63" s="165"/>
      <c r="AX63" s="93"/>
      <c r="AY63" s="165"/>
      <c r="AZ63" s="93"/>
      <c r="BA63" s="165"/>
      <c r="BB63" s="93"/>
      <c r="BC63" s="165"/>
      <c r="BD63" s="93"/>
      <c r="BE63" s="165"/>
      <c r="BF63" s="93"/>
      <c r="BG63" s="165"/>
      <c r="BH63" s="93"/>
      <c r="BI63" s="165"/>
      <c r="BJ63" s="93"/>
      <c r="BK63" s="165"/>
      <c r="BL63" s="93"/>
      <c r="BM63" s="156"/>
      <c r="BN63" s="156"/>
      <c r="BO63" s="171"/>
      <c r="BP63" s="174"/>
      <c r="BQ63" s="162"/>
      <c r="BR63" s="162"/>
      <c r="BS63" s="162"/>
      <c r="BT63" s="162"/>
      <c r="BU63" s="162"/>
      <c r="BV63" s="162"/>
      <c r="BW63" s="162"/>
      <c r="BX63" s="162"/>
      <c r="BY63" s="163"/>
      <c r="BZ63" s="174"/>
      <c r="CA63" s="162"/>
      <c r="CB63" s="162"/>
      <c r="CC63" s="162"/>
      <c r="CD63" s="162"/>
      <c r="CE63" s="162"/>
      <c r="CF63" s="162"/>
      <c r="CG63" s="162"/>
      <c r="CH63" s="162"/>
      <c r="CI63" s="163"/>
      <c r="CJ63" s="94"/>
      <c r="CK63" s="92"/>
      <c r="CL63" s="92"/>
      <c r="CM63" s="92"/>
      <c r="CN63" s="92"/>
      <c r="CO63" s="93"/>
      <c r="CP63" s="91"/>
      <c r="CQ63" s="92"/>
      <c r="CR63" s="92"/>
      <c r="CS63" s="92"/>
      <c r="CT63" s="92"/>
      <c r="CU63" s="93"/>
      <c r="CV63" s="90"/>
      <c r="CW63" s="90"/>
      <c r="CX63" s="90"/>
      <c r="CY63" s="90"/>
      <c r="CZ63" s="90"/>
      <c r="DA63" s="90"/>
    </row>
    <row r="64" spans="1:105" ht="12.95" customHeight="1" thickTop="1" thickBot="1">
      <c r="A64" s="122"/>
      <c r="B64" s="125"/>
      <c r="C64" s="117" t="s">
        <v>129</v>
      </c>
      <c r="D64" s="134"/>
      <c r="E64" s="24"/>
      <c r="F64" s="25"/>
      <c r="G64" s="26"/>
      <c r="H64" s="145"/>
      <c r="I64" s="125"/>
      <c r="J64" s="134"/>
      <c r="K64" s="24"/>
      <c r="L64" s="25"/>
      <c r="M64" s="26"/>
      <c r="N64" s="140"/>
      <c r="O64" s="109">
        <f t="shared" si="200"/>
        <v>0</v>
      </c>
      <c r="P64" s="92">
        <f t="shared" si="201"/>
        <v>20</v>
      </c>
      <c r="Q64" s="131"/>
      <c r="R64" s="103">
        <f>SUMIFS(O$2:O$373,C$2:C$373,C64,AB$2:AB$373,AB64)</f>
        <v>11</v>
      </c>
      <c r="S64" s="92">
        <f t="shared" ref="S64" si="974">AE$62*20-AJ64</f>
        <v>138</v>
      </c>
      <c r="T64" s="158"/>
      <c r="U64" s="103">
        <f t="shared" ref="U64" si="975">AC$4</f>
        <v>11</v>
      </c>
      <c r="V64" s="99">
        <f t="shared" si="203"/>
        <v>598</v>
      </c>
      <c r="W64" s="216"/>
      <c r="X64" s="92"/>
      <c r="Y64" s="81"/>
      <c r="Z64" s="83"/>
      <c r="AA64" s="95">
        <f>A$62</f>
        <v>46179</v>
      </c>
      <c r="AB64" s="107">
        <f t="shared" si="136"/>
        <v>23</v>
      </c>
      <c r="AC64" s="160"/>
      <c r="AE64" s="92"/>
      <c r="AG64" s="92">
        <f t="shared" ref="AG64" si="976">IF(D64="HF",1,0)</f>
        <v>0</v>
      </c>
      <c r="AH64" s="92">
        <f t="shared" ref="AH64" si="977">IF(J64="HF",1,0)</f>
        <v>0</v>
      </c>
      <c r="AI64" s="169">
        <f t="shared" ref="AI64" si="978">AG64+AH64</f>
        <v>0</v>
      </c>
      <c r="AJ64" s="169">
        <f t="shared" ref="AJ64" si="979">SUMIFS(AI$2:AI$373,C$2:C$373,C64,AB$2:AB$373,AB64)</f>
        <v>2</v>
      </c>
      <c r="AK64" s="169">
        <f t="shared" ref="AK64" si="980">SUMIFS(AI$2:AI$373,C$2:C$373,C64)</f>
        <v>2</v>
      </c>
      <c r="AL64" s="92">
        <f t="shared" ref="AL64" si="981">COUNTIF(E64:G65,"Körperhygiene")</f>
        <v>0</v>
      </c>
      <c r="AM64" s="169">
        <f t="shared" ref="AM64" si="982">COUNTIF(K64:M65,"Körperhygiene")</f>
        <v>0</v>
      </c>
      <c r="AN64" s="169">
        <f t="shared" ref="AN64" si="983">AL64+AM64</f>
        <v>0</v>
      </c>
      <c r="AO64" s="164">
        <f>COUNTIF(E64:G65,"Zimmersauberkeit")</f>
        <v>0</v>
      </c>
      <c r="AP64" s="93">
        <f>COUNTIF(K64:M65,"Zimmersauberkeit")</f>
        <v>0</v>
      </c>
      <c r="AQ64" s="164">
        <f t="shared" ref="AQ64" si="984">AO64+AP64</f>
        <v>0</v>
      </c>
      <c r="AR64" s="93">
        <f>COUNTIF(E64:G65,"Zimmerputz")</f>
        <v>0</v>
      </c>
      <c r="AS64" s="164">
        <f>COUNTIF(K64:M65,"Zimmerputz")</f>
        <v>0</v>
      </c>
      <c r="AT64" s="93">
        <f t="shared" ref="AT64" si="985">AR64+AS64</f>
        <v>0</v>
      </c>
      <c r="AU64" s="164">
        <f>COUNTIF(E64:G65,"Medienverhalten")</f>
        <v>0</v>
      </c>
      <c r="AV64" s="93">
        <f>COUNTIF(K64:M65,"Medienverhalten")</f>
        <v>0</v>
      </c>
      <c r="AW64" s="164">
        <f t="shared" ref="AW64" si="986">AU64+AV64</f>
        <v>0</v>
      </c>
      <c r="AX64" s="93">
        <f>COUNTIF(E64:G65,"Pünktlichkeit")</f>
        <v>0</v>
      </c>
      <c r="AY64" s="164">
        <f>COUNTIF(K64:M65,"Pünktlichkeit")</f>
        <v>0</v>
      </c>
      <c r="AZ64" s="93">
        <f t="shared" ref="AZ64" si="987">AX64+AY64</f>
        <v>0</v>
      </c>
      <c r="BA64" s="164">
        <f>COUNTIF(E64:G65,"Küchendienst")</f>
        <v>0</v>
      </c>
      <c r="BB64" s="93">
        <f>COUNTIF(K64:M65,"Küchendienst")</f>
        <v>0</v>
      </c>
      <c r="BC64" s="164">
        <f t="shared" ref="BC64" si="988">BA64+BB64</f>
        <v>0</v>
      </c>
      <c r="BD64" s="93">
        <f>COUNTIF(E64:G65,"Wäsche")</f>
        <v>0</v>
      </c>
      <c r="BE64" s="164">
        <f>COUNTIF(K64:M65,"Wäsche")</f>
        <v>0</v>
      </c>
      <c r="BF64" s="93">
        <f t="shared" ref="BF64" si="989">BD64+BE64</f>
        <v>0</v>
      </c>
      <c r="BG64" s="164">
        <f>COUNTIF(E64:G65,"Sozialverhalten")</f>
        <v>0</v>
      </c>
      <c r="BH64" s="93">
        <f>COUNTIF(K64:M65,"Sozialverhalten")</f>
        <v>0</v>
      </c>
      <c r="BI64" s="164">
        <f t="shared" ref="BI64" si="990">BG64+BH64</f>
        <v>0</v>
      </c>
      <c r="BJ64" s="93">
        <f>COUNTIF(E64:G65,"Essverhalten")</f>
        <v>0</v>
      </c>
      <c r="BK64" s="164">
        <f>COUNTIF(K64:M65,"Essverhalten")</f>
        <v>0</v>
      </c>
      <c r="BL64" s="93">
        <f t="shared" ref="BL64" si="991">BJ64+BK64</f>
        <v>0</v>
      </c>
      <c r="BM64" s="169">
        <f>COUNTIF(E64:G65,"Nachtruhe")</f>
        <v>0</v>
      </c>
      <c r="BN64" s="169">
        <f>COUNTIF(K64:M65,"Nachtruhe")</f>
        <v>0</v>
      </c>
      <c r="BO64" s="170">
        <f t="shared" ref="BO64" si="992">BM64+BN64</f>
        <v>0</v>
      </c>
      <c r="BP64" s="174">
        <f>SUMIFS(AN$2:AN$373,C$2:C$373,C64,AB$2:AB$373,AB64)</f>
        <v>0</v>
      </c>
      <c r="BQ64" s="162">
        <f>SUMIFS(AQ$2:AQ$373,C$2:C$373,C64,AB$2:AB$373,AB64)</f>
        <v>0</v>
      </c>
      <c r="BR64" s="162">
        <f>SUMIFS(AT$2:AT$373,C$2:C$373,C64,AB$2:AB$373,AB64)</f>
        <v>0</v>
      </c>
      <c r="BS64" s="162">
        <f>SUMIFS(AW$2:AW$373,C$2:C$373,C64,AB$2:AB$373,AB64)</f>
        <v>1</v>
      </c>
      <c r="BT64" s="162">
        <f>SUMIFS(AZ$2:AZ$373,C$2:C$373,C64,AB$2:AB$373,AB64)</f>
        <v>2</v>
      </c>
      <c r="BU64" s="162">
        <f>SUMIFS(BC$2:BC$373,C$2:C$373,C64,AB$2:AB$373,AB64)</f>
        <v>0</v>
      </c>
      <c r="BV64" s="162">
        <f>SUMIFS(BF$2:BF$373,C$2:C$373,C64,AB$2:AB$373,AB64)</f>
        <v>1</v>
      </c>
      <c r="BW64" s="162">
        <f>SUMIFS(BI$2:BI$373,C$2:C$373,C64,AB$2:AB$373,AB64)</f>
        <v>0</v>
      </c>
      <c r="BX64" s="162">
        <f>SUMIFS(BL$2:BL$373,C$2:C$373,C64,AB$2:AB$373,AB64)</f>
        <v>0</v>
      </c>
      <c r="BY64" s="163">
        <f>SUMIFS(BO$2:BO$373,C$2:C$373,C64,AB$2:AB$373,AB64)</f>
        <v>0</v>
      </c>
      <c r="BZ64" s="174">
        <f>SUMIFS(AN$2:AN$373,C$2:C$373,C64)</f>
        <v>0</v>
      </c>
      <c r="CA64" s="162">
        <f>SUMIFS(AQ$2:AQ$373,C$2:C$373,C64)</f>
        <v>0</v>
      </c>
      <c r="CB64" s="162">
        <f>SUMIFS(AT$2:AT$373,C$2:C$373,C64)</f>
        <v>0</v>
      </c>
      <c r="CC64" s="162">
        <f>SUMIFS(AW$2:AW$373,C$2:C$373,C64)</f>
        <v>1</v>
      </c>
      <c r="CD64" s="162">
        <f>SUMIFS(AZ$2:AZ$373,C$2:C$373,C64)</f>
        <v>2</v>
      </c>
      <c r="CE64" s="162">
        <f>SUMIFS(BC$2:BC$373,C$2:C$373,C64)</f>
        <v>0</v>
      </c>
      <c r="CF64" s="162">
        <f>SUMIFS(BF$2:BF$373,C$2:C$373,C64)</f>
        <v>1</v>
      </c>
      <c r="CG64" s="162">
        <f>SUMIFS(BI$2:BI$373,C$2:C$373,C64)</f>
        <v>0</v>
      </c>
      <c r="CH64" s="162">
        <f>SUMIFS(BL$2:BL$373,C$2:C$373,C64)</f>
        <v>0</v>
      </c>
      <c r="CI64" s="163">
        <f>SUMIFS(BO$2:BO$373,C$2:C$373,C64)</f>
        <v>0</v>
      </c>
      <c r="CJ64" s="94" t="str">
        <f t="shared" ref="CJ64" si="993">_xlfn.XLOOKUP(LARGE(BP64:BY64,1),BP64:BY64,BP$374:BY$374)</f>
        <v>Pünktlichkeit</v>
      </c>
      <c r="CK64" s="92" t="str">
        <f t="shared" ref="CK64" si="994">_xlfn.XLOOKUP(LARGE(BP64:BY64,2),BP64:BY64,BP$374:BY$374)</f>
        <v>Medienverhalten</v>
      </c>
      <c r="CL64" s="92" t="str">
        <f t="shared" ref="CL64" si="995">_xlfn.XLOOKUP(LARGE(BP64:BY64,3),BP64:BY64,BP$374:BY$374)</f>
        <v>Medienverhalten</v>
      </c>
      <c r="CM64" s="92" t="str">
        <f t="shared" ref="CM64" si="996">_xlfn.XLOOKUP(LARGE(BP64:BY64,4),BP64:BY64,BP$374:BY$374)</f>
        <v>Körperhygiene</v>
      </c>
      <c r="CN64" s="92" t="str">
        <f t="shared" ref="CN64" si="997">_xlfn.XLOOKUP(LARGE(BP64:BY64,5),BP64:BY64,BP$374:BY$374)</f>
        <v>Körperhygiene</v>
      </c>
      <c r="CO64" s="93" t="str">
        <f t="shared" ref="CO64" si="998">_xlfn.XLOOKUP(LARGE(BP64:BY64,6),BP64:BY64,BP$374:BY$374)</f>
        <v>Körperhygiene</v>
      </c>
      <c r="CP64" s="91" t="str">
        <f t="shared" ref="CP64" si="999">_xlfn.XLOOKUP(LARGE(BZ64:CI64,1),BZ64:CI64,BZ$374:CI$374)</f>
        <v>Pünktlichkeit</v>
      </c>
      <c r="CQ64" s="92" t="str">
        <f t="shared" ref="CQ64" si="1000">_xlfn.XLOOKUP(LARGE(BZ64:CI64,2),BZ64:CI64,BZ$374:CI$374)</f>
        <v>Medienverhalten</v>
      </c>
      <c r="CR64" s="92" t="str">
        <f t="shared" ref="CR64" si="1001">_xlfn.XLOOKUP(LARGE(BZ64:CI64,3),BZ64:CI64,BZ$374:CI$374)</f>
        <v>Medienverhalten</v>
      </c>
      <c r="CS64" s="92" t="str">
        <f t="shared" ref="CS64" si="1002">_xlfn.XLOOKUP(LARGE(BZ64:CI64,4),BZ64:CI64,BZ$374:CI$374)</f>
        <v>Körperhygiene</v>
      </c>
      <c r="CT64" s="92" t="str">
        <f t="shared" ref="CT64" si="1003">_xlfn.XLOOKUP(LARGE(BZ64:CI64,5),BZ64:CI64,BZ$374:CI$374)</f>
        <v>Körperhygiene</v>
      </c>
      <c r="CU64" s="93" t="str">
        <f t="shared" ref="CU64" si="1004">_xlfn.XLOOKUP(LARGE(BZ64:CI64,6),BZ64:CI64,BZ$374:CI$374)</f>
        <v>Körperhygiene</v>
      </c>
      <c r="CV64" s="90"/>
      <c r="CW64" s="90"/>
      <c r="CX64" s="90"/>
      <c r="CY64" s="90"/>
      <c r="CZ64" s="90"/>
      <c r="DA64" s="90"/>
    </row>
    <row r="65" spans="1:105" ht="12.95" customHeight="1" thickTop="1" thickBot="1">
      <c r="A65" s="122"/>
      <c r="B65" s="125"/>
      <c r="C65" s="116"/>
      <c r="D65" s="137"/>
      <c r="E65" s="21"/>
      <c r="F65" s="22"/>
      <c r="G65" s="23"/>
      <c r="H65" s="145"/>
      <c r="I65" s="125"/>
      <c r="J65" s="137"/>
      <c r="K65" s="21"/>
      <c r="L65" s="22"/>
      <c r="M65" s="23"/>
      <c r="N65" s="140"/>
      <c r="O65" s="109"/>
      <c r="P65" s="92"/>
      <c r="Q65" s="131"/>
      <c r="R65" s="103"/>
      <c r="S65" s="92"/>
      <c r="T65" s="158"/>
      <c r="U65" s="103"/>
      <c r="V65" s="99"/>
      <c r="W65" s="216"/>
      <c r="X65" s="92"/>
      <c r="Y65" s="81"/>
      <c r="Z65" s="83"/>
      <c r="AA65" s="95"/>
      <c r="AB65" s="107"/>
      <c r="AC65" s="160"/>
      <c r="AE65" s="92"/>
      <c r="AG65" s="92"/>
      <c r="AH65" s="92"/>
      <c r="AI65" s="156"/>
      <c r="AJ65" s="156"/>
      <c r="AK65" s="156"/>
      <c r="AL65" s="92"/>
      <c r="AM65" s="156"/>
      <c r="AN65" s="156"/>
      <c r="AO65" s="165"/>
      <c r="AP65" s="93"/>
      <c r="AQ65" s="165"/>
      <c r="AR65" s="93"/>
      <c r="AS65" s="165"/>
      <c r="AT65" s="93"/>
      <c r="AU65" s="165"/>
      <c r="AV65" s="93"/>
      <c r="AW65" s="165"/>
      <c r="AX65" s="93"/>
      <c r="AY65" s="165"/>
      <c r="AZ65" s="93"/>
      <c r="BA65" s="165"/>
      <c r="BB65" s="93"/>
      <c r="BC65" s="165"/>
      <c r="BD65" s="93"/>
      <c r="BE65" s="165"/>
      <c r="BF65" s="93"/>
      <c r="BG65" s="165"/>
      <c r="BH65" s="93"/>
      <c r="BI65" s="165"/>
      <c r="BJ65" s="93"/>
      <c r="BK65" s="165"/>
      <c r="BL65" s="93"/>
      <c r="BM65" s="156"/>
      <c r="BN65" s="156"/>
      <c r="BO65" s="171"/>
      <c r="BP65" s="174"/>
      <c r="BQ65" s="162"/>
      <c r="BR65" s="162"/>
      <c r="BS65" s="162"/>
      <c r="BT65" s="162"/>
      <c r="BU65" s="162"/>
      <c r="BV65" s="162"/>
      <c r="BW65" s="162"/>
      <c r="BX65" s="162"/>
      <c r="BY65" s="163"/>
      <c r="BZ65" s="174"/>
      <c r="CA65" s="162"/>
      <c r="CB65" s="162"/>
      <c r="CC65" s="162"/>
      <c r="CD65" s="162"/>
      <c r="CE65" s="162"/>
      <c r="CF65" s="162"/>
      <c r="CG65" s="162"/>
      <c r="CH65" s="162"/>
      <c r="CI65" s="163"/>
      <c r="CJ65" s="94"/>
      <c r="CK65" s="92"/>
      <c r="CL65" s="92"/>
      <c r="CM65" s="92"/>
      <c r="CN65" s="92"/>
      <c r="CO65" s="93"/>
      <c r="CP65" s="91"/>
      <c r="CQ65" s="92"/>
      <c r="CR65" s="92"/>
      <c r="CS65" s="92"/>
      <c r="CT65" s="92"/>
      <c r="CU65" s="93"/>
      <c r="CV65" s="90"/>
      <c r="CW65" s="90"/>
      <c r="CX65" s="90"/>
      <c r="CY65" s="90"/>
      <c r="CZ65" s="90"/>
      <c r="DA65" s="90"/>
    </row>
    <row r="66" spans="1:105" ht="12.95" customHeight="1" thickTop="1" thickBot="1">
      <c r="A66" s="122"/>
      <c r="B66" s="125"/>
      <c r="C66" s="117" t="s">
        <v>130</v>
      </c>
      <c r="D66" s="134"/>
      <c r="E66" s="24"/>
      <c r="F66" s="25"/>
      <c r="G66" s="26"/>
      <c r="H66" s="145"/>
      <c r="I66" s="125"/>
      <c r="J66" s="134"/>
      <c r="K66" s="24"/>
      <c r="L66" s="25"/>
      <c r="M66" s="26"/>
      <c r="N66" s="140"/>
      <c r="O66" s="109">
        <f t="shared" si="233"/>
        <v>0</v>
      </c>
      <c r="P66" s="92">
        <f t="shared" si="234"/>
        <v>20</v>
      </c>
      <c r="Q66" s="131"/>
      <c r="R66" s="103">
        <f>SUMIFS(O$2:O$373,C$2:C$373,C66,AB$2:AB$373,AB66)</f>
        <v>10</v>
      </c>
      <c r="S66" s="92">
        <f t="shared" ref="S66" si="1005">AE$62*20-AJ66</f>
        <v>139</v>
      </c>
      <c r="T66" s="158"/>
      <c r="U66" s="103">
        <f t="shared" ref="U66" si="1006">AC$6</f>
        <v>10</v>
      </c>
      <c r="V66" s="99">
        <f t="shared" si="236"/>
        <v>599</v>
      </c>
      <c r="W66" s="216"/>
      <c r="X66" s="92"/>
      <c r="Y66" s="81"/>
      <c r="Z66" s="83"/>
      <c r="AA66" s="95">
        <f>A$62</f>
        <v>46179</v>
      </c>
      <c r="AB66" s="107">
        <f t="shared" si="136"/>
        <v>23</v>
      </c>
      <c r="AC66" s="160"/>
      <c r="AE66" s="92"/>
      <c r="AG66" s="92">
        <f t="shared" ref="AG66" si="1007">IF(D66="HF",1,0)</f>
        <v>0</v>
      </c>
      <c r="AH66" s="92">
        <f t="shared" ref="AH66" si="1008">IF(J66="HF",1,0)</f>
        <v>0</v>
      </c>
      <c r="AI66" s="169">
        <f t="shared" ref="AI66" si="1009">AG66+AH66</f>
        <v>0</v>
      </c>
      <c r="AJ66" s="169">
        <f t="shared" ref="AJ66" si="1010">SUMIFS(AI$2:AI$373,C$2:C$373,C66,AB$2:AB$373,AB66)</f>
        <v>1</v>
      </c>
      <c r="AK66" s="169">
        <f t="shared" ref="AK66" si="1011">SUMIFS(AI$2:AI$373,C$2:C$373,C66)</f>
        <v>1</v>
      </c>
      <c r="AL66" s="92">
        <f t="shared" ref="AL66" si="1012">COUNTIF(E66:G67,"Körperhygiene")</f>
        <v>0</v>
      </c>
      <c r="AM66" s="169">
        <f t="shared" ref="AM66" si="1013">COUNTIF(K66:M67,"Körperhygiene")</f>
        <v>0</v>
      </c>
      <c r="AN66" s="169">
        <f t="shared" ref="AN66" si="1014">AL66+AM66</f>
        <v>0</v>
      </c>
      <c r="AO66" s="164">
        <f>COUNTIF(E66:G67,"Zimmersauberkeit")</f>
        <v>0</v>
      </c>
      <c r="AP66" s="93">
        <f>COUNTIF(K66:M67,"Zimmersauberkeit")</f>
        <v>0</v>
      </c>
      <c r="AQ66" s="164">
        <f t="shared" ref="AQ66" si="1015">AO66+AP66</f>
        <v>0</v>
      </c>
      <c r="AR66" s="93">
        <f>COUNTIF(E66:G67,"Zimmerputz")</f>
        <v>0</v>
      </c>
      <c r="AS66" s="164">
        <f>COUNTIF(K66:M67,"Zimmerputz")</f>
        <v>0</v>
      </c>
      <c r="AT66" s="93">
        <f t="shared" ref="AT66" si="1016">AR66+AS66</f>
        <v>0</v>
      </c>
      <c r="AU66" s="164">
        <f>COUNTIF(E66:G67,"Medienverhalten")</f>
        <v>0</v>
      </c>
      <c r="AV66" s="93">
        <f>COUNTIF(K66:M67,"Medienverhalten")</f>
        <v>0</v>
      </c>
      <c r="AW66" s="164">
        <f t="shared" ref="AW66" si="1017">AU66+AV66</f>
        <v>0</v>
      </c>
      <c r="AX66" s="93">
        <f>COUNTIF(E66:G67,"Pünktlichkeit")</f>
        <v>0</v>
      </c>
      <c r="AY66" s="164">
        <f>COUNTIF(K66:M67,"Pünktlichkeit")</f>
        <v>0</v>
      </c>
      <c r="AZ66" s="93">
        <f t="shared" ref="AZ66" si="1018">AX66+AY66</f>
        <v>0</v>
      </c>
      <c r="BA66" s="164">
        <f>COUNTIF(E66:G67,"Küchendienst")</f>
        <v>0</v>
      </c>
      <c r="BB66" s="93">
        <f>COUNTIF(K66:M67,"Küchendienst")</f>
        <v>0</v>
      </c>
      <c r="BC66" s="164">
        <f t="shared" ref="BC66" si="1019">BA66+BB66</f>
        <v>0</v>
      </c>
      <c r="BD66" s="93">
        <f>COUNTIF(E66:G67,"Wäsche")</f>
        <v>0</v>
      </c>
      <c r="BE66" s="164">
        <f>COUNTIF(K66:M67,"Wäsche")</f>
        <v>0</v>
      </c>
      <c r="BF66" s="93">
        <f t="shared" ref="BF66" si="1020">BD66+BE66</f>
        <v>0</v>
      </c>
      <c r="BG66" s="164">
        <f>COUNTIF(E66:G67,"Sozialverhalten")</f>
        <v>0</v>
      </c>
      <c r="BH66" s="93">
        <f>COUNTIF(K66:M67,"Sozialverhalten")</f>
        <v>0</v>
      </c>
      <c r="BI66" s="164">
        <f t="shared" ref="BI66" si="1021">BG66+BH66</f>
        <v>0</v>
      </c>
      <c r="BJ66" s="93">
        <f>COUNTIF(E66:G67,"Essverhalten")</f>
        <v>0</v>
      </c>
      <c r="BK66" s="164">
        <f>COUNTIF(K66:M67,"Essverhalten")</f>
        <v>0</v>
      </c>
      <c r="BL66" s="93">
        <f t="shared" ref="BL66" si="1022">BJ66+BK66</f>
        <v>0</v>
      </c>
      <c r="BM66" s="169">
        <f>COUNTIF(E66:G67,"Nachtruhe")</f>
        <v>0</v>
      </c>
      <c r="BN66" s="169">
        <f>COUNTIF(K66:M67,"Nachtruhe")</f>
        <v>0</v>
      </c>
      <c r="BO66" s="170">
        <f t="shared" ref="BO66" si="1023">BM66+BN66</f>
        <v>0</v>
      </c>
      <c r="BP66" s="174">
        <f>SUMIFS(AN$2:AN$373,C$2:C$373,C66,AB$2:AB$373,AB66)</f>
        <v>0</v>
      </c>
      <c r="BQ66" s="162">
        <f>SUMIFS(AQ$2:AQ$373,C$2:C$373,C66,AB$2:AB$373,AB66)</f>
        <v>0</v>
      </c>
      <c r="BR66" s="162">
        <f>SUMIFS(AT$2:AT$373,C$2:C$373,C66,AB$2:AB$373,AB66)</f>
        <v>0</v>
      </c>
      <c r="BS66" s="162">
        <f>SUMIFS(AW$2:AW$373,C$2:C$373,C66,AB$2:AB$373,AB66)</f>
        <v>0</v>
      </c>
      <c r="BT66" s="162">
        <f>SUMIFS(AZ$2:AZ$373,C$2:C$373,C66,AB$2:AB$373,AB66)</f>
        <v>0</v>
      </c>
      <c r="BU66" s="162">
        <f>SUMIFS(BC$2:BC$373,C$2:C$373,C66,AB$2:AB$373,AB66)</f>
        <v>0</v>
      </c>
      <c r="BV66" s="162">
        <f>SUMIFS(BF$2:BF$373,C$2:C$373,C66,AB$2:AB$373,AB66)</f>
        <v>0</v>
      </c>
      <c r="BW66" s="162">
        <f>SUMIFS(BI$2:BI$373,C$2:C$373,C66,AB$2:AB$373,AB66)</f>
        <v>0</v>
      </c>
      <c r="BX66" s="162">
        <f>SUMIFS(BL$2:BL$373,C$2:C$373,C66,AB$2:AB$373,AB66)</f>
        <v>0</v>
      </c>
      <c r="BY66" s="163">
        <f>SUMIFS(BO$2:BO$373,C$2:C$373,C66,AB$2:AB$373,AB66)</f>
        <v>0</v>
      </c>
      <c r="BZ66" s="174">
        <f>SUMIFS(AN$2:AN$373,C$2:C$373,C66)</f>
        <v>0</v>
      </c>
      <c r="CA66" s="162">
        <f>SUMIFS(AQ$2:AQ$373,C$2:C$373,C66)</f>
        <v>0</v>
      </c>
      <c r="CB66" s="162">
        <f>SUMIFS(AT$2:AT$373,C$2:C$373,C66)</f>
        <v>0</v>
      </c>
      <c r="CC66" s="162">
        <f>SUMIFS(AW$2:AW$373,C$2:C$373,C66)</f>
        <v>0</v>
      </c>
      <c r="CD66" s="162">
        <f>SUMIFS(AZ$2:AZ$373,C$2:C$373,C66)</f>
        <v>0</v>
      </c>
      <c r="CE66" s="162">
        <f>SUMIFS(BC$2:BC$373,C$2:C$373,C66)</f>
        <v>0</v>
      </c>
      <c r="CF66" s="162">
        <f>SUMIFS(BF$2:BF$373,C$2:C$373,C66)</f>
        <v>0</v>
      </c>
      <c r="CG66" s="162">
        <f>SUMIFS(BI$2:BI$373,C$2:C$373,C66)</f>
        <v>0</v>
      </c>
      <c r="CH66" s="162">
        <f>SUMIFS(BL$2:BL$373,C$2:C$373,C66)</f>
        <v>0</v>
      </c>
      <c r="CI66" s="163">
        <f>SUMIFS(BO$2:BO$373,C$2:C$373,C66)</f>
        <v>0</v>
      </c>
      <c r="CJ66" s="94" t="str">
        <f t="shared" ref="CJ66" si="1024">_xlfn.XLOOKUP(LARGE(BP66:BY66,1),BP66:BY66,BP$374:BY$374)</f>
        <v>Körperhygiene</v>
      </c>
      <c r="CK66" s="92" t="str">
        <f t="shared" ref="CK66" si="1025">_xlfn.XLOOKUP(LARGE(BP66:BY66,2),BP66:BY66,BP$374:BY$374)</f>
        <v>Körperhygiene</v>
      </c>
      <c r="CL66" s="92" t="str">
        <f t="shared" ref="CL66" si="1026">_xlfn.XLOOKUP(LARGE(BP66:BY66,3),BP66:BY66,BP$374:BY$374)</f>
        <v>Körperhygiene</v>
      </c>
      <c r="CM66" s="92" t="str">
        <f t="shared" ref="CM66" si="1027">_xlfn.XLOOKUP(LARGE(BP66:BY66,4),BP66:BY66,BP$374:BY$374)</f>
        <v>Körperhygiene</v>
      </c>
      <c r="CN66" s="92" t="str">
        <f t="shared" ref="CN66" si="1028">_xlfn.XLOOKUP(LARGE(BP66:BY66,5),BP66:BY66,BP$374:BY$374)</f>
        <v>Körperhygiene</v>
      </c>
      <c r="CO66" s="93" t="str">
        <f t="shared" ref="CO66" si="1029">_xlfn.XLOOKUP(LARGE(BP66:BY66,6),BP66:BY66,BP$374:BY$374)</f>
        <v>Körperhygiene</v>
      </c>
      <c r="CP66" s="91" t="str">
        <f t="shared" ref="CP66" si="1030">_xlfn.XLOOKUP(LARGE(BZ66:CI66,1),BZ66:CI66,BZ$374:CI$374)</f>
        <v>Körperhygiene</v>
      </c>
      <c r="CQ66" s="92" t="str">
        <f t="shared" ref="CQ66" si="1031">_xlfn.XLOOKUP(LARGE(BZ66:CI66,2),BZ66:CI66,BZ$374:CI$374)</f>
        <v>Körperhygiene</v>
      </c>
      <c r="CR66" s="92" t="str">
        <f t="shared" ref="CR66" si="1032">_xlfn.XLOOKUP(LARGE(BZ66:CI66,3),BZ66:CI66,BZ$374:CI$374)</f>
        <v>Körperhygiene</v>
      </c>
      <c r="CS66" s="92" t="str">
        <f t="shared" ref="CS66" si="1033">_xlfn.XLOOKUP(LARGE(BZ66:CI66,4),BZ66:CI66,BZ$374:CI$374)</f>
        <v>Körperhygiene</v>
      </c>
      <c r="CT66" s="92" t="str">
        <f t="shared" ref="CT66" si="1034">_xlfn.XLOOKUP(LARGE(BZ66:CI66,5),BZ66:CI66,BZ$374:CI$374)</f>
        <v>Körperhygiene</v>
      </c>
      <c r="CU66" s="93" t="str">
        <f t="shared" ref="CU66" si="1035">_xlfn.XLOOKUP(LARGE(BZ66:CI66,6),BZ66:CI66,BZ$374:CI$374)</f>
        <v>Körperhygiene</v>
      </c>
      <c r="CV66" s="90"/>
      <c r="CW66" s="90"/>
      <c r="CX66" s="90"/>
      <c r="CY66" s="90"/>
      <c r="CZ66" s="90"/>
      <c r="DA66" s="90"/>
    </row>
    <row r="67" spans="1:105" ht="12.95" customHeight="1" thickTop="1" thickBot="1">
      <c r="A67" s="122"/>
      <c r="B67" s="125"/>
      <c r="C67" s="116"/>
      <c r="D67" s="137"/>
      <c r="E67" s="21"/>
      <c r="F67" s="22"/>
      <c r="G67" s="23"/>
      <c r="H67" s="145"/>
      <c r="I67" s="125"/>
      <c r="J67" s="137"/>
      <c r="K67" s="21"/>
      <c r="L67" s="22"/>
      <c r="M67" s="23"/>
      <c r="N67" s="140"/>
      <c r="O67" s="109"/>
      <c r="P67" s="92"/>
      <c r="Q67" s="131"/>
      <c r="R67" s="103"/>
      <c r="S67" s="92"/>
      <c r="T67" s="158"/>
      <c r="U67" s="103"/>
      <c r="V67" s="99"/>
      <c r="W67" s="216"/>
      <c r="X67" s="92"/>
      <c r="Y67" s="81"/>
      <c r="Z67" s="83"/>
      <c r="AA67" s="95"/>
      <c r="AB67" s="107"/>
      <c r="AC67" s="160"/>
      <c r="AE67" s="92"/>
      <c r="AG67" s="92"/>
      <c r="AH67" s="92"/>
      <c r="AI67" s="156"/>
      <c r="AJ67" s="156"/>
      <c r="AK67" s="156"/>
      <c r="AL67" s="92"/>
      <c r="AM67" s="156"/>
      <c r="AN67" s="156"/>
      <c r="AO67" s="165"/>
      <c r="AP67" s="93"/>
      <c r="AQ67" s="165"/>
      <c r="AR67" s="93"/>
      <c r="AS67" s="165"/>
      <c r="AT67" s="93"/>
      <c r="AU67" s="165"/>
      <c r="AV67" s="93"/>
      <c r="AW67" s="165"/>
      <c r="AX67" s="93"/>
      <c r="AY67" s="165"/>
      <c r="AZ67" s="93"/>
      <c r="BA67" s="165"/>
      <c r="BB67" s="93"/>
      <c r="BC67" s="165"/>
      <c r="BD67" s="93"/>
      <c r="BE67" s="165"/>
      <c r="BF67" s="93"/>
      <c r="BG67" s="165"/>
      <c r="BH67" s="93"/>
      <c r="BI67" s="165"/>
      <c r="BJ67" s="93"/>
      <c r="BK67" s="165"/>
      <c r="BL67" s="93"/>
      <c r="BM67" s="156"/>
      <c r="BN67" s="156"/>
      <c r="BO67" s="171"/>
      <c r="BP67" s="174"/>
      <c r="BQ67" s="162"/>
      <c r="BR67" s="162"/>
      <c r="BS67" s="162"/>
      <c r="BT67" s="162"/>
      <c r="BU67" s="162"/>
      <c r="BV67" s="162"/>
      <c r="BW67" s="162"/>
      <c r="BX67" s="162"/>
      <c r="BY67" s="163"/>
      <c r="BZ67" s="174"/>
      <c r="CA67" s="162"/>
      <c r="CB67" s="162"/>
      <c r="CC67" s="162"/>
      <c r="CD67" s="162"/>
      <c r="CE67" s="162"/>
      <c r="CF67" s="162"/>
      <c r="CG67" s="162"/>
      <c r="CH67" s="162"/>
      <c r="CI67" s="163"/>
      <c r="CJ67" s="94"/>
      <c r="CK67" s="92"/>
      <c r="CL67" s="92"/>
      <c r="CM67" s="92"/>
      <c r="CN67" s="92"/>
      <c r="CO67" s="93"/>
      <c r="CP67" s="91"/>
      <c r="CQ67" s="92"/>
      <c r="CR67" s="92"/>
      <c r="CS67" s="92"/>
      <c r="CT67" s="92"/>
      <c r="CU67" s="93"/>
      <c r="CV67" s="90"/>
      <c r="CW67" s="90"/>
      <c r="CX67" s="90"/>
      <c r="CY67" s="90"/>
      <c r="CZ67" s="90"/>
      <c r="DA67" s="90"/>
    </row>
    <row r="68" spans="1:105" ht="12.95" customHeight="1" thickTop="1" thickBot="1">
      <c r="A68" s="122"/>
      <c r="B68" s="125"/>
      <c r="C68" s="117" t="s">
        <v>131</v>
      </c>
      <c r="D68" s="134"/>
      <c r="E68" s="24"/>
      <c r="F68" s="25"/>
      <c r="G68" s="26"/>
      <c r="H68" s="145"/>
      <c r="I68" s="125"/>
      <c r="J68" s="134"/>
      <c r="K68" s="24"/>
      <c r="L68" s="25"/>
      <c r="M68" s="26"/>
      <c r="N68" s="140"/>
      <c r="O68" s="109">
        <f t="shared" si="266"/>
        <v>0</v>
      </c>
      <c r="P68" s="92">
        <f t="shared" si="267"/>
        <v>20</v>
      </c>
      <c r="Q68" s="131"/>
      <c r="R68" s="103">
        <f>SUMIFS(O$2:O$373,C$2:C$373,C68,AB$2:AB$373,AB68)</f>
        <v>0</v>
      </c>
      <c r="S68" s="92">
        <f t="shared" ref="S68" si="1036">AE$62*20-AJ68</f>
        <v>140</v>
      </c>
      <c r="T68" s="158"/>
      <c r="U68" s="103">
        <f t="shared" ref="U68" si="1037">AC$8</f>
        <v>0</v>
      </c>
      <c r="V68" s="99">
        <f t="shared" si="269"/>
        <v>600</v>
      </c>
      <c r="W68" s="216"/>
      <c r="X68" s="92"/>
      <c r="Y68" s="81"/>
      <c r="Z68" s="83"/>
      <c r="AA68" s="95">
        <f>A$62</f>
        <v>46179</v>
      </c>
      <c r="AB68" s="107">
        <f t="shared" si="136"/>
        <v>23</v>
      </c>
      <c r="AC68" s="160"/>
      <c r="AE68" s="92"/>
      <c r="AG68" s="92">
        <f t="shared" ref="AG68" si="1038">IF(D68="HF",1,0)</f>
        <v>0</v>
      </c>
      <c r="AH68" s="92">
        <f t="shared" ref="AH68" si="1039">IF(J68="HF",1,0)</f>
        <v>0</v>
      </c>
      <c r="AI68" s="169">
        <f t="shared" ref="AI68" si="1040">AG68+AH68</f>
        <v>0</v>
      </c>
      <c r="AJ68" s="169">
        <f t="shared" ref="AJ68" si="1041">SUMIFS(AI$2:AI$373,C$2:C$373,C68,AB$2:AB$373,AB68)</f>
        <v>0</v>
      </c>
      <c r="AK68" s="169">
        <f t="shared" ref="AK68" si="1042">SUMIFS(AI$2:AI$373,C$2:C$373,C68)</f>
        <v>0</v>
      </c>
      <c r="AL68" s="92">
        <f t="shared" ref="AL68" si="1043">COUNTIF(E68:G69,"Körperhygiene")</f>
        <v>0</v>
      </c>
      <c r="AM68" s="169">
        <f t="shared" ref="AM68" si="1044">COUNTIF(K68:M69,"Körperhygiene")</f>
        <v>0</v>
      </c>
      <c r="AN68" s="169">
        <f t="shared" ref="AN68" si="1045">AL68+AM68</f>
        <v>0</v>
      </c>
      <c r="AO68" s="164">
        <f>COUNTIF(E68:G69,"Zimmersauberkeit")</f>
        <v>0</v>
      </c>
      <c r="AP68" s="93">
        <f>COUNTIF(K68:M69,"Zimmersauberkeit")</f>
        <v>0</v>
      </c>
      <c r="AQ68" s="164">
        <f t="shared" ref="AQ68" si="1046">AO68+AP68</f>
        <v>0</v>
      </c>
      <c r="AR68" s="93">
        <f>COUNTIF(E68:G69,"Zimmerputz")</f>
        <v>0</v>
      </c>
      <c r="AS68" s="164">
        <f>COUNTIF(K68:M69,"Zimmerputz")</f>
        <v>0</v>
      </c>
      <c r="AT68" s="93">
        <f t="shared" ref="AT68" si="1047">AR68+AS68</f>
        <v>0</v>
      </c>
      <c r="AU68" s="164">
        <f>COUNTIF(E68:G69,"Medienverhalten")</f>
        <v>0</v>
      </c>
      <c r="AV68" s="93">
        <f>COUNTIF(K68:M69,"Medienverhalten")</f>
        <v>0</v>
      </c>
      <c r="AW68" s="164">
        <f t="shared" ref="AW68" si="1048">AU68+AV68</f>
        <v>0</v>
      </c>
      <c r="AX68" s="93">
        <f>COUNTIF(E68:G69,"Pünktlichkeit")</f>
        <v>0</v>
      </c>
      <c r="AY68" s="164">
        <f>COUNTIF(K68:M69,"Pünktlichkeit")</f>
        <v>0</v>
      </c>
      <c r="AZ68" s="93">
        <f t="shared" ref="AZ68" si="1049">AX68+AY68</f>
        <v>0</v>
      </c>
      <c r="BA68" s="164">
        <f>COUNTIF(E68:G69,"Küchendienst")</f>
        <v>0</v>
      </c>
      <c r="BB68" s="93">
        <f>COUNTIF(K68:M69,"Küchendienst")</f>
        <v>0</v>
      </c>
      <c r="BC68" s="164">
        <f t="shared" ref="BC68" si="1050">BA68+BB68</f>
        <v>0</v>
      </c>
      <c r="BD68" s="93">
        <f>COUNTIF(E68:G69,"Wäsche")</f>
        <v>0</v>
      </c>
      <c r="BE68" s="164">
        <f>COUNTIF(K68:M69,"Wäsche")</f>
        <v>0</v>
      </c>
      <c r="BF68" s="93">
        <f t="shared" ref="BF68" si="1051">BD68+BE68</f>
        <v>0</v>
      </c>
      <c r="BG68" s="164">
        <f>COUNTIF(E68:G69,"Sozialverhalten")</f>
        <v>0</v>
      </c>
      <c r="BH68" s="93">
        <f>COUNTIF(K68:M69,"Sozialverhalten")</f>
        <v>0</v>
      </c>
      <c r="BI68" s="164">
        <f t="shared" ref="BI68" si="1052">BG68+BH68</f>
        <v>0</v>
      </c>
      <c r="BJ68" s="93">
        <f>COUNTIF(E68:G69,"Essverhalten")</f>
        <v>0</v>
      </c>
      <c r="BK68" s="164">
        <f>COUNTIF(K68:M69,"Essverhalten")</f>
        <v>0</v>
      </c>
      <c r="BL68" s="93">
        <f t="shared" ref="BL68" si="1053">BJ68+BK68</f>
        <v>0</v>
      </c>
      <c r="BM68" s="169">
        <f>COUNTIF(E68:G69,"Nachtruhe")</f>
        <v>0</v>
      </c>
      <c r="BN68" s="169">
        <f>COUNTIF(K68:M69,"Nachtruhe")</f>
        <v>0</v>
      </c>
      <c r="BO68" s="170">
        <f t="shared" ref="BO68" si="1054">BM68+BN68</f>
        <v>0</v>
      </c>
      <c r="BP68" s="174">
        <f>SUMIFS(AN$2:AN$373,C$2:C$373,C68,AB$2:AB$373,AB68)</f>
        <v>0</v>
      </c>
      <c r="BQ68" s="162">
        <f>SUMIFS(AQ$2:AQ$373,C$2:C$373,C68,AB$2:AB$373,AB68)</f>
        <v>0</v>
      </c>
      <c r="BR68" s="162">
        <f>SUMIFS(AT$2:AT$373,C$2:C$373,C68,AB$2:AB$373,AB68)</f>
        <v>0</v>
      </c>
      <c r="BS68" s="162">
        <f>SUMIFS(AW$2:AW$373,C$2:C$373,C68,AB$2:AB$373,AB68)</f>
        <v>0</v>
      </c>
      <c r="BT68" s="162">
        <f>SUMIFS(AZ$2:AZ$373,C$2:C$373,C68,AB$2:AB$373,AB68)</f>
        <v>0</v>
      </c>
      <c r="BU68" s="162">
        <f>SUMIFS(BC$2:BC$373,C$2:C$373,C68,AB$2:AB$373,AB68)</f>
        <v>0</v>
      </c>
      <c r="BV68" s="162">
        <f>SUMIFS(BF$2:BF$373,C$2:C$373,C68,AB$2:AB$373,AB68)</f>
        <v>0</v>
      </c>
      <c r="BW68" s="162">
        <f>SUMIFS(BI$2:BI$373,C$2:C$373,C68,AB$2:AB$373,AB68)</f>
        <v>0</v>
      </c>
      <c r="BX68" s="162">
        <f>SUMIFS(BL$2:BL$373,C$2:C$373,C68,AB$2:AB$373,AB68)</f>
        <v>0</v>
      </c>
      <c r="BY68" s="163">
        <f>SUMIFS(BO$2:BO$373,C$2:C$373,C68,AB$2:AB$373,AB68)</f>
        <v>0</v>
      </c>
      <c r="BZ68" s="174">
        <f>SUMIFS(AN$2:AN$373,C$2:C$373,C68)</f>
        <v>0</v>
      </c>
      <c r="CA68" s="162">
        <f>SUMIFS(AQ$2:AQ$373,C$2:C$373,C68)</f>
        <v>0</v>
      </c>
      <c r="CB68" s="162">
        <f>SUMIFS(AT$2:AT$373,C$2:C$373,C68)</f>
        <v>0</v>
      </c>
      <c r="CC68" s="162">
        <f>SUMIFS(AW$2:AW$373,C$2:C$373,C68)</f>
        <v>0</v>
      </c>
      <c r="CD68" s="162">
        <f>SUMIFS(AZ$2:AZ$373,C$2:C$373,C68)</f>
        <v>0</v>
      </c>
      <c r="CE68" s="162">
        <f>SUMIFS(BC$2:BC$373,C$2:C$373,C68)</f>
        <v>0</v>
      </c>
      <c r="CF68" s="162">
        <f>SUMIFS(BF$2:BF$373,C$2:C$373,C68)</f>
        <v>0</v>
      </c>
      <c r="CG68" s="162">
        <f>SUMIFS(BI$2:BI$373,C$2:C$373,C68)</f>
        <v>0</v>
      </c>
      <c r="CH68" s="162">
        <f>SUMIFS(BL$2:BL$373,C$2:C$373,C68)</f>
        <v>0</v>
      </c>
      <c r="CI68" s="163">
        <f>SUMIFS(BO$2:BO$373,C$2:C$373,C68)</f>
        <v>0</v>
      </c>
      <c r="CJ68" s="94" t="str">
        <f t="shared" ref="CJ68" si="1055">_xlfn.XLOOKUP(LARGE(BP68:BY68,1),BP68:BY68,BP$374:BY$374)</f>
        <v>Körperhygiene</v>
      </c>
      <c r="CK68" s="92" t="str">
        <f t="shared" ref="CK68" si="1056">_xlfn.XLOOKUP(LARGE(BP68:BY68,2),BP68:BY68,BP$374:BY$374)</f>
        <v>Körperhygiene</v>
      </c>
      <c r="CL68" s="92" t="str">
        <f t="shared" ref="CL68" si="1057">_xlfn.XLOOKUP(LARGE(BP68:BY68,3),BP68:BY68,BP$374:BY$374)</f>
        <v>Körperhygiene</v>
      </c>
      <c r="CM68" s="92" t="str">
        <f t="shared" ref="CM68" si="1058">_xlfn.XLOOKUP(LARGE(BP68:BY68,4),BP68:BY68,BP$374:BY$374)</f>
        <v>Körperhygiene</v>
      </c>
      <c r="CN68" s="92" t="str">
        <f t="shared" ref="CN68" si="1059">_xlfn.XLOOKUP(LARGE(BP68:BY68,5),BP68:BY68,BP$374:BY$374)</f>
        <v>Körperhygiene</v>
      </c>
      <c r="CO68" s="93" t="str">
        <f t="shared" ref="CO68" si="1060">_xlfn.XLOOKUP(LARGE(BP68:BY68,6),BP68:BY68,BP$374:BY$374)</f>
        <v>Körperhygiene</v>
      </c>
      <c r="CP68" s="91" t="str">
        <f t="shared" ref="CP68" si="1061">_xlfn.XLOOKUP(LARGE(BZ68:CI68,1),BZ68:CI68,BZ$374:CI$374)</f>
        <v>Körperhygiene</v>
      </c>
      <c r="CQ68" s="92" t="str">
        <f t="shared" ref="CQ68" si="1062">_xlfn.XLOOKUP(LARGE(BZ68:CI68,2),BZ68:CI68,BZ$374:CI$374)</f>
        <v>Körperhygiene</v>
      </c>
      <c r="CR68" s="92" t="str">
        <f t="shared" ref="CR68" si="1063">_xlfn.XLOOKUP(LARGE(BZ68:CI68,3),BZ68:CI68,BZ$374:CI$374)</f>
        <v>Körperhygiene</v>
      </c>
      <c r="CS68" s="92" t="str">
        <f t="shared" ref="CS68" si="1064">_xlfn.XLOOKUP(LARGE(BZ68:CI68,4),BZ68:CI68,BZ$374:CI$374)</f>
        <v>Körperhygiene</v>
      </c>
      <c r="CT68" s="92" t="str">
        <f t="shared" ref="CT68" si="1065">_xlfn.XLOOKUP(LARGE(BZ68:CI68,5),BZ68:CI68,BZ$374:CI$374)</f>
        <v>Körperhygiene</v>
      </c>
      <c r="CU68" s="93" t="str">
        <f t="shared" ref="CU68" si="1066">_xlfn.XLOOKUP(LARGE(BZ68:CI68,6),BZ68:CI68,BZ$374:CI$374)</f>
        <v>Körperhygiene</v>
      </c>
      <c r="CV68" s="90"/>
      <c r="CW68" s="90"/>
      <c r="CX68" s="90"/>
      <c r="CY68" s="90"/>
      <c r="CZ68" s="90"/>
      <c r="DA68" s="90"/>
    </row>
    <row r="69" spans="1:105" ht="12.95" customHeight="1" thickTop="1" thickBot="1">
      <c r="A69" s="122"/>
      <c r="B69" s="125"/>
      <c r="C69" s="116"/>
      <c r="D69" s="137"/>
      <c r="E69" s="21"/>
      <c r="F69" s="22"/>
      <c r="G69" s="23"/>
      <c r="H69" s="145"/>
      <c r="I69" s="125"/>
      <c r="J69" s="137"/>
      <c r="K69" s="21"/>
      <c r="L69" s="22"/>
      <c r="M69" s="23"/>
      <c r="N69" s="140"/>
      <c r="O69" s="109"/>
      <c r="P69" s="92"/>
      <c r="Q69" s="131"/>
      <c r="R69" s="103"/>
      <c r="S69" s="92"/>
      <c r="T69" s="158"/>
      <c r="U69" s="103"/>
      <c r="V69" s="99"/>
      <c r="W69" s="216"/>
      <c r="X69" s="92"/>
      <c r="Y69" s="81"/>
      <c r="Z69" s="83"/>
      <c r="AA69" s="95"/>
      <c r="AB69" s="107"/>
      <c r="AC69" s="160"/>
      <c r="AE69" s="92"/>
      <c r="AG69" s="92"/>
      <c r="AH69" s="92"/>
      <c r="AI69" s="156"/>
      <c r="AJ69" s="156"/>
      <c r="AK69" s="156"/>
      <c r="AL69" s="92"/>
      <c r="AM69" s="156"/>
      <c r="AN69" s="156"/>
      <c r="AO69" s="165"/>
      <c r="AP69" s="93"/>
      <c r="AQ69" s="165"/>
      <c r="AR69" s="93"/>
      <c r="AS69" s="165"/>
      <c r="AT69" s="93"/>
      <c r="AU69" s="165"/>
      <c r="AV69" s="93"/>
      <c r="AW69" s="165"/>
      <c r="AX69" s="93"/>
      <c r="AY69" s="165"/>
      <c r="AZ69" s="93"/>
      <c r="BA69" s="165"/>
      <c r="BB69" s="93"/>
      <c r="BC69" s="165"/>
      <c r="BD69" s="93"/>
      <c r="BE69" s="165"/>
      <c r="BF69" s="93"/>
      <c r="BG69" s="165"/>
      <c r="BH69" s="93"/>
      <c r="BI69" s="165"/>
      <c r="BJ69" s="93"/>
      <c r="BK69" s="165"/>
      <c r="BL69" s="93"/>
      <c r="BM69" s="156"/>
      <c r="BN69" s="156"/>
      <c r="BO69" s="171"/>
      <c r="BP69" s="174"/>
      <c r="BQ69" s="162"/>
      <c r="BR69" s="162"/>
      <c r="BS69" s="162"/>
      <c r="BT69" s="162"/>
      <c r="BU69" s="162"/>
      <c r="BV69" s="162"/>
      <c r="BW69" s="162"/>
      <c r="BX69" s="162"/>
      <c r="BY69" s="163"/>
      <c r="BZ69" s="174"/>
      <c r="CA69" s="162"/>
      <c r="CB69" s="162"/>
      <c r="CC69" s="162"/>
      <c r="CD69" s="162"/>
      <c r="CE69" s="162"/>
      <c r="CF69" s="162"/>
      <c r="CG69" s="162"/>
      <c r="CH69" s="162"/>
      <c r="CI69" s="163"/>
      <c r="CJ69" s="94"/>
      <c r="CK69" s="92"/>
      <c r="CL69" s="92"/>
      <c r="CM69" s="92"/>
      <c r="CN69" s="92"/>
      <c r="CO69" s="93"/>
      <c r="CP69" s="91"/>
      <c r="CQ69" s="92"/>
      <c r="CR69" s="92"/>
      <c r="CS69" s="92"/>
      <c r="CT69" s="92"/>
      <c r="CU69" s="93"/>
      <c r="CV69" s="90"/>
      <c r="CW69" s="90"/>
      <c r="CX69" s="90"/>
      <c r="CY69" s="90"/>
      <c r="CZ69" s="90"/>
      <c r="DA69" s="90"/>
    </row>
    <row r="70" spans="1:105" ht="12.95" customHeight="1" thickTop="1" thickBot="1">
      <c r="A70" s="122"/>
      <c r="B70" s="125"/>
      <c r="C70" s="117" t="s">
        <v>132</v>
      </c>
      <c r="D70" s="134"/>
      <c r="E70" s="24"/>
      <c r="F70" s="25"/>
      <c r="G70" s="26"/>
      <c r="H70" s="145"/>
      <c r="I70" s="125"/>
      <c r="J70" s="134"/>
      <c r="K70" s="24"/>
      <c r="L70" s="25"/>
      <c r="M70" s="26"/>
      <c r="N70" s="140"/>
      <c r="O70" s="109">
        <f t="shared" si="299"/>
        <v>0</v>
      </c>
      <c r="P70" s="92">
        <f t="shared" si="300"/>
        <v>20</v>
      </c>
      <c r="Q70" s="131"/>
      <c r="R70" s="103">
        <f>SUMIFS(O$2:O$373,C$2:C$373,C70,AB$2:AB$373,AB70)</f>
        <v>0</v>
      </c>
      <c r="S70" s="92">
        <f t="shared" ref="S70" si="1067">AE$62*20-AJ70</f>
        <v>140</v>
      </c>
      <c r="T70" s="158"/>
      <c r="U70" s="103">
        <f t="shared" ref="U70" si="1068">AC$10</f>
        <v>0</v>
      </c>
      <c r="V70" s="99">
        <f t="shared" si="302"/>
        <v>600</v>
      </c>
      <c r="W70" s="216"/>
      <c r="X70" s="92"/>
      <c r="Y70" s="81"/>
      <c r="Z70" s="83"/>
      <c r="AA70" s="95">
        <f>A$62</f>
        <v>46179</v>
      </c>
      <c r="AB70" s="107">
        <f t="shared" si="136"/>
        <v>23</v>
      </c>
      <c r="AC70" s="160"/>
      <c r="AE70" s="92"/>
      <c r="AG70" s="92">
        <f t="shared" ref="AG70" si="1069">IF(D70="HF",1,0)</f>
        <v>0</v>
      </c>
      <c r="AH70" s="92">
        <f t="shared" ref="AH70" si="1070">IF(J70="HF",1,0)</f>
        <v>0</v>
      </c>
      <c r="AI70" s="169">
        <f t="shared" ref="AI70" si="1071">AG70+AH70</f>
        <v>0</v>
      </c>
      <c r="AJ70" s="169">
        <f t="shared" ref="AJ70" si="1072">SUMIFS(AI$2:AI$373,C$2:C$373,C70,AB$2:AB$373,AB70)</f>
        <v>0</v>
      </c>
      <c r="AK70" s="169">
        <f t="shared" ref="AK70" si="1073">SUMIFS(AI$2:AI$373,C$2:C$373,C70)</f>
        <v>0</v>
      </c>
      <c r="AL70" s="92">
        <f t="shared" ref="AL70" si="1074">COUNTIF(E70:G71,"Körperhygiene")</f>
        <v>0</v>
      </c>
      <c r="AM70" s="169">
        <f t="shared" ref="AM70" si="1075">COUNTIF(K70:M71,"Körperhygiene")</f>
        <v>0</v>
      </c>
      <c r="AN70" s="169">
        <f t="shared" ref="AN70" si="1076">AL70+AM70</f>
        <v>0</v>
      </c>
      <c r="AO70" s="164">
        <f>COUNTIF(E70:G71,"Zimmersauberkeit")</f>
        <v>0</v>
      </c>
      <c r="AP70" s="93">
        <f>COUNTIF(K70:M71,"Zimmersauberkeit")</f>
        <v>0</v>
      </c>
      <c r="AQ70" s="164">
        <f t="shared" ref="AQ70" si="1077">AO70+AP70</f>
        <v>0</v>
      </c>
      <c r="AR70" s="93">
        <f>COUNTIF(E70:G71,"Zimmerputz")</f>
        <v>0</v>
      </c>
      <c r="AS70" s="164">
        <f>COUNTIF(K70:M71,"Zimmerputz")</f>
        <v>0</v>
      </c>
      <c r="AT70" s="93">
        <f t="shared" ref="AT70" si="1078">AR70+AS70</f>
        <v>0</v>
      </c>
      <c r="AU70" s="164">
        <f>COUNTIF(E70:G71,"Medienverhalten")</f>
        <v>0</v>
      </c>
      <c r="AV70" s="93">
        <f>COUNTIF(K70:M71,"Medienverhalten")</f>
        <v>0</v>
      </c>
      <c r="AW70" s="164">
        <f t="shared" ref="AW70" si="1079">AU70+AV70</f>
        <v>0</v>
      </c>
      <c r="AX70" s="93">
        <f>COUNTIF(E70:G71,"Pünktlichkeit")</f>
        <v>0</v>
      </c>
      <c r="AY70" s="164">
        <f>COUNTIF(K70:M71,"Pünktlichkeit")</f>
        <v>0</v>
      </c>
      <c r="AZ70" s="93">
        <f t="shared" ref="AZ70" si="1080">AX70+AY70</f>
        <v>0</v>
      </c>
      <c r="BA70" s="164">
        <f>COUNTIF(E70:G71,"Küchendienst")</f>
        <v>0</v>
      </c>
      <c r="BB70" s="93">
        <f>COUNTIF(K70:M71,"Küchendienst")</f>
        <v>0</v>
      </c>
      <c r="BC70" s="164">
        <f t="shared" ref="BC70" si="1081">BA70+BB70</f>
        <v>0</v>
      </c>
      <c r="BD70" s="93">
        <f>COUNTIF(E70:G71,"Wäsche")</f>
        <v>0</v>
      </c>
      <c r="BE70" s="164">
        <f>COUNTIF(K70:M71,"Wäsche")</f>
        <v>0</v>
      </c>
      <c r="BF70" s="93">
        <f t="shared" ref="BF70" si="1082">BD70+BE70</f>
        <v>0</v>
      </c>
      <c r="BG70" s="164">
        <f>COUNTIF(E70:G71,"Sozialverhalten")</f>
        <v>0</v>
      </c>
      <c r="BH70" s="93">
        <f>COUNTIF(K70:M71,"Sozialverhalten")</f>
        <v>0</v>
      </c>
      <c r="BI70" s="164">
        <f t="shared" ref="BI70" si="1083">BG70+BH70</f>
        <v>0</v>
      </c>
      <c r="BJ70" s="93">
        <f>COUNTIF(E70:G71,"Essverhalten")</f>
        <v>0</v>
      </c>
      <c r="BK70" s="164">
        <f>COUNTIF(K70:M71,"Essverhalten")</f>
        <v>0</v>
      </c>
      <c r="BL70" s="93">
        <f t="shared" ref="BL70" si="1084">BJ70+BK70</f>
        <v>0</v>
      </c>
      <c r="BM70" s="169">
        <f>COUNTIF(E70:G71,"Nachtruhe")</f>
        <v>0</v>
      </c>
      <c r="BN70" s="169">
        <f>COUNTIF(K70:M71,"Nachtruhe")</f>
        <v>0</v>
      </c>
      <c r="BO70" s="170">
        <f t="shared" ref="BO70" si="1085">BM70+BN70</f>
        <v>0</v>
      </c>
      <c r="BP70" s="174">
        <f>SUMIFS(AN$2:AN$373,C$2:C$373,C70,AB$2:AB$373,AB70)</f>
        <v>0</v>
      </c>
      <c r="BQ70" s="162">
        <f>SUMIFS(AQ$2:AQ$373,C$2:C$373,C70,AB$2:AB$373,AB70)</f>
        <v>0</v>
      </c>
      <c r="BR70" s="162">
        <f>SUMIFS(AT$2:AT$373,C$2:C$373,C70,AB$2:AB$373,AB70)</f>
        <v>0</v>
      </c>
      <c r="BS70" s="162">
        <f>SUMIFS(AW$2:AW$373,C$2:C$373,C70,AB$2:AB$373,AB70)</f>
        <v>0</v>
      </c>
      <c r="BT70" s="162">
        <f>SUMIFS(AZ$2:AZ$373,C$2:C$373,C70,AB$2:AB$373,AB70)</f>
        <v>0</v>
      </c>
      <c r="BU70" s="162">
        <f>SUMIFS(BC$2:BC$373,C$2:C$373,C70,AB$2:AB$373,AB70)</f>
        <v>0</v>
      </c>
      <c r="BV70" s="162">
        <f>SUMIFS(BF$2:BF$373,C$2:C$373,C70,AB$2:AB$373,AB70)</f>
        <v>0</v>
      </c>
      <c r="BW70" s="162">
        <f>SUMIFS(BI$2:BI$373,C$2:C$373,C70,AB$2:AB$373,AB70)</f>
        <v>0</v>
      </c>
      <c r="BX70" s="162">
        <f>SUMIFS(BL$2:BL$373,C$2:C$373,C70,AB$2:AB$373,AB70)</f>
        <v>0</v>
      </c>
      <c r="BY70" s="163">
        <f>SUMIFS(BO$2:BO$373,C$2:C$373,C70,AB$2:AB$373,AB70)</f>
        <v>0</v>
      </c>
      <c r="BZ70" s="174">
        <f>SUMIFS(AN$2:AN$373,C$2:C$373,C70)</f>
        <v>0</v>
      </c>
      <c r="CA70" s="162">
        <f>SUMIFS(AQ$2:AQ$373,C$2:C$373,C70)</f>
        <v>0</v>
      </c>
      <c r="CB70" s="162">
        <f>SUMIFS(AT$2:AT$373,C$2:C$373,C70)</f>
        <v>0</v>
      </c>
      <c r="CC70" s="162">
        <f>SUMIFS(AW$2:AW$373,C$2:C$373,C70)</f>
        <v>0</v>
      </c>
      <c r="CD70" s="162">
        <f>SUMIFS(AZ$2:AZ$373,C$2:C$373,C70)</f>
        <v>0</v>
      </c>
      <c r="CE70" s="162">
        <f>SUMIFS(BC$2:BC$373,C$2:C$373,C70)</f>
        <v>0</v>
      </c>
      <c r="CF70" s="162">
        <f>SUMIFS(BF$2:BF$373,C$2:C$373,C70)</f>
        <v>0</v>
      </c>
      <c r="CG70" s="162">
        <f>SUMIFS(BI$2:BI$373,C$2:C$373,C70)</f>
        <v>0</v>
      </c>
      <c r="CH70" s="162">
        <f>SUMIFS(BL$2:BL$373,C$2:C$373,C70)</f>
        <v>0</v>
      </c>
      <c r="CI70" s="163">
        <f>SUMIFS(BO$2:BO$373,C$2:C$373,C70)</f>
        <v>0</v>
      </c>
      <c r="CJ70" s="94" t="str">
        <f t="shared" ref="CJ70" si="1086">_xlfn.XLOOKUP(LARGE(BP70:BY70,1),BP70:BY70,BP$374:BY$374)</f>
        <v>Körperhygiene</v>
      </c>
      <c r="CK70" s="92" t="str">
        <f t="shared" ref="CK70" si="1087">_xlfn.XLOOKUP(LARGE(BP70:BY70,2),BP70:BY70,BP$374:BY$374)</f>
        <v>Körperhygiene</v>
      </c>
      <c r="CL70" s="92" t="str">
        <f t="shared" ref="CL70" si="1088">_xlfn.XLOOKUP(LARGE(BP70:BY70,3),BP70:BY70,BP$374:BY$374)</f>
        <v>Körperhygiene</v>
      </c>
      <c r="CM70" s="92" t="str">
        <f t="shared" ref="CM70" si="1089">_xlfn.XLOOKUP(LARGE(BP70:BY70,4),BP70:BY70,BP$374:BY$374)</f>
        <v>Körperhygiene</v>
      </c>
      <c r="CN70" s="92" t="str">
        <f t="shared" ref="CN70" si="1090">_xlfn.XLOOKUP(LARGE(BP70:BY70,5),BP70:BY70,BP$374:BY$374)</f>
        <v>Körperhygiene</v>
      </c>
      <c r="CO70" s="93" t="str">
        <f t="shared" ref="CO70" si="1091">_xlfn.XLOOKUP(LARGE(BP70:BY70,6),BP70:BY70,BP$374:BY$374)</f>
        <v>Körperhygiene</v>
      </c>
      <c r="CP70" s="91" t="str">
        <f t="shared" ref="CP70" si="1092">_xlfn.XLOOKUP(LARGE(BZ70:CI70,1),BZ70:CI70,BZ$374:CI$374)</f>
        <v>Körperhygiene</v>
      </c>
      <c r="CQ70" s="92" t="str">
        <f t="shared" ref="CQ70" si="1093">_xlfn.XLOOKUP(LARGE(BZ70:CI70,2),BZ70:CI70,BZ$374:CI$374)</f>
        <v>Körperhygiene</v>
      </c>
      <c r="CR70" s="92" t="str">
        <f t="shared" ref="CR70" si="1094">_xlfn.XLOOKUP(LARGE(BZ70:CI70,3),BZ70:CI70,BZ$374:CI$374)</f>
        <v>Körperhygiene</v>
      </c>
      <c r="CS70" s="92" t="str">
        <f t="shared" ref="CS70" si="1095">_xlfn.XLOOKUP(LARGE(BZ70:CI70,4),BZ70:CI70,BZ$374:CI$374)</f>
        <v>Körperhygiene</v>
      </c>
      <c r="CT70" s="92" t="str">
        <f t="shared" ref="CT70" si="1096">_xlfn.XLOOKUP(LARGE(BZ70:CI70,5),BZ70:CI70,BZ$374:CI$374)</f>
        <v>Körperhygiene</v>
      </c>
      <c r="CU70" s="93" t="str">
        <f t="shared" ref="CU70" si="1097">_xlfn.XLOOKUP(LARGE(BZ70:CI70,6),BZ70:CI70,BZ$374:CI$374)</f>
        <v>Körperhygiene</v>
      </c>
      <c r="CV70" s="90"/>
      <c r="CW70" s="90"/>
      <c r="CX70" s="90"/>
      <c r="CY70" s="90"/>
      <c r="CZ70" s="90"/>
      <c r="DA70" s="90"/>
    </row>
    <row r="71" spans="1:105" ht="12.95" customHeight="1" thickTop="1" thickBot="1">
      <c r="A71" s="122"/>
      <c r="B71" s="125"/>
      <c r="C71" s="116"/>
      <c r="D71" s="137"/>
      <c r="E71" s="21"/>
      <c r="F71" s="22"/>
      <c r="G71" s="23"/>
      <c r="H71" s="145"/>
      <c r="I71" s="125"/>
      <c r="J71" s="137"/>
      <c r="K71" s="21"/>
      <c r="L71" s="22"/>
      <c r="M71" s="23"/>
      <c r="N71" s="140"/>
      <c r="O71" s="109"/>
      <c r="P71" s="92"/>
      <c r="Q71" s="131"/>
      <c r="R71" s="103"/>
      <c r="S71" s="92"/>
      <c r="T71" s="158"/>
      <c r="U71" s="103"/>
      <c r="V71" s="99"/>
      <c r="W71" s="216"/>
      <c r="X71" s="92"/>
      <c r="Y71" s="81"/>
      <c r="Z71" s="83"/>
      <c r="AA71" s="95"/>
      <c r="AB71" s="107"/>
      <c r="AC71" s="160"/>
      <c r="AE71" s="92"/>
      <c r="AG71" s="92"/>
      <c r="AH71" s="92"/>
      <c r="AI71" s="156"/>
      <c r="AJ71" s="156"/>
      <c r="AK71" s="156"/>
      <c r="AL71" s="92"/>
      <c r="AM71" s="156"/>
      <c r="AN71" s="156"/>
      <c r="AO71" s="165"/>
      <c r="AP71" s="93"/>
      <c r="AQ71" s="165"/>
      <c r="AR71" s="93"/>
      <c r="AS71" s="165"/>
      <c r="AT71" s="93"/>
      <c r="AU71" s="165"/>
      <c r="AV71" s="93"/>
      <c r="AW71" s="165"/>
      <c r="AX71" s="93"/>
      <c r="AY71" s="165"/>
      <c r="AZ71" s="93"/>
      <c r="BA71" s="165"/>
      <c r="BB71" s="93"/>
      <c r="BC71" s="165"/>
      <c r="BD71" s="93"/>
      <c r="BE71" s="165"/>
      <c r="BF71" s="93"/>
      <c r="BG71" s="165"/>
      <c r="BH71" s="93"/>
      <c r="BI71" s="165"/>
      <c r="BJ71" s="93"/>
      <c r="BK71" s="165"/>
      <c r="BL71" s="93"/>
      <c r="BM71" s="156"/>
      <c r="BN71" s="156"/>
      <c r="BO71" s="171"/>
      <c r="BP71" s="174"/>
      <c r="BQ71" s="162"/>
      <c r="BR71" s="162"/>
      <c r="BS71" s="162"/>
      <c r="BT71" s="162"/>
      <c r="BU71" s="162"/>
      <c r="BV71" s="162"/>
      <c r="BW71" s="162"/>
      <c r="BX71" s="162"/>
      <c r="BY71" s="163"/>
      <c r="BZ71" s="174"/>
      <c r="CA71" s="162"/>
      <c r="CB71" s="162"/>
      <c r="CC71" s="162"/>
      <c r="CD71" s="162"/>
      <c r="CE71" s="162"/>
      <c r="CF71" s="162"/>
      <c r="CG71" s="162"/>
      <c r="CH71" s="162"/>
      <c r="CI71" s="163"/>
      <c r="CJ71" s="94"/>
      <c r="CK71" s="92"/>
      <c r="CL71" s="92"/>
      <c r="CM71" s="92"/>
      <c r="CN71" s="92"/>
      <c r="CO71" s="93"/>
      <c r="CP71" s="91"/>
      <c r="CQ71" s="92"/>
      <c r="CR71" s="92"/>
      <c r="CS71" s="92"/>
      <c r="CT71" s="92"/>
      <c r="CU71" s="93"/>
      <c r="CV71" s="90"/>
      <c r="CW71" s="90"/>
      <c r="CX71" s="90"/>
      <c r="CY71" s="90"/>
      <c r="CZ71" s="90"/>
      <c r="DA71" s="90"/>
    </row>
    <row r="72" spans="1:105" ht="12.95" customHeight="1" thickTop="1" thickBot="1">
      <c r="A72" s="122"/>
      <c r="B72" s="125"/>
      <c r="C72" s="118"/>
      <c r="D72" s="134"/>
      <c r="E72" s="27"/>
      <c r="F72" s="28"/>
      <c r="G72" s="29"/>
      <c r="H72" s="145"/>
      <c r="I72" s="125"/>
      <c r="J72" s="134"/>
      <c r="K72" s="27"/>
      <c r="L72" s="28"/>
      <c r="M72" s="29"/>
      <c r="N72" s="140"/>
      <c r="O72" s="109">
        <f t="shared" si="332"/>
        <v>0</v>
      </c>
      <c r="P72" s="92">
        <f t="shared" si="333"/>
        <v>20</v>
      </c>
      <c r="Q72" s="131"/>
      <c r="R72" s="103">
        <f>SUMIFS(O$2:O$373,C$2:C$373,C72,AB$2:AB$373,AB72)</f>
        <v>0</v>
      </c>
      <c r="S72" s="92">
        <f t="shared" ref="S72" si="1098">AE$62*20-AJ72</f>
        <v>140</v>
      </c>
      <c r="T72" s="158"/>
      <c r="U72" s="103">
        <f t="shared" ref="U72" si="1099">AC$12</f>
        <v>0</v>
      </c>
      <c r="V72" s="99">
        <f t="shared" si="335"/>
        <v>600</v>
      </c>
      <c r="W72" s="216"/>
      <c r="X72" s="92"/>
      <c r="Y72" s="81"/>
      <c r="Z72" s="83"/>
      <c r="AA72" s="95">
        <f>A$62</f>
        <v>46179</v>
      </c>
      <c r="AB72" s="107">
        <f t="shared" si="136"/>
        <v>23</v>
      </c>
      <c r="AC72" s="160"/>
      <c r="AE72" s="92"/>
      <c r="AG72" s="92">
        <f t="shared" ref="AG72" si="1100">IF(D72="HF",1,0)</f>
        <v>0</v>
      </c>
      <c r="AH72" s="92">
        <f t="shared" ref="AH72" si="1101">IF(J72="HF",1,0)</f>
        <v>0</v>
      </c>
      <c r="AI72" s="169">
        <f t="shared" ref="AI72" si="1102">AG72+AH72</f>
        <v>0</v>
      </c>
      <c r="AJ72" s="169">
        <f t="shared" ref="AJ72" si="1103">SUMIFS(AI$2:AI$373,C$2:C$373,C72,AB$2:AB$373,AB72)</f>
        <v>0</v>
      </c>
      <c r="AK72" s="169">
        <f t="shared" ref="AK72" si="1104">SUMIFS(AI$2:AI$373,C$2:C$373,C72)</f>
        <v>0</v>
      </c>
      <c r="AL72" s="92">
        <f t="shared" ref="AL72" si="1105">COUNTIF(E72:G73,"Körperhygiene")</f>
        <v>0</v>
      </c>
      <c r="AM72" s="169">
        <f t="shared" ref="AM72" si="1106">COUNTIF(K72:M73,"Körperhygiene")</f>
        <v>0</v>
      </c>
      <c r="AN72" s="169">
        <f t="shared" ref="AN72" si="1107">AL72+AM72</f>
        <v>0</v>
      </c>
      <c r="AO72" s="164">
        <f>COUNTIF(E72:G73,"Zimmersauberkeit")</f>
        <v>0</v>
      </c>
      <c r="AP72" s="93">
        <f>COUNTIF(K72:M73,"Zimmersauberkeit")</f>
        <v>0</v>
      </c>
      <c r="AQ72" s="164">
        <f t="shared" ref="AQ72" si="1108">AO72+AP72</f>
        <v>0</v>
      </c>
      <c r="AR72" s="93">
        <f>COUNTIF(E72:G73,"Zimmerputz")</f>
        <v>0</v>
      </c>
      <c r="AS72" s="164">
        <f>COUNTIF(K72:M73,"Zimmerputz")</f>
        <v>0</v>
      </c>
      <c r="AT72" s="93">
        <f t="shared" ref="AT72" si="1109">AR72+AS72</f>
        <v>0</v>
      </c>
      <c r="AU72" s="164">
        <f>COUNTIF(E72:G73,"Medienverhalten")</f>
        <v>0</v>
      </c>
      <c r="AV72" s="93">
        <f>COUNTIF(K72:M73,"Medienverhalten")</f>
        <v>0</v>
      </c>
      <c r="AW72" s="164">
        <f t="shared" ref="AW72" si="1110">AU72+AV72</f>
        <v>0</v>
      </c>
      <c r="AX72" s="93">
        <f>COUNTIF(E72:G73,"Pünktlichkeit")</f>
        <v>0</v>
      </c>
      <c r="AY72" s="164">
        <f>COUNTIF(K72:M73,"Pünktlichkeit")</f>
        <v>0</v>
      </c>
      <c r="AZ72" s="93">
        <f t="shared" ref="AZ72" si="1111">AX72+AY72</f>
        <v>0</v>
      </c>
      <c r="BA72" s="164">
        <f>COUNTIF(E72:G73,"Küchendienst")</f>
        <v>0</v>
      </c>
      <c r="BB72" s="93">
        <f>COUNTIF(K72:M73,"Küchendienst")</f>
        <v>0</v>
      </c>
      <c r="BC72" s="164">
        <f t="shared" ref="BC72" si="1112">BA72+BB72</f>
        <v>0</v>
      </c>
      <c r="BD72" s="93">
        <f>COUNTIF(E72:G73,"Wäsche")</f>
        <v>0</v>
      </c>
      <c r="BE72" s="164">
        <f>COUNTIF(K72:M73,"Wäsche")</f>
        <v>0</v>
      </c>
      <c r="BF72" s="93">
        <f t="shared" ref="BF72" si="1113">BD72+BE72</f>
        <v>0</v>
      </c>
      <c r="BG72" s="164">
        <f>COUNTIF(E72:G73,"Sozialverhalten")</f>
        <v>0</v>
      </c>
      <c r="BH72" s="93">
        <f>COUNTIF(K72:M73,"Sozialverhalten")</f>
        <v>0</v>
      </c>
      <c r="BI72" s="164">
        <f t="shared" ref="BI72" si="1114">BG72+BH72</f>
        <v>0</v>
      </c>
      <c r="BJ72" s="93">
        <f>COUNTIF(E72:G73,"Essverhalten")</f>
        <v>0</v>
      </c>
      <c r="BK72" s="164">
        <f>COUNTIF(K72:M73,"Essverhalten")</f>
        <v>0</v>
      </c>
      <c r="BL72" s="93">
        <f t="shared" ref="BL72" si="1115">BJ72+BK72</f>
        <v>0</v>
      </c>
      <c r="BM72" s="169">
        <f>COUNTIF(E72:G73,"Nachtruhe")</f>
        <v>0</v>
      </c>
      <c r="BN72" s="169">
        <f>COUNTIF(K72:M73,"Nachtruhe")</f>
        <v>0</v>
      </c>
      <c r="BO72" s="170">
        <f t="shared" ref="BO72" si="1116">BM72+BN72</f>
        <v>0</v>
      </c>
      <c r="BP72" s="174">
        <f>SUMIFS(AN$2:AN$373,C$2:C$373,C72,AB$2:AB$373,AB72)</f>
        <v>0</v>
      </c>
      <c r="BQ72" s="162">
        <f>SUMIFS(AQ$2:AQ$373,C$2:C$373,C72,AB$2:AB$373,AB72)</f>
        <v>0</v>
      </c>
      <c r="BR72" s="162">
        <f>SUMIFS(AT$2:AT$373,C$2:C$373,C72,AB$2:AB$373,AB72)</f>
        <v>0</v>
      </c>
      <c r="BS72" s="162">
        <f>SUMIFS(AW$2:AW$373,C$2:C$373,C72,AB$2:AB$373,AB72)</f>
        <v>0</v>
      </c>
      <c r="BT72" s="162">
        <f>SUMIFS(AZ$2:AZ$373,C$2:C$373,C72,AB$2:AB$373,AB72)</f>
        <v>0</v>
      </c>
      <c r="BU72" s="162">
        <f>SUMIFS(BC$2:BC$373,C$2:C$373,C72,AB$2:AB$373,AB72)</f>
        <v>0</v>
      </c>
      <c r="BV72" s="162">
        <f>SUMIFS(BF$2:BF$373,C$2:C$373,C72,AB$2:AB$373,AB72)</f>
        <v>0</v>
      </c>
      <c r="BW72" s="162">
        <f>SUMIFS(BI$2:BI$373,C$2:C$373,C72,AB$2:AB$373,AB72)</f>
        <v>0</v>
      </c>
      <c r="BX72" s="162">
        <f>SUMIFS(BL$2:BL$373,C$2:C$373,C72,AB$2:AB$373,AB72)</f>
        <v>0</v>
      </c>
      <c r="BY72" s="163">
        <f>SUMIFS(BO$2:BO$373,C$2:C$373,C72,AB$2:AB$373,AB72)</f>
        <v>0</v>
      </c>
      <c r="BZ72" s="174">
        <f>SUMIFS(AN$2:AN$373,C$2:C$373,C72)</f>
        <v>0</v>
      </c>
      <c r="CA72" s="162">
        <f>SUMIFS(AQ$2:AQ$373,C$2:C$373,C72)</f>
        <v>0</v>
      </c>
      <c r="CB72" s="162">
        <f>SUMIFS(AT$2:AT$373,C$2:C$373,C72)</f>
        <v>0</v>
      </c>
      <c r="CC72" s="162">
        <f>SUMIFS(AW$2:AW$373,C$2:C$373,C72)</f>
        <v>0</v>
      </c>
      <c r="CD72" s="162">
        <f>SUMIFS(AZ$2:AZ$373,C$2:C$373,C72)</f>
        <v>0</v>
      </c>
      <c r="CE72" s="162">
        <f>SUMIFS(BC$2:BC$373,C$2:C$373,C72)</f>
        <v>0</v>
      </c>
      <c r="CF72" s="162">
        <f>SUMIFS(BF$2:BF$373,C$2:C$373,C72)</f>
        <v>0</v>
      </c>
      <c r="CG72" s="162">
        <f>SUMIFS(BI$2:BI$373,C$2:C$373,C72)</f>
        <v>0</v>
      </c>
      <c r="CH72" s="162">
        <f>SUMIFS(BL$2:BL$373,C$2:C$373,C72)</f>
        <v>0</v>
      </c>
      <c r="CI72" s="163">
        <f>SUMIFS(BO$2:BO$373,C$2:C$373,C72)</f>
        <v>0</v>
      </c>
      <c r="CJ72" s="94" t="str">
        <f t="shared" ref="CJ72" si="1117">_xlfn.XLOOKUP(LARGE(BP72:BY72,1),BP72:BY72,BP$374:BY$374)</f>
        <v>Körperhygiene</v>
      </c>
      <c r="CK72" s="92" t="str">
        <f t="shared" ref="CK72" si="1118">_xlfn.XLOOKUP(LARGE(BP72:BY72,2),BP72:BY72,BP$374:BY$374)</f>
        <v>Körperhygiene</v>
      </c>
      <c r="CL72" s="92" t="str">
        <f t="shared" ref="CL72" si="1119">_xlfn.XLOOKUP(LARGE(BP72:BY72,3),BP72:BY72,BP$374:BY$374)</f>
        <v>Körperhygiene</v>
      </c>
      <c r="CM72" s="92" t="str">
        <f t="shared" ref="CM72" si="1120">_xlfn.XLOOKUP(LARGE(BP72:BY72,4),BP72:BY72,BP$374:BY$374)</f>
        <v>Körperhygiene</v>
      </c>
      <c r="CN72" s="92" t="str">
        <f t="shared" ref="CN72" si="1121">_xlfn.XLOOKUP(LARGE(BP72:BY72,5),BP72:BY72,BP$374:BY$374)</f>
        <v>Körperhygiene</v>
      </c>
      <c r="CO72" s="93" t="str">
        <f t="shared" ref="CO72" si="1122">_xlfn.XLOOKUP(LARGE(BP72:BY72,6),BP72:BY72,BP$374:BY$374)</f>
        <v>Körperhygiene</v>
      </c>
      <c r="CP72" s="91" t="str">
        <f t="shared" ref="CP72" si="1123">_xlfn.XLOOKUP(LARGE(BZ72:CI72,1),BZ72:CI72,BZ$374:CI$374)</f>
        <v>Körperhygiene</v>
      </c>
      <c r="CQ72" s="92" t="str">
        <f t="shared" ref="CQ72" si="1124">_xlfn.XLOOKUP(LARGE(BZ72:CI72,2),BZ72:CI72,BZ$374:CI$374)</f>
        <v>Körperhygiene</v>
      </c>
      <c r="CR72" s="92" t="str">
        <f t="shared" ref="CR72" si="1125">_xlfn.XLOOKUP(LARGE(BZ72:CI72,3),BZ72:CI72,BZ$374:CI$374)</f>
        <v>Körperhygiene</v>
      </c>
      <c r="CS72" s="92" t="str">
        <f t="shared" ref="CS72" si="1126">_xlfn.XLOOKUP(LARGE(BZ72:CI72,4),BZ72:CI72,BZ$374:CI$374)</f>
        <v>Körperhygiene</v>
      </c>
      <c r="CT72" s="92" t="str">
        <f t="shared" ref="CT72" si="1127">_xlfn.XLOOKUP(LARGE(BZ72:CI72,5),BZ72:CI72,BZ$374:CI$374)</f>
        <v>Körperhygiene</v>
      </c>
      <c r="CU72" s="93" t="str">
        <f t="shared" ref="CU72" si="1128">_xlfn.XLOOKUP(LARGE(BZ72:CI72,6),BZ72:CI72,BZ$374:CI$374)</f>
        <v>Körperhygiene</v>
      </c>
      <c r="CV72" s="90"/>
      <c r="CW72" s="90"/>
      <c r="CX72" s="90"/>
      <c r="CY72" s="90"/>
      <c r="CZ72" s="90"/>
      <c r="DA72" s="90"/>
    </row>
    <row r="73" spans="1:105" ht="12.95" customHeight="1" thickTop="1" thickBot="1">
      <c r="A73" s="142"/>
      <c r="B73" s="143"/>
      <c r="C73" s="133"/>
      <c r="D73" s="135"/>
      <c r="E73" s="30"/>
      <c r="F73" s="31"/>
      <c r="G73" s="32"/>
      <c r="H73" s="146"/>
      <c r="I73" s="143"/>
      <c r="J73" s="135"/>
      <c r="K73" s="30"/>
      <c r="L73" s="31"/>
      <c r="M73" s="32"/>
      <c r="N73" s="141"/>
      <c r="O73" s="111"/>
      <c r="P73" s="97"/>
      <c r="Q73" s="131"/>
      <c r="R73" s="105"/>
      <c r="S73" s="97"/>
      <c r="T73" s="159"/>
      <c r="U73" s="105"/>
      <c r="V73" s="100"/>
      <c r="W73" s="216"/>
      <c r="X73" s="92"/>
      <c r="Y73" s="81"/>
      <c r="Z73" s="83"/>
      <c r="AA73" s="95"/>
      <c r="AB73" s="107"/>
      <c r="AC73" s="160"/>
      <c r="AE73" s="92"/>
      <c r="AG73" s="92"/>
      <c r="AH73" s="92"/>
      <c r="AI73" s="156"/>
      <c r="AJ73" s="156"/>
      <c r="AK73" s="156"/>
      <c r="AL73" s="92"/>
      <c r="AM73" s="156"/>
      <c r="AN73" s="156"/>
      <c r="AO73" s="165"/>
      <c r="AP73" s="93"/>
      <c r="AQ73" s="165"/>
      <c r="AR73" s="93"/>
      <c r="AS73" s="165"/>
      <c r="AT73" s="93"/>
      <c r="AU73" s="165"/>
      <c r="AV73" s="93"/>
      <c r="AW73" s="165"/>
      <c r="AX73" s="93"/>
      <c r="AY73" s="165"/>
      <c r="AZ73" s="93"/>
      <c r="BA73" s="165"/>
      <c r="BB73" s="93"/>
      <c r="BC73" s="165"/>
      <c r="BD73" s="93"/>
      <c r="BE73" s="165"/>
      <c r="BF73" s="93"/>
      <c r="BG73" s="165"/>
      <c r="BH73" s="93"/>
      <c r="BI73" s="165"/>
      <c r="BJ73" s="93"/>
      <c r="BK73" s="165"/>
      <c r="BL73" s="93"/>
      <c r="BM73" s="156"/>
      <c r="BN73" s="156"/>
      <c r="BO73" s="171"/>
      <c r="BP73" s="174"/>
      <c r="BQ73" s="162"/>
      <c r="BR73" s="162"/>
      <c r="BS73" s="162"/>
      <c r="BT73" s="162"/>
      <c r="BU73" s="162"/>
      <c r="BV73" s="162"/>
      <c r="BW73" s="162"/>
      <c r="BX73" s="162"/>
      <c r="BY73" s="163"/>
      <c r="BZ73" s="174"/>
      <c r="CA73" s="162"/>
      <c r="CB73" s="162"/>
      <c r="CC73" s="162"/>
      <c r="CD73" s="162"/>
      <c r="CE73" s="162"/>
      <c r="CF73" s="162"/>
      <c r="CG73" s="162"/>
      <c r="CH73" s="162"/>
      <c r="CI73" s="163"/>
      <c r="CJ73" s="94"/>
      <c r="CK73" s="92"/>
      <c r="CL73" s="92"/>
      <c r="CM73" s="92"/>
      <c r="CN73" s="92"/>
      <c r="CO73" s="93"/>
      <c r="CP73" s="91"/>
      <c r="CQ73" s="92"/>
      <c r="CR73" s="92"/>
      <c r="CS73" s="92"/>
      <c r="CT73" s="92"/>
      <c r="CU73" s="93"/>
      <c r="CV73" s="90"/>
      <c r="CW73" s="90"/>
      <c r="CX73" s="90"/>
      <c r="CY73" s="90"/>
      <c r="CZ73" s="90"/>
      <c r="DA73" s="90"/>
    </row>
    <row r="74" spans="1:105" ht="12.95" customHeight="1" thickTop="1" thickBot="1">
      <c r="A74" s="121">
        <f t="shared" ref="A74" si="1129">A62+1</f>
        <v>46180</v>
      </c>
      <c r="B74" s="124" t="s">
        <v>18</v>
      </c>
      <c r="C74" s="138" t="s">
        <v>128</v>
      </c>
      <c r="D74" s="136"/>
      <c r="E74" s="33"/>
      <c r="F74" s="34"/>
      <c r="G74" s="35"/>
      <c r="H74" s="144"/>
      <c r="I74" s="124" t="s">
        <v>19</v>
      </c>
      <c r="J74" s="136"/>
      <c r="K74" s="33"/>
      <c r="L74" s="34"/>
      <c r="M74" s="35"/>
      <c r="N74" s="139"/>
      <c r="O74" s="108">
        <f t="shared" ref="O74" si="1130">IF(AND(D74="HF",OR(ISNUMBER(J74),J74="")),0+J74,IF(AND(J74="HF",OR(ISNUMBER(D74),D74="")),0+D74,IF(AND(ISNUMBER(D74),ISNUMBER(J74)),D74+J74,IF(AND(D74="HF",J74="HF"),0,D74+J74))))</f>
        <v>0</v>
      </c>
      <c r="P74" s="98">
        <f t="shared" ref="P74" si="1131">AF$2*20-AI74</f>
        <v>20</v>
      </c>
      <c r="Q74" s="131">
        <f>WEEKNUM(A74,21)</f>
        <v>23</v>
      </c>
      <c r="R74" s="106">
        <f>SUMIFS(O$2:O$373,C$2:C$373,C74,AB$2:AB$373,AB74)</f>
        <v>9</v>
      </c>
      <c r="S74" s="98">
        <f>AE$74*20-AJ74</f>
        <v>140</v>
      </c>
      <c r="T74" s="157">
        <f>A74</f>
        <v>46180</v>
      </c>
      <c r="U74" s="106">
        <f t="shared" ref="U74" si="1132">AC$2</f>
        <v>9</v>
      </c>
      <c r="V74" s="101">
        <f t="shared" ref="V74" si="1133">AD$2*20-AK74</f>
        <v>600</v>
      </c>
      <c r="W74" s="216"/>
      <c r="X74" s="92">
        <f t="shared" ref="X74" si="1134">IF(Q74&lt;&gt;"",1,0)</f>
        <v>1</v>
      </c>
      <c r="Y74" s="81"/>
      <c r="Z74" s="83"/>
      <c r="AA74" s="95">
        <f>A$74</f>
        <v>46180</v>
      </c>
      <c r="AB74" s="107">
        <f t="shared" si="136"/>
        <v>23</v>
      </c>
      <c r="AC74" s="160"/>
      <c r="AE74" s="92">
        <f t="shared" ref="AE74" si="1135">SUMIFS(X$2:X$373,C$2:C$373,C74,AB$2:AB$373,AB74)</f>
        <v>7</v>
      </c>
      <c r="AG74" s="92">
        <f t="shared" ref="AG74" si="1136">IF(D74="HF",1,0)</f>
        <v>0</v>
      </c>
      <c r="AH74" s="92">
        <f t="shared" ref="AH74" si="1137">IF(J74="HF",1,0)</f>
        <v>0</v>
      </c>
      <c r="AI74" s="169">
        <f t="shared" ref="AI74" si="1138">AG74+AH74</f>
        <v>0</v>
      </c>
      <c r="AJ74" s="169">
        <f t="shared" ref="AJ74" si="1139">SUMIFS(AI$2:AI$373,C$2:C$373,C74,AB$2:AB$373,AB74)</f>
        <v>0</v>
      </c>
      <c r="AK74" s="169">
        <f t="shared" ref="AK74" si="1140">SUMIFS(AI$2:AI$373,C$2:C$373,C74)</f>
        <v>0</v>
      </c>
      <c r="AL74" s="92">
        <f t="shared" ref="AL74" si="1141">COUNTIF(E74:G75,"Körperhygiene")</f>
        <v>0</v>
      </c>
      <c r="AM74" s="169">
        <f t="shared" ref="AM74" si="1142">COUNTIF(K74:M75,"Körperhygiene")</f>
        <v>0</v>
      </c>
      <c r="AN74" s="169">
        <f t="shared" ref="AN74" si="1143">AL74+AM74</f>
        <v>0</v>
      </c>
      <c r="AO74" s="164">
        <f>COUNTIF(E74:G75,"Zimmersauberkeit")</f>
        <v>0</v>
      </c>
      <c r="AP74" s="93">
        <f>COUNTIF(K74:M75,"Zimmersauberkeit")</f>
        <v>0</v>
      </c>
      <c r="AQ74" s="164">
        <f t="shared" ref="AQ74" si="1144">AO74+AP74</f>
        <v>0</v>
      </c>
      <c r="AR74" s="93">
        <f>COUNTIF(E74:G75,"Zimmerputz")</f>
        <v>0</v>
      </c>
      <c r="AS74" s="164">
        <f>COUNTIF(K74:M75,"Zimmerputz")</f>
        <v>0</v>
      </c>
      <c r="AT74" s="93">
        <f t="shared" ref="AT74" si="1145">AR74+AS74</f>
        <v>0</v>
      </c>
      <c r="AU74" s="164">
        <f>COUNTIF(E74:G75,"Medienverhalten")</f>
        <v>0</v>
      </c>
      <c r="AV74" s="93">
        <f>COUNTIF(K74:M75,"Medienverhalten")</f>
        <v>0</v>
      </c>
      <c r="AW74" s="164">
        <f t="shared" ref="AW74" si="1146">AU74+AV74</f>
        <v>0</v>
      </c>
      <c r="AX74" s="93">
        <f>COUNTIF(E74:G75,"Pünktlichkeit")</f>
        <v>0</v>
      </c>
      <c r="AY74" s="164">
        <f>COUNTIF(K74:M75,"Pünktlichkeit")</f>
        <v>0</v>
      </c>
      <c r="AZ74" s="93">
        <f t="shared" ref="AZ74" si="1147">AX74+AY74</f>
        <v>0</v>
      </c>
      <c r="BA74" s="164">
        <f>COUNTIF(E74:G75,"Küchendienst")</f>
        <v>0</v>
      </c>
      <c r="BB74" s="93">
        <f>COUNTIF(K74:M75,"Küchendienst")</f>
        <v>0</v>
      </c>
      <c r="BC74" s="164">
        <f t="shared" ref="BC74" si="1148">BA74+BB74</f>
        <v>0</v>
      </c>
      <c r="BD74" s="93">
        <f>COUNTIF(E74:G75,"Wäsche")</f>
        <v>0</v>
      </c>
      <c r="BE74" s="164">
        <f>COUNTIF(K74:M75,"Wäsche")</f>
        <v>0</v>
      </c>
      <c r="BF74" s="93">
        <f t="shared" ref="BF74" si="1149">BD74+BE74</f>
        <v>0</v>
      </c>
      <c r="BG74" s="164">
        <f>COUNTIF(E74:G75,"Sozialverhalten")</f>
        <v>0</v>
      </c>
      <c r="BH74" s="93">
        <f>COUNTIF(K74:M75,"Sozialverhalten")</f>
        <v>0</v>
      </c>
      <c r="BI74" s="164">
        <f t="shared" ref="BI74" si="1150">BG74+BH74</f>
        <v>0</v>
      </c>
      <c r="BJ74" s="93">
        <f>COUNTIF(E74:G75,"Essverhalten")</f>
        <v>0</v>
      </c>
      <c r="BK74" s="164">
        <f>COUNTIF(K74:M75,"Essverhalten")</f>
        <v>0</v>
      </c>
      <c r="BL74" s="93">
        <f t="shared" ref="BL74" si="1151">BJ74+BK74</f>
        <v>0</v>
      </c>
      <c r="BM74" s="169">
        <f>COUNTIF(E74:G75,"Nachtruhe")</f>
        <v>0</v>
      </c>
      <c r="BN74" s="169">
        <f>COUNTIF(K74:M75,"Nachtruhe")</f>
        <v>0</v>
      </c>
      <c r="BO74" s="170">
        <f t="shared" ref="BO74" si="1152">BM74+BN74</f>
        <v>0</v>
      </c>
      <c r="BP74" s="174">
        <f>SUMIFS(AN$2:AN$373,C$2:C$373,C74,AB$2:AB$373,AB74)</f>
        <v>1</v>
      </c>
      <c r="BQ74" s="162">
        <f>SUMIFS(AQ$2:AQ$373,C$2:C$373,C74,AB$2:AB$373,AB74)</f>
        <v>0</v>
      </c>
      <c r="BR74" s="162">
        <f>SUMIFS(AT$2:AT$373,C$2:C$373,C74,AB$2:AB$373,AB74)</f>
        <v>0</v>
      </c>
      <c r="BS74" s="162">
        <f>SUMIFS(AW$2:AW$373,C$2:C$373,C74,AB$2:AB$373,AB74)</f>
        <v>0</v>
      </c>
      <c r="BT74" s="162">
        <f>SUMIFS(AZ$2:AZ$373,C$2:C$373,C74,AB$2:AB$373,AB74)</f>
        <v>1</v>
      </c>
      <c r="BU74" s="162">
        <f>SUMIFS(BC$2:BC$373,C$2:C$373,C74,AB$2:AB$373,AB74)</f>
        <v>5</v>
      </c>
      <c r="BV74" s="162">
        <f>SUMIFS(BF$2:BF$373,C$2:C$373,C74,AB$2:AB$373,AB74)</f>
        <v>2</v>
      </c>
      <c r="BW74" s="162">
        <f>SUMIFS(BI$2:BI$373,C$2:C$373,C74,AB$2:AB$373,AB74)</f>
        <v>1</v>
      </c>
      <c r="BX74" s="162">
        <f>SUMIFS(BL$2:BL$373,C$2:C$373,C74,AB$2:AB$373,AB74)</f>
        <v>1</v>
      </c>
      <c r="BY74" s="163">
        <f>SUMIFS(BO$2:BO$373,C$2:C$373,C74,AB$2:AB$373,AB74)</f>
        <v>1</v>
      </c>
      <c r="BZ74" s="174">
        <f>SUMIFS(AN$2:AN$373,C$2:C$373,C74)</f>
        <v>1</v>
      </c>
      <c r="CA74" s="162">
        <f>SUMIFS(AQ$2:AQ$373,C$2:C$373,C74)</f>
        <v>0</v>
      </c>
      <c r="CB74" s="162">
        <f>SUMIFS(AT$2:AT$373,C$2:C$373,C74)</f>
        <v>0</v>
      </c>
      <c r="CC74" s="162">
        <f>SUMIFS(AW$2:AW$373,C$2:C$373,C74)</f>
        <v>0</v>
      </c>
      <c r="CD74" s="162">
        <f>SUMIFS(AZ$2:AZ$373,C$2:C$373,C74)</f>
        <v>1</v>
      </c>
      <c r="CE74" s="162">
        <f>SUMIFS(BC$2:BC$373,C$2:C$373,C74)</f>
        <v>5</v>
      </c>
      <c r="CF74" s="162">
        <f>SUMIFS(BF$2:BF$373,C$2:C$373,C74)</f>
        <v>2</v>
      </c>
      <c r="CG74" s="162">
        <f>SUMIFS(BI$2:BI$373,C$2:C$373,C74)</f>
        <v>1</v>
      </c>
      <c r="CH74" s="162">
        <f>SUMIFS(BL$2:BL$373,C$2:C$373,C74)</f>
        <v>1</v>
      </c>
      <c r="CI74" s="163">
        <f>SUMIFS(BO$2:BO$373,C$2:C$373,C74)</f>
        <v>1</v>
      </c>
      <c r="CJ74" s="94" t="str">
        <f t="shared" ref="CJ74" si="1153">_xlfn.XLOOKUP(LARGE(BP74:BY74,1),BP74:BY74,BP$374:BY$374)</f>
        <v>Küchendienst</v>
      </c>
      <c r="CK74" s="92" t="str">
        <f t="shared" ref="CK74" si="1154">_xlfn.XLOOKUP(LARGE(BP74:BY74,2),BP74:BY74,BP$374:BY$374)</f>
        <v>Wäsche</v>
      </c>
      <c r="CL74" s="92" t="str">
        <f t="shared" ref="CL74" si="1155">_xlfn.XLOOKUP(LARGE(BP74:BY74,3),BP74:BY74,BP$374:BY$374)</f>
        <v>Körperhygiene</v>
      </c>
      <c r="CM74" s="92" t="str">
        <f t="shared" ref="CM74" si="1156">_xlfn.XLOOKUP(LARGE(BP74:BY74,4),BP74:BY74,BP$374:BY$374)</f>
        <v>Körperhygiene</v>
      </c>
      <c r="CN74" s="92" t="str">
        <f t="shared" ref="CN74" si="1157">_xlfn.XLOOKUP(LARGE(BP74:BY74,5),BP74:BY74,BP$374:BY$374)</f>
        <v>Körperhygiene</v>
      </c>
      <c r="CO74" s="93" t="str">
        <f t="shared" ref="CO74" si="1158">_xlfn.XLOOKUP(LARGE(BP74:BY74,6),BP74:BY74,BP$374:BY$374)</f>
        <v>Körperhygiene</v>
      </c>
      <c r="CP74" s="91" t="str">
        <f t="shared" ref="CP74" si="1159">_xlfn.XLOOKUP(LARGE(BZ74:CI74,1),BZ74:CI74,BZ$374:CI$374)</f>
        <v>Küchendienst</v>
      </c>
      <c r="CQ74" s="92" t="str">
        <f t="shared" ref="CQ74" si="1160">_xlfn.XLOOKUP(LARGE(BZ74:CI74,2),BZ74:CI74,BZ$374:CI$374)</f>
        <v>Wäsche</v>
      </c>
      <c r="CR74" s="92" t="str">
        <f t="shared" ref="CR74" si="1161">_xlfn.XLOOKUP(LARGE(BZ74:CI74,3),BZ74:CI74,BZ$374:CI$374)</f>
        <v>Körperhygiene</v>
      </c>
      <c r="CS74" s="92" t="str">
        <f t="shared" ref="CS74" si="1162">_xlfn.XLOOKUP(LARGE(BZ74:CI74,4),BZ74:CI74,BZ$374:CI$374)</f>
        <v>Körperhygiene</v>
      </c>
      <c r="CT74" s="92" t="str">
        <f t="shared" ref="CT74" si="1163">_xlfn.XLOOKUP(LARGE(BZ74:CI74,5),BZ74:CI74,BZ$374:CI$374)</f>
        <v>Körperhygiene</v>
      </c>
      <c r="CU74" s="93" t="str">
        <f t="shared" ref="CU74" si="1164">_xlfn.XLOOKUP(LARGE(BZ74:CI74,6),BZ74:CI74,BZ$374:CI$374)</f>
        <v>Körperhygiene</v>
      </c>
      <c r="CV74" s="90"/>
      <c r="CW74" s="90"/>
      <c r="CX74" s="90"/>
      <c r="CY74" s="90"/>
      <c r="CZ74" s="90"/>
      <c r="DA74" s="90"/>
    </row>
    <row r="75" spans="1:105" ht="12.95" customHeight="1" thickTop="1" thickBot="1">
      <c r="A75" s="122"/>
      <c r="B75" s="125"/>
      <c r="C75" s="116"/>
      <c r="D75" s="137"/>
      <c r="E75" s="27"/>
      <c r="F75" s="28"/>
      <c r="G75" s="29"/>
      <c r="H75" s="145"/>
      <c r="I75" s="125"/>
      <c r="J75" s="137"/>
      <c r="K75" s="27"/>
      <c r="L75" s="28"/>
      <c r="M75" s="29"/>
      <c r="N75" s="140"/>
      <c r="O75" s="109"/>
      <c r="P75" s="92"/>
      <c r="Q75" s="131"/>
      <c r="R75" s="103"/>
      <c r="S75" s="92"/>
      <c r="T75" s="158"/>
      <c r="U75" s="103"/>
      <c r="V75" s="99"/>
      <c r="W75" s="216"/>
      <c r="X75" s="92"/>
      <c r="Y75" s="81"/>
      <c r="Z75" s="83"/>
      <c r="AA75" s="95"/>
      <c r="AB75" s="107"/>
      <c r="AC75" s="160"/>
      <c r="AE75" s="92"/>
      <c r="AG75" s="92"/>
      <c r="AH75" s="92"/>
      <c r="AI75" s="156"/>
      <c r="AJ75" s="156"/>
      <c r="AK75" s="156"/>
      <c r="AL75" s="92"/>
      <c r="AM75" s="156"/>
      <c r="AN75" s="156"/>
      <c r="AO75" s="165"/>
      <c r="AP75" s="93"/>
      <c r="AQ75" s="165"/>
      <c r="AR75" s="93"/>
      <c r="AS75" s="165"/>
      <c r="AT75" s="93"/>
      <c r="AU75" s="165"/>
      <c r="AV75" s="93"/>
      <c r="AW75" s="165"/>
      <c r="AX75" s="93"/>
      <c r="AY75" s="165"/>
      <c r="AZ75" s="93"/>
      <c r="BA75" s="165"/>
      <c r="BB75" s="93"/>
      <c r="BC75" s="165"/>
      <c r="BD75" s="93"/>
      <c r="BE75" s="165"/>
      <c r="BF75" s="93"/>
      <c r="BG75" s="165"/>
      <c r="BH75" s="93"/>
      <c r="BI75" s="165"/>
      <c r="BJ75" s="93"/>
      <c r="BK75" s="165"/>
      <c r="BL75" s="93"/>
      <c r="BM75" s="156"/>
      <c r="BN75" s="156"/>
      <c r="BO75" s="171"/>
      <c r="BP75" s="174"/>
      <c r="BQ75" s="162"/>
      <c r="BR75" s="162"/>
      <c r="BS75" s="162"/>
      <c r="BT75" s="162"/>
      <c r="BU75" s="162"/>
      <c r="BV75" s="162"/>
      <c r="BW75" s="162"/>
      <c r="BX75" s="162"/>
      <c r="BY75" s="163"/>
      <c r="BZ75" s="174"/>
      <c r="CA75" s="162"/>
      <c r="CB75" s="162"/>
      <c r="CC75" s="162"/>
      <c r="CD75" s="162"/>
      <c r="CE75" s="162"/>
      <c r="CF75" s="162"/>
      <c r="CG75" s="162"/>
      <c r="CH75" s="162"/>
      <c r="CI75" s="163"/>
      <c r="CJ75" s="94"/>
      <c r="CK75" s="92"/>
      <c r="CL75" s="92"/>
      <c r="CM75" s="92"/>
      <c r="CN75" s="92"/>
      <c r="CO75" s="93"/>
      <c r="CP75" s="91"/>
      <c r="CQ75" s="92"/>
      <c r="CR75" s="92"/>
      <c r="CS75" s="92"/>
      <c r="CT75" s="92"/>
      <c r="CU75" s="93"/>
      <c r="CV75" s="90"/>
      <c r="CW75" s="90"/>
      <c r="CX75" s="90"/>
      <c r="CY75" s="90"/>
      <c r="CZ75" s="90"/>
      <c r="DA75" s="90"/>
    </row>
    <row r="76" spans="1:105" ht="12.95" customHeight="1" thickTop="1" thickBot="1">
      <c r="A76" s="122"/>
      <c r="B76" s="125"/>
      <c r="C76" s="117" t="s">
        <v>129</v>
      </c>
      <c r="D76" s="134"/>
      <c r="E76" s="24"/>
      <c r="F76" s="25"/>
      <c r="G76" s="26"/>
      <c r="H76" s="145"/>
      <c r="I76" s="125"/>
      <c r="J76" s="134"/>
      <c r="K76" s="24"/>
      <c r="L76" s="25"/>
      <c r="M76" s="26"/>
      <c r="N76" s="140"/>
      <c r="O76" s="109">
        <f t="shared" si="200"/>
        <v>0</v>
      </c>
      <c r="P76" s="92">
        <f t="shared" si="201"/>
        <v>20</v>
      </c>
      <c r="Q76" s="131"/>
      <c r="R76" s="103">
        <f>SUMIFS(O$2:O$373,C$2:C$373,C76,AB$2:AB$373,AB76)</f>
        <v>11</v>
      </c>
      <c r="S76" s="92">
        <f t="shared" ref="S76" si="1165">AE$74*20-AJ76</f>
        <v>138</v>
      </c>
      <c r="T76" s="158"/>
      <c r="U76" s="103">
        <f t="shared" ref="U76" si="1166">AC$4</f>
        <v>11</v>
      </c>
      <c r="V76" s="99">
        <f t="shared" si="203"/>
        <v>598</v>
      </c>
      <c r="W76" s="216"/>
      <c r="X76" s="92"/>
      <c r="Y76" s="81"/>
      <c r="Z76" s="83"/>
      <c r="AA76" s="95">
        <f>A$74</f>
        <v>46180</v>
      </c>
      <c r="AB76" s="107">
        <f t="shared" ref="AB76:AB138" si="1167">WEEKNUM(AA76,21)</f>
        <v>23</v>
      </c>
      <c r="AC76" s="160"/>
      <c r="AE76" s="92"/>
      <c r="AG76" s="92">
        <f t="shared" ref="AG76" si="1168">IF(D76="HF",1,0)</f>
        <v>0</v>
      </c>
      <c r="AH76" s="92">
        <f t="shared" ref="AH76" si="1169">IF(J76="HF",1,0)</f>
        <v>0</v>
      </c>
      <c r="AI76" s="169">
        <f t="shared" ref="AI76" si="1170">AG76+AH76</f>
        <v>0</v>
      </c>
      <c r="AJ76" s="169">
        <f t="shared" ref="AJ76" si="1171">SUMIFS(AI$2:AI$373,C$2:C$373,C76,AB$2:AB$373,AB76)</f>
        <v>2</v>
      </c>
      <c r="AK76" s="169">
        <f t="shared" ref="AK76" si="1172">SUMIFS(AI$2:AI$373,C$2:C$373,C76)</f>
        <v>2</v>
      </c>
      <c r="AL76" s="92">
        <f t="shared" ref="AL76" si="1173">COUNTIF(E76:G77,"Körperhygiene")</f>
        <v>0</v>
      </c>
      <c r="AM76" s="169">
        <f t="shared" ref="AM76" si="1174">COUNTIF(K76:M77,"Körperhygiene")</f>
        <v>0</v>
      </c>
      <c r="AN76" s="169">
        <f t="shared" ref="AN76" si="1175">AL76+AM76</f>
        <v>0</v>
      </c>
      <c r="AO76" s="164">
        <f>COUNTIF(E76:G77,"Zimmersauberkeit")</f>
        <v>0</v>
      </c>
      <c r="AP76" s="93">
        <f>COUNTIF(K76:M77,"Zimmersauberkeit")</f>
        <v>0</v>
      </c>
      <c r="AQ76" s="164">
        <f t="shared" ref="AQ76" si="1176">AO76+AP76</f>
        <v>0</v>
      </c>
      <c r="AR76" s="93">
        <f>COUNTIF(E76:G77,"Zimmerputz")</f>
        <v>0</v>
      </c>
      <c r="AS76" s="164">
        <f>COUNTIF(K76:M77,"Zimmerputz")</f>
        <v>0</v>
      </c>
      <c r="AT76" s="93">
        <f t="shared" ref="AT76" si="1177">AR76+AS76</f>
        <v>0</v>
      </c>
      <c r="AU76" s="164">
        <f>COUNTIF(E76:G77,"Medienverhalten")</f>
        <v>0</v>
      </c>
      <c r="AV76" s="93">
        <f>COUNTIF(K76:M77,"Medienverhalten")</f>
        <v>0</v>
      </c>
      <c r="AW76" s="164">
        <f t="shared" ref="AW76" si="1178">AU76+AV76</f>
        <v>0</v>
      </c>
      <c r="AX76" s="93">
        <f>COUNTIF(E76:G77,"Pünktlichkeit")</f>
        <v>0</v>
      </c>
      <c r="AY76" s="164">
        <f>COUNTIF(K76:M77,"Pünktlichkeit")</f>
        <v>0</v>
      </c>
      <c r="AZ76" s="93">
        <f t="shared" ref="AZ76" si="1179">AX76+AY76</f>
        <v>0</v>
      </c>
      <c r="BA76" s="164">
        <f>COUNTIF(E76:G77,"Küchendienst")</f>
        <v>0</v>
      </c>
      <c r="BB76" s="93">
        <f>COUNTIF(K76:M77,"Küchendienst")</f>
        <v>0</v>
      </c>
      <c r="BC76" s="164">
        <f t="shared" ref="BC76" si="1180">BA76+BB76</f>
        <v>0</v>
      </c>
      <c r="BD76" s="93">
        <f>COUNTIF(E76:G77,"Wäsche")</f>
        <v>0</v>
      </c>
      <c r="BE76" s="164">
        <f>COUNTIF(K76:M77,"Wäsche")</f>
        <v>0</v>
      </c>
      <c r="BF76" s="93">
        <f t="shared" ref="BF76" si="1181">BD76+BE76</f>
        <v>0</v>
      </c>
      <c r="BG76" s="164">
        <f>COUNTIF(E76:G77,"Sozialverhalten")</f>
        <v>0</v>
      </c>
      <c r="BH76" s="93">
        <f>COUNTIF(K76:M77,"Sozialverhalten")</f>
        <v>0</v>
      </c>
      <c r="BI76" s="164">
        <f t="shared" ref="BI76" si="1182">BG76+BH76</f>
        <v>0</v>
      </c>
      <c r="BJ76" s="93">
        <f>COUNTIF(E76:G77,"Essverhalten")</f>
        <v>0</v>
      </c>
      <c r="BK76" s="164">
        <f>COUNTIF(K76:M77,"Essverhalten")</f>
        <v>0</v>
      </c>
      <c r="BL76" s="93">
        <f t="shared" ref="BL76" si="1183">BJ76+BK76</f>
        <v>0</v>
      </c>
      <c r="BM76" s="169">
        <f>COUNTIF(E76:G77,"Nachtruhe")</f>
        <v>0</v>
      </c>
      <c r="BN76" s="169">
        <f>COUNTIF(K76:M77,"Nachtruhe")</f>
        <v>0</v>
      </c>
      <c r="BO76" s="170">
        <f t="shared" ref="BO76" si="1184">BM76+BN76</f>
        <v>0</v>
      </c>
      <c r="BP76" s="174">
        <f>SUMIFS(AN$2:AN$373,C$2:C$373,C76,AB$2:AB$373,AB76)</f>
        <v>0</v>
      </c>
      <c r="BQ76" s="162">
        <f>SUMIFS(AQ$2:AQ$373,C$2:C$373,C76,AB$2:AB$373,AB76)</f>
        <v>0</v>
      </c>
      <c r="BR76" s="162">
        <f>SUMIFS(AT$2:AT$373,C$2:C$373,C76,AB$2:AB$373,AB76)</f>
        <v>0</v>
      </c>
      <c r="BS76" s="162">
        <f>SUMIFS(AW$2:AW$373,C$2:C$373,C76,AB$2:AB$373,AB76)</f>
        <v>1</v>
      </c>
      <c r="BT76" s="162">
        <f>SUMIFS(AZ$2:AZ$373,C$2:C$373,C76,AB$2:AB$373,AB76)</f>
        <v>2</v>
      </c>
      <c r="BU76" s="162">
        <f>SUMIFS(BC$2:BC$373,C$2:C$373,C76,AB$2:AB$373,AB76)</f>
        <v>0</v>
      </c>
      <c r="BV76" s="162">
        <f>SUMIFS(BF$2:BF$373,C$2:C$373,C76,AB$2:AB$373,AB76)</f>
        <v>1</v>
      </c>
      <c r="BW76" s="162">
        <f>SUMIFS(BI$2:BI$373,C$2:C$373,C76,AB$2:AB$373,AB76)</f>
        <v>0</v>
      </c>
      <c r="BX76" s="162">
        <f>SUMIFS(BL$2:BL$373,C$2:C$373,C76,AB$2:AB$373,AB76)</f>
        <v>0</v>
      </c>
      <c r="BY76" s="163">
        <f>SUMIFS(BO$2:BO$373,C$2:C$373,C76,AB$2:AB$373,AB76)</f>
        <v>0</v>
      </c>
      <c r="BZ76" s="174">
        <f>SUMIFS(AN$2:AN$373,C$2:C$373,C76)</f>
        <v>0</v>
      </c>
      <c r="CA76" s="162">
        <f>SUMIFS(AQ$2:AQ$373,C$2:C$373,C76)</f>
        <v>0</v>
      </c>
      <c r="CB76" s="162">
        <f>SUMIFS(AT$2:AT$373,C$2:C$373,C76)</f>
        <v>0</v>
      </c>
      <c r="CC76" s="162">
        <f>SUMIFS(AW$2:AW$373,C$2:C$373,C76)</f>
        <v>1</v>
      </c>
      <c r="CD76" s="162">
        <f>SUMIFS(AZ$2:AZ$373,C$2:C$373,C76)</f>
        <v>2</v>
      </c>
      <c r="CE76" s="162">
        <f>SUMIFS(BC$2:BC$373,C$2:C$373,C76)</f>
        <v>0</v>
      </c>
      <c r="CF76" s="162">
        <f>SUMIFS(BF$2:BF$373,C$2:C$373,C76)</f>
        <v>1</v>
      </c>
      <c r="CG76" s="162">
        <f>SUMIFS(BI$2:BI$373,C$2:C$373,C76)</f>
        <v>0</v>
      </c>
      <c r="CH76" s="162">
        <f>SUMIFS(BL$2:BL$373,C$2:C$373,C76)</f>
        <v>0</v>
      </c>
      <c r="CI76" s="163">
        <f>SUMIFS(BO$2:BO$373,C$2:C$373,C76)</f>
        <v>0</v>
      </c>
      <c r="CJ76" s="94" t="str">
        <f t="shared" ref="CJ76" si="1185">_xlfn.XLOOKUP(LARGE(BP76:BY76,1),BP76:BY76,BP$374:BY$374)</f>
        <v>Pünktlichkeit</v>
      </c>
      <c r="CK76" s="92" t="str">
        <f t="shared" ref="CK76" si="1186">_xlfn.XLOOKUP(LARGE(BP76:BY76,2),BP76:BY76,BP$374:BY$374)</f>
        <v>Medienverhalten</v>
      </c>
      <c r="CL76" s="92" t="str">
        <f t="shared" ref="CL76" si="1187">_xlfn.XLOOKUP(LARGE(BP76:BY76,3),BP76:BY76,BP$374:BY$374)</f>
        <v>Medienverhalten</v>
      </c>
      <c r="CM76" s="92" t="str">
        <f t="shared" ref="CM76" si="1188">_xlfn.XLOOKUP(LARGE(BP76:BY76,4),BP76:BY76,BP$374:BY$374)</f>
        <v>Körperhygiene</v>
      </c>
      <c r="CN76" s="92" t="str">
        <f t="shared" ref="CN76" si="1189">_xlfn.XLOOKUP(LARGE(BP76:BY76,5),BP76:BY76,BP$374:BY$374)</f>
        <v>Körperhygiene</v>
      </c>
      <c r="CO76" s="93" t="str">
        <f t="shared" ref="CO76" si="1190">_xlfn.XLOOKUP(LARGE(BP76:BY76,6),BP76:BY76,BP$374:BY$374)</f>
        <v>Körperhygiene</v>
      </c>
      <c r="CP76" s="91" t="str">
        <f t="shared" ref="CP76" si="1191">_xlfn.XLOOKUP(LARGE(BZ76:CI76,1),BZ76:CI76,BZ$374:CI$374)</f>
        <v>Pünktlichkeit</v>
      </c>
      <c r="CQ76" s="92" t="str">
        <f t="shared" ref="CQ76" si="1192">_xlfn.XLOOKUP(LARGE(BZ76:CI76,2),BZ76:CI76,BZ$374:CI$374)</f>
        <v>Medienverhalten</v>
      </c>
      <c r="CR76" s="92" t="str">
        <f t="shared" ref="CR76" si="1193">_xlfn.XLOOKUP(LARGE(BZ76:CI76,3),BZ76:CI76,BZ$374:CI$374)</f>
        <v>Medienverhalten</v>
      </c>
      <c r="CS76" s="92" t="str">
        <f t="shared" ref="CS76" si="1194">_xlfn.XLOOKUP(LARGE(BZ76:CI76,4),BZ76:CI76,BZ$374:CI$374)</f>
        <v>Körperhygiene</v>
      </c>
      <c r="CT76" s="92" t="str">
        <f t="shared" ref="CT76" si="1195">_xlfn.XLOOKUP(LARGE(BZ76:CI76,5),BZ76:CI76,BZ$374:CI$374)</f>
        <v>Körperhygiene</v>
      </c>
      <c r="CU76" s="93" t="str">
        <f t="shared" ref="CU76" si="1196">_xlfn.XLOOKUP(LARGE(BZ76:CI76,6),BZ76:CI76,BZ$374:CI$374)</f>
        <v>Körperhygiene</v>
      </c>
      <c r="CV76" s="90"/>
      <c r="CW76" s="90"/>
      <c r="CX76" s="90"/>
      <c r="CY76" s="90"/>
      <c r="CZ76" s="90"/>
      <c r="DA76" s="90"/>
    </row>
    <row r="77" spans="1:105" ht="12.95" customHeight="1" thickTop="1" thickBot="1">
      <c r="A77" s="122"/>
      <c r="B77" s="125"/>
      <c r="C77" s="116"/>
      <c r="D77" s="137"/>
      <c r="E77" s="21"/>
      <c r="F77" s="22"/>
      <c r="G77" s="23"/>
      <c r="H77" s="145"/>
      <c r="I77" s="125"/>
      <c r="J77" s="137"/>
      <c r="K77" s="21"/>
      <c r="L77" s="22"/>
      <c r="M77" s="23"/>
      <c r="N77" s="140"/>
      <c r="O77" s="109"/>
      <c r="P77" s="92"/>
      <c r="Q77" s="131"/>
      <c r="R77" s="103"/>
      <c r="S77" s="92"/>
      <c r="T77" s="158"/>
      <c r="U77" s="103"/>
      <c r="V77" s="99"/>
      <c r="W77" s="216"/>
      <c r="X77" s="92"/>
      <c r="Y77" s="81"/>
      <c r="Z77" s="83"/>
      <c r="AA77" s="95"/>
      <c r="AB77" s="107"/>
      <c r="AC77" s="160"/>
      <c r="AE77" s="92"/>
      <c r="AG77" s="92"/>
      <c r="AH77" s="92"/>
      <c r="AI77" s="156"/>
      <c r="AJ77" s="156"/>
      <c r="AK77" s="156"/>
      <c r="AL77" s="92"/>
      <c r="AM77" s="156"/>
      <c r="AN77" s="156"/>
      <c r="AO77" s="165"/>
      <c r="AP77" s="93"/>
      <c r="AQ77" s="165"/>
      <c r="AR77" s="93"/>
      <c r="AS77" s="165"/>
      <c r="AT77" s="93"/>
      <c r="AU77" s="165"/>
      <c r="AV77" s="93"/>
      <c r="AW77" s="165"/>
      <c r="AX77" s="93"/>
      <c r="AY77" s="165"/>
      <c r="AZ77" s="93"/>
      <c r="BA77" s="165"/>
      <c r="BB77" s="93"/>
      <c r="BC77" s="165"/>
      <c r="BD77" s="93"/>
      <c r="BE77" s="165"/>
      <c r="BF77" s="93"/>
      <c r="BG77" s="165"/>
      <c r="BH77" s="93"/>
      <c r="BI77" s="165"/>
      <c r="BJ77" s="93"/>
      <c r="BK77" s="165"/>
      <c r="BL77" s="93"/>
      <c r="BM77" s="156"/>
      <c r="BN77" s="156"/>
      <c r="BO77" s="171"/>
      <c r="BP77" s="174"/>
      <c r="BQ77" s="162"/>
      <c r="BR77" s="162"/>
      <c r="BS77" s="162"/>
      <c r="BT77" s="162"/>
      <c r="BU77" s="162"/>
      <c r="BV77" s="162"/>
      <c r="BW77" s="162"/>
      <c r="BX77" s="162"/>
      <c r="BY77" s="163"/>
      <c r="BZ77" s="174"/>
      <c r="CA77" s="162"/>
      <c r="CB77" s="162"/>
      <c r="CC77" s="162"/>
      <c r="CD77" s="162"/>
      <c r="CE77" s="162"/>
      <c r="CF77" s="162"/>
      <c r="CG77" s="162"/>
      <c r="CH77" s="162"/>
      <c r="CI77" s="163"/>
      <c r="CJ77" s="94"/>
      <c r="CK77" s="92"/>
      <c r="CL77" s="92"/>
      <c r="CM77" s="92"/>
      <c r="CN77" s="92"/>
      <c r="CO77" s="93"/>
      <c r="CP77" s="91"/>
      <c r="CQ77" s="92"/>
      <c r="CR77" s="92"/>
      <c r="CS77" s="92"/>
      <c r="CT77" s="92"/>
      <c r="CU77" s="93"/>
      <c r="CV77" s="90"/>
      <c r="CW77" s="90"/>
      <c r="CX77" s="90"/>
      <c r="CY77" s="90"/>
      <c r="CZ77" s="90"/>
      <c r="DA77" s="90"/>
    </row>
    <row r="78" spans="1:105" ht="12.95" customHeight="1" thickTop="1" thickBot="1">
      <c r="A78" s="122"/>
      <c r="B78" s="125"/>
      <c r="C78" s="117" t="s">
        <v>130</v>
      </c>
      <c r="D78" s="134"/>
      <c r="E78" s="24"/>
      <c r="F78" s="25"/>
      <c r="G78" s="26"/>
      <c r="H78" s="145"/>
      <c r="I78" s="125"/>
      <c r="J78" s="134"/>
      <c r="K78" s="24"/>
      <c r="L78" s="25"/>
      <c r="M78" s="26"/>
      <c r="N78" s="140"/>
      <c r="O78" s="109">
        <f t="shared" si="233"/>
        <v>0</v>
      </c>
      <c r="P78" s="92">
        <f t="shared" si="234"/>
        <v>20</v>
      </c>
      <c r="Q78" s="131"/>
      <c r="R78" s="103">
        <f>SUMIFS(O$2:O$373,C$2:C$373,C78,AB$2:AB$373,AB78)</f>
        <v>10</v>
      </c>
      <c r="S78" s="92">
        <f t="shared" ref="S78" si="1197">AE$74*20-AJ78</f>
        <v>139</v>
      </c>
      <c r="T78" s="158"/>
      <c r="U78" s="103">
        <f t="shared" ref="U78" si="1198">AC$6</f>
        <v>10</v>
      </c>
      <c r="V78" s="99">
        <f t="shared" si="236"/>
        <v>599</v>
      </c>
      <c r="W78" s="216"/>
      <c r="X78" s="92"/>
      <c r="Y78" s="81"/>
      <c r="Z78" s="83"/>
      <c r="AA78" s="95">
        <f>A$74</f>
        <v>46180</v>
      </c>
      <c r="AB78" s="107">
        <f t="shared" si="1167"/>
        <v>23</v>
      </c>
      <c r="AC78" s="160"/>
      <c r="AE78" s="92"/>
      <c r="AG78" s="92">
        <f t="shared" ref="AG78" si="1199">IF(D78="HF",1,0)</f>
        <v>0</v>
      </c>
      <c r="AH78" s="92">
        <f t="shared" ref="AH78" si="1200">IF(J78="HF",1,0)</f>
        <v>0</v>
      </c>
      <c r="AI78" s="169">
        <f t="shared" ref="AI78" si="1201">AG78+AH78</f>
        <v>0</v>
      </c>
      <c r="AJ78" s="169">
        <f t="shared" ref="AJ78" si="1202">SUMIFS(AI$2:AI$373,C$2:C$373,C78,AB$2:AB$373,AB78)</f>
        <v>1</v>
      </c>
      <c r="AK78" s="169">
        <f t="shared" ref="AK78" si="1203">SUMIFS(AI$2:AI$373,C$2:C$373,C78)</f>
        <v>1</v>
      </c>
      <c r="AL78" s="92">
        <f t="shared" ref="AL78" si="1204">COUNTIF(E78:G79,"Körperhygiene")</f>
        <v>0</v>
      </c>
      <c r="AM78" s="169">
        <f t="shared" ref="AM78" si="1205">COUNTIF(K78:M79,"Körperhygiene")</f>
        <v>0</v>
      </c>
      <c r="AN78" s="169">
        <f t="shared" ref="AN78" si="1206">AL78+AM78</f>
        <v>0</v>
      </c>
      <c r="AO78" s="164">
        <f>COUNTIF(E78:G79,"Zimmersauberkeit")</f>
        <v>0</v>
      </c>
      <c r="AP78" s="93">
        <f>COUNTIF(K78:M79,"Zimmersauberkeit")</f>
        <v>0</v>
      </c>
      <c r="AQ78" s="164">
        <f t="shared" ref="AQ78" si="1207">AO78+AP78</f>
        <v>0</v>
      </c>
      <c r="AR78" s="93">
        <f>COUNTIF(E78:G79,"Zimmerputz")</f>
        <v>0</v>
      </c>
      <c r="AS78" s="164">
        <f>COUNTIF(K78:M79,"Zimmerputz")</f>
        <v>0</v>
      </c>
      <c r="AT78" s="93">
        <f t="shared" ref="AT78" si="1208">AR78+AS78</f>
        <v>0</v>
      </c>
      <c r="AU78" s="164">
        <f>COUNTIF(E78:G79,"Medienverhalten")</f>
        <v>0</v>
      </c>
      <c r="AV78" s="93">
        <f>COUNTIF(K78:M79,"Medienverhalten")</f>
        <v>0</v>
      </c>
      <c r="AW78" s="164">
        <f t="shared" ref="AW78" si="1209">AU78+AV78</f>
        <v>0</v>
      </c>
      <c r="AX78" s="93">
        <f>COUNTIF(E78:G79,"Pünktlichkeit")</f>
        <v>0</v>
      </c>
      <c r="AY78" s="164">
        <f>COUNTIF(K78:M79,"Pünktlichkeit")</f>
        <v>0</v>
      </c>
      <c r="AZ78" s="93">
        <f t="shared" ref="AZ78" si="1210">AX78+AY78</f>
        <v>0</v>
      </c>
      <c r="BA78" s="164">
        <f>COUNTIF(E78:G79,"Küchendienst")</f>
        <v>0</v>
      </c>
      <c r="BB78" s="93">
        <f>COUNTIF(K78:M79,"Küchendienst")</f>
        <v>0</v>
      </c>
      <c r="BC78" s="164">
        <f t="shared" ref="BC78" si="1211">BA78+BB78</f>
        <v>0</v>
      </c>
      <c r="BD78" s="93">
        <f>COUNTIF(E78:G79,"Wäsche")</f>
        <v>0</v>
      </c>
      <c r="BE78" s="164">
        <f>COUNTIF(K78:M79,"Wäsche")</f>
        <v>0</v>
      </c>
      <c r="BF78" s="93">
        <f t="shared" ref="BF78" si="1212">BD78+BE78</f>
        <v>0</v>
      </c>
      <c r="BG78" s="164">
        <f>COUNTIF(E78:G79,"Sozialverhalten")</f>
        <v>0</v>
      </c>
      <c r="BH78" s="93">
        <f>COUNTIF(K78:M79,"Sozialverhalten")</f>
        <v>0</v>
      </c>
      <c r="BI78" s="164">
        <f t="shared" ref="BI78" si="1213">BG78+BH78</f>
        <v>0</v>
      </c>
      <c r="BJ78" s="93">
        <f>COUNTIF(E78:G79,"Essverhalten")</f>
        <v>0</v>
      </c>
      <c r="BK78" s="164">
        <f>COUNTIF(K78:M79,"Essverhalten")</f>
        <v>0</v>
      </c>
      <c r="BL78" s="93">
        <f t="shared" ref="BL78" si="1214">BJ78+BK78</f>
        <v>0</v>
      </c>
      <c r="BM78" s="169">
        <f>COUNTIF(E78:G79,"Nachtruhe")</f>
        <v>0</v>
      </c>
      <c r="BN78" s="169">
        <f>COUNTIF(K78:M79,"Nachtruhe")</f>
        <v>0</v>
      </c>
      <c r="BO78" s="170">
        <f t="shared" ref="BO78" si="1215">BM78+BN78</f>
        <v>0</v>
      </c>
      <c r="BP78" s="174">
        <f>SUMIFS(AN$2:AN$373,C$2:C$373,C78,AB$2:AB$373,AB78)</f>
        <v>0</v>
      </c>
      <c r="BQ78" s="162">
        <f>SUMIFS(AQ$2:AQ$373,C$2:C$373,C78,AB$2:AB$373,AB78)</f>
        <v>0</v>
      </c>
      <c r="BR78" s="162">
        <f>SUMIFS(AT$2:AT$373,C$2:C$373,C78,AB$2:AB$373,AB78)</f>
        <v>0</v>
      </c>
      <c r="BS78" s="162">
        <f>SUMIFS(AW$2:AW$373,C$2:C$373,C78,AB$2:AB$373,AB78)</f>
        <v>0</v>
      </c>
      <c r="BT78" s="162">
        <f>SUMIFS(AZ$2:AZ$373,C$2:C$373,C78,AB$2:AB$373,AB78)</f>
        <v>0</v>
      </c>
      <c r="BU78" s="162">
        <f>SUMIFS(BC$2:BC$373,C$2:C$373,C78,AB$2:AB$373,AB78)</f>
        <v>0</v>
      </c>
      <c r="BV78" s="162">
        <f>SUMIFS(BF$2:BF$373,C$2:C$373,C78,AB$2:AB$373,AB78)</f>
        <v>0</v>
      </c>
      <c r="BW78" s="162">
        <f>SUMIFS(BI$2:BI$373,C$2:C$373,C78,AB$2:AB$373,AB78)</f>
        <v>0</v>
      </c>
      <c r="BX78" s="162">
        <f>SUMIFS(BL$2:BL$373,C$2:C$373,C78,AB$2:AB$373,AB78)</f>
        <v>0</v>
      </c>
      <c r="BY78" s="163">
        <f>SUMIFS(BO$2:BO$373,C$2:C$373,C78,AB$2:AB$373,AB78)</f>
        <v>0</v>
      </c>
      <c r="BZ78" s="174">
        <f>SUMIFS(AN$2:AN$373,C$2:C$373,C78)</f>
        <v>0</v>
      </c>
      <c r="CA78" s="162">
        <f>SUMIFS(AQ$2:AQ$373,C$2:C$373,C78)</f>
        <v>0</v>
      </c>
      <c r="CB78" s="162">
        <f>SUMIFS(AT$2:AT$373,C$2:C$373,C78)</f>
        <v>0</v>
      </c>
      <c r="CC78" s="162">
        <f>SUMIFS(AW$2:AW$373,C$2:C$373,C78)</f>
        <v>0</v>
      </c>
      <c r="CD78" s="162">
        <f>SUMIFS(AZ$2:AZ$373,C$2:C$373,C78)</f>
        <v>0</v>
      </c>
      <c r="CE78" s="162">
        <f>SUMIFS(BC$2:BC$373,C$2:C$373,C78)</f>
        <v>0</v>
      </c>
      <c r="CF78" s="162">
        <f>SUMIFS(BF$2:BF$373,C$2:C$373,C78)</f>
        <v>0</v>
      </c>
      <c r="CG78" s="162">
        <f>SUMIFS(BI$2:BI$373,C$2:C$373,C78)</f>
        <v>0</v>
      </c>
      <c r="CH78" s="162">
        <f>SUMIFS(BL$2:BL$373,C$2:C$373,C78)</f>
        <v>0</v>
      </c>
      <c r="CI78" s="163">
        <f>SUMIFS(BO$2:BO$373,C$2:C$373,C78)</f>
        <v>0</v>
      </c>
      <c r="CJ78" s="94" t="str">
        <f t="shared" ref="CJ78" si="1216">_xlfn.XLOOKUP(LARGE(BP78:BY78,1),BP78:BY78,BP$374:BY$374)</f>
        <v>Körperhygiene</v>
      </c>
      <c r="CK78" s="92" t="str">
        <f t="shared" ref="CK78" si="1217">_xlfn.XLOOKUP(LARGE(BP78:BY78,2),BP78:BY78,BP$374:BY$374)</f>
        <v>Körperhygiene</v>
      </c>
      <c r="CL78" s="92" t="str">
        <f t="shared" ref="CL78" si="1218">_xlfn.XLOOKUP(LARGE(BP78:BY78,3),BP78:BY78,BP$374:BY$374)</f>
        <v>Körperhygiene</v>
      </c>
      <c r="CM78" s="92" t="str">
        <f t="shared" ref="CM78" si="1219">_xlfn.XLOOKUP(LARGE(BP78:BY78,4),BP78:BY78,BP$374:BY$374)</f>
        <v>Körperhygiene</v>
      </c>
      <c r="CN78" s="92" t="str">
        <f t="shared" ref="CN78" si="1220">_xlfn.XLOOKUP(LARGE(BP78:BY78,5),BP78:BY78,BP$374:BY$374)</f>
        <v>Körperhygiene</v>
      </c>
      <c r="CO78" s="93" t="str">
        <f t="shared" ref="CO78" si="1221">_xlfn.XLOOKUP(LARGE(BP78:BY78,6),BP78:BY78,BP$374:BY$374)</f>
        <v>Körperhygiene</v>
      </c>
      <c r="CP78" s="91" t="str">
        <f t="shared" ref="CP78" si="1222">_xlfn.XLOOKUP(LARGE(BZ78:CI78,1),BZ78:CI78,BZ$374:CI$374)</f>
        <v>Körperhygiene</v>
      </c>
      <c r="CQ78" s="92" t="str">
        <f t="shared" ref="CQ78" si="1223">_xlfn.XLOOKUP(LARGE(BZ78:CI78,2),BZ78:CI78,BZ$374:CI$374)</f>
        <v>Körperhygiene</v>
      </c>
      <c r="CR78" s="92" t="str">
        <f t="shared" ref="CR78" si="1224">_xlfn.XLOOKUP(LARGE(BZ78:CI78,3),BZ78:CI78,BZ$374:CI$374)</f>
        <v>Körperhygiene</v>
      </c>
      <c r="CS78" s="92" t="str">
        <f t="shared" ref="CS78" si="1225">_xlfn.XLOOKUP(LARGE(BZ78:CI78,4),BZ78:CI78,BZ$374:CI$374)</f>
        <v>Körperhygiene</v>
      </c>
      <c r="CT78" s="92" t="str">
        <f t="shared" ref="CT78" si="1226">_xlfn.XLOOKUP(LARGE(BZ78:CI78,5),BZ78:CI78,BZ$374:CI$374)</f>
        <v>Körperhygiene</v>
      </c>
      <c r="CU78" s="93" t="str">
        <f t="shared" ref="CU78" si="1227">_xlfn.XLOOKUP(LARGE(BZ78:CI78,6),BZ78:CI78,BZ$374:CI$374)</f>
        <v>Körperhygiene</v>
      </c>
      <c r="CV78" s="90"/>
      <c r="CW78" s="90"/>
      <c r="CX78" s="90"/>
      <c r="CY78" s="90"/>
      <c r="CZ78" s="90"/>
      <c r="DA78" s="90"/>
    </row>
    <row r="79" spans="1:105" ht="12.95" customHeight="1" thickTop="1" thickBot="1">
      <c r="A79" s="122"/>
      <c r="B79" s="125"/>
      <c r="C79" s="116"/>
      <c r="D79" s="137"/>
      <c r="E79" s="21"/>
      <c r="F79" s="22"/>
      <c r="G79" s="23"/>
      <c r="H79" s="145"/>
      <c r="I79" s="125"/>
      <c r="J79" s="137"/>
      <c r="K79" s="21"/>
      <c r="L79" s="22"/>
      <c r="M79" s="23"/>
      <c r="N79" s="140"/>
      <c r="O79" s="109"/>
      <c r="P79" s="92"/>
      <c r="Q79" s="131"/>
      <c r="R79" s="103"/>
      <c r="S79" s="92"/>
      <c r="T79" s="158"/>
      <c r="U79" s="103"/>
      <c r="V79" s="99"/>
      <c r="W79" s="216"/>
      <c r="X79" s="92"/>
      <c r="Y79" s="81"/>
      <c r="Z79" s="83"/>
      <c r="AA79" s="95"/>
      <c r="AB79" s="107"/>
      <c r="AC79" s="160"/>
      <c r="AE79" s="92"/>
      <c r="AG79" s="92"/>
      <c r="AH79" s="92"/>
      <c r="AI79" s="156"/>
      <c r="AJ79" s="156"/>
      <c r="AK79" s="156"/>
      <c r="AL79" s="92"/>
      <c r="AM79" s="156"/>
      <c r="AN79" s="156"/>
      <c r="AO79" s="165"/>
      <c r="AP79" s="93"/>
      <c r="AQ79" s="165"/>
      <c r="AR79" s="93"/>
      <c r="AS79" s="165"/>
      <c r="AT79" s="93"/>
      <c r="AU79" s="165"/>
      <c r="AV79" s="93"/>
      <c r="AW79" s="165"/>
      <c r="AX79" s="93"/>
      <c r="AY79" s="165"/>
      <c r="AZ79" s="93"/>
      <c r="BA79" s="165"/>
      <c r="BB79" s="93"/>
      <c r="BC79" s="165"/>
      <c r="BD79" s="93"/>
      <c r="BE79" s="165"/>
      <c r="BF79" s="93"/>
      <c r="BG79" s="165"/>
      <c r="BH79" s="93"/>
      <c r="BI79" s="165"/>
      <c r="BJ79" s="93"/>
      <c r="BK79" s="165"/>
      <c r="BL79" s="93"/>
      <c r="BM79" s="156"/>
      <c r="BN79" s="156"/>
      <c r="BO79" s="171"/>
      <c r="BP79" s="174"/>
      <c r="BQ79" s="162"/>
      <c r="BR79" s="162"/>
      <c r="BS79" s="162"/>
      <c r="BT79" s="162"/>
      <c r="BU79" s="162"/>
      <c r="BV79" s="162"/>
      <c r="BW79" s="162"/>
      <c r="BX79" s="162"/>
      <c r="BY79" s="163"/>
      <c r="BZ79" s="174"/>
      <c r="CA79" s="162"/>
      <c r="CB79" s="162"/>
      <c r="CC79" s="162"/>
      <c r="CD79" s="162"/>
      <c r="CE79" s="162"/>
      <c r="CF79" s="162"/>
      <c r="CG79" s="162"/>
      <c r="CH79" s="162"/>
      <c r="CI79" s="163"/>
      <c r="CJ79" s="94"/>
      <c r="CK79" s="92"/>
      <c r="CL79" s="92"/>
      <c r="CM79" s="92"/>
      <c r="CN79" s="92"/>
      <c r="CO79" s="93"/>
      <c r="CP79" s="91"/>
      <c r="CQ79" s="92"/>
      <c r="CR79" s="92"/>
      <c r="CS79" s="92"/>
      <c r="CT79" s="92"/>
      <c r="CU79" s="93"/>
      <c r="CV79" s="90"/>
      <c r="CW79" s="90"/>
      <c r="CX79" s="90"/>
      <c r="CY79" s="90"/>
      <c r="CZ79" s="90"/>
      <c r="DA79" s="90"/>
    </row>
    <row r="80" spans="1:105" ht="12.95" customHeight="1" thickTop="1" thickBot="1">
      <c r="A80" s="122"/>
      <c r="B80" s="125"/>
      <c r="C80" s="117" t="s">
        <v>131</v>
      </c>
      <c r="D80" s="134"/>
      <c r="E80" s="24"/>
      <c r="F80" s="25"/>
      <c r="G80" s="26"/>
      <c r="H80" s="145"/>
      <c r="I80" s="125"/>
      <c r="J80" s="134"/>
      <c r="K80" s="24"/>
      <c r="L80" s="25"/>
      <c r="M80" s="26"/>
      <c r="N80" s="140"/>
      <c r="O80" s="109">
        <f t="shared" si="266"/>
        <v>0</v>
      </c>
      <c r="P80" s="92">
        <f t="shared" si="267"/>
        <v>20</v>
      </c>
      <c r="Q80" s="131"/>
      <c r="R80" s="103">
        <f>SUMIFS(O$2:O$373,C$2:C$373,C80,AB$2:AB$373,AB80)</f>
        <v>0</v>
      </c>
      <c r="S80" s="92">
        <f t="shared" ref="S80" si="1228">AE$74*20-AJ80</f>
        <v>140</v>
      </c>
      <c r="T80" s="158"/>
      <c r="U80" s="103">
        <f t="shared" ref="U80" si="1229">AC$8</f>
        <v>0</v>
      </c>
      <c r="V80" s="99">
        <f t="shared" si="269"/>
        <v>600</v>
      </c>
      <c r="W80" s="216"/>
      <c r="X80" s="92"/>
      <c r="Y80" s="81"/>
      <c r="Z80" s="83"/>
      <c r="AA80" s="95">
        <f>A$74</f>
        <v>46180</v>
      </c>
      <c r="AB80" s="107">
        <f t="shared" si="1167"/>
        <v>23</v>
      </c>
      <c r="AC80" s="160"/>
      <c r="AE80" s="92"/>
      <c r="AG80" s="92">
        <f t="shared" ref="AG80" si="1230">IF(D80="HF",1,0)</f>
        <v>0</v>
      </c>
      <c r="AH80" s="92">
        <f t="shared" ref="AH80" si="1231">IF(J80="HF",1,0)</f>
        <v>0</v>
      </c>
      <c r="AI80" s="169">
        <f t="shared" ref="AI80" si="1232">AG80+AH80</f>
        <v>0</v>
      </c>
      <c r="AJ80" s="169">
        <f t="shared" ref="AJ80" si="1233">SUMIFS(AI$2:AI$373,C$2:C$373,C80,AB$2:AB$373,AB80)</f>
        <v>0</v>
      </c>
      <c r="AK80" s="169">
        <f t="shared" ref="AK80" si="1234">SUMIFS(AI$2:AI$373,C$2:C$373,C80)</f>
        <v>0</v>
      </c>
      <c r="AL80" s="92">
        <f t="shared" ref="AL80" si="1235">COUNTIF(E80:G81,"Körperhygiene")</f>
        <v>0</v>
      </c>
      <c r="AM80" s="169">
        <f t="shared" ref="AM80" si="1236">COUNTIF(K80:M81,"Körperhygiene")</f>
        <v>0</v>
      </c>
      <c r="AN80" s="169">
        <f t="shared" ref="AN80" si="1237">AL80+AM80</f>
        <v>0</v>
      </c>
      <c r="AO80" s="164">
        <f>COUNTIF(E80:G81,"Zimmersauberkeit")</f>
        <v>0</v>
      </c>
      <c r="AP80" s="93">
        <f>COUNTIF(K80:M81,"Zimmersauberkeit")</f>
        <v>0</v>
      </c>
      <c r="AQ80" s="164">
        <f t="shared" ref="AQ80" si="1238">AO80+AP80</f>
        <v>0</v>
      </c>
      <c r="AR80" s="93">
        <f>COUNTIF(E80:G81,"Zimmerputz")</f>
        <v>0</v>
      </c>
      <c r="AS80" s="164">
        <f>COUNTIF(K80:M81,"Zimmerputz")</f>
        <v>0</v>
      </c>
      <c r="AT80" s="93">
        <f t="shared" ref="AT80" si="1239">AR80+AS80</f>
        <v>0</v>
      </c>
      <c r="AU80" s="164">
        <f>COUNTIF(E80:G81,"Medienverhalten")</f>
        <v>0</v>
      </c>
      <c r="AV80" s="93">
        <f>COUNTIF(K80:M81,"Medienverhalten")</f>
        <v>0</v>
      </c>
      <c r="AW80" s="164">
        <f t="shared" ref="AW80" si="1240">AU80+AV80</f>
        <v>0</v>
      </c>
      <c r="AX80" s="93">
        <f>COUNTIF(E80:G81,"Pünktlichkeit")</f>
        <v>0</v>
      </c>
      <c r="AY80" s="164">
        <f>COUNTIF(K80:M81,"Pünktlichkeit")</f>
        <v>0</v>
      </c>
      <c r="AZ80" s="93">
        <f t="shared" ref="AZ80" si="1241">AX80+AY80</f>
        <v>0</v>
      </c>
      <c r="BA80" s="164">
        <f>COUNTIF(E80:G81,"Küchendienst")</f>
        <v>0</v>
      </c>
      <c r="BB80" s="93">
        <f>COUNTIF(K80:M81,"Küchendienst")</f>
        <v>0</v>
      </c>
      <c r="BC80" s="164">
        <f t="shared" ref="BC80" si="1242">BA80+BB80</f>
        <v>0</v>
      </c>
      <c r="BD80" s="93">
        <f>COUNTIF(E80:G81,"Wäsche")</f>
        <v>0</v>
      </c>
      <c r="BE80" s="164">
        <f>COUNTIF(K80:M81,"Wäsche")</f>
        <v>0</v>
      </c>
      <c r="BF80" s="93">
        <f t="shared" ref="BF80" si="1243">BD80+BE80</f>
        <v>0</v>
      </c>
      <c r="BG80" s="164">
        <f>COUNTIF(E80:G81,"Sozialverhalten")</f>
        <v>0</v>
      </c>
      <c r="BH80" s="93">
        <f>COUNTIF(K80:M81,"Sozialverhalten")</f>
        <v>0</v>
      </c>
      <c r="BI80" s="164">
        <f t="shared" ref="BI80" si="1244">BG80+BH80</f>
        <v>0</v>
      </c>
      <c r="BJ80" s="93">
        <f>COUNTIF(E80:G81,"Essverhalten")</f>
        <v>0</v>
      </c>
      <c r="BK80" s="164">
        <f>COUNTIF(K80:M81,"Essverhalten")</f>
        <v>0</v>
      </c>
      <c r="BL80" s="93">
        <f t="shared" ref="BL80" si="1245">BJ80+BK80</f>
        <v>0</v>
      </c>
      <c r="BM80" s="169">
        <f>COUNTIF(E80:G81,"Nachtruhe")</f>
        <v>0</v>
      </c>
      <c r="BN80" s="169">
        <f>COUNTIF(K80:M81,"Nachtruhe")</f>
        <v>0</v>
      </c>
      <c r="BO80" s="170">
        <f t="shared" ref="BO80" si="1246">BM80+BN80</f>
        <v>0</v>
      </c>
      <c r="BP80" s="174">
        <f>SUMIFS(AN$2:AN$373,C$2:C$373,C80,AB$2:AB$373,AB80)</f>
        <v>0</v>
      </c>
      <c r="BQ80" s="162">
        <f>SUMIFS(AQ$2:AQ$373,C$2:C$373,C80,AB$2:AB$373,AB80)</f>
        <v>0</v>
      </c>
      <c r="BR80" s="162">
        <f>SUMIFS(AT$2:AT$373,C$2:C$373,C80,AB$2:AB$373,AB80)</f>
        <v>0</v>
      </c>
      <c r="BS80" s="162">
        <f>SUMIFS(AW$2:AW$373,C$2:C$373,C80,AB$2:AB$373,AB80)</f>
        <v>0</v>
      </c>
      <c r="BT80" s="162">
        <f>SUMIFS(AZ$2:AZ$373,C$2:C$373,C80,AB$2:AB$373,AB80)</f>
        <v>0</v>
      </c>
      <c r="BU80" s="162">
        <f>SUMIFS(BC$2:BC$373,C$2:C$373,C80,AB$2:AB$373,AB80)</f>
        <v>0</v>
      </c>
      <c r="BV80" s="162">
        <f>SUMIFS(BF$2:BF$373,C$2:C$373,C80,AB$2:AB$373,AB80)</f>
        <v>0</v>
      </c>
      <c r="BW80" s="162">
        <f>SUMIFS(BI$2:BI$373,C$2:C$373,C80,AB$2:AB$373,AB80)</f>
        <v>0</v>
      </c>
      <c r="BX80" s="162">
        <f>SUMIFS(BL$2:BL$373,C$2:C$373,C80,AB$2:AB$373,AB80)</f>
        <v>0</v>
      </c>
      <c r="BY80" s="163">
        <f>SUMIFS(BO$2:BO$373,C$2:C$373,C80,AB$2:AB$373,AB80)</f>
        <v>0</v>
      </c>
      <c r="BZ80" s="174">
        <f>SUMIFS(AN$2:AN$373,C$2:C$373,C80)</f>
        <v>0</v>
      </c>
      <c r="CA80" s="162">
        <f>SUMIFS(AQ$2:AQ$373,C$2:C$373,C80)</f>
        <v>0</v>
      </c>
      <c r="CB80" s="162">
        <f>SUMIFS(AT$2:AT$373,C$2:C$373,C80)</f>
        <v>0</v>
      </c>
      <c r="CC80" s="162">
        <f>SUMIFS(AW$2:AW$373,C$2:C$373,C80)</f>
        <v>0</v>
      </c>
      <c r="CD80" s="162">
        <f>SUMIFS(AZ$2:AZ$373,C$2:C$373,C80)</f>
        <v>0</v>
      </c>
      <c r="CE80" s="162">
        <f>SUMIFS(BC$2:BC$373,C$2:C$373,C80)</f>
        <v>0</v>
      </c>
      <c r="CF80" s="162">
        <f>SUMIFS(BF$2:BF$373,C$2:C$373,C80)</f>
        <v>0</v>
      </c>
      <c r="CG80" s="162">
        <f>SUMIFS(BI$2:BI$373,C$2:C$373,C80)</f>
        <v>0</v>
      </c>
      <c r="CH80" s="162">
        <f>SUMIFS(BL$2:BL$373,C$2:C$373,C80)</f>
        <v>0</v>
      </c>
      <c r="CI80" s="163">
        <f>SUMIFS(BO$2:BO$373,C$2:C$373,C80)</f>
        <v>0</v>
      </c>
      <c r="CJ80" s="94" t="str">
        <f t="shared" ref="CJ80" si="1247">_xlfn.XLOOKUP(LARGE(BP80:BY80,1),BP80:BY80,BP$374:BY$374)</f>
        <v>Körperhygiene</v>
      </c>
      <c r="CK80" s="92" t="str">
        <f t="shared" ref="CK80" si="1248">_xlfn.XLOOKUP(LARGE(BP80:BY80,2),BP80:BY80,BP$374:BY$374)</f>
        <v>Körperhygiene</v>
      </c>
      <c r="CL80" s="92" t="str">
        <f t="shared" ref="CL80" si="1249">_xlfn.XLOOKUP(LARGE(BP80:BY80,3),BP80:BY80,BP$374:BY$374)</f>
        <v>Körperhygiene</v>
      </c>
      <c r="CM80" s="92" t="str">
        <f t="shared" ref="CM80" si="1250">_xlfn.XLOOKUP(LARGE(BP80:BY80,4),BP80:BY80,BP$374:BY$374)</f>
        <v>Körperhygiene</v>
      </c>
      <c r="CN80" s="92" t="str">
        <f t="shared" ref="CN80" si="1251">_xlfn.XLOOKUP(LARGE(BP80:BY80,5),BP80:BY80,BP$374:BY$374)</f>
        <v>Körperhygiene</v>
      </c>
      <c r="CO80" s="93" t="str">
        <f t="shared" ref="CO80" si="1252">_xlfn.XLOOKUP(LARGE(BP80:BY80,6),BP80:BY80,BP$374:BY$374)</f>
        <v>Körperhygiene</v>
      </c>
      <c r="CP80" s="91" t="str">
        <f t="shared" ref="CP80" si="1253">_xlfn.XLOOKUP(LARGE(BZ80:CI80,1),BZ80:CI80,BZ$374:CI$374)</f>
        <v>Körperhygiene</v>
      </c>
      <c r="CQ80" s="92" t="str">
        <f t="shared" ref="CQ80" si="1254">_xlfn.XLOOKUP(LARGE(BZ80:CI80,2),BZ80:CI80,BZ$374:CI$374)</f>
        <v>Körperhygiene</v>
      </c>
      <c r="CR80" s="92" t="str">
        <f t="shared" ref="CR80" si="1255">_xlfn.XLOOKUP(LARGE(BZ80:CI80,3),BZ80:CI80,BZ$374:CI$374)</f>
        <v>Körperhygiene</v>
      </c>
      <c r="CS80" s="92" t="str">
        <f t="shared" ref="CS80" si="1256">_xlfn.XLOOKUP(LARGE(BZ80:CI80,4),BZ80:CI80,BZ$374:CI$374)</f>
        <v>Körperhygiene</v>
      </c>
      <c r="CT80" s="92" t="str">
        <f t="shared" ref="CT80" si="1257">_xlfn.XLOOKUP(LARGE(BZ80:CI80,5),BZ80:CI80,BZ$374:CI$374)</f>
        <v>Körperhygiene</v>
      </c>
      <c r="CU80" s="93" t="str">
        <f t="shared" ref="CU80" si="1258">_xlfn.XLOOKUP(LARGE(BZ80:CI80,6),BZ80:CI80,BZ$374:CI$374)</f>
        <v>Körperhygiene</v>
      </c>
      <c r="CV80" s="90"/>
      <c r="CW80" s="90"/>
      <c r="CX80" s="90"/>
      <c r="CY80" s="90"/>
      <c r="CZ80" s="90"/>
      <c r="DA80" s="90"/>
    </row>
    <row r="81" spans="1:105" ht="12.95" customHeight="1" thickTop="1" thickBot="1">
      <c r="A81" s="122"/>
      <c r="B81" s="125"/>
      <c r="C81" s="116"/>
      <c r="D81" s="137"/>
      <c r="E81" s="21"/>
      <c r="F81" s="22"/>
      <c r="G81" s="23"/>
      <c r="H81" s="145"/>
      <c r="I81" s="125"/>
      <c r="J81" s="137"/>
      <c r="K81" s="21"/>
      <c r="L81" s="22"/>
      <c r="M81" s="23"/>
      <c r="N81" s="140"/>
      <c r="O81" s="109"/>
      <c r="P81" s="92"/>
      <c r="Q81" s="131"/>
      <c r="R81" s="103"/>
      <c r="S81" s="92"/>
      <c r="T81" s="158"/>
      <c r="U81" s="103"/>
      <c r="V81" s="99"/>
      <c r="W81" s="216"/>
      <c r="X81" s="92"/>
      <c r="Y81" s="81"/>
      <c r="Z81" s="83"/>
      <c r="AA81" s="95"/>
      <c r="AB81" s="107"/>
      <c r="AC81" s="160"/>
      <c r="AE81" s="92"/>
      <c r="AG81" s="92"/>
      <c r="AH81" s="92"/>
      <c r="AI81" s="156"/>
      <c r="AJ81" s="156"/>
      <c r="AK81" s="156"/>
      <c r="AL81" s="92"/>
      <c r="AM81" s="156"/>
      <c r="AN81" s="156"/>
      <c r="AO81" s="165"/>
      <c r="AP81" s="93"/>
      <c r="AQ81" s="165"/>
      <c r="AR81" s="93"/>
      <c r="AS81" s="165"/>
      <c r="AT81" s="93"/>
      <c r="AU81" s="165"/>
      <c r="AV81" s="93"/>
      <c r="AW81" s="165"/>
      <c r="AX81" s="93"/>
      <c r="AY81" s="165"/>
      <c r="AZ81" s="93"/>
      <c r="BA81" s="165"/>
      <c r="BB81" s="93"/>
      <c r="BC81" s="165"/>
      <c r="BD81" s="93"/>
      <c r="BE81" s="165"/>
      <c r="BF81" s="93"/>
      <c r="BG81" s="165"/>
      <c r="BH81" s="93"/>
      <c r="BI81" s="165"/>
      <c r="BJ81" s="93"/>
      <c r="BK81" s="165"/>
      <c r="BL81" s="93"/>
      <c r="BM81" s="156"/>
      <c r="BN81" s="156"/>
      <c r="BO81" s="171"/>
      <c r="BP81" s="174"/>
      <c r="BQ81" s="162"/>
      <c r="BR81" s="162"/>
      <c r="BS81" s="162"/>
      <c r="BT81" s="162"/>
      <c r="BU81" s="162"/>
      <c r="BV81" s="162"/>
      <c r="BW81" s="162"/>
      <c r="BX81" s="162"/>
      <c r="BY81" s="163"/>
      <c r="BZ81" s="174"/>
      <c r="CA81" s="162"/>
      <c r="CB81" s="162"/>
      <c r="CC81" s="162"/>
      <c r="CD81" s="162"/>
      <c r="CE81" s="162"/>
      <c r="CF81" s="162"/>
      <c r="CG81" s="162"/>
      <c r="CH81" s="162"/>
      <c r="CI81" s="163"/>
      <c r="CJ81" s="94"/>
      <c r="CK81" s="92"/>
      <c r="CL81" s="92"/>
      <c r="CM81" s="92"/>
      <c r="CN81" s="92"/>
      <c r="CO81" s="93"/>
      <c r="CP81" s="91"/>
      <c r="CQ81" s="92"/>
      <c r="CR81" s="92"/>
      <c r="CS81" s="92"/>
      <c r="CT81" s="92"/>
      <c r="CU81" s="93"/>
      <c r="CV81" s="90"/>
      <c r="CW81" s="90"/>
      <c r="CX81" s="90"/>
      <c r="CY81" s="90"/>
      <c r="CZ81" s="90"/>
      <c r="DA81" s="90"/>
    </row>
    <row r="82" spans="1:105" ht="12.95" customHeight="1" thickTop="1" thickBot="1">
      <c r="A82" s="122"/>
      <c r="B82" s="125"/>
      <c r="C82" s="117" t="s">
        <v>132</v>
      </c>
      <c r="D82" s="134"/>
      <c r="E82" s="24"/>
      <c r="F82" s="25"/>
      <c r="G82" s="26"/>
      <c r="H82" s="145"/>
      <c r="I82" s="125"/>
      <c r="J82" s="134"/>
      <c r="K82" s="24"/>
      <c r="L82" s="25"/>
      <c r="M82" s="26"/>
      <c r="N82" s="140"/>
      <c r="O82" s="109">
        <f t="shared" si="299"/>
        <v>0</v>
      </c>
      <c r="P82" s="92">
        <f t="shared" si="300"/>
        <v>20</v>
      </c>
      <c r="Q82" s="131"/>
      <c r="R82" s="103">
        <f>SUMIFS(O$2:O$373,C$2:C$373,C82,AB$2:AB$373,AB82)</f>
        <v>0</v>
      </c>
      <c r="S82" s="92">
        <f t="shared" ref="S82" si="1259">AE$74*20-AJ82</f>
        <v>140</v>
      </c>
      <c r="T82" s="158"/>
      <c r="U82" s="103">
        <f t="shared" ref="U82" si="1260">AC$10</f>
        <v>0</v>
      </c>
      <c r="V82" s="99">
        <f t="shared" si="302"/>
        <v>600</v>
      </c>
      <c r="W82" s="216"/>
      <c r="X82" s="92"/>
      <c r="Y82" s="81"/>
      <c r="Z82" s="83"/>
      <c r="AA82" s="95">
        <f>A$74</f>
        <v>46180</v>
      </c>
      <c r="AB82" s="107">
        <f t="shared" si="1167"/>
        <v>23</v>
      </c>
      <c r="AC82" s="160"/>
      <c r="AE82" s="92"/>
      <c r="AG82" s="92">
        <f t="shared" ref="AG82" si="1261">IF(D82="HF",1,0)</f>
        <v>0</v>
      </c>
      <c r="AH82" s="92">
        <f t="shared" ref="AH82" si="1262">IF(J82="HF",1,0)</f>
        <v>0</v>
      </c>
      <c r="AI82" s="169">
        <f t="shared" ref="AI82" si="1263">AG82+AH82</f>
        <v>0</v>
      </c>
      <c r="AJ82" s="169">
        <f t="shared" ref="AJ82" si="1264">SUMIFS(AI$2:AI$373,C$2:C$373,C82,AB$2:AB$373,AB82)</f>
        <v>0</v>
      </c>
      <c r="AK82" s="169">
        <f t="shared" ref="AK82" si="1265">SUMIFS(AI$2:AI$373,C$2:C$373,C82)</f>
        <v>0</v>
      </c>
      <c r="AL82" s="92">
        <f t="shared" ref="AL82" si="1266">COUNTIF(E82:G83,"Körperhygiene")</f>
        <v>0</v>
      </c>
      <c r="AM82" s="169">
        <f t="shared" ref="AM82" si="1267">COUNTIF(K82:M83,"Körperhygiene")</f>
        <v>0</v>
      </c>
      <c r="AN82" s="169">
        <f t="shared" ref="AN82" si="1268">AL82+AM82</f>
        <v>0</v>
      </c>
      <c r="AO82" s="164">
        <f>COUNTIF(E82:G83,"Zimmersauberkeit")</f>
        <v>0</v>
      </c>
      <c r="AP82" s="93">
        <f>COUNTIF(K82:M83,"Zimmersauberkeit")</f>
        <v>0</v>
      </c>
      <c r="AQ82" s="164">
        <f t="shared" ref="AQ82" si="1269">AO82+AP82</f>
        <v>0</v>
      </c>
      <c r="AR82" s="93">
        <f>COUNTIF(E82:G83,"Zimmerputz")</f>
        <v>0</v>
      </c>
      <c r="AS82" s="164">
        <f>COUNTIF(K82:M83,"Zimmerputz")</f>
        <v>0</v>
      </c>
      <c r="AT82" s="93">
        <f t="shared" ref="AT82" si="1270">AR82+AS82</f>
        <v>0</v>
      </c>
      <c r="AU82" s="164">
        <f>COUNTIF(E82:G83,"Medienverhalten")</f>
        <v>0</v>
      </c>
      <c r="AV82" s="93">
        <f>COUNTIF(K82:M83,"Medienverhalten")</f>
        <v>0</v>
      </c>
      <c r="AW82" s="164">
        <f t="shared" ref="AW82" si="1271">AU82+AV82</f>
        <v>0</v>
      </c>
      <c r="AX82" s="93">
        <f>COUNTIF(E82:G83,"Pünktlichkeit")</f>
        <v>0</v>
      </c>
      <c r="AY82" s="164">
        <f>COUNTIF(K82:M83,"Pünktlichkeit")</f>
        <v>0</v>
      </c>
      <c r="AZ82" s="93">
        <f t="shared" ref="AZ82" si="1272">AX82+AY82</f>
        <v>0</v>
      </c>
      <c r="BA82" s="164">
        <f>COUNTIF(E82:G83,"Küchendienst")</f>
        <v>0</v>
      </c>
      <c r="BB82" s="93">
        <f>COUNTIF(K82:M83,"Küchendienst")</f>
        <v>0</v>
      </c>
      <c r="BC82" s="164">
        <f t="shared" ref="BC82" si="1273">BA82+BB82</f>
        <v>0</v>
      </c>
      <c r="BD82" s="93">
        <f>COUNTIF(E82:G83,"Wäsche")</f>
        <v>0</v>
      </c>
      <c r="BE82" s="164">
        <f>COUNTIF(K82:M83,"Wäsche")</f>
        <v>0</v>
      </c>
      <c r="BF82" s="93">
        <f t="shared" ref="BF82" si="1274">BD82+BE82</f>
        <v>0</v>
      </c>
      <c r="BG82" s="164">
        <f>COUNTIF(E82:G83,"Sozialverhalten")</f>
        <v>0</v>
      </c>
      <c r="BH82" s="93">
        <f>COUNTIF(K82:M83,"Sozialverhalten")</f>
        <v>0</v>
      </c>
      <c r="BI82" s="164">
        <f t="shared" ref="BI82" si="1275">BG82+BH82</f>
        <v>0</v>
      </c>
      <c r="BJ82" s="93">
        <f>COUNTIF(E82:G83,"Essverhalten")</f>
        <v>0</v>
      </c>
      <c r="BK82" s="164">
        <f>COUNTIF(K82:M83,"Essverhalten")</f>
        <v>0</v>
      </c>
      <c r="BL82" s="93">
        <f t="shared" ref="BL82" si="1276">BJ82+BK82</f>
        <v>0</v>
      </c>
      <c r="BM82" s="169">
        <f>COUNTIF(E82:G83,"Nachtruhe")</f>
        <v>0</v>
      </c>
      <c r="BN82" s="169">
        <f>COUNTIF(K82:M83,"Nachtruhe")</f>
        <v>0</v>
      </c>
      <c r="BO82" s="170">
        <f t="shared" ref="BO82" si="1277">BM82+BN82</f>
        <v>0</v>
      </c>
      <c r="BP82" s="174">
        <f>SUMIFS(AN$2:AN$373,C$2:C$373,C82,AB$2:AB$373,AB82)</f>
        <v>0</v>
      </c>
      <c r="BQ82" s="162">
        <f>SUMIFS(AQ$2:AQ$373,C$2:C$373,C82,AB$2:AB$373,AB82)</f>
        <v>0</v>
      </c>
      <c r="BR82" s="162">
        <f>SUMIFS(AT$2:AT$373,C$2:C$373,C82,AB$2:AB$373,AB82)</f>
        <v>0</v>
      </c>
      <c r="BS82" s="162">
        <f>SUMIFS(AW$2:AW$373,C$2:C$373,C82,AB$2:AB$373,AB82)</f>
        <v>0</v>
      </c>
      <c r="BT82" s="162">
        <f>SUMIFS(AZ$2:AZ$373,C$2:C$373,C82,AB$2:AB$373,AB82)</f>
        <v>0</v>
      </c>
      <c r="BU82" s="162">
        <f>SUMIFS(BC$2:BC$373,C$2:C$373,C82,AB$2:AB$373,AB82)</f>
        <v>0</v>
      </c>
      <c r="BV82" s="162">
        <f>SUMIFS(BF$2:BF$373,C$2:C$373,C82,AB$2:AB$373,AB82)</f>
        <v>0</v>
      </c>
      <c r="BW82" s="162">
        <f>SUMIFS(BI$2:BI$373,C$2:C$373,C82,AB$2:AB$373,AB82)</f>
        <v>0</v>
      </c>
      <c r="BX82" s="162">
        <f>SUMIFS(BL$2:BL$373,C$2:C$373,C82,AB$2:AB$373,AB82)</f>
        <v>0</v>
      </c>
      <c r="BY82" s="163">
        <f>SUMIFS(BO$2:BO$373,C$2:C$373,C82,AB$2:AB$373,AB82)</f>
        <v>0</v>
      </c>
      <c r="BZ82" s="174">
        <f>SUMIFS(AN$2:AN$373,C$2:C$373,C82)</f>
        <v>0</v>
      </c>
      <c r="CA82" s="162">
        <f>SUMIFS(AQ$2:AQ$373,C$2:C$373,C82)</f>
        <v>0</v>
      </c>
      <c r="CB82" s="162">
        <f>SUMIFS(AT$2:AT$373,C$2:C$373,C82)</f>
        <v>0</v>
      </c>
      <c r="CC82" s="162">
        <f>SUMIFS(AW$2:AW$373,C$2:C$373,C82)</f>
        <v>0</v>
      </c>
      <c r="CD82" s="162">
        <f>SUMIFS(AZ$2:AZ$373,C$2:C$373,C82)</f>
        <v>0</v>
      </c>
      <c r="CE82" s="162">
        <f>SUMIFS(BC$2:BC$373,C$2:C$373,C82)</f>
        <v>0</v>
      </c>
      <c r="CF82" s="162">
        <f>SUMIFS(BF$2:BF$373,C$2:C$373,C82)</f>
        <v>0</v>
      </c>
      <c r="CG82" s="162">
        <f>SUMIFS(BI$2:BI$373,C$2:C$373,C82)</f>
        <v>0</v>
      </c>
      <c r="CH82" s="162">
        <f>SUMIFS(BL$2:BL$373,C$2:C$373,C82)</f>
        <v>0</v>
      </c>
      <c r="CI82" s="163">
        <f>SUMIFS(BO$2:BO$373,C$2:C$373,C82)</f>
        <v>0</v>
      </c>
      <c r="CJ82" s="94" t="str">
        <f t="shared" ref="CJ82" si="1278">_xlfn.XLOOKUP(LARGE(BP82:BY82,1),BP82:BY82,BP$374:BY$374)</f>
        <v>Körperhygiene</v>
      </c>
      <c r="CK82" s="92" t="str">
        <f t="shared" ref="CK82" si="1279">_xlfn.XLOOKUP(LARGE(BP82:BY82,2),BP82:BY82,BP$374:BY$374)</f>
        <v>Körperhygiene</v>
      </c>
      <c r="CL82" s="92" t="str">
        <f t="shared" ref="CL82" si="1280">_xlfn.XLOOKUP(LARGE(BP82:BY82,3),BP82:BY82,BP$374:BY$374)</f>
        <v>Körperhygiene</v>
      </c>
      <c r="CM82" s="92" t="str">
        <f t="shared" ref="CM82" si="1281">_xlfn.XLOOKUP(LARGE(BP82:BY82,4),BP82:BY82,BP$374:BY$374)</f>
        <v>Körperhygiene</v>
      </c>
      <c r="CN82" s="92" t="str">
        <f t="shared" ref="CN82" si="1282">_xlfn.XLOOKUP(LARGE(BP82:BY82,5),BP82:BY82,BP$374:BY$374)</f>
        <v>Körperhygiene</v>
      </c>
      <c r="CO82" s="93" t="str">
        <f t="shared" ref="CO82" si="1283">_xlfn.XLOOKUP(LARGE(BP82:BY82,6),BP82:BY82,BP$374:BY$374)</f>
        <v>Körperhygiene</v>
      </c>
      <c r="CP82" s="91" t="str">
        <f t="shared" ref="CP82" si="1284">_xlfn.XLOOKUP(LARGE(BZ82:CI82,1),BZ82:CI82,BZ$374:CI$374)</f>
        <v>Körperhygiene</v>
      </c>
      <c r="CQ82" s="92" t="str">
        <f t="shared" ref="CQ82" si="1285">_xlfn.XLOOKUP(LARGE(BZ82:CI82,2),BZ82:CI82,BZ$374:CI$374)</f>
        <v>Körperhygiene</v>
      </c>
      <c r="CR82" s="92" t="str">
        <f t="shared" ref="CR82" si="1286">_xlfn.XLOOKUP(LARGE(BZ82:CI82,3),BZ82:CI82,BZ$374:CI$374)</f>
        <v>Körperhygiene</v>
      </c>
      <c r="CS82" s="92" t="str">
        <f t="shared" ref="CS82" si="1287">_xlfn.XLOOKUP(LARGE(BZ82:CI82,4),BZ82:CI82,BZ$374:CI$374)</f>
        <v>Körperhygiene</v>
      </c>
      <c r="CT82" s="92" t="str">
        <f t="shared" ref="CT82" si="1288">_xlfn.XLOOKUP(LARGE(BZ82:CI82,5),BZ82:CI82,BZ$374:CI$374)</f>
        <v>Körperhygiene</v>
      </c>
      <c r="CU82" s="93" t="str">
        <f t="shared" ref="CU82" si="1289">_xlfn.XLOOKUP(LARGE(BZ82:CI82,6),BZ82:CI82,BZ$374:CI$374)</f>
        <v>Körperhygiene</v>
      </c>
      <c r="CV82" s="90"/>
      <c r="CW82" s="90"/>
      <c r="CX82" s="90"/>
      <c r="CY82" s="90"/>
      <c r="CZ82" s="90"/>
      <c r="DA82" s="90"/>
    </row>
    <row r="83" spans="1:105" ht="12.95" customHeight="1" thickTop="1" thickBot="1">
      <c r="A83" s="122"/>
      <c r="B83" s="125"/>
      <c r="C83" s="116"/>
      <c r="D83" s="137"/>
      <c r="E83" s="21"/>
      <c r="F83" s="22"/>
      <c r="G83" s="23"/>
      <c r="H83" s="145"/>
      <c r="I83" s="125"/>
      <c r="J83" s="137"/>
      <c r="K83" s="21"/>
      <c r="L83" s="22"/>
      <c r="M83" s="23"/>
      <c r="N83" s="140"/>
      <c r="O83" s="109"/>
      <c r="P83" s="92"/>
      <c r="Q83" s="131"/>
      <c r="R83" s="103"/>
      <c r="S83" s="92"/>
      <c r="T83" s="158"/>
      <c r="U83" s="103"/>
      <c r="V83" s="99"/>
      <c r="W83" s="216"/>
      <c r="X83" s="92"/>
      <c r="Y83" s="81"/>
      <c r="Z83" s="83"/>
      <c r="AA83" s="95"/>
      <c r="AB83" s="107"/>
      <c r="AC83" s="160"/>
      <c r="AE83" s="92"/>
      <c r="AG83" s="92"/>
      <c r="AH83" s="92"/>
      <c r="AI83" s="156"/>
      <c r="AJ83" s="156"/>
      <c r="AK83" s="156"/>
      <c r="AL83" s="92"/>
      <c r="AM83" s="156"/>
      <c r="AN83" s="156"/>
      <c r="AO83" s="165"/>
      <c r="AP83" s="93"/>
      <c r="AQ83" s="165"/>
      <c r="AR83" s="93"/>
      <c r="AS83" s="165"/>
      <c r="AT83" s="93"/>
      <c r="AU83" s="165"/>
      <c r="AV83" s="93"/>
      <c r="AW83" s="165"/>
      <c r="AX83" s="93"/>
      <c r="AY83" s="165"/>
      <c r="AZ83" s="93"/>
      <c r="BA83" s="165"/>
      <c r="BB83" s="93"/>
      <c r="BC83" s="165"/>
      <c r="BD83" s="93"/>
      <c r="BE83" s="165"/>
      <c r="BF83" s="93"/>
      <c r="BG83" s="165"/>
      <c r="BH83" s="93"/>
      <c r="BI83" s="165"/>
      <c r="BJ83" s="93"/>
      <c r="BK83" s="165"/>
      <c r="BL83" s="93"/>
      <c r="BM83" s="156"/>
      <c r="BN83" s="156"/>
      <c r="BO83" s="171"/>
      <c r="BP83" s="174"/>
      <c r="BQ83" s="162"/>
      <c r="BR83" s="162"/>
      <c r="BS83" s="162"/>
      <c r="BT83" s="162"/>
      <c r="BU83" s="162"/>
      <c r="BV83" s="162"/>
      <c r="BW83" s="162"/>
      <c r="BX83" s="162"/>
      <c r="BY83" s="163"/>
      <c r="BZ83" s="174"/>
      <c r="CA83" s="162"/>
      <c r="CB83" s="162"/>
      <c r="CC83" s="162"/>
      <c r="CD83" s="162"/>
      <c r="CE83" s="162"/>
      <c r="CF83" s="162"/>
      <c r="CG83" s="162"/>
      <c r="CH83" s="162"/>
      <c r="CI83" s="163"/>
      <c r="CJ83" s="94"/>
      <c r="CK83" s="92"/>
      <c r="CL83" s="92"/>
      <c r="CM83" s="92"/>
      <c r="CN83" s="92"/>
      <c r="CO83" s="93"/>
      <c r="CP83" s="91"/>
      <c r="CQ83" s="92"/>
      <c r="CR83" s="92"/>
      <c r="CS83" s="92"/>
      <c r="CT83" s="92"/>
      <c r="CU83" s="93"/>
      <c r="CV83" s="90"/>
      <c r="CW83" s="90"/>
      <c r="CX83" s="90"/>
      <c r="CY83" s="90"/>
      <c r="CZ83" s="90"/>
      <c r="DA83" s="90"/>
    </row>
    <row r="84" spans="1:105" ht="12.95" customHeight="1" thickTop="1" thickBot="1">
      <c r="A84" s="122"/>
      <c r="B84" s="125"/>
      <c r="C84" s="118"/>
      <c r="D84" s="134"/>
      <c r="E84" s="27"/>
      <c r="F84" s="28"/>
      <c r="G84" s="29"/>
      <c r="H84" s="145"/>
      <c r="I84" s="125"/>
      <c r="J84" s="134"/>
      <c r="K84" s="27"/>
      <c r="L84" s="28"/>
      <c r="M84" s="29"/>
      <c r="N84" s="140"/>
      <c r="O84" s="109">
        <f t="shared" si="332"/>
        <v>0</v>
      </c>
      <c r="P84" s="92">
        <f t="shared" si="333"/>
        <v>20</v>
      </c>
      <c r="Q84" s="131"/>
      <c r="R84" s="103">
        <f>SUMIFS(O$2:O$373,C$2:C$373,C84,AB$2:AB$373,AB84)</f>
        <v>0</v>
      </c>
      <c r="S84" s="92">
        <f t="shared" ref="S84" si="1290">AE$74*20-AJ84</f>
        <v>140</v>
      </c>
      <c r="T84" s="158"/>
      <c r="U84" s="103">
        <f t="shared" ref="U84" si="1291">AC$12</f>
        <v>0</v>
      </c>
      <c r="V84" s="99">
        <f t="shared" si="335"/>
        <v>600</v>
      </c>
      <c r="W84" s="216"/>
      <c r="X84" s="92"/>
      <c r="Y84" s="81"/>
      <c r="Z84" s="83"/>
      <c r="AA84" s="95">
        <f>A$74</f>
        <v>46180</v>
      </c>
      <c r="AB84" s="107">
        <f t="shared" si="1167"/>
        <v>23</v>
      </c>
      <c r="AC84" s="160"/>
      <c r="AE84" s="92"/>
      <c r="AG84" s="92">
        <f t="shared" ref="AG84" si="1292">IF(D84="HF",1,0)</f>
        <v>0</v>
      </c>
      <c r="AH84" s="92">
        <f t="shared" ref="AH84" si="1293">IF(J84="HF",1,0)</f>
        <v>0</v>
      </c>
      <c r="AI84" s="169">
        <f t="shared" ref="AI84" si="1294">AG84+AH84</f>
        <v>0</v>
      </c>
      <c r="AJ84" s="169">
        <f t="shared" ref="AJ84" si="1295">SUMIFS(AI$2:AI$373,C$2:C$373,C84,AB$2:AB$373,AB84)</f>
        <v>0</v>
      </c>
      <c r="AK84" s="169">
        <f t="shared" ref="AK84" si="1296">SUMIFS(AI$2:AI$373,C$2:C$373,C84)</f>
        <v>0</v>
      </c>
      <c r="AL84" s="92">
        <f t="shared" ref="AL84" si="1297">COUNTIF(E84:G85,"Körperhygiene")</f>
        <v>0</v>
      </c>
      <c r="AM84" s="169">
        <f t="shared" ref="AM84" si="1298">COUNTIF(K84:M85,"Körperhygiene")</f>
        <v>0</v>
      </c>
      <c r="AN84" s="169">
        <f t="shared" ref="AN84" si="1299">AL84+AM84</f>
        <v>0</v>
      </c>
      <c r="AO84" s="164">
        <f>COUNTIF(E84:G85,"Zimmersauberkeit")</f>
        <v>0</v>
      </c>
      <c r="AP84" s="93">
        <f>COUNTIF(K84:M85,"Zimmersauberkeit")</f>
        <v>0</v>
      </c>
      <c r="AQ84" s="164">
        <f t="shared" ref="AQ84" si="1300">AO84+AP84</f>
        <v>0</v>
      </c>
      <c r="AR84" s="93">
        <f>COUNTIF(E84:G85,"Zimmerputz")</f>
        <v>0</v>
      </c>
      <c r="AS84" s="164">
        <f>COUNTIF(K84:M85,"Zimmerputz")</f>
        <v>0</v>
      </c>
      <c r="AT84" s="93">
        <f t="shared" ref="AT84" si="1301">AR84+AS84</f>
        <v>0</v>
      </c>
      <c r="AU84" s="164">
        <f>COUNTIF(E84:G85,"Medienverhalten")</f>
        <v>0</v>
      </c>
      <c r="AV84" s="93">
        <f>COUNTIF(K84:M85,"Medienverhalten")</f>
        <v>0</v>
      </c>
      <c r="AW84" s="164">
        <f t="shared" ref="AW84" si="1302">AU84+AV84</f>
        <v>0</v>
      </c>
      <c r="AX84" s="93">
        <f>COUNTIF(E84:G85,"Pünktlichkeit")</f>
        <v>0</v>
      </c>
      <c r="AY84" s="164">
        <f>COUNTIF(K84:M85,"Pünktlichkeit")</f>
        <v>0</v>
      </c>
      <c r="AZ84" s="93">
        <f t="shared" ref="AZ84" si="1303">AX84+AY84</f>
        <v>0</v>
      </c>
      <c r="BA84" s="164">
        <f>COUNTIF(E84:G85,"Küchendienst")</f>
        <v>0</v>
      </c>
      <c r="BB84" s="93">
        <f>COUNTIF(K84:M85,"Küchendienst")</f>
        <v>0</v>
      </c>
      <c r="BC84" s="164">
        <f t="shared" ref="BC84" si="1304">BA84+BB84</f>
        <v>0</v>
      </c>
      <c r="BD84" s="93">
        <f>COUNTIF(E84:G85,"Wäsche")</f>
        <v>0</v>
      </c>
      <c r="BE84" s="164">
        <f>COUNTIF(K84:M85,"Wäsche")</f>
        <v>0</v>
      </c>
      <c r="BF84" s="93">
        <f t="shared" ref="BF84" si="1305">BD84+BE84</f>
        <v>0</v>
      </c>
      <c r="BG84" s="164">
        <f>COUNTIF(E84:G85,"Sozialverhalten")</f>
        <v>0</v>
      </c>
      <c r="BH84" s="93">
        <f>COUNTIF(K84:M85,"Sozialverhalten")</f>
        <v>0</v>
      </c>
      <c r="BI84" s="164">
        <f t="shared" ref="BI84" si="1306">BG84+BH84</f>
        <v>0</v>
      </c>
      <c r="BJ84" s="93">
        <f>COUNTIF(E84:G85,"Essverhalten")</f>
        <v>0</v>
      </c>
      <c r="BK84" s="164">
        <f>COUNTIF(K84:M85,"Essverhalten")</f>
        <v>0</v>
      </c>
      <c r="BL84" s="93">
        <f t="shared" ref="BL84" si="1307">BJ84+BK84</f>
        <v>0</v>
      </c>
      <c r="BM84" s="169">
        <f>COUNTIF(E84:G85,"Nachtruhe")</f>
        <v>0</v>
      </c>
      <c r="BN84" s="169">
        <f>COUNTIF(K84:M85,"Nachtruhe")</f>
        <v>0</v>
      </c>
      <c r="BO84" s="170">
        <f t="shared" ref="BO84" si="1308">BM84+BN84</f>
        <v>0</v>
      </c>
      <c r="BP84" s="174">
        <f>SUMIFS(AN$2:AN$373,C$2:C$373,C84,AB$2:AB$373,AB84)</f>
        <v>0</v>
      </c>
      <c r="BQ84" s="162">
        <f>SUMIFS(AQ$2:AQ$373,C$2:C$373,C84,AB$2:AB$373,AB84)</f>
        <v>0</v>
      </c>
      <c r="BR84" s="162">
        <f>SUMIFS(AT$2:AT$373,C$2:C$373,C84,AB$2:AB$373,AB84)</f>
        <v>0</v>
      </c>
      <c r="BS84" s="162">
        <f>SUMIFS(AW$2:AW$373,C$2:C$373,C84,AB$2:AB$373,AB84)</f>
        <v>0</v>
      </c>
      <c r="BT84" s="162">
        <f>SUMIFS(AZ$2:AZ$373,C$2:C$373,C84,AB$2:AB$373,AB84)</f>
        <v>0</v>
      </c>
      <c r="BU84" s="162">
        <f>SUMIFS(BC$2:BC$373,C$2:C$373,C84,AB$2:AB$373,AB84)</f>
        <v>0</v>
      </c>
      <c r="BV84" s="162">
        <f>SUMIFS(BF$2:BF$373,C$2:C$373,C84,AB$2:AB$373,AB84)</f>
        <v>0</v>
      </c>
      <c r="BW84" s="162">
        <f>SUMIFS(BI$2:BI$373,C$2:C$373,C84,AB$2:AB$373,AB84)</f>
        <v>0</v>
      </c>
      <c r="BX84" s="162">
        <f>SUMIFS(BL$2:BL$373,C$2:C$373,C84,AB$2:AB$373,AB84)</f>
        <v>0</v>
      </c>
      <c r="BY84" s="163">
        <f>SUMIFS(BO$2:BO$373,C$2:C$373,C84,AB$2:AB$373,AB84)</f>
        <v>0</v>
      </c>
      <c r="BZ84" s="174">
        <f>SUMIFS(AN$2:AN$373,C$2:C$373,C84)</f>
        <v>0</v>
      </c>
      <c r="CA84" s="162">
        <f>SUMIFS(AQ$2:AQ$373,C$2:C$373,C84)</f>
        <v>0</v>
      </c>
      <c r="CB84" s="162">
        <f>SUMIFS(AT$2:AT$373,C$2:C$373,C84)</f>
        <v>0</v>
      </c>
      <c r="CC84" s="162">
        <f>SUMIFS(AW$2:AW$373,C$2:C$373,C84)</f>
        <v>0</v>
      </c>
      <c r="CD84" s="162">
        <f>SUMIFS(AZ$2:AZ$373,C$2:C$373,C84)</f>
        <v>0</v>
      </c>
      <c r="CE84" s="162">
        <f>SUMIFS(BC$2:BC$373,C$2:C$373,C84)</f>
        <v>0</v>
      </c>
      <c r="CF84" s="162">
        <f>SUMIFS(BF$2:BF$373,C$2:C$373,C84)</f>
        <v>0</v>
      </c>
      <c r="CG84" s="162">
        <f>SUMIFS(BI$2:BI$373,C$2:C$373,C84)</f>
        <v>0</v>
      </c>
      <c r="CH84" s="162">
        <f>SUMIFS(BL$2:BL$373,C$2:C$373,C84)</f>
        <v>0</v>
      </c>
      <c r="CI84" s="163">
        <f>SUMIFS(BO$2:BO$373,C$2:C$373,C84)</f>
        <v>0</v>
      </c>
      <c r="CJ84" s="94" t="str">
        <f t="shared" ref="CJ84" si="1309">_xlfn.XLOOKUP(LARGE(BP84:BY84,1),BP84:BY84,BP$374:BY$374)</f>
        <v>Körperhygiene</v>
      </c>
      <c r="CK84" s="92" t="str">
        <f t="shared" ref="CK84" si="1310">_xlfn.XLOOKUP(LARGE(BP84:BY84,2),BP84:BY84,BP$374:BY$374)</f>
        <v>Körperhygiene</v>
      </c>
      <c r="CL84" s="92" t="str">
        <f t="shared" ref="CL84" si="1311">_xlfn.XLOOKUP(LARGE(BP84:BY84,3),BP84:BY84,BP$374:BY$374)</f>
        <v>Körperhygiene</v>
      </c>
      <c r="CM84" s="92" t="str">
        <f t="shared" ref="CM84" si="1312">_xlfn.XLOOKUP(LARGE(BP84:BY84,4),BP84:BY84,BP$374:BY$374)</f>
        <v>Körperhygiene</v>
      </c>
      <c r="CN84" s="92" t="str">
        <f t="shared" ref="CN84" si="1313">_xlfn.XLOOKUP(LARGE(BP84:BY84,5),BP84:BY84,BP$374:BY$374)</f>
        <v>Körperhygiene</v>
      </c>
      <c r="CO84" s="93" t="str">
        <f t="shared" ref="CO84" si="1314">_xlfn.XLOOKUP(LARGE(BP84:BY84,6),BP84:BY84,BP$374:BY$374)</f>
        <v>Körperhygiene</v>
      </c>
      <c r="CP84" s="91" t="str">
        <f t="shared" ref="CP84" si="1315">_xlfn.XLOOKUP(LARGE(BZ84:CI84,1),BZ84:CI84,BZ$374:CI$374)</f>
        <v>Körperhygiene</v>
      </c>
      <c r="CQ84" s="92" t="str">
        <f t="shared" ref="CQ84" si="1316">_xlfn.XLOOKUP(LARGE(BZ84:CI84,2),BZ84:CI84,BZ$374:CI$374)</f>
        <v>Körperhygiene</v>
      </c>
      <c r="CR84" s="92" t="str">
        <f t="shared" ref="CR84" si="1317">_xlfn.XLOOKUP(LARGE(BZ84:CI84,3),BZ84:CI84,BZ$374:CI$374)</f>
        <v>Körperhygiene</v>
      </c>
      <c r="CS84" s="92" t="str">
        <f t="shared" ref="CS84" si="1318">_xlfn.XLOOKUP(LARGE(BZ84:CI84,4),BZ84:CI84,BZ$374:CI$374)</f>
        <v>Körperhygiene</v>
      </c>
      <c r="CT84" s="92" t="str">
        <f t="shared" ref="CT84" si="1319">_xlfn.XLOOKUP(LARGE(BZ84:CI84,5),BZ84:CI84,BZ$374:CI$374)</f>
        <v>Körperhygiene</v>
      </c>
      <c r="CU84" s="93" t="str">
        <f t="shared" ref="CU84" si="1320">_xlfn.XLOOKUP(LARGE(BZ84:CI84,6),BZ84:CI84,BZ$374:CI$374)</f>
        <v>Körperhygiene</v>
      </c>
      <c r="CV84" s="90"/>
      <c r="CW84" s="90"/>
      <c r="CX84" s="90"/>
      <c r="CY84" s="90"/>
      <c r="CZ84" s="90"/>
      <c r="DA84" s="90"/>
    </row>
    <row r="85" spans="1:105" ht="12.95" customHeight="1" thickTop="1" thickBot="1">
      <c r="A85" s="142"/>
      <c r="B85" s="143"/>
      <c r="C85" s="133"/>
      <c r="D85" s="135"/>
      <c r="E85" s="30"/>
      <c r="F85" s="31"/>
      <c r="G85" s="32"/>
      <c r="H85" s="146"/>
      <c r="I85" s="143"/>
      <c r="J85" s="135"/>
      <c r="K85" s="30"/>
      <c r="L85" s="31"/>
      <c r="M85" s="32"/>
      <c r="N85" s="141"/>
      <c r="O85" s="111"/>
      <c r="P85" s="97"/>
      <c r="Q85" s="131"/>
      <c r="R85" s="105"/>
      <c r="S85" s="97"/>
      <c r="T85" s="159"/>
      <c r="U85" s="105"/>
      <c r="V85" s="100"/>
      <c r="W85" s="216"/>
      <c r="X85" s="92"/>
      <c r="Y85" s="81"/>
      <c r="Z85" s="83"/>
      <c r="AA85" s="95"/>
      <c r="AB85" s="107"/>
      <c r="AC85" s="160"/>
      <c r="AE85" s="92"/>
      <c r="AG85" s="92"/>
      <c r="AH85" s="92"/>
      <c r="AI85" s="156"/>
      <c r="AJ85" s="156"/>
      <c r="AK85" s="156"/>
      <c r="AL85" s="92"/>
      <c r="AM85" s="156"/>
      <c r="AN85" s="156"/>
      <c r="AO85" s="165"/>
      <c r="AP85" s="93"/>
      <c r="AQ85" s="165"/>
      <c r="AR85" s="93"/>
      <c r="AS85" s="165"/>
      <c r="AT85" s="93"/>
      <c r="AU85" s="165"/>
      <c r="AV85" s="93"/>
      <c r="AW85" s="165"/>
      <c r="AX85" s="93"/>
      <c r="AY85" s="165"/>
      <c r="AZ85" s="93"/>
      <c r="BA85" s="165"/>
      <c r="BB85" s="93"/>
      <c r="BC85" s="165"/>
      <c r="BD85" s="93"/>
      <c r="BE85" s="165"/>
      <c r="BF85" s="93"/>
      <c r="BG85" s="165"/>
      <c r="BH85" s="93"/>
      <c r="BI85" s="165"/>
      <c r="BJ85" s="93"/>
      <c r="BK85" s="165"/>
      <c r="BL85" s="93"/>
      <c r="BM85" s="156"/>
      <c r="BN85" s="156"/>
      <c r="BO85" s="171"/>
      <c r="BP85" s="174"/>
      <c r="BQ85" s="162"/>
      <c r="BR85" s="162"/>
      <c r="BS85" s="162"/>
      <c r="BT85" s="162"/>
      <c r="BU85" s="162"/>
      <c r="BV85" s="162"/>
      <c r="BW85" s="162"/>
      <c r="BX85" s="162"/>
      <c r="BY85" s="163"/>
      <c r="BZ85" s="174"/>
      <c r="CA85" s="162"/>
      <c r="CB85" s="162"/>
      <c r="CC85" s="162"/>
      <c r="CD85" s="162"/>
      <c r="CE85" s="162"/>
      <c r="CF85" s="162"/>
      <c r="CG85" s="162"/>
      <c r="CH85" s="162"/>
      <c r="CI85" s="163"/>
      <c r="CJ85" s="94"/>
      <c r="CK85" s="92"/>
      <c r="CL85" s="92"/>
      <c r="CM85" s="92"/>
      <c r="CN85" s="92"/>
      <c r="CO85" s="93"/>
      <c r="CP85" s="91"/>
      <c r="CQ85" s="92"/>
      <c r="CR85" s="92"/>
      <c r="CS85" s="92"/>
      <c r="CT85" s="92"/>
      <c r="CU85" s="93"/>
      <c r="CV85" s="90"/>
      <c r="CW85" s="90"/>
      <c r="CX85" s="90"/>
      <c r="CY85" s="90"/>
      <c r="CZ85" s="90"/>
      <c r="DA85" s="90"/>
    </row>
    <row r="86" spans="1:105" ht="12.95" customHeight="1" thickTop="1" thickBot="1">
      <c r="A86" s="121">
        <f t="shared" ref="A86" si="1321">A74+1</f>
        <v>46181</v>
      </c>
      <c r="B86" s="124" t="s">
        <v>18</v>
      </c>
      <c r="C86" s="138" t="s">
        <v>128</v>
      </c>
      <c r="D86" s="136"/>
      <c r="E86" s="33"/>
      <c r="F86" s="34"/>
      <c r="G86" s="35"/>
      <c r="H86" s="144"/>
      <c r="I86" s="124" t="s">
        <v>19</v>
      </c>
      <c r="J86" s="136"/>
      <c r="K86" s="33"/>
      <c r="L86" s="34"/>
      <c r="M86" s="35"/>
      <c r="N86" s="139"/>
      <c r="O86" s="108">
        <f t="shared" ref="O86" si="1322">IF(AND(D86="HF",OR(ISNUMBER(J86),J86="")),0+J86,IF(AND(J86="HF",OR(ISNUMBER(D86),D86="")),0+D86,IF(AND(ISNUMBER(D86),ISNUMBER(J86)),D86+J86,IF(AND(D86="HF",J86="HF"),0,D86+J86))))</f>
        <v>0</v>
      </c>
      <c r="P86" s="98">
        <f t="shared" ref="P86" si="1323">AF$2*20-AI86</f>
        <v>20</v>
      </c>
      <c r="Q86" s="131">
        <f>WEEKNUM(A86,21)</f>
        <v>24</v>
      </c>
      <c r="R86" s="106">
        <f>SUMIFS(O$2:O$373,C$2:C$373,C86,AB$2:AB$373,AB86)</f>
        <v>0</v>
      </c>
      <c r="S86" s="98">
        <f>AE$86*20-AJ86</f>
        <v>140</v>
      </c>
      <c r="T86" s="157">
        <f>A86</f>
        <v>46181</v>
      </c>
      <c r="U86" s="106">
        <f t="shared" ref="U86" si="1324">AC$2</f>
        <v>9</v>
      </c>
      <c r="V86" s="101">
        <f t="shared" ref="V86" si="1325">AD$2*20-AK86</f>
        <v>600</v>
      </c>
      <c r="W86" s="216"/>
      <c r="X86" s="92">
        <f t="shared" ref="X86" si="1326">IF(Q86&lt;&gt;"",1,0)</f>
        <v>1</v>
      </c>
      <c r="Y86" s="81"/>
      <c r="Z86" s="83"/>
      <c r="AA86" s="95">
        <f>A$86</f>
        <v>46181</v>
      </c>
      <c r="AB86" s="107">
        <f t="shared" si="1167"/>
        <v>24</v>
      </c>
      <c r="AC86" s="160"/>
      <c r="AE86" s="92">
        <f t="shared" ref="AE86" si="1327">SUMIFS(X$2:X$373,C$2:C$373,C86,AB$2:AB$373,AB86)</f>
        <v>7</v>
      </c>
      <c r="AG86" s="92">
        <f t="shared" ref="AG86" si="1328">IF(D86="HF",1,0)</f>
        <v>0</v>
      </c>
      <c r="AH86" s="92">
        <f t="shared" ref="AH86" si="1329">IF(J86="HF",1,0)</f>
        <v>0</v>
      </c>
      <c r="AI86" s="169">
        <f t="shared" ref="AI86" si="1330">AG86+AH86</f>
        <v>0</v>
      </c>
      <c r="AJ86" s="169">
        <f t="shared" ref="AJ86" si="1331">SUMIFS(AI$2:AI$373,C$2:C$373,C86,AB$2:AB$373,AB86)</f>
        <v>0</v>
      </c>
      <c r="AK86" s="169">
        <f t="shared" ref="AK86" si="1332">SUMIFS(AI$2:AI$373,C$2:C$373,C86)</f>
        <v>0</v>
      </c>
      <c r="AL86" s="92">
        <f t="shared" ref="AL86" si="1333">COUNTIF(E86:G87,"Körperhygiene")</f>
        <v>0</v>
      </c>
      <c r="AM86" s="169">
        <f t="shared" ref="AM86" si="1334">COUNTIF(K86:M87,"Körperhygiene")</f>
        <v>0</v>
      </c>
      <c r="AN86" s="169">
        <f t="shared" ref="AN86" si="1335">AL86+AM86</f>
        <v>0</v>
      </c>
      <c r="AO86" s="164">
        <f>COUNTIF(E86:G87,"Zimmersauberkeit")</f>
        <v>0</v>
      </c>
      <c r="AP86" s="93">
        <f>COUNTIF(K86:M87,"Zimmersauberkeit")</f>
        <v>0</v>
      </c>
      <c r="AQ86" s="164">
        <f t="shared" ref="AQ86" si="1336">AO86+AP86</f>
        <v>0</v>
      </c>
      <c r="AR86" s="93">
        <f>COUNTIF(E86:G87,"Zimmerputz")</f>
        <v>0</v>
      </c>
      <c r="AS86" s="164">
        <f>COUNTIF(K86:M87,"Zimmerputz")</f>
        <v>0</v>
      </c>
      <c r="AT86" s="93">
        <f t="shared" ref="AT86" si="1337">AR86+AS86</f>
        <v>0</v>
      </c>
      <c r="AU86" s="164">
        <f>COUNTIF(E86:G87,"Medienverhalten")</f>
        <v>0</v>
      </c>
      <c r="AV86" s="93">
        <f>COUNTIF(K86:M87,"Medienverhalten")</f>
        <v>0</v>
      </c>
      <c r="AW86" s="164">
        <f t="shared" ref="AW86" si="1338">AU86+AV86</f>
        <v>0</v>
      </c>
      <c r="AX86" s="93">
        <f>COUNTIF(E86:G87,"Pünktlichkeit")</f>
        <v>0</v>
      </c>
      <c r="AY86" s="164">
        <f>COUNTIF(K86:M87,"Pünktlichkeit")</f>
        <v>0</v>
      </c>
      <c r="AZ86" s="93">
        <f t="shared" ref="AZ86" si="1339">AX86+AY86</f>
        <v>0</v>
      </c>
      <c r="BA86" s="164">
        <f>COUNTIF(E86:G87,"Küchendienst")</f>
        <v>0</v>
      </c>
      <c r="BB86" s="93">
        <f>COUNTIF(K86:M87,"Küchendienst")</f>
        <v>0</v>
      </c>
      <c r="BC86" s="164">
        <f t="shared" ref="BC86" si="1340">BA86+BB86</f>
        <v>0</v>
      </c>
      <c r="BD86" s="93">
        <f>COUNTIF(E86:G87,"Wäsche")</f>
        <v>0</v>
      </c>
      <c r="BE86" s="164">
        <f>COUNTIF(K86:M87,"Wäsche")</f>
        <v>0</v>
      </c>
      <c r="BF86" s="93">
        <f t="shared" ref="BF86" si="1341">BD86+BE86</f>
        <v>0</v>
      </c>
      <c r="BG86" s="164">
        <f>COUNTIF(E86:G87,"Sozialverhalten")</f>
        <v>0</v>
      </c>
      <c r="BH86" s="93">
        <f>COUNTIF(K86:M87,"Sozialverhalten")</f>
        <v>0</v>
      </c>
      <c r="BI86" s="164">
        <f t="shared" ref="BI86" si="1342">BG86+BH86</f>
        <v>0</v>
      </c>
      <c r="BJ86" s="93">
        <f>COUNTIF(E86:G87,"Essverhalten")</f>
        <v>0</v>
      </c>
      <c r="BK86" s="164">
        <f>COUNTIF(K86:M87,"Essverhalten")</f>
        <v>0</v>
      </c>
      <c r="BL86" s="93">
        <f t="shared" ref="BL86" si="1343">BJ86+BK86</f>
        <v>0</v>
      </c>
      <c r="BM86" s="169">
        <f>COUNTIF(E86:G87,"Nachtruhe")</f>
        <v>0</v>
      </c>
      <c r="BN86" s="169">
        <f>COUNTIF(K86:M87,"Nachtruhe")</f>
        <v>0</v>
      </c>
      <c r="BO86" s="170">
        <f t="shared" ref="BO86" si="1344">BM86+BN86</f>
        <v>0</v>
      </c>
      <c r="BP86" s="174">
        <f>SUMIFS(AN$2:AN$373,C$2:C$373,C86,AB$2:AB$373,AB86)</f>
        <v>0</v>
      </c>
      <c r="BQ86" s="162">
        <f>SUMIFS(AQ$2:AQ$373,C$2:C$373,C86,AB$2:AB$373,AB86)</f>
        <v>0</v>
      </c>
      <c r="BR86" s="162">
        <f>SUMIFS(AT$2:AT$373,C$2:C$373,C86,AB$2:AB$373,AB86)</f>
        <v>0</v>
      </c>
      <c r="BS86" s="162">
        <f>SUMIFS(AW$2:AW$373,C$2:C$373,C86,AB$2:AB$373,AB86)</f>
        <v>0</v>
      </c>
      <c r="BT86" s="162">
        <f>SUMIFS(AZ$2:AZ$373,C$2:C$373,C86,AB$2:AB$373,AB86)</f>
        <v>0</v>
      </c>
      <c r="BU86" s="162">
        <f>SUMIFS(BC$2:BC$373,C$2:C$373,C86,AB$2:AB$373,AB86)</f>
        <v>0</v>
      </c>
      <c r="BV86" s="162">
        <f>SUMIFS(BF$2:BF$373,C$2:C$373,C86,AB$2:AB$373,AB86)</f>
        <v>0</v>
      </c>
      <c r="BW86" s="162">
        <f>SUMIFS(BI$2:BI$373,C$2:C$373,C86,AB$2:AB$373,AB86)</f>
        <v>0</v>
      </c>
      <c r="BX86" s="162">
        <f>SUMIFS(BL$2:BL$373,C$2:C$373,C86,AB$2:AB$373,AB86)</f>
        <v>0</v>
      </c>
      <c r="BY86" s="163">
        <f>SUMIFS(BO$2:BO$373,C$2:C$373,C86,AB$2:AB$373,AB86)</f>
        <v>0</v>
      </c>
      <c r="BZ86" s="174">
        <f>SUMIFS(AN$2:AN$373,C$2:C$373,C86)</f>
        <v>1</v>
      </c>
      <c r="CA86" s="162">
        <f>SUMIFS(AQ$2:AQ$373,C$2:C$373,C86)</f>
        <v>0</v>
      </c>
      <c r="CB86" s="162">
        <f>SUMIFS(AT$2:AT$373,C$2:C$373,C86)</f>
        <v>0</v>
      </c>
      <c r="CC86" s="162">
        <f>SUMIFS(AW$2:AW$373,C$2:C$373,C86)</f>
        <v>0</v>
      </c>
      <c r="CD86" s="162">
        <f>SUMIFS(AZ$2:AZ$373,C$2:C$373,C86)</f>
        <v>1</v>
      </c>
      <c r="CE86" s="162">
        <f>SUMIFS(BC$2:BC$373,C$2:C$373,C86)</f>
        <v>5</v>
      </c>
      <c r="CF86" s="162">
        <f>SUMIFS(BF$2:BF$373,C$2:C$373,C86)</f>
        <v>2</v>
      </c>
      <c r="CG86" s="162">
        <f>SUMIFS(BI$2:BI$373,C$2:C$373,C86)</f>
        <v>1</v>
      </c>
      <c r="CH86" s="162">
        <f>SUMIFS(BL$2:BL$373,C$2:C$373,C86)</f>
        <v>1</v>
      </c>
      <c r="CI86" s="163">
        <f>SUMIFS(BO$2:BO$373,C$2:C$373,C86)</f>
        <v>1</v>
      </c>
      <c r="CJ86" s="94" t="str">
        <f t="shared" ref="CJ86" si="1345">_xlfn.XLOOKUP(LARGE(BP86:BY86,1),BP86:BY86,BP$374:BY$374)</f>
        <v>Körperhygiene</v>
      </c>
      <c r="CK86" s="92" t="str">
        <f t="shared" ref="CK86" si="1346">_xlfn.XLOOKUP(LARGE(BP86:BY86,2),BP86:BY86,BP$374:BY$374)</f>
        <v>Körperhygiene</v>
      </c>
      <c r="CL86" s="92" t="str">
        <f t="shared" ref="CL86" si="1347">_xlfn.XLOOKUP(LARGE(BP86:BY86,3),BP86:BY86,BP$374:BY$374)</f>
        <v>Körperhygiene</v>
      </c>
      <c r="CM86" s="92" t="str">
        <f t="shared" ref="CM86" si="1348">_xlfn.XLOOKUP(LARGE(BP86:BY86,4),BP86:BY86,BP$374:BY$374)</f>
        <v>Körperhygiene</v>
      </c>
      <c r="CN86" s="92" t="str">
        <f t="shared" ref="CN86" si="1349">_xlfn.XLOOKUP(LARGE(BP86:BY86,5),BP86:BY86,BP$374:BY$374)</f>
        <v>Körperhygiene</v>
      </c>
      <c r="CO86" s="93" t="str">
        <f t="shared" ref="CO86" si="1350">_xlfn.XLOOKUP(LARGE(BP86:BY86,6),BP86:BY86,BP$374:BY$374)</f>
        <v>Körperhygiene</v>
      </c>
      <c r="CP86" s="91" t="str">
        <f t="shared" ref="CP86" si="1351">_xlfn.XLOOKUP(LARGE(BZ86:CI86,1),BZ86:CI86,BZ$374:CI$374)</f>
        <v>Küchendienst</v>
      </c>
      <c r="CQ86" s="92" t="str">
        <f t="shared" ref="CQ86" si="1352">_xlfn.XLOOKUP(LARGE(BZ86:CI86,2),BZ86:CI86,BZ$374:CI$374)</f>
        <v>Wäsche</v>
      </c>
      <c r="CR86" s="92" t="str">
        <f t="shared" ref="CR86" si="1353">_xlfn.XLOOKUP(LARGE(BZ86:CI86,3),BZ86:CI86,BZ$374:CI$374)</f>
        <v>Körperhygiene</v>
      </c>
      <c r="CS86" s="92" t="str">
        <f t="shared" ref="CS86" si="1354">_xlfn.XLOOKUP(LARGE(BZ86:CI86,4),BZ86:CI86,BZ$374:CI$374)</f>
        <v>Körperhygiene</v>
      </c>
      <c r="CT86" s="92" t="str">
        <f t="shared" ref="CT86" si="1355">_xlfn.XLOOKUP(LARGE(BZ86:CI86,5),BZ86:CI86,BZ$374:CI$374)</f>
        <v>Körperhygiene</v>
      </c>
      <c r="CU86" s="93" t="str">
        <f t="shared" ref="CU86" si="1356">_xlfn.XLOOKUP(LARGE(BZ86:CI86,6),BZ86:CI86,BZ$374:CI$374)</f>
        <v>Körperhygiene</v>
      </c>
      <c r="CV86" s="90"/>
      <c r="CW86" s="90"/>
      <c r="CX86" s="90"/>
      <c r="CY86" s="90"/>
      <c r="CZ86" s="90"/>
      <c r="DA86" s="90"/>
    </row>
    <row r="87" spans="1:105" ht="12.95" customHeight="1" thickTop="1" thickBot="1">
      <c r="A87" s="122"/>
      <c r="B87" s="125"/>
      <c r="C87" s="116"/>
      <c r="D87" s="137"/>
      <c r="E87" s="27"/>
      <c r="F87" s="28"/>
      <c r="G87" s="29"/>
      <c r="H87" s="145"/>
      <c r="I87" s="125"/>
      <c r="J87" s="137"/>
      <c r="K87" s="27"/>
      <c r="L87" s="28"/>
      <c r="M87" s="29"/>
      <c r="N87" s="140"/>
      <c r="O87" s="109"/>
      <c r="P87" s="92"/>
      <c r="Q87" s="131"/>
      <c r="R87" s="103"/>
      <c r="S87" s="92"/>
      <c r="T87" s="158"/>
      <c r="U87" s="103"/>
      <c r="V87" s="99"/>
      <c r="W87" s="216"/>
      <c r="X87" s="92"/>
      <c r="Y87" s="81"/>
      <c r="Z87" s="83"/>
      <c r="AA87" s="95"/>
      <c r="AB87" s="107"/>
      <c r="AC87" s="160"/>
      <c r="AE87" s="92"/>
      <c r="AG87" s="92"/>
      <c r="AH87" s="92"/>
      <c r="AI87" s="156"/>
      <c r="AJ87" s="156"/>
      <c r="AK87" s="156"/>
      <c r="AL87" s="92"/>
      <c r="AM87" s="156"/>
      <c r="AN87" s="156"/>
      <c r="AO87" s="165"/>
      <c r="AP87" s="93"/>
      <c r="AQ87" s="165"/>
      <c r="AR87" s="93"/>
      <c r="AS87" s="165"/>
      <c r="AT87" s="93"/>
      <c r="AU87" s="165"/>
      <c r="AV87" s="93"/>
      <c r="AW87" s="165"/>
      <c r="AX87" s="93"/>
      <c r="AY87" s="165"/>
      <c r="AZ87" s="93"/>
      <c r="BA87" s="165"/>
      <c r="BB87" s="93"/>
      <c r="BC87" s="165"/>
      <c r="BD87" s="93"/>
      <c r="BE87" s="165"/>
      <c r="BF87" s="93"/>
      <c r="BG87" s="165"/>
      <c r="BH87" s="93"/>
      <c r="BI87" s="165"/>
      <c r="BJ87" s="93"/>
      <c r="BK87" s="165"/>
      <c r="BL87" s="93"/>
      <c r="BM87" s="156"/>
      <c r="BN87" s="156"/>
      <c r="BO87" s="171"/>
      <c r="BP87" s="174"/>
      <c r="BQ87" s="162"/>
      <c r="BR87" s="162"/>
      <c r="BS87" s="162"/>
      <c r="BT87" s="162"/>
      <c r="BU87" s="162"/>
      <c r="BV87" s="162"/>
      <c r="BW87" s="162"/>
      <c r="BX87" s="162"/>
      <c r="BY87" s="163"/>
      <c r="BZ87" s="174"/>
      <c r="CA87" s="162"/>
      <c r="CB87" s="162"/>
      <c r="CC87" s="162"/>
      <c r="CD87" s="162"/>
      <c r="CE87" s="162"/>
      <c r="CF87" s="162"/>
      <c r="CG87" s="162"/>
      <c r="CH87" s="162"/>
      <c r="CI87" s="163"/>
      <c r="CJ87" s="94"/>
      <c r="CK87" s="92"/>
      <c r="CL87" s="92"/>
      <c r="CM87" s="92"/>
      <c r="CN87" s="92"/>
      <c r="CO87" s="93"/>
      <c r="CP87" s="91"/>
      <c r="CQ87" s="92"/>
      <c r="CR87" s="92"/>
      <c r="CS87" s="92"/>
      <c r="CT87" s="92"/>
      <c r="CU87" s="93"/>
      <c r="CV87" s="90"/>
      <c r="CW87" s="90"/>
      <c r="CX87" s="90"/>
      <c r="CY87" s="90"/>
      <c r="CZ87" s="90"/>
      <c r="DA87" s="90"/>
    </row>
    <row r="88" spans="1:105" ht="12.95" customHeight="1" thickTop="1" thickBot="1">
      <c r="A88" s="122"/>
      <c r="B88" s="125"/>
      <c r="C88" s="117" t="s">
        <v>129</v>
      </c>
      <c r="D88" s="134"/>
      <c r="E88" s="24"/>
      <c r="F88" s="25"/>
      <c r="G88" s="26"/>
      <c r="H88" s="145"/>
      <c r="I88" s="125"/>
      <c r="J88" s="134"/>
      <c r="K88" s="24"/>
      <c r="L88" s="25"/>
      <c r="M88" s="26"/>
      <c r="N88" s="140"/>
      <c r="O88" s="109">
        <f t="shared" ref="O88:O148" si="1357">IF(AND(D88="HF",OR(ISNUMBER(J88),J88="")),0+J88,IF(AND(J88="HF",OR(ISNUMBER(D88),D88="")),0+D88,IF(AND(ISNUMBER(D88),ISNUMBER(J88)),D88+J88,IF(AND(D88="HF",J88="HF"),0,D88+J88))))</f>
        <v>0</v>
      </c>
      <c r="P88" s="92">
        <f t="shared" ref="P88:P148" si="1358">AF$2*20-AI88</f>
        <v>20</v>
      </c>
      <c r="Q88" s="131"/>
      <c r="R88" s="103">
        <f>SUMIFS(O$2:O$373,C$2:C$373,C88,AB$2:AB$373,AB88)</f>
        <v>0</v>
      </c>
      <c r="S88" s="92">
        <f t="shared" ref="S88" si="1359">AE$86*20-AJ88</f>
        <v>140</v>
      </c>
      <c r="T88" s="158"/>
      <c r="U88" s="103">
        <f t="shared" ref="U88" si="1360">AC$4</f>
        <v>11</v>
      </c>
      <c r="V88" s="99">
        <f t="shared" ref="V88:V148" si="1361">AD$2*20-AK88</f>
        <v>598</v>
      </c>
      <c r="W88" s="216"/>
      <c r="X88" s="92"/>
      <c r="Y88" s="81"/>
      <c r="Z88" s="83"/>
      <c r="AA88" s="95">
        <f>A$86</f>
        <v>46181</v>
      </c>
      <c r="AB88" s="107">
        <f t="shared" si="1167"/>
        <v>24</v>
      </c>
      <c r="AC88" s="160"/>
      <c r="AE88" s="92"/>
      <c r="AG88" s="92">
        <f t="shared" ref="AG88" si="1362">IF(D88="HF",1,0)</f>
        <v>0</v>
      </c>
      <c r="AH88" s="92">
        <f t="shared" ref="AH88" si="1363">IF(J88="HF",1,0)</f>
        <v>0</v>
      </c>
      <c r="AI88" s="169">
        <f t="shared" ref="AI88" si="1364">AG88+AH88</f>
        <v>0</v>
      </c>
      <c r="AJ88" s="169">
        <f t="shared" ref="AJ88" si="1365">SUMIFS(AI$2:AI$373,C$2:C$373,C88,AB$2:AB$373,AB88)</f>
        <v>0</v>
      </c>
      <c r="AK88" s="169">
        <f t="shared" ref="AK88" si="1366">SUMIFS(AI$2:AI$373,C$2:C$373,C88)</f>
        <v>2</v>
      </c>
      <c r="AL88" s="92">
        <f t="shared" ref="AL88" si="1367">COUNTIF(E88:G89,"Körperhygiene")</f>
        <v>0</v>
      </c>
      <c r="AM88" s="169">
        <f t="shared" ref="AM88" si="1368">COUNTIF(K88:M89,"Körperhygiene")</f>
        <v>0</v>
      </c>
      <c r="AN88" s="169">
        <f t="shared" ref="AN88" si="1369">AL88+AM88</f>
        <v>0</v>
      </c>
      <c r="AO88" s="164">
        <f>COUNTIF(E88:G89,"Zimmersauberkeit")</f>
        <v>0</v>
      </c>
      <c r="AP88" s="93">
        <f>COUNTIF(K88:M89,"Zimmersauberkeit")</f>
        <v>0</v>
      </c>
      <c r="AQ88" s="164">
        <f t="shared" ref="AQ88" si="1370">AO88+AP88</f>
        <v>0</v>
      </c>
      <c r="AR88" s="93">
        <f>COUNTIF(E88:G89,"Zimmerputz")</f>
        <v>0</v>
      </c>
      <c r="AS88" s="164">
        <f>COUNTIF(K88:M89,"Zimmerputz")</f>
        <v>0</v>
      </c>
      <c r="AT88" s="93">
        <f t="shared" ref="AT88" si="1371">AR88+AS88</f>
        <v>0</v>
      </c>
      <c r="AU88" s="164">
        <f>COUNTIF(E88:G89,"Medienverhalten")</f>
        <v>0</v>
      </c>
      <c r="AV88" s="93">
        <f>COUNTIF(K88:M89,"Medienverhalten")</f>
        <v>0</v>
      </c>
      <c r="AW88" s="164">
        <f t="shared" ref="AW88" si="1372">AU88+AV88</f>
        <v>0</v>
      </c>
      <c r="AX88" s="93">
        <f>COUNTIF(E88:G89,"Pünktlichkeit")</f>
        <v>0</v>
      </c>
      <c r="AY88" s="164">
        <f>COUNTIF(K88:M89,"Pünktlichkeit")</f>
        <v>0</v>
      </c>
      <c r="AZ88" s="93">
        <f t="shared" ref="AZ88" si="1373">AX88+AY88</f>
        <v>0</v>
      </c>
      <c r="BA88" s="164">
        <f>COUNTIF(E88:G89,"Küchendienst")</f>
        <v>0</v>
      </c>
      <c r="BB88" s="93">
        <f>COUNTIF(K88:M89,"Küchendienst")</f>
        <v>0</v>
      </c>
      <c r="BC88" s="164">
        <f t="shared" ref="BC88" si="1374">BA88+BB88</f>
        <v>0</v>
      </c>
      <c r="BD88" s="93">
        <f>COUNTIF(E88:G89,"Wäsche")</f>
        <v>0</v>
      </c>
      <c r="BE88" s="164">
        <f>COUNTIF(K88:M89,"Wäsche")</f>
        <v>0</v>
      </c>
      <c r="BF88" s="93">
        <f t="shared" ref="BF88" si="1375">BD88+BE88</f>
        <v>0</v>
      </c>
      <c r="BG88" s="164">
        <f>COUNTIF(E88:G89,"Sozialverhalten")</f>
        <v>0</v>
      </c>
      <c r="BH88" s="93">
        <f>COUNTIF(K88:M89,"Sozialverhalten")</f>
        <v>0</v>
      </c>
      <c r="BI88" s="164">
        <f t="shared" ref="BI88" si="1376">BG88+BH88</f>
        <v>0</v>
      </c>
      <c r="BJ88" s="93">
        <f>COUNTIF(E88:G89,"Essverhalten")</f>
        <v>0</v>
      </c>
      <c r="BK88" s="164">
        <f>COUNTIF(K88:M89,"Essverhalten")</f>
        <v>0</v>
      </c>
      <c r="BL88" s="93">
        <f t="shared" ref="BL88" si="1377">BJ88+BK88</f>
        <v>0</v>
      </c>
      <c r="BM88" s="169">
        <f>COUNTIF(E88:G89,"Nachtruhe")</f>
        <v>0</v>
      </c>
      <c r="BN88" s="169">
        <f>COUNTIF(K88:M89,"Nachtruhe")</f>
        <v>0</v>
      </c>
      <c r="BO88" s="170">
        <f t="shared" ref="BO88" si="1378">BM88+BN88</f>
        <v>0</v>
      </c>
      <c r="BP88" s="174">
        <f>SUMIFS(AN$2:AN$373,C$2:C$373,C88,AB$2:AB$373,AB88)</f>
        <v>0</v>
      </c>
      <c r="BQ88" s="162">
        <f>SUMIFS(AQ$2:AQ$373,C$2:C$373,C88,AB$2:AB$373,AB88)</f>
        <v>0</v>
      </c>
      <c r="BR88" s="162">
        <f>SUMIFS(AT$2:AT$373,C$2:C$373,C88,AB$2:AB$373,AB88)</f>
        <v>0</v>
      </c>
      <c r="BS88" s="162">
        <f>SUMIFS(AW$2:AW$373,C$2:C$373,C88,AB$2:AB$373,AB88)</f>
        <v>0</v>
      </c>
      <c r="BT88" s="162">
        <f>SUMIFS(AZ$2:AZ$373,C$2:C$373,C88,AB$2:AB$373,AB88)</f>
        <v>0</v>
      </c>
      <c r="BU88" s="162">
        <f>SUMIFS(BC$2:BC$373,C$2:C$373,C88,AB$2:AB$373,AB88)</f>
        <v>0</v>
      </c>
      <c r="BV88" s="162">
        <f>SUMIFS(BF$2:BF$373,C$2:C$373,C88,AB$2:AB$373,AB88)</f>
        <v>0</v>
      </c>
      <c r="BW88" s="162">
        <f>SUMIFS(BI$2:BI$373,C$2:C$373,C88,AB$2:AB$373,AB88)</f>
        <v>0</v>
      </c>
      <c r="BX88" s="162">
        <f>SUMIFS(BL$2:BL$373,C$2:C$373,C88,AB$2:AB$373,AB88)</f>
        <v>0</v>
      </c>
      <c r="BY88" s="163">
        <f>SUMIFS(BO$2:BO$373,C$2:C$373,C88,AB$2:AB$373,AB88)</f>
        <v>0</v>
      </c>
      <c r="BZ88" s="174">
        <f>SUMIFS(AN$2:AN$373,C$2:C$373,C88)</f>
        <v>0</v>
      </c>
      <c r="CA88" s="162">
        <f>SUMIFS(AQ$2:AQ$373,C$2:C$373,C88)</f>
        <v>0</v>
      </c>
      <c r="CB88" s="162">
        <f>SUMIFS(AT$2:AT$373,C$2:C$373,C88)</f>
        <v>0</v>
      </c>
      <c r="CC88" s="162">
        <f>SUMIFS(AW$2:AW$373,C$2:C$373,C88)</f>
        <v>1</v>
      </c>
      <c r="CD88" s="162">
        <f>SUMIFS(AZ$2:AZ$373,C$2:C$373,C88)</f>
        <v>2</v>
      </c>
      <c r="CE88" s="162">
        <f>SUMIFS(BC$2:BC$373,C$2:C$373,C88)</f>
        <v>0</v>
      </c>
      <c r="CF88" s="162">
        <f>SUMIFS(BF$2:BF$373,C$2:C$373,C88)</f>
        <v>1</v>
      </c>
      <c r="CG88" s="162">
        <f>SUMIFS(BI$2:BI$373,C$2:C$373,C88)</f>
        <v>0</v>
      </c>
      <c r="CH88" s="162">
        <f>SUMIFS(BL$2:BL$373,C$2:C$373,C88)</f>
        <v>0</v>
      </c>
      <c r="CI88" s="163">
        <f>SUMIFS(BO$2:BO$373,C$2:C$373,C88)</f>
        <v>0</v>
      </c>
      <c r="CJ88" s="94" t="str">
        <f t="shared" ref="CJ88" si="1379">_xlfn.XLOOKUP(LARGE(BP88:BY88,1),BP88:BY88,BP$374:BY$374)</f>
        <v>Körperhygiene</v>
      </c>
      <c r="CK88" s="92" t="str">
        <f t="shared" ref="CK88" si="1380">_xlfn.XLOOKUP(LARGE(BP88:BY88,2),BP88:BY88,BP$374:BY$374)</f>
        <v>Körperhygiene</v>
      </c>
      <c r="CL88" s="92" t="str">
        <f t="shared" ref="CL88" si="1381">_xlfn.XLOOKUP(LARGE(BP88:BY88,3),BP88:BY88,BP$374:BY$374)</f>
        <v>Körperhygiene</v>
      </c>
      <c r="CM88" s="92" t="str">
        <f t="shared" ref="CM88" si="1382">_xlfn.XLOOKUP(LARGE(BP88:BY88,4),BP88:BY88,BP$374:BY$374)</f>
        <v>Körperhygiene</v>
      </c>
      <c r="CN88" s="92" t="str">
        <f t="shared" ref="CN88" si="1383">_xlfn.XLOOKUP(LARGE(BP88:BY88,5),BP88:BY88,BP$374:BY$374)</f>
        <v>Körperhygiene</v>
      </c>
      <c r="CO88" s="93" t="str">
        <f t="shared" ref="CO88" si="1384">_xlfn.XLOOKUP(LARGE(BP88:BY88,6),BP88:BY88,BP$374:BY$374)</f>
        <v>Körperhygiene</v>
      </c>
      <c r="CP88" s="91" t="str">
        <f t="shared" ref="CP88" si="1385">_xlfn.XLOOKUP(LARGE(BZ88:CI88,1),BZ88:CI88,BZ$374:CI$374)</f>
        <v>Pünktlichkeit</v>
      </c>
      <c r="CQ88" s="92" t="str">
        <f t="shared" ref="CQ88" si="1386">_xlfn.XLOOKUP(LARGE(BZ88:CI88,2),BZ88:CI88,BZ$374:CI$374)</f>
        <v>Medienverhalten</v>
      </c>
      <c r="CR88" s="92" t="str">
        <f t="shared" ref="CR88" si="1387">_xlfn.XLOOKUP(LARGE(BZ88:CI88,3),BZ88:CI88,BZ$374:CI$374)</f>
        <v>Medienverhalten</v>
      </c>
      <c r="CS88" s="92" t="str">
        <f t="shared" ref="CS88" si="1388">_xlfn.XLOOKUP(LARGE(BZ88:CI88,4),BZ88:CI88,BZ$374:CI$374)</f>
        <v>Körperhygiene</v>
      </c>
      <c r="CT88" s="92" t="str">
        <f t="shared" ref="CT88" si="1389">_xlfn.XLOOKUP(LARGE(BZ88:CI88,5),BZ88:CI88,BZ$374:CI$374)</f>
        <v>Körperhygiene</v>
      </c>
      <c r="CU88" s="93" t="str">
        <f t="shared" ref="CU88" si="1390">_xlfn.XLOOKUP(LARGE(BZ88:CI88,6),BZ88:CI88,BZ$374:CI$374)</f>
        <v>Körperhygiene</v>
      </c>
      <c r="CV88" s="90"/>
      <c r="CW88" s="90"/>
      <c r="CX88" s="90"/>
      <c r="CY88" s="90"/>
      <c r="CZ88" s="90"/>
      <c r="DA88" s="90"/>
    </row>
    <row r="89" spans="1:105" ht="12.95" customHeight="1" thickTop="1" thickBot="1">
      <c r="A89" s="122"/>
      <c r="B89" s="125"/>
      <c r="C89" s="116"/>
      <c r="D89" s="137"/>
      <c r="E89" s="21"/>
      <c r="F89" s="22"/>
      <c r="G89" s="23"/>
      <c r="H89" s="145"/>
      <c r="I89" s="125"/>
      <c r="J89" s="137"/>
      <c r="K89" s="21"/>
      <c r="L89" s="22"/>
      <c r="M89" s="23"/>
      <c r="N89" s="140"/>
      <c r="O89" s="109"/>
      <c r="P89" s="92"/>
      <c r="Q89" s="131"/>
      <c r="R89" s="103"/>
      <c r="S89" s="92"/>
      <c r="T89" s="158"/>
      <c r="U89" s="103"/>
      <c r="V89" s="99"/>
      <c r="W89" s="216"/>
      <c r="X89" s="92"/>
      <c r="Y89" s="81"/>
      <c r="Z89" s="83"/>
      <c r="AA89" s="95"/>
      <c r="AB89" s="107"/>
      <c r="AC89" s="160"/>
      <c r="AE89" s="92"/>
      <c r="AG89" s="92"/>
      <c r="AH89" s="92"/>
      <c r="AI89" s="156"/>
      <c r="AJ89" s="156"/>
      <c r="AK89" s="156"/>
      <c r="AL89" s="92"/>
      <c r="AM89" s="156"/>
      <c r="AN89" s="156"/>
      <c r="AO89" s="165"/>
      <c r="AP89" s="93"/>
      <c r="AQ89" s="165"/>
      <c r="AR89" s="93"/>
      <c r="AS89" s="165"/>
      <c r="AT89" s="93"/>
      <c r="AU89" s="165"/>
      <c r="AV89" s="93"/>
      <c r="AW89" s="165"/>
      <c r="AX89" s="93"/>
      <c r="AY89" s="165"/>
      <c r="AZ89" s="93"/>
      <c r="BA89" s="165"/>
      <c r="BB89" s="93"/>
      <c r="BC89" s="165"/>
      <c r="BD89" s="93"/>
      <c r="BE89" s="165"/>
      <c r="BF89" s="93"/>
      <c r="BG89" s="165"/>
      <c r="BH89" s="93"/>
      <c r="BI89" s="165"/>
      <c r="BJ89" s="93"/>
      <c r="BK89" s="165"/>
      <c r="BL89" s="93"/>
      <c r="BM89" s="156"/>
      <c r="BN89" s="156"/>
      <c r="BO89" s="171"/>
      <c r="BP89" s="174"/>
      <c r="BQ89" s="162"/>
      <c r="BR89" s="162"/>
      <c r="BS89" s="162"/>
      <c r="BT89" s="162"/>
      <c r="BU89" s="162"/>
      <c r="BV89" s="162"/>
      <c r="BW89" s="162"/>
      <c r="BX89" s="162"/>
      <c r="BY89" s="163"/>
      <c r="BZ89" s="174"/>
      <c r="CA89" s="162"/>
      <c r="CB89" s="162"/>
      <c r="CC89" s="162"/>
      <c r="CD89" s="162"/>
      <c r="CE89" s="162"/>
      <c r="CF89" s="162"/>
      <c r="CG89" s="162"/>
      <c r="CH89" s="162"/>
      <c r="CI89" s="163"/>
      <c r="CJ89" s="94"/>
      <c r="CK89" s="92"/>
      <c r="CL89" s="92"/>
      <c r="CM89" s="92"/>
      <c r="CN89" s="92"/>
      <c r="CO89" s="93"/>
      <c r="CP89" s="91"/>
      <c r="CQ89" s="92"/>
      <c r="CR89" s="92"/>
      <c r="CS89" s="92"/>
      <c r="CT89" s="92"/>
      <c r="CU89" s="93"/>
      <c r="CV89" s="90"/>
      <c r="CW89" s="90"/>
      <c r="CX89" s="90"/>
      <c r="CY89" s="90"/>
      <c r="CZ89" s="90"/>
      <c r="DA89" s="90"/>
    </row>
    <row r="90" spans="1:105" ht="12.95" customHeight="1" thickTop="1" thickBot="1">
      <c r="A90" s="122"/>
      <c r="B90" s="125"/>
      <c r="C90" s="117" t="s">
        <v>130</v>
      </c>
      <c r="D90" s="134"/>
      <c r="E90" s="24"/>
      <c r="F90" s="25"/>
      <c r="G90" s="26"/>
      <c r="H90" s="145"/>
      <c r="I90" s="125"/>
      <c r="J90" s="134"/>
      <c r="K90" s="24"/>
      <c r="L90" s="25"/>
      <c r="M90" s="26"/>
      <c r="N90" s="140"/>
      <c r="O90" s="109">
        <f t="shared" ref="O90:O150" si="1391">IF(AND(D90="HF",OR(ISNUMBER(J90),J90="")),0+J90,IF(AND(J90="HF",OR(ISNUMBER(D90),D90="")),0+D90,IF(AND(ISNUMBER(D90),ISNUMBER(J90)),D90+J90,IF(AND(D90="HF",J90="HF"),0,D90+J90))))</f>
        <v>0</v>
      </c>
      <c r="P90" s="92">
        <f t="shared" ref="P90:P150" si="1392">AF$2*20-AI90</f>
        <v>20</v>
      </c>
      <c r="Q90" s="131"/>
      <c r="R90" s="103">
        <f>SUMIFS(O$2:O$373,C$2:C$373,C90,AB$2:AB$373,AB90)</f>
        <v>0</v>
      </c>
      <c r="S90" s="92">
        <f t="shared" ref="S90" si="1393">AE$86*20-AJ90</f>
        <v>140</v>
      </c>
      <c r="T90" s="158"/>
      <c r="U90" s="103">
        <f t="shared" ref="U90" si="1394">AC$6</f>
        <v>10</v>
      </c>
      <c r="V90" s="99">
        <f t="shared" ref="V90:V150" si="1395">AD$2*20-AK90</f>
        <v>599</v>
      </c>
      <c r="W90" s="216"/>
      <c r="X90" s="92"/>
      <c r="Y90" s="81"/>
      <c r="Z90" s="83"/>
      <c r="AA90" s="95">
        <f>A$86</f>
        <v>46181</v>
      </c>
      <c r="AB90" s="107">
        <f t="shared" si="1167"/>
        <v>24</v>
      </c>
      <c r="AC90" s="160"/>
      <c r="AE90" s="92"/>
      <c r="AG90" s="92">
        <f t="shared" ref="AG90" si="1396">IF(D90="HF",1,0)</f>
        <v>0</v>
      </c>
      <c r="AH90" s="92">
        <f t="shared" ref="AH90" si="1397">IF(J90="HF",1,0)</f>
        <v>0</v>
      </c>
      <c r="AI90" s="169">
        <f t="shared" ref="AI90" si="1398">AG90+AH90</f>
        <v>0</v>
      </c>
      <c r="AJ90" s="169">
        <f t="shared" ref="AJ90" si="1399">SUMIFS(AI$2:AI$373,C$2:C$373,C90,AB$2:AB$373,AB90)</f>
        <v>0</v>
      </c>
      <c r="AK90" s="169">
        <f t="shared" ref="AK90" si="1400">SUMIFS(AI$2:AI$373,C$2:C$373,C90)</f>
        <v>1</v>
      </c>
      <c r="AL90" s="92">
        <f t="shared" ref="AL90" si="1401">COUNTIF(E90:G91,"Körperhygiene")</f>
        <v>0</v>
      </c>
      <c r="AM90" s="169">
        <f t="shared" ref="AM90" si="1402">COUNTIF(K90:M91,"Körperhygiene")</f>
        <v>0</v>
      </c>
      <c r="AN90" s="169">
        <f t="shared" ref="AN90" si="1403">AL90+AM90</f>
        <v>0</v>
      </c>
      <c r="AO90" s="164">
        <f>COUNTIF(E90:G91,"Zimmersauberkeit")</f>
        <v>0</v>
      </c>
      <c r="AP90" s="93">
        <f>COUNTIF(K90:M91,"Zimmersauberkeit")</f>
        <v>0</v>
      </c>
      <c r="AQ90" s="164">
        <f t="shared" ref="AQ90" si="1404">AO90+AP90</f>
        <v>0</v>
      </c>
      <c r="AR90" s="93">
        <f>COUNTIF(E90:G91,"Zimmerputz")</f>
        <v>0</v>
      </c>
      <c r="AS90" s="164">
        <f>COUNTIF(K90:M91,"Zimmerputz")</f>
        <v>0</v>
      </c>
      <c r="AT90" s="93">
        <f t="shared" ref="AT90" si="1405">AR90+AS90</f>
        <v>0</v>
      </c>
      <c r="AU90" s="164">
        <f>COUNTIF(E90:G91,"Medienverhalten")</f>
        <v>0</v>
      </c>
      <c r="AV90" s="93">
        <f>COUNTIF(K90:M91,"Medienverhalten")</f>
        <v>0</v>
      </c>
      <c r="AW90" s="164">
        <f t="shared" ref="AW90" si="1406">AU90+AV90</f>
        <v>0</v>
      </c>
      <c r="AX90" s="93">
        <f>COUNTIF(E90:G91,"Pünktlichkeit")</f>
        <v>0</v>
      </c>
      <c r="AY90" s="164">
        <f>COUNTIF(K90:M91,"Pünktlichkeit")</f>
        <v>0</v>
      </c>
      <c r="AZ90" s="93">
        <f t="shared" ref="AZ90" si="1407">AX90+AY90</f>
        <v>0</v>
      </c>
      <c r="BA90" s="164">
        <f>COUNTIF(E90:G91,"Küchendienst")</f>
        <v>0</v>
      </c>
      <c r="BB90" s="93">
        <f>COUNTIF(K90:M91,"Küchendienst")</f>
        <v>0</v>
      </c>
      <c r="BC90" s="164">
        <f t="shared" ref="BC90" si="1408">BA90+BB90</f>
        <v>0</v>
      </c>
      <c r="BD90" s="93">
        <f>COUNTIF(E90:G91,"Wäsche")</f>
        <v>0</v>
      </c>
      <c r="BE90" s="164">
        <f>COUNTIF(K90:M91,"Wäsche")</f>
        <v>0</v>
      </c>
      <c r="BF90" s="93">
        <f t="shared" ref="BF90" si="1409">BD90+BE90</f>
        <v>0</v>
      </c>
      <c r="BG90" s="164">
        <f>COUNTIF(E90:G91,"Sozialverhalten")</f>
        <v>0</v>
      </c>
      <c r="BH90" s="93">
        <f>COUNTIF(K90:M91,"Sozialverhalten")</f>
        <v>0</v>
      </c>
      <c r="BI90" s="164">
        <f t="shared" ref="BI90" si="1410">BG90+BH90</f>
        <v>0</v>
      </c>
      <c r="BJ90" s="93">
        <f>COUNTIF(E90:G91,"Essverhalten")</f>
        <v>0</v>
      </c>
      <c r="BK90" s="164">
        <f>COUNTIF(K90:M91,"Essverhalten")</f>
        <v>0</v>
      </c>
      <c r="BL90" s="93">
        <f t="shared" ref="BL90" si="1411">BJ90+BK90</f>
        <v>0</v>
      </c>
      <c r="BM90" s="169">
        <f>COUNTIF(E90:G91,"Nachtruhe")</f>
        <v>0</v>
      </c>
      <c r="BN90" s="169">
        <f>COUNTIF(K90:M91,"Nachtruhe")</f>
        <v>0</v>
      </c>
      <c r="BO90" s="170">
        <f t="shared" ref="BO90" si="1412">BM90+BN90</f>
        <v>0</v>
      </c>
      <c r="BP90" s="174">
        <f>SUMIFS(AN$2:AN$373,C$2:C$373,C90,AB$2:AB$373,AB90)</f>
        <v>0</v>
      </c>
      <c r="BQ90" s="162">
        <f>SUMIFS(AQ$2:AQ$373,C$2:C$373,C90,AB$2:AB$373,AB90)</f>
        <v>0</v>
      </c>
      <c r="BR90" s="162">
        <f>SUMIFS(AT$2:AT$373,C$2:C$373,C90,AB$2:AB$373,AB90)</f>
        <v>0</v>
      </c>
      <c r="BS90" s="162">
        <f>SUMIFS(AW$2:AW$373,C$2:C$373,C90,AB$2:AB$373,AB90)</f>
        <v>0</v>
      </c>
      <c r="BT90" s="162">
        <f>SUMIFS(AZ$2:AZ$373,C$2:C$373,C90,AB$2:AB$373,AB90)</f>
        <v>0</v>
      </c>
      <c r="BU90" s="162">
        <f>SUMIFS(BC$2:BC$373,C$2:C$373,C90,AB$2:AB$373,AB90)</f>
        <v>0</v>
      </c>
      <c r="BV90" s="162">
        <f>SUMIFS(BF$2:BF$373,C$2:C$373,C90,AB$2:AB$373,AB90)</f>
        <v>0</v>
      </c>
      <c r="BW90" s="162">
        <f>SUMIFS(BI$2:BI$373,C$2:C$373,C90,AB$2:AB$373,AB90)</f>
        <v>0</v>
      </c>
      <c r="BX90" s="162">
        <f>SUMIFS(BL$2:BL$373,C$2:C$373,C90,AB$2:AB$373,AB90)</f>
        <v>0</v>
      </c>
      <c r="BY90" s="163">
        <f>SUMIFS(BO$2:BO$373,C$2:C$373,C90,AB$2:AB$373,AB90)</f>
        <v>0</v>
      </c>
      <c r="BZ90" s="174">
        <f>SUMIFS(AN$2:AN$373,C$2:C$373,C90)</f>
        <v>0</v>
      </c>
      <c r="CA90" s="162">
        <f>SUMIFS(AQ$2:AQ$373,C$2:C$373,C90)</f>
        <v>0</v>
      </c>
      <c r="CB90" s="162">
        <f>SUMIFS(AT$2:AT$373,C$2:C$373,C90)</f>
        <v>0</v>
      </c>
      <c r="CC90" s="162">
        <f>SUMIFS(AW$2:AW$373,C$2:C$373,C90)</f>
        <v>0</v>
      </c>
      <c r="CD90" s="162">
        <f>SUMIFS(AZ$2:AZ$373,C$2:C$373,C90)</f>
        <v>0</v>
      </c>
      <c r="CE90" s="162">
        <f>SUMIFS(BC$2:BC$373,C$2:C$373,C90)</f>
        <v>0</v>
      </c>
      <c r="CF90" s="162">
        <f>SUMIFS(BF$2:BF$373,C$2:C$373,C90)</f>
        <v>0</v>
      </c>
      <c r="CG90" s="162">
        <f>SUMIFS(BI$2:BI$373,C$2:C$373,C90)</f>
        <v>0</v>
      </c>
      <c r="CH90" s="162">
        <f>SUMIFS(BL$2:BL$373,C$2:C$373,C90)</f>
        <v>0</v>
      </c>
      <c r="CI90" s="163">
        <f>SUMIFS(BO$2:BO$373,C$2:C$373,C90)</f>
        <v>0</v>
      </c>
      <c r="CJ90" s="94" t="str">
        <f t="shared" ref="CJ90" si="1413">_xlfn.XLOOKUP(LARGE(BP90:BY90,1),BP90:BY90,BP$374:BY$374)</f>
        <v>Körperhygiene</v>
      </c>
      <c r="CK90" s="92" t="str">
        <f t="shared" ref="CK90" si="1414">_xlfn.XLOOKUP(LARGE(BP90:BY90,2),BP90:BY90,BP$374:BY$374)</f>
        <v>Körperhygiene</v>
      </c>
      <c r="CL90" s="92" t="str">
        <f t="shared" ref="CL90" si="1415">_xlfn.XLOOKUP(LARGE(BP90:BY90,3),BP90:BY90,BP$374:BY$374)</f>
        <v>Körperhygiene</v>
      </c>
      <c r="CM90" s="92" t="str">
        <f t="shared" ref="CM90" si="1416">_xlfn.XLOOKUP(LARGE(BP90:BY90,4),BP90:BY90,BP$374:BY$374)</f>
        <v>Körperhygiene</v>
      </c>
      <c r="CN90" s="92" t="str">
        <f t="shared" ref="CN90" si="1417">_xlfn.XLOOKUP(LARGE(BP90:BY90,5),BP90:BY90,BP$374:BY$374)</f>
        <v>Körperhygiene</v>
      </c>
      <c r="CO90" s="93" t="str">
        <f t="shared" ref="CO90" si="1418">_xlfn.XLOOKUP(LARGE(BP90:BY90,6),BP90:BY90,BP$374:BY$374)</f>
        <v>Körperhygiene</v>
      </c>
      <c r="CP90" s="91" t="str">
        <f t="shared" ref="CP90" si="1419">_xlfn.XLOOKUP(LARGE(BZ90:CI90,1),BZ90:CI90,BZ$374:CI$374)</f>
        <v>Körperhygiene</v>
      </c>
      <c r="CQ90" s="92" t="str">
        <f t="shared" ref="CQ90" si="1420">_xlfn.XLOOKUP(LARGE(BZ90:CI90,2),BZ90:CI90,BZ$374:CI$374)</f>
        <v>Körperhygiene</v>
      </c>
      <c r="CR90" s="92" t="str">
        <f t="shared" ref="CR90" si="1421">_xlfn.XLOOKUP(LARGE(BZ90:CI90,3),BZ90:CI90,BZ$374:CI$374)</f>
        <v>Körperhygiene</v>
      </c>
      <c r="CS90" s="92" t="str">
        <f t="shared" ref="CS90" si="1422">_xlfn.XLOOKUP(LARGE(BZ90:CI90,4),BZ90:CI90,BZ$374:CI$374)</f>
        <v>Körperhygiene</v>
      </c>
      <c r="CT90" s="92" t="str">
        <f t="shared" ref="CT90" si="1423">_xlfn.XLOOKUP(LARGE(BZ90:CI90,5),BZ90:CI90,BZ$374:CI$374)</f>
        <v>Körperhygiene</v>
      </c>
      <c r="CU90" s="93" t="str">
        <f t="shared" ref="CU90" si="1424">_xlfn.XLOOKUP(LARGE(BZ90:CI90,6),BZ90:CI90,BZ$374:CI$374)</f>
        <v>Körperhygiene</v>
      </c>
      <c r="CV90" s="90"/>
      <c r="CW90" s="90"/>
      <c r="CX90" s="90"/>
      <c r="CY90" s="90"/>
      <c r="CZ90" s="90"/>
      <c r="DA90" s="90"/>
    </row>
    <row r="91" spans="1:105" ht="12.95" customHeight="1" thickTop="1" thickBot="1">
      <c r="A91" s="122"/>
      <c r="B91" s="125"/>
      <c r="C91" s="116"/>
      <c r="D91" s="137"/>
      <c r="E91" s="21"/>
      <c r="F91" s="22"/>
      <c r="G91" s="23"/>
      <c r="H91" s="145"/>
      <c r="I91" s="125"/>
      <c r="J91" s="137"/>
      <c r="K91" s="21"/>
      <c r="L91" s="22"/>
      <c r="M91" s="23"/>
      <c r="N91" s="140"/>
      <c r="O91" s="109"/>
      <c r="P91" s="92"/>
      <c r="Q91" s="131"/>
      <c r="R91" s="103"/>
      <c r="S91" s="92"/>
      <c r="T91" s="158"/>
      <c r="U91" s="103"/>
      <c r="V91" s="99"/>
      <c r="W91" s="216"/>
      <c r="X91" s="92"/>
      <c r="Y91" s="81"/>
      <c r="Z91" s="83"/>
      <c r="AA91" s="95"/>
      <c r="AB91" s="107"/>
      <c r="AC91" s="160"/>
      <c r="AE91" s="92"/>
      <c r="AG91" s="92"/>
      <c r="AH91" s="92"/>
      <c r="AI91" s="156"/>
      <c r="AJ91" s="156"/>
      <c r="AK91" s="156"/>
      <c r="AL91" s="92"/>
      <c r="AM91" s="156"/>
      <c r="AN91" s="156"/>
      <c r="AO91" s="165"/>
      <c r="AP91" s="93"/>
      <c r="AQ91" s="165"/>
      <c r="AR91" s="93"/>
      <c r="AS91" s="165"/>
      <c r="AT91" s="93"/>
      <c r="AU91" s="165"/>
      <c r="AV91" s="93"/>
      <c r="AW91" s="165"/>
      <c r="AX91" s="93"/>
      <c r="AY91" s="165"/>
      <c r="AZ91" s="93"/>
      <c r="BA91" s="165"/>
      <c r="BB91" s="93"/>
      <c r="BC91" s="165"/>
      <c r="BD91" s="93"/>
      <c r="BE91" s="165"/>
      <c r="BF91" s="93"/>
      <c r="BG91" s="165"/>
      <c r="BH91" s="93"/>
      <c r="BI91" s="165"/>
      <c r="BJ91" s="93"/>
      <c r="BK91" s="165"/>
      <c r="BL91" s="93"/>
      <c r="BM91" s="156"/>
      <c r="BN91" s="156"/>
      <c r="BO91" s="171"/>
      <c r="BP91" s="174"/>
      <c r="BQ91" s="162"/>
      <c r="BR91" s="162"/>
      <c r="BS91" s="162"/>
      <c r="BT91" s="162"/>
      <c r="BU91" s="162"/>
      <c r="BV91" s="162"/>
      <c r="BW91" s="162"/>
      <c r="BX91" s="162"/>
      <c r="BY91" s="163"/>
      <c r="BZ91" s="174"/>
      <c r="CA91" s="162"/>
      <c r="CB91" s="162"/>
      <c r="CC91" s="162"/>
      <c r="CD91" s="162"/>
      <c r="CE91" s="162"/>
      <c r="CF91" s="162"/>
      <c r="CG91" s="162"/>
      <c r="CH91" s="162"/>
      <c r="CI91" s="163"/>
      <c r="CJ91" s="94"/>
      <c r="CK91" s="92"/>
      <c r="CL91" s="92"/>
      <c r="CM91" s="92"/>
      <c r="CN91" s="92"/>
      <c r="CO91" s="93"/>
      <c r="CP91" s="91"/>
      <c r="CQ91" s="92"/>
      <c r="CR91" s="92"/>
      <c r="CS91" s="92"/>
      <c r="CT91" s="92"/>
      <c r="CU91" s="93"/>
      <c r="CV91" s="90"/>
      <c r="CW91" s="90"/>
      <c r="CX91" s="90"/>
      <c r="CY91" s="90"/>
      <c r="CZ91" s="90"/>
      <c r="DA91" s="90"/>
    </row>
    <row r="92" spans="1:105" ht="12.95" customHeight="1" thickTop="1" thickBot="1">
      <c r="A92" s="122"/>
      <c r="B92" s="125"/>
      <c r="C92" s="117" t="s">
        <v>131</v>
      </c>
      <c r="D92" s="134"/>
      <c r="E92" s="24"/>
      <c r="F92" s="25"/>
      <c r="G92" s="26"/>
      <c r="H92" s="145"/>
      <c r="I92" s="125"/>
      <c r="J92" s="134"/>
      <c r="K92" s="24"/>
      <c r="L92" s="25"/>
      <c r="M92" s="26"/>
      <c r="N92" s="140"/>
      <c r="O92" s="109">
        <f t="shared" ref="O92:O152" si="1425">IF(AND(D92="HF",OR(ISNUMBER(J92),J92="")),0+J92,IF(AND(J92="HF",OR(ISNUMBER(D92),D92="")),0+D92,IF(AND(ISNUMBER(D92),ISNUMBER(J92)),D92+J92,IF(AND(D92="HF",J92="HF"),0,D92+J92))))</f>
        <v>0</v>
      </c>
      <c r="P92" s="92">
        <f t="shared" ref="P92:P152" si="1426">AF$2*20-AI92</f>
        <v>20</v>
      </c>
      <c r="Q92" s="131"/>
      <c r="R92" s="103">
        <f>SUMIFS(O$2:O$373,C$2:C$373,C92,AB$2:AB$373,AB92)</f>
        <v>0</v>
      </c>
      <c r="S92" s="92">
        <f t="shared" ref="S92" si="1427">AE$86*20-AJ92</f>
        <v>140</v>
      </c>
      <c r="T92" s="158"/>
      <c r="U92" s="103">
        <f t="shared" ref="U92" si="1428">AC$8</f>
        <v>0</v>
      </c>
      <c r="V92" s="99">
        <f t="shared" ref="V92:V152" si="1429">AD$2*20-AK92</f>
        <v>600</v>
      </c>
      <c r="W92" s="216"/>
      <c r="X92" s="92"/>
      <c r="Y92" s="81"/>
      <c r="Z92" s="83"/>
      <c r="AA92" s="95">
        <f>A$86</f>
        <v>46181</v>
      </c>
      <c r="AB92" s="107">
        <f t="shared" si="1167"/>
        <v>24</v>
      </c>
      <c r="AC92" s="160"/>
      <c r="AE92" s="92"/>
      <c r="AG92" s="92">
        <f t="shared" ref="AG92" si="1430">IF(D92="HF",1,0)</f>
        <v>0</v>
      </c>
      <c r="AH92" s="92">
        <f t="shared" ref="AH92" si="1431">IF(J92="HF",1,0)</f>
        <v>0</v>
      </c>
      <c r="AI92" s="169">
        <f t="shared" ref="AI92" si="1432">AG92+AH92</f>
        <v>0</v>
      </c>
      <c r="AJ92" s="169">
        <f t="shared" ref="AJ92" si="1433">SUMIFS(AI$2:AI$373,C$2:C$373,C92,AB$2:AB$373,AB92)</f>
        <v>0</v>
      </c>
      <c r="AK92" s="169">
        <f t="shared" ref="AK92" si="1434">SUMIFS(AI$2:AI$373,C$2:C$373,C92)</f>
        <v>0</v>
      </c>
      <c r="AL92" s="92">
        <f t="shared" ref="AL92" si="1435">COUNTIF(E92:G93,"Körperhygiene")</f>
        <v>0</v>
      </c>
      <c r="AM92" s="169">
        <f t="shared" ref="AM92" si="1436">COUNTIF(K92:M93,"Körperhygiene")</f>
        <v>0</v>
      </c>
      <c r="AN92" s="169">
        <f t="shared" ref="AN92" si="1437">AL92+AM92</f>
        <v>0</v>
      </c>
      <c r="AO92" s="164">
        <f>COUNTIF(E92:G93,"Zimmersauberkeit")</f>
        <v>0</v>
      </c>
      <c r="AP92" s="93">
        <f>COUNTIF(K92:M93,"Zimmersauberkeit")</f>
        <v>0</v>
      </c>
      <c r="AQ92" s="164">
        <f t="shared" ref="AQ92" si="1438">AO92+AP92</f>
        <v>0</v>
      </c>
      <c r="AR92" s="93">
        <f>COUNTIF(E92:G93,"Zimmerputz")</f>
        <v>0</v>
      </c>
      <c r="AS92" s="164">
        <f>COUNTIF(K92:M93,"Zimmerputz")</f>
        <v>0</v>
      </c>
      <c r="AT92" s="93">
        <f t="shared" ref="AT92" si="1439">AR92+AS92</f>
        <v>0</v>
      </c>
      <c r="AU92" s="164">
        <f>COUNTIF(E92:G93,"Medienverhalten")</f>
        <v>0</v>
      </c>
      <c r="AV92" s="93">
        <f>COUNTIF(K92:M93,"Medienverhalten")</f>
        <v>0</v>
      </c>
      <c r="AW92" s="164">
        <f t="shared" ref="AW92" si="1440">AU92+AV92</f>
        <v>0</v>
      </c>
      <c r="AX92" s="93">
        <f>COUNTIF(E92:G93,"Pünktlichkeit")</f>
        <v>0</v>
      </c>
      <c r="AY92" s="164">
        <f>COUNTIF(K92:M93,"Pünktlichkeit")</f>
        <v>0</v>
      </c>
      <c r="AZ92" s="93">
        <f t="shared" ref="AZ92" si="1441">AX92+AY92</f>
        <v>0</v>
      </c>
      <c r="BA92" s="164">
        <f>COUNTIF(E92:G93,"Küchendienst")</f>
        <v>0</v>
      </c>
      <c r="BB92" s="93">
        <f>COUNTIF(K92:M93,"Küchendienst")</f>
        <v>0</v>
      </c>
      <c r="BC92" s="164">
        <f t="shared" ref="BC92" si="1442">BA92+BB92</f>
        <v>0</v>
      </c>
      <c r="BD92" s="93">
        <f>COUNTIF(E92:G93,"Wäsche")</f>
        <v>0</v>
      </c>
      <c r="BE92" s="164">
        <f>COUNTIF(K92:M93,"Wäsche")</f>
        <v>0</v>
      </c>
      <c r="BF92" s="93">
        <f t="shared" ref="BF92" si="1443">BD92+BE92</f>
        <v>0</v>
      </c>
      <c r="BG92" s="164">
        <f>COUNTIF(E92:G93,"Sozialverhalten")</f>
        <v>0</v>
      </c>
      <c r="BH92" s="93">
        <f>COUNTIF(K92:M93,"Sozialverhalten")</f>
        <v>0</v>
      </c>
      <c r="BI92" s="164">
        <f t="shared" ref="BI92" si="1444">BG92+BH92</f>
        <v>0</v>
      </c>
      <c r="BJ92" s="93">
        <f>COUNTIF(E92:G93,"Essverhalten")</f>
        <v>0</v>
      </c>
      <c r="BK92" s="164">
        <f>COUNTIF(K92:M93,"Essverhalten")</f>
        <v>0</v>
      </c>
      <c r="BL92" s="93">
        <f t="shared" ref="BL92" si="1445">BJ92+BK92</f>
        <v>0</v>
      </c>
      <c r="BM92" s="169">
        <f>COUNTIF(E92:G93,"Nachtruhe")</f>
        <v>0</v>
      </c>
      <c r="BN92" s="169">
        <f>COUNTIF(K92:M93,"Nachtruhe")</f>
        <v>0</v>
      </c>
      <c r="BO92" s="170">
        <f t="shared" ref="BO92" si="1446">BM92+BN92</f>
        <v>0</v>
      </c>
      <c r="BP92" s="174">
        <f>SUMIFS(AN$2:AN$373,C$2:C$373,C92,AB$2:AB$373,AB92)</f>
        <v>0</v>
      </c>
      <c r="BQ92" s="162">
        <f>SUMIFS(AQ$2:AQ$373,C$2:C$373,C92,AB$2:AB$373,AB92)</f>
        <v>0</v>
      </c>
      <c r="BR92" s="162">
        <f>SUMIFS(AT$2:AT$373,C$2:C$373,C92,AB$2:AB$373,AB92)</f>
        <v>0</v>
      </c>
      <c r="BS92" s="162">
        <f>SUMIFS(AW$2:AW$373,C$2:C$373,C92,AB$2:AB$373,AB92)</f>
        <v>0</v>
      </c>
      <c r="BT92" s="162">
        <f>SUMIFS(AZ$2:AZ$373,C$2:C$373,C92,AB$2:AB$373,AB92)</f>
        <v>0</v>
      </c>
      <c r="BU92" s="162">
        <f>SUMIFS(BC$2:BC$373,C$2:C$373,C92,AB$2:AB$373,AB92)</f>
        <v>0</v>
      </c>
      <c r="BV92" s="162">
        <f>SUMIFS(BF$2:BF$373,C$2:C$373,C92,AB$2:AB$373,AB92)</f>
        <v>0</v>
      </c>
      <c r="BW92" s="162">
        <f>SUMIFS(BI$2:BI$373,C$2:C$373,C92,AB$2:AB$373,AB92)</f>
        <v>0</v>
      </c>
      <c r="BX92" s="162">
        <f>SUMIFS(BL$2:BL$373,C$2:C$373,C92,AB$2:AB$373,AB92)</f>
        <v>0</v>
      </c>
      <c r="BY92" s="163">
        <f>SUMIFS(BO$2:BO$373,C$2:C$373,C92,AB$2:AB$373,AB92)</f>
        <v>0</v>
      </c>
      <c r="BZ92" s="174">
        <f>SUMIFS(AN$2:AN$373,C$2:C$373,C92)</f>
        <v>0</v>
      </c>
      <c r="CA92" s="162">
        <f>SUMIFS(AQ$2:AQ$373,C$2:C$373,C92)</f>
        <v>0</v>
      </c>
      <c r="CB92" s="162">
        <f>SUMIFS(AT$2:AT$373,C$2:C$373,C92)</f>
        <v>0</v>
      </c>
      <c r="CC92" s="162">
        <f>SUMIFS(AW$2:AW$373,C$2:C$373,C92)</f>
        <v>0</v>
      </c>
      <c r="CD92" s="162">
        <f>SUMIFS(AZ$2:AZ$373,C$2:C$373,C92)</f>
        <v>0</v>
      </c>
      <c r="CE92" s="162">
        <f>SUMIFS(BC$2:BC$373,C$2:C$373,C92)</f>
        <v>0</v>
      </c>
      <c r="CF92" s="162">
        <f>SUMIFS(BF$2:BF$373,C$2:C$373,C92)</f>
        <v>0</v>
      </c>
      <c r="CG92" s="162">
        <f>SUMIFS(BI$2:BI$373,C$2:C$373,C92)</f>
        <v>0</v>
      </c>
      <c r="CH92" s="162">
        <f>SUMIFS(BL$2:BL$373,C$2:C$373,C92)</f>
        <v>0</v>
      </c>
      <c r="CI92" s="163">
        <f>SUMIFS(BO$2:BO$373,C$2:C$373,C92)</f>
        <v>0</v>
      </c>
      <c r="CJ92" s="94" t="str">
        <f t="shared" ref="CJ92" si="1447">_xlfn.XLOOKUP(LARGE(BP92:BY92,1),BP92:BY92,BP$374:BY$374)</f>
        <v>Körperhygiene</v>
      </c>
      <c r="CK92" s="92" t="str">
        <f t="shared" ref="CK92" si="1448">_xlfn.XLOOKUP(LARGE(BP92:BY92,2),BP92:BY92,BP$374:BY$374)</f>
        <v>Körperhygiene</v>
      </c>
      <c r="CL92" s="92" t="str">
        <f t="shared" ref="CL92" si="1449">_xlfn.XLOOKUP(LARGE(BP92:BY92,3),BP92:BY92,BP$374:BY$374)</f>
        <v>Körperhygiene</v>
      </c>
      <c r="CM92" s="92" t="str">
        <f t="shared" ref="CM92" si="1450">_xlfn.XLOOKUP(LARGE(BP92:BY92,4),BP92:BY92,BP$374:BY$374)</f>
        <v>Körperhygiene</v>
      </c>
      <c r="CN92" s="92" t="str">
        <f t="shared" ref="CN92" si="1451">_xlfn.XLOOKUP(LARGE(BP92:BY92,5),BP92:BY92,BP$374:BY$374)</f>
        <v>Körperhygiene</v>
      </c>
      <c r="CO92" s="93" t="str">
        <f t="shared" ref="CO92" si="1452">_xlfn.XLOOKUP(LARGE(BP92:BY92,6),BP92:BY92,BP$374:BY$374)</f>
        <v>Körperhygiene</v>
      </c>
      <c r="CP92" s="91" t="str">
        <f t="shared" ref="CP92" si="1453">_xlfn.XLOOKUP(LARGE(BZ92:CI92,1),BZ92:CI92,BZ$374:CI$374)</f>
        <v>Körperhygiene</v>
      </c>
      <c r="CQ92" s="92" t="str">
        <f t="shared" ref="CQ92" si="1454">_xlfn.XLOOKUP(LARGE(BZ92:CI92,2),BZ92:CI92,BZ$374:CI$374)</f>
        <v>Körperhygiene</v>
      </c>
      <c r="CR92" s="92" t="str">
        <f t="shared" ref="CR92" si="1455">_xlfn.XLOOKUP(LARGE(BZ92:CI92,3),BZ92:CI92,BZ$374:CI$374)</f>
        <v>Körperhygiene</v>
      </c>
      <c r="CS92" s="92" t="str">
        <f t="shared" ref="CS92" si="1456">_xlfn.XLOOKUP(LARGE(BZ92:CI92,4),BZ92:CI92,BZ$374:CI$374)</f>
        <v>Körperhygiene</v>
      </c>
      <c r="CT92" s="92" t="str">
        <f t="shared" ref="CT92" si="1457">_xlfn.XLOOKUP(LARGE(BZ92:CI92,5),BZ92:CI92,BZ$374:CI$374)</f>
        <v>Körperhygiene</v>
      </c>
      <c r="CU92" s="93" t="str">
        <f t="shared" ref="CU92" si="1458">_xlfn.XLOOKUP(LARGE(BZ92:CI92,6),BZ92:CI92,BZ$374:CI$374)</f>
        <v>Körperhygiene</v>
      </c>
      <c r="CV92" s="90"/>
      <c r="CW92" s="90"/>
      <c r="CX92" s="90"/>
      <c r="CY92" s="90"/>
      <c r="CZ92" s="90"/>
      <c r="DA92" s="90"/>
    </row>
    <row r="93" spans="1:105" ht="12.95" customHeight="1" thickTop="1" thickBot="1">
      <c r="A93" s="122"/>
      <c r="B93" s="125"/>
      <c r="C93" s="116"/>
      <c r="D93" s="137"/>
      <c r="E93" s="21"/>
      <c r="F93" s="22"/>
      <c r="G93" s="23"/>
      <c r="H93" s="145"/>
      <c r="I93" s="125"/>
      <c r="J93" s="137"/>
      <c r="K93" s="21"/>
      <c r="L93" s="22"/>
      <c r="M93" s="23"/>
      <c r="N93" s="140"/>
      <c r="O93" s="109"/>
      <c r="P93" s="92"/>
      <c r="Q93" s="131"/>
      <c r="R93" s="103"/>
      <c r="S93" s="92"/>
      <c r="T93" s="158"/>
      <c r="U93" s="103"/>
      <c r="V93" s="99"/>
      <c r="W93" s="216"/>
      <c r="X93" s="92"/>
      <c r="Y93" s="81"/>
      <c r="Z93" s="83"/>
      <c r="AA93" s="95"/>
      <c r="AB93" s="107"/>
      <c r="AC93" s="160"/>
      <c r="AE93" s="92"/>
      <c r="AG93" s="92"/>
      <c r="AH93" s="92"/>
      <c r="AI93" s="156"/>
      <c r="AJ93" s="156"/>
      <c r="AK93" s="156"/>
      <c r="AL93" s="92"/>
      <c r="AM93" s="156"/>
      <c r="AN93" s="156"/>
      <c r="AO93" s="165"/>
      <c r="AP93" s="93"/>
      <c r="AQ93" s="165"/>
      <c r="AR93" s="93"/>
      <c r="AS93" s="165"/>
      <c r="AT93" s="93"/>
      <c r="AU93" s="165"/>
      <c r="AV93" s="93"/>
      <c r="AW93" s="165"/>
      <c r="AX93" s="93"/>
      <c r="AY93" s="165"/>
      <c r="AZ93" s="93"/>
      <c r="BA93" s="165"/>
      <c r="BB93" s="93"/>
      <c r="BC93" s="165"/>
      <c r="BD93" s="93"/>
      <c r="BE93" s="165"/>
      <c r="BF93" s="93"/>
      <c r="BG93" s="165"/>
      <c r="BH93" s="93"/>
      <c r="BI93" s="165"/>
      <c r="BJ93" s="93"/>
      <c r="BK93" s="165"/>
      <c r="BL93" s="93"/>
      <c r="BM93" s="156"/>
      <c r="BN93" s="156"/>
      <c r="BO93" s="171"/>
      <c r="BP93" s="174"/>
      <c r="BQ93" s="162"/>
      <c r="BR93" s="162"/>
      <c r="BS93" s="162"/>
      <c r="BT93" s="162"/>
      <c r="BU93" s="162"/>
      <c r="BV93" s="162"/>
      <c r="BW93" s="162"/>
      <c r="BX93" s="162"/>
      <c r="BY93" s="163"/>
      <c r="BZ93" s="174"/>
      <c r="CA93" s="162"/>
      <c r="CB93" s="162"/>
      <c r="CC93" s="162"/>
      <c r="CD93" s="162"/>
      <c r="CE93" s="162"/>
      <c r="CF93" s="162"/>
      <c r="CG93" s="162"/>
      <c r="CH93" s="162"/>
      <c r="CI93" s="163"/>
      <c r="CJ93" s="94"/>
      <c r="CK93" s="92"/>
      <c r="CL93" s="92"/>
      <c r="CM93" s="92"/>
      <c r="CN93" s="92"/>
      <c r="CO93" s="93"/>
      <c r="CP93" s="91"/>
      <c r="CQ93" s="92"/>
      <c r="CR93" s="92"/>
      <c r="CS93" s="92"/>
      <c r="CT93" s="92"/>
      <c r="CU93" s="93"/>
      <c r="CV93" s="90"/>
      <c r="CW93" s="90"/>
      <c r="CX93" s="90"/>
      <c r="CY93" s="90"/>
      <c r="CZ93" s="90"/>
      <c r="DA93" s="90"/>
    </row>
    <row r="94" spans="1:105" ht="12.95" customHeight="1" thickTop="1" thickBot="1">
      <c r="A94" s="122"/>
      <c r="B94" s="125"/>
      <c r="C94" s="117" t="s">
        <v>132</v>
      </c>
      <c r="D94" s="134"/>
      <c r="E94" s="24"/>
      <c r="F94" s="25"/>
      <c r="G94" s="26"/>
      <c r="H94" s="145"/>
      <c r="I94" s="125"/>
      <c r="J94" s="134"/>
      <c r="K94" s="24"/>
      <c r="L94" s="25"/>
      <c r="M94" s="26"/>
      <c r="N94" s="140"/>
      <c r="O94" s="109">
        <f t="shared" ref="O94:O154" si="1459">IF(AND(D94="HF",OR(ISNUMBER(J94),J94="")),0+J94,IF(AND(J94="HF",OR(ISNUMBER(D94),D94="")),0+D94,IF(AND(ISNUMBER(D94),ISNUMBER(J94)),D94+J94,IF(AND(D94="HF",J94="HF"),0,D94+J94))))</f>
        <v>0</v>
      </c>
      <c r="P94" s="92">
        <f t="shared" ref="P94:P154" si="1460">AF$2*20-AI94</f>
        <v>20</v>
      </c>
      <c r="Q94" s="131"/>
      <c r="R94" s="103">
        <f>SUMIFS(O$2:O$373,C$2:C$373,C94,AB$2:AB$373,AB94)</f>
        <v>0</v>
      </c>
      <c r="S94" s="92">
        <f t="shared" ref="S94" si="1461">AE$86*20-AJ94</f>
        <v>140</v>
      </c>
      <c r="T94" s="158"/>
      <c r="U94" s="103">
        <f t="shared" ref="U94" si="1462">AC$10</f>
        <v>0</v>
      </c>
      <c r="V94" s="99">
        <f t="shared" ref="V94:V154" si="1463">AD$2*20-AK94</f>
        <v>600</v>
      </c>
      <c r="W94" s="216"/>
      <c r="X94" s="92"/>
      <c r="Y94" s="81"/>
      <c r="Z94" s="83"/>
      <c r="AA94" s="95">
        <f>A$86</f>
        <v>46181</v>
      </c>
      <c r="AB94" s="107">
        <f t="shared" si="1167"/>
        <v>24</v>
      </c>
      <c r="AC94" s="160"/>
      <c r="AE94" s="92"/>
      <c r="AG94" s="92">
        <f t="shared" ref="AG94" si="1464">IF(D94="HF",1,0)</f>
        <v>0</v>
      </c>
      <c r="AH94" s="92">
        <f t="shared" ref="AH94" si="1465">IF(J94="HF",1,0)</f>
        <v>0</v>
      </c>
      <c r="AI94" s="169">
        <f t="shared" ref="AI94" si="1466">AG94+AH94</f>
        <v>0</v>
      </c>
      <c r="AJ94" s="169">
        <f t="shared" ref="AJ94" si="1467">SUMIFS(AI$2:AI$373,C$2:C$373,C94,AB$2:AB$373,AB94)</f>
        <v>0</v>
      </c>
      <c r="AK94" s="169">
        <f t="shared" ref="AK94" si="1468">SUMIFS(AI$2:AI$373,C$2:C$373,C94)</f>
        <v>0</v>
      </c>
      <c r="AL94" s="92">
        <f t="shared" ref="AL94" si="1469">COUNTIF(E94:G95,"Körperhygiene")</f>
        <v>0</v>
      </c>
      <c r="AM94" s="169">
        <f t="shared" ref="AM94" si="1470">COUNTIF(K94:M95,"Körperhygiene")</f>
        <v>0</v>
      </c>
      <c r="AN94" s="169">
        <f t="shared" ref="AN94" si="1471">AL94+AM94</f>
        <v>0</v>
      </c>
      <c r="AO94" s="164">
        <f>COUNTIF(E94:G95,"Zimmersauberkeit")</f>
        <v>0</v>
      </c>
      <c r="AP94" s="93">
        <f>COUNTIF(K94:M95,"Zimmersauberkeit")</f>
        <v>0</v>
      </c>
      <c r="AQ94" s="164">
        <f t="shared" ref="AQ94" si="1472">AO94+AP94</f>
        <v>0</v>
      </c>
      <c r="AR94" s="93">
        <f>COUNTIF(E94:G95,"Zimmerputz")</f>
        <v>0</v>
      </c>
      <c r="AS94" s="164">
        <f>COUNTIF(K94:M95,"Zimmerputz")</f>
        <v>0</v>
      </c>
      <c r="AT94" s="93">
        <f t="shared" ref="AT94" si="1473">AR94+AS94</f>
        <v>0</v>
      </c>
      <c r="AU94" s="164">
        <f>COUNTIF(E94:G95,"Medienverhalten")</f>
        <v>0</v>
      </c>
      <c r="AV94" s="93">
        <f>COUNTIF(K94:M95,"Medienverhalten")</f>
        <v>0</v>
      </c>
      <c r="AW94" s="164">
        <f t="shared" ref="AW94" si="1474">AU94+AV94</f>
        <v>0</v>
      </c>
      <c r="AX94" s="93">
        <f>COUNTIF(E94:G95,"Pünktlichkeit")</f>
        <v>0</v>
      </c>
      <c r="AY94" s="164">
        <f>COUNTIF(K94:M95,"Pünktlichkeit")</f>
        <v>0</v>
      </c>
      <c r="AZ94" s="93">
        <f t="shared" ref="AZ94" si="1475">AX94+AY94</f>
        <v>0</v>
      </c>
      <c r="BA94" s="164">
        <f>COUNTIF(E94:G95,"Küchendienst")</f>
        <v>0</v>
      </c>
      <c r="BB94" s="93">
        <f>COUNTIF(K94:M95,"Küchendienst")</f>
        <v>0</v>
      </c>
      <c r="BC94" s="164">
        <f t="shared" ref="BC94" si="1476">BA94+BB94</f>
        <v>0</v>
      </c>
      <c r="BD94" s="93">
        <f>COUNTIF(E94:G95,"Wäsche")</f>
        <v>0</v>
      </c>
      <c r="BE94" s="164">
        <f>COUNTIF(K94:M95,"Wäsche")</f>
        <v>0</v>
      </c>
      <c r="BF94" s="93">
        <f t="shared" ref="BF94" si="1477">BD94+BE94</f>
        <v>0</v>
      </c>
      <c r="BG94" s="164">
        <f>COUNTIF(E94:G95,"Sozialverhalten")</f>
        <v>0</v>
      </c>
      <c r="BH94" s="93">
        <f>COUNTIF(K94:M95,"Sozialverhalten")</f>
        <v>0</v>
      </c>
      <c r="BI94" s="164">
        <f t="shared" ref="BI94" si="1478">BG94+BH94</f>
        <v>0</v>
      </c>
      <c r="BJ94" s="93">
        <f>COUNTIF(E94:G95,"Essverhalten")</f>
        <v>0</v>
      </c>
      <c r="BK94" s="164">
        <f>COUNTIF(K94:M95,"Essverhalten")</f>
        <v>0</v>
      </c>
      <c r="BL94" s="93">
        <f t="shared" ref="BL94" si="1479">BJ94+BK94</f>
        <v>0</v>
      </c>
      <c r="BM94" s="169">
        <f>COUNTIF(E94:G95,"Nachtruhe")</f>
        <v>0</v>
      </c>
      <c r="BN94" s="169">
        <f>COUNTIF(K94:M95,"Nachtruhe")</f>
        <v>0</v>
      </c>
      <c r="BO94" s="170">
        <f t="shared" ref="BO94" si="1480">BM94+BN94</f>
        <v>0</v>
      </c>
      <c r="BP94" s="174">
        <f>SUMIFS(AN$2:AN$373,C$2:C$373,C94,AB$2:AB$373,AB94)</f>
        <v>0</v>
      </c>
      <c r="BQ94" s="162">
        <f>SUMIFS(AQ$2:AQ$373,C$2:C$373,C94,AB$2:AB$373,AB94)</f>
        <v>0</v>
      </c>
      <c r="BR94" s="162">
        <f>SUMIFS(AT$2:AT$373,C$2:C$373,C94,AB$2:AB$373,AB94)</f>
        <v>0</v>
      </c>
      <c r="BS94" s="162">
        <f>SUMIFS(AW$2:AW$373,C$2:C$373,C94,AB$2:AB$373,AB94)</f>
        <v>0</v>
      </c>
      <c r="BT94" s="162">
        <f>SUMIFS(AZ$2:AZ$373,C$2:C$373,C94,AB$2:AB$373,AB94)</f>
        <v>0</v>
      </c>
      <c r="BU94" s="162">
        <f>SUMIFS(BC$2:BC$373,C$2:C$373,C94,AB$2:AB$373,AB94)</f>
        <v>0</v>
      </c>
      <c r="BV94" s="162">
        <f>SUMIFS(BF$2:BF$373,C$2:C$373,C94,AB$2:AB$373,AB94)</f>
        <v>0</v>
      </c>
      <c r="BW94" s="162">
        <f>SUMIFS(BI$2:BI$373,C$2:C$373,C94,AB$2:AB$373,AB94)</f>
        <v>0</v>
      </c>
      <c r="BX94" s="162">
        <f>SUMIFS(BL$2:BL$373,C$2:C$373,C94,AB$2:AB$373,AB94)</f>
        <v>0</v>
      </c>
      <c r="BY94" s="163">
        <f>SUMIFS(BO$2:BO$373,C$2:C$373,C94,AB$2:AB$373,AB94)</f>
        <v>0</v>
      </c>
      <c r="BZ94" s="174">
        <f>SUMIFS(AN$2:AN$373,C$2:C$373,C94)</f>
        <v>0</v>
      </c>
      <c r="CA94" s="162">
        <f>SUMIFS(AQ$2:AQ$373,C$2:C$373,C94)</f>
        <v>0</v>
      </c>
      <c r="CB94" s="162">
        <f>SUMIFS(AT$2:AT$373,C$2:C$373,C94)</f>
        <v>0</v>
      </c>
      <c r="CC94" s="162">
        <f>SUMIFS(AW$2:AW$373,C$2:C$373,C94)</f>
        <v>0</v>
      </c>
      <c r="CD94" s="162">
        <f>SUMIFS(AZ$2:AZ$373,C$2:C$373,C94)</f>
        <v>0</v>
      </c>
      <c r="CE94" s="162">
        <f>SUMIFS(BC$2:BC$373,C$2:C$373,C94)</f>
        <v>0</v>
      </c>
      <c r="CF94" s="162">
        <f>SUMIFS(BF$2:BF$373,C$2:C$373,C94)</f>
        <v>0</v>
      </c>
      <c r="CG94" s="162">
        <f>SUMIFS(BI$2:BI$373,C$2:C$373,C94)</f>
        <v>0</v>
      </c>
      <c r="CH94" s="162">
        <f>SUMIFS(BL$2:BL$373,C$2:C$373,C94)</f>
        <v>0</v>
      </c>
      <c r="CI94" s="163">
        <f>SUMIFS(BO$2:BO$373,C$2:C$373,C94)</f>
        <v>0</v>
      </c>
      <c r="CJ94" s="94" t="str">
        <f t="shared" ref="CJ94" si="1481">_xlfn.XLOOKUP(LARGE(BP94:BY94,1),BP94:BY94,BP$374:BY$374)</f>
        <v>Körperhygiene</v>
      </c>
      <c r="CK94" s="92" t="str">
        <f t="shared" ref="CK94" si="1482">_xlfn.XLOOKUP(LARGE(BP94:BY94,2),BP94:BY94,BP$374:BY$374)</f>
        <v>Körperhygiene</v>
      </c>
      <c r="CL94" s="92" t="str">
        <f t="shared" ref="CL94" si="1483">_xlfn.XLOOKUP(LARGE(BP94:BY94,3),BP94:BY94,BP$374:BY$374)</f>
        <v>Körperhygiene</v>
      </c>
      <c r="CM94" s="92" t="str">
        <f t="shared" ref="CM94" si="1484">_xlfn.XLOOKUP(LARGE(BP94:BY94,4),BP94:BY94,BP$374:BY$374)</f>
        <v>Körperhygiene</v>
      </c>
      <c r="CN94" s="92" t="str">
        <f t="shared" ref="CN94" si="1485">_xlfn.XLOOKUP(LARGE(BP94:BY94,5),BP94:BY94,BP$374:BY$374)</f>
        <v>Körperhygiene</v>
      </c>
      <c r="CO94" s="93" t="str">
        <f t="shared" ref="CO94" si="1486">_xlfn.XLOOKUP(LARGE(BP94:BY94,6),BP94:BY94,BP$374:BY$374)</f>
        <v>Körperhygiene</v>
      </c>
      <c r="CP94" s="91" t="str">
        <f t="shared" ref="CP94" si="1487">_xlfn.XLOOKUP(LARGE(BZ94:CI94,1),BZ94:CI94,BZ$374:CI$374)</f>
        <v>Körperhygiene</v>
      </c>
      <c r="CQ94" s="92" t="str">
        <f t="shared" ref="CQ94" si="1488">_xlfn.XLOOKUP(LARGE(BZ94:CI94,2),BZ94:CI94,BZ$374:CI$374)</f>
        <v>Körperhygiene</v>
      </c>
      <c r="CR94" s="92" t="str">
        <f t="shared" ref="CR94" si="1489">_xlfn.XLOOKUP(LARGE(BZ94:CI94,3),BZ94:CI94,BZ$374:CI$374)</f>
        <v>Körperhygiene</v>
      </c>
      <c r="CS94" s="92" t="str">
        <f t="shared" ref="CS94" si="1490">_xlfn.XLOOKUP(LARGE(BZ94:CI94,4),BZ94:CI94,BZ$374:CI$374)</f>
        <v>Körperhygiene</v>
      </c>
      <c r="CT94" s="92" t="str">
        <f t="shared" ref="CT94" si="1491">_xlfn.XLOOKUP(LARGE(BZ94:CI94,5),BZ94:CI94,BZ$374:CI$374)</f>
        <v>Körperhygiene</v>
      </c>
      <c r="CU94" s="93" t="str">
        <f t="shared" ref="CU94" si="1492">_xlfn.XLOOKUP(LARGE(BZ94:CI94,6),BZ94:CI94,BZ$374:CI$374)</f>
        <v>Körperhygiene</v>
      </c>
      <c r="CV94" s="90"/>
      <c r="CW94" s="90"/>
      <c r="CX94" s="90"/>
      <c r="CY94" s="90"/>
      <c r="CZ94" s="90"/>
      <c r="DA94" s="90"/>
    </row>
    <row r="95" spans="1:105" ht="12.95" customHeight="1" thickTop="1" thickBot="1">
      <c r="A95" s="122"/>
      <c r="B95" s="125"/>
      <c r="C95" s="116"/>
      <c r="D95" s="137"/>
      <c r="E95" s="21"/>
      <c r="F95" s="22"/>
      <c r="G95" s="23"/>
      <c r="H95" s="145"/>
      <c r="I95" s="125"/>
      <c r="J95" s="137"/>
      <c r="K95" s="21"/>
      <c r="L95" s="22"/>
      <c r="M95" s="23"/>
      <c r="N95" s="140"/>
      <c r="O95" s="109"/>
      <c r="P95" s="92"/>
      <c r="Q95" s="131"/>
      <c r="R95" s="103"/>
      <c r="S95" s="92"/>
      <c r="T95" s="158"/>
      <c r="U95" s="103"/>
      <c r="V95" s="99"/>
      <c r="W95" s="216"/>
      <c r="X95" s="92"/>
      <c r="Y95" s="81"/>
      <c r="Z95" s="83"/>
      <c r="AA95" s="95"/>
      <c r="AB95" s="107"/>
      <c r="AC95" s="160"/>
      <c r="AE95" s="92"/>
      <c r="AG95" s="92"/>
      <c r="AH95" s="92"/>
      <c r="AI95" s="156"/>
      <c r="AJ95" s="156"/>
      <c r="AK95" s="156"/>
      <c r="AL95" s="92"/>
      <c r="AM95" s="156"/>
      <c r="AN95" s="156"/>
      <c r="AO95" s="165"/>
      <c r="AP95" s="93"/>
      <c r="AQ95" s="165"/>
      <c r="AR95" s="93"/>
      <c r="AS95" s="165"/>
      <c r="AT95" s="93"/>
      <c r="AU95" s="165"/>
      <c r="AV95" s="93"/>
      <c r="AW95" s="165"/>
      <c r="AX95" s="93"/>
      <c r="AY95" s="165"/>
      <c r="AZ95" s="93"/>
      <c r="BA95" s="165"/>
      <c r="BB95" s="93"/>
      <c r="BC95" s="165"/>
      <c r="BD95" s="93"/>
      <c r="BE95" s="165"/>
      <c r="BF95" s="93"/>
      <c r="BG95" s="165"/>
      <c r="BH95" s="93"/>
      <c r="BI95" s="165"/>
      <c r="BJ95" s="93"/>
      <c r="BK95" s="165"/>
      <c r="BL95" s="93"/>
      <c r="BM95" s="156"/>
      <c r="BN95" s="156"/>
      <c r="BO95" s="171"/>
      <c r="BP95" s="174"/>
      <c r="BQ95" s="162"/>
      <c r="BR95" s="162"/>
      <c r="BS95" s="162"/>
      <c r="BT95" s="162"/>
      <c r="BU95" s="162"/>
      <c r="BV95" s="162"/>
      <c r="BW95" s="162"/>
      <c r="BX95" s="162"/>
      <c r="BY95" s="163"/>
      <c r="BZ95" s="174"/>
      <c r="CA95" s="162"/>
      <c r="CB95" s="162"/>
      <c r="CC95" s="162"/>
      <c r="CD95" s="162"/>
      <c r="CE95" s="162"/>
      <c r="CF95" s="162"/>
      <c r="CG95" s="162"/>
      <c r="CH95" s="162"/>
      <c r="CI95" s="163"/>
      <c r="CJ95" s="94"/>
      <c r="CK95" s="92"/>
      <c r="CL95" s="92"/>
      <c r="CM95" s="92"/>
      <c r="CN95" s="92"/>
      <c r="CO95" s="93"/>
      <c r="CP95" s="91"/>
      <c r="CQ95" s="92"/>
      <c r="CR95" s="92"/>
      <c r="CS95" s="92"/>
      <c r="CT95" s="92"/>
      <c r="CU95" s="93"/>
      <c r="CV95" s="90"/>
      <c r="CW95" s="90"/>
      <c r="CX95" s="90"/>
      <c r="CY95" s="90"/>
      <c r="CZ95" s="90"/>
      <c r="DA95" s="90"/>
    </row>
    <row r="96" spans="1:105" ht="12.95" customHeight="1" thickTop="1" thickBot="1">
      <c r="A96" s="122"/>
      <c r="B96" s="125"/>
      <c r="C96" s="118"/>
      <c r="D96" s="134"/>
      <c r="E96" s="27"/>
      <c r="F96" s="28"/>
      <c r="G96" s="29"/>
      <c r="H96" s="145"/>
      <c r="I96" s="125"/>
      <c r="J96" s="134"/>
      <c r="K96" s="27"/>
      <c r="L96" s="28"/>
      <c r="M96" s="29"/>
      <c r="N96" s="140"/>
      <c r="O96" s="109">
        <f t="shared" ref="O96:O156" si="1493">IF(AND(D96="HF",OR(ISNUMBER(J96),J96="")),0+J96,IF(AND(J96="HF",OR(ISNUMBER(D96),D96="")),0+D96,IF(AND(ISNUMBER(D96),ISNUMBER(J96)),D96+J96,IF(AND(D96="HF",J96="HF"),0,D96+J96))))</f>
        <v>0</v>
      </c>
      <c r="P96" s="92">
        <f t="shared" ref="P96:P156" si="1494">AF$2*20-AI96</f>
        <v>20</v>
      </c>
      <c r="Q96" s="131"/>
      <c r="R96" s="103">
        <f>SUMIFS(O$2:O$373,C$2:C$373,C96,AB$2:AB$373,AB96)</f>
        <v>0</v>
      </c>
      <c r="S96" s="92">
        <f t="shared" ref="S96" si="1495">AE$86*20-AJ96</f>
        <v>140</v>
      </c>
      <c r="T96" s="158"/>
      <c r="U96" s="103">
        <f t="shared" ref="U96" si="1496">AC$12</f>
        <v>0</v>
      </c>
      <c r="V96" s="99">
        <f t="shared" ref="V96:V156" si="1497">AD$2*20-AK96</f>
        <v>600</v>
      </c>
      <c r="W96" s="216"/>
      <c r="X96" s="92"/>
      <c r="Y96" s="81"/>
      <c r="Z96" s="83"/>
      <c r="AA96" s="95">
        <f>A$86</f>
        <v>46181</v>
      </c>
      <c r="AB96" s="107">
        <f t="shared" si="1167"/>
        <v>24</v>
      </c>
      <c r="AC96" s="160"/>
      <c r="AE96" s="92"/>
      <c r="AG96" s="92">
        <f t="shared" ref="AG96" si="1498">IF(D96="HF",1,0)</f>
        <v>0</v>
      </c>
      <c r="AH96" s="92">
        <f t="shared" ref="AH96" si="1499">IF(J96="HF",1,0)</f>
        <v>0</v>
      </c>
      <c r="AI96" s="169">
        <f t="shared" ref="AI96" si="1500">AG96+AH96</f>
        <v>0</v>
      </c>
      <c r="AJ96" s="169">
        <f t="shared" ref="AJ96" si="1501">SUMIFS(AI$2:AI$373,C$2:C$373,C96,AB$2:AB$373,AB96)</f>
        <v>0</v>
      </c>
      <c r="AK96" s="169">
        <f t="shared" ref="AK96" si="1502">SUMIFS(AI$2:AI$373,C$2:C$373,C96)</f>
        <v>0</v>
      </c>
      <c r="AL96" s="92">
        <f t="shared" ref="AL96" si="1503">COUNTIF(E96:G97,"Körperhygiene")</f>
        <v>0</v>
      </c>
      <c r="AM96" s="169">
        <f t="shared" ref="AM96" si="1504">COUNTIF(K96:M97,"Körperhygiene")</f>
        <v>0</v>
      </c>
      <c r="AN96" s="169">
        <f t="shared" ref="AN96" si="1505">AL96+AM96</f>
        <v>0</v>
      </c>
      <c r="AO96" s="164">
        <f>COUNTIF(E96:G97,"Zimmersauberkeit")</f>
        <v>0</v>
      </c>
      <c r="AP96" s="93">
        <f>COUNTIF(K96:M97,"Zimmersauberkeit")</f>
        <v>0</v>
      </c>
      <c r="AQ96" s="164">
        <f t="shared" ref="AQ96" si="1506">AO96+AP96</f>
        <v>0</v>
      </c>
      <c r="AR96" s="93">
        <f>COUNTIF(E96:G97,"Zimmerputz")</f>
        <v>0</v>
      </c>
      <c r="AS96" s="164">
        <f>COUNTIF(K96:M97,"Zimmerputz")</f>
        <v>0</v>
      </c>
      <c r="AT96" s="93">
        <f t="shared" ref="AT96" si="1507">AR96+AS96</f>
        <v>0</v>
      </c>
      <c r="AU96" s="164">
        <f>COUNTIF(E96:G97,"Medienverhalten")</f>
        <v>0</v>
      </c>
      <c r="AV96" s="93">
        <f>COUNTIF(K96:M97,"Medienverhalten")</f>
        <v>0</v>
      </c>
      <c r="AW96" s="164">
        <f t="shared" ref="AW96" si="1508">AU96+AV96</f>
        <v>0</v>
      </c>
      <c r="AX96" s="93">
        <f>COUNTIF(E96:G97,"Pünktlichkeit")</f>
        <v>0</v>
      </c>
      <c r="AY96" s="164">
        <f>COUNTIF(K96:M97,"Pünktlichkeit")</f>
        <v>0</v>
      </c>
      <c r="AZ96" s="93">
        <f t="shared" ref="AZ96" si="1509">AX96+AY96</f>
        <v>0</v>
      </c>
      <c r="BA96" s="164">
        <f>COUNTIF(E96:G97,"Küchendienst")</f>
        <v>0</v>
      </c>
      <c r="BB96" s="93">
        <f>COUNTIF(K96:M97,"Küchendienst")</f>
        <v>0</v>
      </c>
      <c r="BC96" s="164">
        <f t="shared" ref="BC96" si="1510">BA96+BB96</f>
        <v>0</v>
      </c>
      <c r="BD96" s="93">
        <f>COUNTIF(E96:G97,"Wäsche")</f>
        <v>0</v>
      </c>
      <c r="BE96" s="164">
        <f>COUNTIF(K96:M97,"Wäsche")</f>
        <v>0</v>
      </c>
      <c r="BF96" s="93">
        <f t="shared" ref="BF96" si="1511">BD96+BE96</f>
        <v>0</v>
      </c>
      <c r="BG96" s="164">
        <f>COUNTIF(E96:G97,"Sozialverhalten")</f>
        <v>0</v>
      </c>
      <c r="BH96" s="93">
        <f>COUNTIF(K96:M97,"Sozialverhalten")</f>
        <v>0</v>
      </c>
      <c r="BI96" s="164">
        <f t="shared" ref="BI96" si="1512">BG96+BH96</f>
        <v>0</v>
      </c>
      <c r="BJ96" s="93">
        <f>COUNTIF(E96:G97,"Essverhalten")</f>
        <v>0</v>
      </c>
      <c r="BK96" s="164">
        <f>COUNTIF(K96:M97,"Essverhalten")</f>
        <v>0</v>
      </c>
      <c r="BL96" s="93">
        <f t="shared" ref="BL96" si="1513">BJ96+BK96</f>
        <v>0</v>
      </c>
      <c r="BM96" s="169">
        <f>COUNTIF(E96:G97,"Nachtruhe")</f>
        <v>0</v>
      </c>
      <c r="BN96" s="169">
        <f>COUNTIF(K96:M97,"Nachtruhe")</f>
        <v>0</v>
      </c>
      <c r="BO96" s="170">
        <f t="shared" ref="BO96" si="1514">BM96+BN96</f>
        <v>0</v>
      </c>
      <c r="BP96" s="174">
        <f>SUMIFS(AN$2:AN$373,C$2:C$373,C96,AB$2:AB$373,AB96)</f>
        <v>0</v>
      </c>
      <c r="BQ96" s="162">
        <f>SUMIFS(AQ$2:AQ$373,C$2:C$373,C96,AB$2:AB$373,AB96)</f>
        <v>0</v>
      </c>
      <c r="BR96" s="162">
        <f>SUMIFS(AT$2:AT$373,C$2:C$373,C96,AB$2:AB$373,AB96)</f>
        <v>0</v>
      </c>
      <c r="BS96" s="162">
        <f>SUMIFS(AW$2:AW$373,C$2:C$373,C96,AB$2:AB$373,AB96)</f>
        <v>0</v>
      </c>
      <c r="BT96" s="162">
        <f>SUMIFS(AZ$2:AZ$373,C$2:C$373,C96,AB$2:AB$373,AB96)</f>
        <v>0</v>
      </c>
      <c r="BU96" s="162">
        <f>SUMIFS(BC$2:BC$373,C$2:C$373,C96,AB$2:AB$373,AB96)</f>
        <v>0</v>
      </c>
      <c r="BV96" s="162">
        <f>SUMIFS(BF$2:BF$373,C$2:C$373,C96,AB$2:AB$373,AB96)</f>
        <v>0</v>
      </c>
      <c r="BW96" s="162">
        <f>SUMIFS(BI$2:BI$373,C$2:C$373,C96,AB$2:AB$373,AB96)</f>
        <v>0</v>
      </c>
      <c r="BX96" s="162">
        <f>SUMIFS(BL$2:BL$373,C$2:C$373,C96,AB$2:AB$373,AB96)</f>
        <v>0</v>
      </c>
      <c r="BY96" s="163">
        <f>SUMIFS(BO$2:BO$373,C$2:C$373,C96,AB$2:AB$373,AB96)</f>
        <v>0</v>
      </c>
      <c r="BZ96" s="174">
        <f>SUMIFS(AN$2:AN$373,C$2:C$373,C96)</f>
        <v>0</v>
      </c>
      <c r="CA96" s="162">
        <f>SUMIFS(AQ$2:AQ$373,C$2:C$373,C96)</f>
        <v>0</v>
      </c>
      <c r="CB96" s="162">
        <f>SUMIFS(AT$2:AT$373,C$2:C$373,C96)</f>
        <v>0</v>
      </c>
      <c r="CC96" s="162">
        <f>SUMIFS(AW$2:AW$373,C$2:C$373,C96)</f>
        <v>0</v>
      </c>
      <c r="CD96" s="162">
        <f>SUMIFS(AZ$2:AZ$373,C$2:C$373,C96)</f>
        <v>0</v>
      </c>
      <c r="CE96" s="162">
        <f>SUMIFS(BC$2:BC$373,C$2:C$373,C96)</f>
        <v>0</v>
      </c>
      <c r="CF96" s="162">
        <f>SUMIFS(BF$2:BF$373,C$2:C$373,C96)</f>
        <v>0</v>
      </c>
      <c r="CG96" s="162">
        <f>SUMIFS(BI$2:BI$373,C$2:C$373,C96)</f>
        <v>0</v>
      </c>
      <c r="CH96" s="162">
        <f>SUMIFS(BL$2:BL$373,C$2:C$373,C96)</f>
        <v>0</v>
      </c>
      <c r="CI96" s="163">
        <f>SUMIFS(BO$2:BO$373,C$2:C$373,C96)</f>
        <v>0</v>
      </c>
      <c r="CJ96" s="94" t="str">
        <f t="shared" ref="CJ96" si="1515">_xlfn.XLOOKUP(LARGE(BP96:BY96,1),BP96:BY96,BP$374:BY$374)</f>
        <v>Körperhygiene</v>
      </c>
      <c r="CK96" s="92" t="str">
        <f t="shared" ref="CK96" si="1516">_xlfn.XLOOKUP(LARGE(BP96:BY96,2),BP96:BY96,BP$374:BY$374)</f>
        <v>Körperhygiene</v>
      </c>
      <c r="CL96" s="92" t="str">
        <f t="shared" ref="CL96" si="1517">_xlfn.XLOOKUP(LARGE(BP96:BY96,3),BP96:BY96,BP$374:BY$374)</f>
        <v>Körperhygiene</v>
      </c>
      <c r="CM96" s="92" t="str">
        <f t="shared" ref="CM96" si="1518">_xlfn.XLOOKUP(LARGE(BP96:BY96,4),BP96:BY96,BP$374:BY$374)</f>
        <v>Körperhygiene</v>
      </c>
      <c r="CN96" s="92" t="str">
        <f t="shared" ref="CN96" si="1519">_xlfn.XLOOKUP(LARGE(BP96:BY96,5),BP96:BY96,BP$374:BY$374)</f>
        <v>Körperhygiene</v>
      </c>
      <c r="CO96" s="93" t="str">
        <f t="shared" ref="CO96" si="1520">_xlfn.XLOOKUP(LARGE(BP96:BY96,6),BP96:BY96,BP$374:BY$374)</f>
        <v>Körperhygiene</v>
      </c>
      <c r="CP96" s="91" t="str">
        <f t="shared" ref="CP96" si="1521">_xlfn.XLOOKUP(LARGE(BZ96:CI96,1),BZ96:CI96,BZ$374:CI$374)</f>
        <v>Körperhygiene</v>
      </c>
      <c r="CQ96" s="92" t="str">
        <f t="shared" ref="CQ96" si="1522">_xlfn.XLOOKUP(LARGE(BZ96:CI96,2),BZ96:CI96,BZ$374:CI$374)</f>
        <v>Körperhygiene</v>
      </c>
      <c r="CR96" s="92" t="str">
        <f t="shared" ref="CR96" si="1523">_xlfn.XLOOKUP(LARGE(BZ96:CI96,3),BZ96:CI96,BZ$374:CI$374)</f>
        <v>Körperhygiene</v>
      </c>
      <c r="CS96" s="92" t="str">
        <f t="shared" ref="CS96" si="1524">_xlfn.XLOOKUP(LARGE(BZ96:CI96,4),BZ96:CI96,BZ$374:CI$374)</f>
        <v>Körperhygiene</v>
      </c>
      <c r="CT96" s="92" t="str">
        <f t="shared" ref="CT96" si="1525">_xlfn.XLOOKUP(LARGE(BZ96:CI96,5),BZ96:CI96,BZ$374:CI$374)</f>
        <v>Körperhygiene</v>
      </c>
      <c r="CU96" s="93" t="str">
        <f t="shared" ref="CU96" si="1526">_xlfn.XLOOKUP(LARGE(BZ96:CI96,6),BZ96:CI96,BZ$374:CI$374)</f>
        <v>Körperhygiene</v>
      </c>
      <c r="CV96" s="90"/>
      <c r="CW96" s="90"/>
      <c r="CX96" s="90"/>
      <c r="CY96" s="90"/>
      <c r="CZ96" s="90"/>
      <c r="DA96" s="90"/>
    </row>
    <row r="97" spans="1:105" ht="12.95" customHeight="1" thickTop="1" thickBot="1">
      <c r="A97" s="142"/>
      <c r="B97" s="143"/>
      <c r="C97" s="133"/>
      <c r="D97" s="135"/>
      <c r="E97" s="30"/>
      <c r="F97" s="31"/>
      <c r="G97" s="32"/>
      <c r="H97" s="146"/>
      <c r="I97" s="143"/>
      <c r="J97" s="135"/>
      <c r="K97" s="30"/>
      <c r="L97" s="31"/>
      <c r="M97" s="32"/>
      <c r="N97" s="141"/>
      <c r="O97" s="111"/>
      <c r="P97" s="97"/>
      <c r="Q97" s="131"/>
      <c r="R97" s="105"/>
      <c r="S97" s="97"/>
      <c r="T97" s="159"/>
      <c r="U97" s="105"/>
      <c r="V97" s="100"/>
      <c r="W97" s="216"/>
      <c r="X97" s="92"/>
      <c r="Y97" s="81"/>
      <c r="Z97" s="83"/>
      <c r="AA97" s="95"/>
      <c r="AB97" s="107"/>
      <c r="AC97" s="160"/>
      <c r="AE97" s="92"/>
      <c r="AG97" s="92"/>
      <c r="AH97" s="92"/>
      <c r="AI97" s="156"/>
      <c r="AJ97" s="156"/>
      <c r="AK97" s="156"/>
      <c r="AL97" s="92"/>
      <c r="AM97" s="156"/>
      <c r="AN97" s="156"/>
      <c r="AO97" s="165"/>
      <c r="AP97" s="93"/>
      <c r="AQ97" s="165"/>
      <c r="AR97" s="93"/>
      <c r="AS97" s="165"/>
      <c r="AT97" s="93"/>
      <c r="AU97" s="165"/>
      <c r="AV97" s="93"/>
      <c r="AW97" s="165"/>
      <c r="AX97" s="93"/>
      <c r="AY97" s="165"/>
      <c r="AZ97" s="93"/>
      <c r="BA97" s="165"/>
      <c r="BB97" s="93"/>
      <c r="BC97" s="165"/>
      <c r="BD97" s="93"/>
      <c r="BE97" s="165"/>
      <c r="BF97" s="93"/>
      <c r="BG97" s="165"/>
      <c r="BH97" s="93"/>
      <c r="BI97" s="165"/>
      <c r="BJ97" s="93"/>
      <c r="BK97" s="165"/>
      <c r="BL97" s="93"/>
      <c r="BM97" s="156"/>
      <c r="BN97" s="156"/>
      <c r="BO97" s="171"/>
      <c r="BP97" s="174"/>
      <c r="BQ97" s="162"/>
      <c r="BR97" s="162"/>
      <c r="BS97" s="162"/>
      <c r="BT97" s="162"/>
      <c r="BU97" s="162"/>
      <c r="BV97" s="162"/>
      <c r="BW97" s="162"/>
      <c r="BX97" s="162"/>
      <c r="BY97" s="163"/>
      <c r="BZ97" s="174"/>
      <c r="CA97" s="162"/>
      <c r="CB97" s="162"/>
      <c r="CC97" s="162"/>
      <c r="CD97" s="162"/>
      <c r="CE97" s="162"/>
      <c r="CF97" s="162"/>
      <c r="CG97" s="162"/>
      <c r="CH97" s="162"/>
      <c r="CI97" s="163"/>
      <c r="CJ97" s="94"/>
      <c r="CK97" s="92"/>
      <c r="CL97" s="92"/>
      <c r="CM97" s="92"/>
      <c r="CN97" s="92"/>
      <c r="CO97" s="93"/>
      <c r="CP97" s="91"/>
      <c r="CQ97" s="92"/>
      <c r="CR97" s="92"/>
      <c r="CS97" s="92"/>
      <c r="CT97" s="92"/>
      <c r="CU97" s="93"/>
      <c r="CV97" s="90"/>
      <c r="CW97" s="90"/>
      <c r="CX97" s="90"/>
      <c r="CY97" s="90"/>
      <c r="CZ97" s="90"/>
      <c r="DA97" s="90"/>
    </row>
    <row r="98" spans="1:105" ht="12.95" customHeight="1" thickTop="1" thickBot="1">
      <c r="A98" s="121">
        <f t="shared" ref="A98" si="1527">A86+1</f>
        <v>46182</v>
      </c>
      <c r="B98" s="124" t="s">
        <v>18</v>
      </c>
      <c r="C98" s="138" t="s">
        <v>128</v>
      </c>
      <c r="D98" s="136"/>
      <c r="E98" s="33"/>
      <c r="F98" s="34"/>
      <c r="G98" s="35"/>
      <c r="H98" s="144"/>
      <c r="I98" s="124" t="s">
        <v>19</v>
      </c>
      <c r="J98" s="136"/>
      <c r="K98" s="33"/>
      <c r="L98" s="34"/>
      <c r="M98" s="35"/>
      <c r="N98" s="139"/>
      <c r="O98" s="108">
        <f t="shared" ref="O98" si="1528">IF(AND(D98="HF",OR(ISNUMBER(J98),J98="")),0+J98,IF(AND(J98="HF",OR(ISNUMBER(D98),D98="")),0+D98,IF(AND(ISNUMBER(D98),ISNUMBER(J98)),D98+J98,IF(AND(D98="HF",J98="HF"),0,D98+J98))))</f>
        <v>0</v>
      </c>
      <c r="P98" s="98">
        <f t="shared" ref="P98" si="1529">AF$2*20-AI98</f>
        <v>20</v>
      </c>
      <c r="Q98" s="131">
        <f>WEEKNUM(A98,21)</f>
        <v>24</v>
      </c>
      <c r="R98" s="106">
        <f>SUMIFS(O$2:O$373,C$2:C$373,C98,AB$2:AB$373,AB98)</f>
        <v>0</v>
      </c>
      <c r="S98" s="98">
        <f>AE$98*20-AJ98</f>
        <v>140</v>
      </c>
      <c r="T98" s="157">
        <f>A98</f>
        <v>46182</v>
      </c>
      <c r="U98" s="106">
        <f t="shared" ref="U98" si="1530">AC$2</f>
        <v>9</v>
      </c>
      <c r="V98" s="101">
        <f t="shared" ref="V98" si="1531">AD$2*20-AK98</f>
        <v>600</v>
      </c>
      <c r="W98" s="216"/>
      <c r="X98" s="92">
        <f t="shared" ref="X98" si="1532">IF(Q98&lt;&gt;"",1,0)</f>
        <v>1</v>
      </c>
      <c r="Y98" s="81"/>
      <c r="Z98" s="83"/>
      <c r="AA98" s="95">
        <f>A$98</f>
        <v>46182</v>
      </c>
      <c r="AB98" s="107">
        <f t="shared" si="1167"/>
        <v>24</v>
      </c>
      <c r="AC98" s="160"/>
      <c r="AE98" s="92">
        <f t="shared" ref="AE98" si="1533">SUMIFS(X$2:X$373,C$2:C$373,C98,AB$2:AB$373,AB98)</f>
        <v>7</v>
      </c>
      <c r="AG98" s="92">
        <f t="shared" ref="AG98" si="1534">IF(D98="HF",1,0)</f>
        <v>0</v>
      </c>
      <c r="AH98" s="92">
        <f t="shared" ref="AH98" si="1535">IF(J98="HF",1,0)</f>
        <v>0</v>
      </c>
      <c r="AI98" s="169">
        <f t="shared" ref="AI98" si="1536">AG98+AH98</f>
        <v>0</v>
      </c>
      <c r="AJ98" s="169">
        <f t="shared" ref="AJ98" si="1537">SUMIFS(AI$2:AI$373,C$2:C$373,C98,AB$2:AB$373,AB98)</f>
        <v>0</v>
      </c>
      <c r="AK98" s="169">
        <f t="shared" ref="AK98" si="1538">SUMIFS(AI$2:AI$373,C$2:C$373,C98)</f>
        <v>0</v>
      </c>
      <c r="AL98" s="92">
        <f t="shared" ref="AL98" si="1539">COUNTIF(E98:G99,"Körperhygiene")</f>
        <v>0</v>
      </c>
      <c r="AM98" s="169">
        <f t="shared" ref="AM98" si="1540">COUNTIF(K98:M99,"Körperhygiene")</f>
        <v>0</v>
      </c>
      <c r="AN98" s="169">
        <f t="shared" ref="AN98" si="1541">AL98+AM98</f>
        <v>0</v>
      </c>
      <c r="AO98" s="164">
        <f>COUNTIF(E98:G99,"Zimmersauberkeit")</f>
        <v>0</v>
      </c>
      <c r="AP98" s="93">
        <f>COUNTIF(K98:M99,"Zimmersauberkeit")</f>
        <v>0</v>
      </c>
      <c r="AQ98" s="164">
        <f t="shared" ref="AQ98" si="1542">AO98+AP98</f>
        <v>0</v>
      </c>
      <c r="AR98" s="93">
        <f>COUNTIF(E98:G99,"Zimmerputz")</f>
        <v>0</v>
      </c>
      <c r="AS98" s="164">
        <f>COUNTIF(K98:M99,"Zimmerputz")</f>
        <v>0</v>
      </c>
      <c r="AT98" s="93">
        <f t="shared" ref="AT98" si="1543">AR98+AS98</f>
        <v>0</v>
      </c>
      <c r="AU98" s="164">
        <f>COUNTIF(E98:G99,"Medienverhalten")</f>
        <v>0</v>
      </c>
      <c r="AV98" s="93">
        <f>COUNTIF(K98:M99,"Medienverhalten")</f>
        <v>0</v>
      </c>
      <c r="AW98" s="164">
        <f t="shared" ref="AW98" si="1544">AU98+AV98</f>
        <v>0</v>
      </c>
      <c r="AX98" s="93">
        <f>COUNTIF(E98:G99,"Pünktlichkeit")</f>
        <v>0</v>
      </c>
      <c r="AY98" s="164">
        <f>COUNTIF(K98:M99,"Pünktlichkeit")</f>
        <v>0</v>
      </c>
      <c r="AZ98" s="93">
        <f t="shared" ref="AZ98" si="1545">AX98+AY98</f>
        <v>0</v>
      </c>
      <c r="BA98" s="164">
        <f>COUNTIF(E98:G99,"Küchendienst")</f>
        <v>0</v>
      </c>
      <c r="BB98" s="93">
        <f>COUNTIF(K98:M99,"Küchendienst")</f>
        <v>0</v>
      </c>
      <c r="BC98" s="164">
        <f t="shared" ref="BC98" si="1546">BA98+BB98</f>
        <v>0</v>
      </c>
      <c r="BD98" s="93">
        <f>COUNTIF(E98:G99,"Wäsche")</f>
        <v>0</v>
      </c>
      <c r="BE98" s="164">
        <f>COUNTIF(K98:M99,"Wäsche")</f>
        <v>0</v>
      </c>
      <c r="BF98" s="93">
        <f t="shared" ref="BF98" si="1547">BD98+BE98</f>
        <v>0</v>
      </c>
      <c r="BG98" s="164">
        <f>COUNTIF(E98:G99,"Sozialverhalten")</f>
        <v>0</v>
      </c>
      <c r="BH98" s="93">
        <f>COUNTIF(K98:M99,"Sozialverhalten")</f>
        <v>0</v>
      </c>
      <c r="BI98" s="164">
        <f t="shared" ref="BI98" si="1548">BG98+BH98</f>
        <v>0</v>
      </c>
      <c r="BJ98" s="93">
        <f>COUNTIF(E98:G99,"Essverhalten")</f>
        <v>0</v>
      </c>
      <c r="BK98" s="164">
        <f>COUNTIF(K98:M99,"Essverhalten")</f>
        <v>0</v>
      </c>
      <c r="BL98" s="93">
        <f t="shared" ref="BL98" si="1549">BJ98+BK98</f>
        <v>0</v>
      </c>
      <c r="BM98" s="169">
        <f>COUNTIF(E98:G99,"Nachtruhe")</f>
        <v>0</v>
      </c>
      <c r="BN98" s="169">
        <f>COUNTIF(K98:M99,"Nachtruhe")</f>
        <v>0</v>
      </c>
      <c r="BO98" s="170">
        <f t="shared" ref="BO98" si="1550">BM98+BN98</f>
        <v>0</v>
      </c>
      <c r="BP98" s="174">
        <f>SUMIFS(AN$2:AN$373,C$2:C$373,C98,AB$2:AB$373,AB98)</f>
        <v>0</v>
      </c>
      <c r="BQ98" s="162">
        <f>SUMIFS(AQ$2:AQ$373,C$2:C$373,C98,AB$2:AB$373,AB98)</f>
        <v>0</v>
      </c>
      <c r="BR98" s="162">
        <f>SUMIFS(AT$2:AT$373,C$2:C$373,C98,AB$2:AB$373,AB98)</f>
        <v>0</v>
      </c>
      <c r="BS98" s="162">
        <f>SUMIFS(AW$2:AW$373,C$2:C$373,C98,AB$2:AB$373,AB98)</f>
        <v>0</v>
      </c>
      <c r="BT98" s="162">
        <f>SUMIFS(AZ$2:AZ$373,C$2:C$373,C98,AB$2:AB$373,AB98)</f>
        <v>0</v>
      </c>
      <c r="BU98" s="162">
        <f>SUMIFS(BC$2:BC$373,C$2:C$373,C98,AB$2:AB$373,AB98)</f>
        <v>0</v>
      </c>
      <c r="BV98" s="162">
        <f>SUMIFS(BF$2:BF$373,C$2:C$373,C98,AB$2:AB$373,AB98)</f>
        <v>0</v>
      </c>
      <c r="BW98" s="162">
        <f>SUMIFS(BI$2:BI$373,C$2:C$373,C98,AB$2:AB$373,AB98)</f>
        <v>0</v>
      </c>
      <c r="BX98" s="162">
        <f>SUMIFS(BL$2:BL$373,C$2:C$373,C98,AB$2:AB$373,AB98)</f>
        <v>0</v>
      </c>
      <c r="BY98" s="163">
        <f>SUMIFS(BO$2:BO$373,C$2:C$373,C98,AB$2:AB$373,AB98)</f>
        <v>0</v>
      </c>
      <c r="BZ98" s="174">
        <f>SUMIFS(AN$2:AN$373,C$2:C$373,C98)</f>
        <v>1</v>
      </c>
      <c r="CA98" s="162">
        <f>SUMIFS(AQ$2:AQ$373,C$2:C$373,C98)</f>
        <v>0</v>
      </c>
      <c r="CB98" s="162">
        <f>SUMIFS(AT$2:AT$373,C$2:C$373,C98)</f>
        <v>0</v>
      </c>
      <c r="CC98" s="162">
        <f>SUMIFS(AW$2:AW$373,C$2:C$373,C98)</f>
        <v>0</v>
      </c>
      <c r="CD98" s="162">
        <f>SUMIFS(AZ$2:AZ$373,C$2:C$373,C98)</f>
        <v>1</v>
      </c>
      <c r="CE98" s="162">
        <f>SUMIFS(BC$2:BC$373,C$2:C$373,C98)</f>
        <v>5</v>
      </c>
      <c r="CF98" s="162">
        <f>SUMIFS(BF$2:BF$373,C$2:C$373,C98)</f>
        <v>2</v>
      </c>
      <c r="CG98" s="162">
        <f>SUMIFS(BI$2:BI$373,C$2:C$373,C98)</f>
        <v>1</v>
      </c>
      <c r="CH98" s="162">
        <f>SUMIFS(BL$2:BL$373,C$2:C$373,C98)</f>
        <v>1</v>
      </c>
      <c r="CI98" s="163">
        <f>SUMIFS(BO$2:BO$373,C$2:C$373,C98)</f>
        <v>1</v>
      </c>
      <c r="CJ98" s="94" t="str">
        <f t="shared" ref="CJ98" si="1551">_xlfn.XLOOKUP(LARGE(BP98:BY98,1),BP98:BY98,BP$374:BY$374)</f>
        <v>Körperhygiene</v>
      </c>
      <c r="CK98" s="92" t="str">
        <f t="shared" ref="CK98" si="1552">_xlfn.XLOOKUP(LARGE(BP98:BY98,2),BP98:BY98,BP$374:BY$374)</f>
        <v>Körperhygiene</v>
      </c>
      <c r="CL98" s="92" t="str">
        <f t="shared" ref="CL98" si="1553">_xlfn.XLOOKUP(LARGE(BP98:BY98,3),BP98:BY98,BP$374:BY$374)</f>
        <v>Körperhygiene</v>
      </c>
      <c r="CM98" s="92" t="str">
        <f t="shared" ref="CM98" si="1554">_xlfn.XLOOKUP(LARGE(BP98:BY98,4),BP98:BY98,BP$374:BY$374)</f>
        <v>Körperhygiene</v>
      </c>
      <c r="CN98" s="92" t="str">
        <f t="shared" ref="CN98" si="1555">_xlfn.XLOOKUP(LARGE(BP98:BY98,5),BP98:BY98,BP$374:BY$374)</f>
        <v>Körperhygiene</v>
      </c>
      <c r="CO98" s="93" t="str">
        <f t="shared" ref="CO98" si="1556">_xlfn.XLOOKUP(LARGE(BP98:BY98,6),BP98:BY98,BP$374:BY$374)</f>
        <v>Körperhygiene</v>
      </c>
      <c r="CP98" s="91" t="str">
        <f t="shared" ref="CP98" si="1557">_xlfn.XLOOKUP(LARGE(BZ98:CI98,1),BZ98:CI98,BZ$374:CI$374)</f>
        <v>Küchendienst</v>
      </c>
      <c r="CQ98" s="92" t="str">
        <f t="shared" ref="CQ98" si="1558">_xlfn.XLOOKUP(LARGE(BZ98:CI98,2),BZ98:CI98,BZ$374:CI$374)</f>
        <v>Wäsche</v>
      </c>
      <c r="CR98" s="92" t="str">
        <f t="shared" ref="CR98" si="1559">_xlfn.XLOOKUP(LARGE(BZ98:CI98,3),BZ98:CI98,BZ$374:CI$374)</f>
        <v>Körperhygiene</v>
      </c>
      <c r="CS98" s="92" t="str">
        <f t="shared" ref="CS98" si="1560">_xlfn.XLOOKUP(LARGE(BZ98:CI98,4),BZ98:CI98,BZ$374:CI$374)</f>
        <v>Körperhygiene</v>
      </c>
      <c r="CT98" s="92" t="str">
        <f t="shared" ref="CT98" si="1561">_xlfn.XLOOKUP(LARGE(BZ98:CI98,5),BZ98:CI98,BZ$374:CI$374)</f>
        <v>Körperhygiene</v>
      </c>
      <c r="CU98" s="93" t="str">
        <f t="shared" ref="CU98" si="1562">_xlfn.XLOOKUP(LARGE(BZ98:CI98,6),BZ98:CI98,BZ$374:CI$374)</f>
        <v>Körperhygiene</v>
      </c>
      <c r="CV98" s="90"/>
      <c r="CW98" s="90"/>
      <c r="CX98" s="90"/>
      <c r="CY98" s="90"/>
      <c r="CZ98" s="90"/>
      <c r="DA98" s="90"/>
    </row>
    <row r="99" spans="1:105" ht="12.95" customHeight="1" thickTop="1" thickBot="1">
      <c r="A99" s="122"/>
      <c r="B99" s="125"/>
      <c r="C99" s="116"/>
      <c r="D99" s="137"/>
      <c r="E99" s="27"/>
      <c r="F99" s="28"/>
      <c r="G99" s="29"/>
      <c r="H99" s="145"/>
      <c r="I99" s="125"/>
      <c r="J99" s="137"/>
      <c r="K99" s="27"/>
      <c r="L99" s="28"/>
      <c r="M99" s="29"/>
      <c r="N99" s="140"/>
      <c r="O99" s="109"/>
      <c r="P99" s="92"/>
      <c r="Q99" s="131"/>
      <c r="R99" s="103"/>
      <c r="S99" s="92"/>
      <c r="T99" s="158"/>
      <c r="U99" s="103"/>
      <c r="V99" s="99"/>
      <c r="W99" s="216"/>
      <c r="X99" s="92"/>
      <c r="Y99" s="81"/>
      <c r="Z99" s="83"/>
      <c r="AA99" s="95"/>
      <c r="AB99" s="107"/>
      <c r="AC99" s="160"/>
      <c r="AE99" s="92"/>
      <c r="AG99" s="92"/>
      <c r="AH99" s="92"/>
      <c r="AI99" s="156"/>
      <c r="AJ99" s="156"/>
      <c r="AK99" s="156"/>
      <c r="AL99" s="92"/>
      <c r="AM99" s="156"/>
      <c r="AN99" s="156"/>
      <c r="AO99" s="165"/>
      <c r="AP99" s="93"/>
      <c r="AQ99" s="165"/>
      <c r="AR99" s="93"/>
      <c r="AS99" s="165"/>
      <c r="AT99" s="93"/>
      <c r="AU99" s="165"/>
      <c r="AV99" s="93"/>
      <c r="AW99" s="165"/>
      <c r="AX99" s="93"/>
      <c r="AY99" s="165"/>
      <c r="AZ99" s="93"/>
      <c r="BA99" s="165"/>
      <c r="BB99" s="93"/>
      <c r="BC99" s="165"/>
      <c r="BD99" s="93"/>
      <c r="BE99" s="165"/>
      <c r="BF99" s="93"/>
      <c r="BG99" s="165"/>
      <c r="BH99" s="93"/>
      <c r="BI99" s="165"/>
      <c r="BJ99" s="93"/>
      <c r="BK99" s="165"/>
      <c r="BL99" s="93"/>
      <c r="BM99" s="156"/>
      <c r="BN99" s="156"/>
      <c r="BO99" s="171"/>
      <c r="BP99" s="174"/>
      <c r="BQ99" s="162"/>
      <c r="BR99" s="162"/>
      <c r="BS99" s="162"/>
      <c r="BT99" s="162"/>
      <c r="BU99" s="162"/>
      <c r="BV99" s="162"/>
      <c r="BW99" s="162"/>
      <c r="BX99" s="162"/>
      <c r="BY99" s="163"/>
      <c r="BZ99" s="174"/>
      <c r="CA99" s="162"/>
      <c r="CB99" s="162"/>
      <c r="CC99" s="162"/>
      <c r="CD99" s="162"/>
      <c r="CE99" s="162"/>
      <c r="CF99" s="162"/>
      <c r="CG99" s="162"/>
      <c r="CH99" s="162"/>
      <c r="CI99" s="163"/>
      <c r="CJ99" s="94"/>
      <c r="CK99" s="92"/>
      <c r="CL99" s="92"/>
      <c r="CM99" s="92"/>
      <c r="CN99" s="92"/>
      <c r="CO99" s="93"/>
      <c r="CP99" s="91"/>
      <c r="CQ99" s="92"/>
      <c r="CR99" s="92"/>
      <c r="CS99" s="92"/>
      <c r="CT99" s="92"/>
      <c r="CU99" s="93"/>
      <c r="CV99" s="90"/>
      <c r="CW99" s="90"/>
      <c r="CX99" s="90"/>
      <c r="CY99" s="90"/>
      <c r="CZ99" s="90"/>
      <c r="DA99" s="90"/>
    </row>
    <row r="100" spans="1:105" ht="12.95" customHeight="1" thickTop="1" thickBot="1">
      <c r="A100" s="122"/>
      <c r="B100" s="125"/>
      <c r="C100" s="117" t="s">
        <v>129</v>
      </c>
      <c r="D100" s="134"/>
      <c r="E100" s="24"/>
      <c r="F100" s="25"/>
      <c r="G100" s="26"/>
      <c r="H100" s="145"/>
      <c r="I100" s="125"/>
      <c r="J100" s="134"/>
      <c r="K100" s="24"/>
      <c r="L100" s="25"/>
      <c r="M100" s="26"/>
      <c r="N100" s="140"/>
      <c r="O100" s="109">
        <f t="shared" si="1357"/>
        <v>0</v>
      </c>
      <c r="P100" s="92">
        <f t="shared" si="1358"/>
        <v>20</v>
      </c>
      <c r="Q100" s="131"/>
      <c r="R100" s="103">
        <f>SUMIFS(O$2:O$373,C$2:C$373,C100,AB$2:AB$373,AB100)</f>
        <v>0</v>
      </c>
      <c r="S100" s="92">
        <f t="shared" ref="S100" si="1563">AE$98*20-AJ100</f>
        <v>140</v>
      </c>
      <c r="T100" s="158"/>
      <c r="U100" s="103">
        <f t="shared" ref="U100" si="1564">AC$4</f>
        <v>11</v>
      </c>
      <c r="V100" s="99">
        <f t="shared" si="1361"/>
        <v>598</v>
      </c>
      <c r="W100" s="216"/>
      <c r="X100" s="92"/>
      <c r="Y100" s="81"/>
      <c r="Z100" s="83"/>
      <c r="AA100" s="95">
        <f>A$98</f>
        <v>46182</v>
      </c>
      <c r="AB100" s="107">
        <f t="shared" si="1167"/>
        <v>24</v>
      </c>
      <c r="AC100" s="160"/>
      <c r="AE100" s="92"/>
      <c r="AG100" s="92">
        <f t="shared" ref="AG100" si="1565">IF(D100="HF",1,0)</f>
        <v>0</v>
      </c>
      <c r="AH100" s="92">
        <f t="shared" ref="AH100" si="1566">IF(J100="HF",1,0)</f>
        <v>0</v>
      </c>
      <c r="AI100" s="169">
        <f t="shared" ref="AI100" si="1567">AG100+AH100</f>
        <v>0</v>
      </c>
      <c r="AJ100" s="169">
        <f t="shared" ref="AJ100" si="1568">SUMIFS(AI$2:AI$373,C$2:C$373,C100,AB$2:AB$373,AB100)</f>
        <v>0</v>
      </c>
      <c r="AK100" s="169">
        <f t="shared" ref="AK100" si="1569">SUMIFS(AI$2:AI$373,C$2:C$373,C100)</f>
        <v>2</v>
      </c>
      <c r="AL100" s="92">
        <f t="shared" ref="AL100" si="1570">COUNTIF(E100:G101,"Körperhygiene")</f>
        <v>0</v>
      </c>
      <c r="AM100" s="169">
        <f t="shared" ref="AM100" si="1571">COUNTIF(K100:M101,"Körperhygiene")</f>
        <v>0</v>
      </c>
      <c r="AN100" s="169">
        <f t="shared" ref="AN100" si="1572">AL100+AM100</f>
        <v>0</v>
      </c>
      <c r="AO100" s="164">
        <f>COUNTIF(E100:G101,"Zimmersauberkeit")</f>
        <v>0</v>
      </c>
      <c r="AP100" s="93">
        <f>COUNTIF(K100:M101,"Zimmersauberkeit")</f>
        <v>0</v>
      </c>
      <c r="AQ100" s="164">
        <f t="shared" ref="AQ100" si="1573">AO100+AP100</f>
        <v>0</v>
      </c>
      <c r="AR100" s="93">
        <f>COUNTIF(E100:G101,"Zimmerputz")</f>
        <v>0</v>
      </c>
      <c r="AS100" s="164">
        <f>COUNTIF(K100:M101,"Zimmerputz")</f>
        <v>0</v>
      </c>
      <c r="AT100" s="93">
        <f t="shared" ref="AT100" si="1574">AR100+AS100</f>
        <v>0</v>
      </c>
      <c r="AU100" s="164">
        <f>COUNTIF(E100:G101,"Medienverhalten")</f>
        <v>0</v>
      </c>
      <c r="AV100" s="93">
        <f>COUNTIF(K100:M101,"Medienverhalten")</f>
        <v>0</v>
      </c>
      <c r="AW100" s="164">
        <f t="shared" ref="AW100" si="1575">AU100+AV100</f>
        <v>0</v>
      </c>
      <c r="AX100" s="93">
        <f>COUNTIF(E100:G101,"Pünktlichkeit")</f>
        <v>0</v>
      </c>
      <c r="AY100" s="164">
        <f>COUNTIF(K100:M101,"Pünktlichkeit")</f>
        <v>0</v>
      </c>
      <c r="AZ100" s="93">
        <f t="shared" ref="AZ100" si="1576">AX100+AY100</f>
        <v>0</v>
      </c>
      <c r="BA100" s="164">
        <f>COUNTIF(E100:G101,"Küchendienst")</f>
        <v>0</v>
      </c>
      <c r="BB100" s="93">
        <f>COUNTIF(K100:M101,"Küchendienst")</f>
        <v>0</v>
      </c>
      <c r="BC100" s="164">
        <f t="shared" ref="BC100" si="1577">BA100+BB100</f>
        <v>0</v>
      </c>
      <c r="BD100" s="93">
        <f>COUNTIF(E100:G101,"Wäsche")</f>
        <v>0</v>
      </c>
      <c r="BE100" s="164">
        <f>COUNTIF(K100:M101,"Wäsche")</f>
        <v>0</v>
      </c>
      <c r="BF100" s="93">
        <f t="shared" ref="BF100" si="1578">BD100+BE100</f>
        <v>0</v>
      </c>
      <c r="BG100" s="164">
        <f>COUNTIF(E100:G101,"Sozialverhalten")</f>
        <v>0</v>
      </c>
      <c r="BH100" s="93">
        <f>COUNTIF(K100:M101,"Sozialverhalten")</f>
        <v>0</v>
      </c>
      <c r="BI100" s="164">
        <f t="shared" ref="BI100" si="1579">BG100+BH100</f>
        <v>0</v>
      </c>
      <c r="BJ100" s="93">
        <f>COUNTIF(E100:G101,"Essverhalten")</f>
        <v>0</v>
      </c>
      <c r="BK100" s="164">
        <f>COUNTIF(K100:M101,"Essverhalten")</f>
        <v>0</v>
      </c>
      <c r="BL100" s="93">
        <f t="shared" ref="BL100" si="1580">BJ100+BK100</f>
        <v>0</v>
      </c>
      <c r="BM100" s="169">
        <f>COUNTIF(E100:G101,"Nachtruhe")</f>
        <v>0</v>
      </c>
      <c r="BN100" s="169">
        <f>COUNTIF(K100:M101,"Nachtruhe")</f>
        <v>0</v>
      </c>
      <c r="BO100" s="170">
        <f t="shared" ref="BO100" si="1581">BM100+BN100</f>
        <v>0</v>
      </c>
      <c r="BP100" s="174">
        <f>SUMIFS(AN$2:AN$373,C$2:C$373,C100,AB$2:AB$373,AB100)</f>
        <v>0</v>
      </c>
      <c r="BQ100" s="162">
        <f>SUMIFS(AQ$2:AQ$373,C$2:C$373,C100,AB$2:AB$373,AB100)</f>
        <v>0</v>
      </c>
      <c r="BR100" s="162">
        <f>SUMIFS(AT$2:AT$373,C$2:C$373,C100,AB$2:AB$373,AB100)</f>
        <v>0</v>
      </c>
      <c r="BS100" s="162">
        <f>SUMIFS(AW$2:AW$373,C$2:C$373,C100,AB$2:AB$373,AB100)</f>
        <v>0</v>
      </c>
      <c r="BT100" s="162">
        <f>SUMIFS(AZ$2:AZ$373,C$2:C$373,C100,AB$2:AB$373,AB100)</f>
        <v>0</v>
      </c>
      <c r="BU100" s="162">
        <f>SUMIFS(BC$2:BC$373,C$2:C$373,C100,AB$2:AB$373,AB100)</f>
        <v>0</v>
      </c>
      <c r="BV100" s="162">
        <f>SUMIFS(BF$2:BF$373,C$2:C$373,C100,AB$2:AB$373,AB100)</f>
        <v>0</v>
      </c>
      <c r="BW100" s="162">
        <f>SUMIFS(BI$2:BI$373,C$2:C$373,C100,AB$2:AB$373,AB100)</f>
        <v>0</v>
      </c>
      <c r="BX100" s="162">
        <f>SUMIFS(BL$2:BL$373,C$2:C$373,C100,AB$2:AB$373,AB100)</f>
        <v>0</v>
      </c>
      <c r="BY100" s="163">
        <f>SUMIFS(BO$2:BO$373,C$2:C$373,C100,AB$2:AB$373,AB100)</f>
        <v>0</v>
      </c>
      <c r="BZ100" s="174">
        <f>SUMIFS(AN$2:AN$373,C$2:C$373,C100)</f>
        <v>0</v>
      </c>
      <c r="CA100" s="162">
        <f>SUMIFS(AQ$2:AQ$373,C$2:C$373,C100)</f>
        <v>0</v>
      </c>
      <c r="CB100" s="162">
        <f>SUMIFS(AT$2:AT$373,C$2:C$373,C100)</f>
        <v>0</v>
      </c>
      <c r="CC100" s="162">
        <f>SUMIFS(AW$2:AW$373,C$2:C$373,C100)</f>
        <v>1</v>
      </c>
      <c r="CD100" s="162">
        <f>SUMIFS(AZ$2:AZ$373,C$2:C$373,C100)</f>
        <v>2</v>
      </c>
      <c r="CE100" s="162">
        <f>SUMIFS(BC$2:BC$373,C$2:C$373,C100)</f>
        <v>0</v>
      </c>
      <c r="CF100" s="162">
        <f>SUMIFS(BF$2:BF$373,C$2:C$373,C100)</f>
        <v>1</v>
      </c>
      <c r="CG100" s="162">
        <f>SUMIFS(BI$2:BI$373,C$2:C$373,C100)</f>
        <v>0</v>
      </c>
      <c r="CH100" s="162">
        <f>SUMIFS(BL$2:BL$373,C$2:C$373,C100)</f>
        <v>0</v>
      </c>
      <c r="CI100" s="163">
        <f>SUMIFS(BO$2:BO$373,C$2:C$373,C100)</f>
        <v>0</v>
      </c>
      <c r="CJ100" s="94" t="str">
        <f t="shared" ref="CJ100" si="1582">_xlfn.XLOOKUP(LARGE(BP100:BY100,1),BP100:BY100,BP$374:BY$374)</f>
        <v>Körperhygiene</v>
      </c>
      <c r="CK100" s="92" t="str">
        <f t="shared" ref="CK100" si="1583">_xlfn.XLOOKUP(LARGE(BP100:BY100,2),BP100:BY100,BP$374:BY$374)</f>
        <v>Körperhygiene</v>
      </c>
      <c r="CL100" s="92" t="str">
        <f t="shared" ref="CL100" si="1584">_xlfn.XLOOKUP(LARGE(BP100:BY100,3),BP100:BY100,BP$374:BY$374)</f>
        <v>Körperhygiene</v>
      </c>
      <c r="CM100" s="92" t="str">
        <f t="shared" ref="CM100" si="1585">_xlfn.XLOOKUP(LARGE(BP100:BY100,4),BP100:BY100,BP$374:BY$374)</f>
        <v>Körperhygiene</v>
      </c>
      <c r="CN100" s="92" t="str">
        <f t="shared" ref="CN100" si="1586">_xlfn.XLOOKUP(LARGE(BP100:BY100,5),BP100:BY100,BP$374:BY$374)</f>
        <v>Körperhygiene</v>
      </c>
      <c r="CO100" s="93" t="str">
        <f t="shared" ref="CO100" si="1587">_xlfn.XLOOKUP(LARGE(BP100:BY100,6),BP100:BY100,BP$374:BY$374)</f>
        <v>Körperhygiene</v>
      </c>
      <c r="CP100" s="91" t="str">
        <f t="shared" ref="CP100" si="1588">_xlfn.XLOOKUP(LARGE(BZ100:CI100,1),BZ100:CI100,BZ$374:CI$374)</f>
        <v>Pünktlichkeit</v>
      </c>
      <c r="CQ100" s="92" t="str">
        <f t="shared" ref="CQ100" si="1589">_xlfn.XLOOKUP(LARGE(BZ100:CI100,2),BZ100:CI100,BZ$374:CI$374)</f>
        <v>Medienverhalten</v>
      </c>
      <c r="CR100" s="92" t="str">
        <f t="shared" ref="CR100" si="1590">_xlfn.XLOOKUP(LARGE(BZ100:CI100,3),BZ100:CI100,BZ$374:CI$374)</f>
        <v>Medienverhalten</v>
      </c>
      <c r="CS100" s="92" t="str">
        <f t="shared" ref="CS100" si="1591">_xlfn.XLOOKUP(LARGE(BZ100:CI100,4),BZ100:CI100,BZ$374:CI$374)</f>
        <v>Körperhygiene</v>
      </c>
      <c r="CT100" s="92" t="str">
        <f t="shared" ref="CT100" si="1592">_xlfn.XLOOKUP(LARGE(BZ100:CI100,5),BZ100:CI100,BZ$374:CI$374)</f>
        <v>Körperhygiene</v>
      </c>
      <c r="CU100" s="93" t="str">
        <f t="shared" ref="CU100" si="1593">_xlfn.XLOOKUP(LARGE(BZ100:CI100,6),BZ100:CI100,BZ$374:CI$374)</f>
        <v>Körperhygiene</v>
      </c>
      <c r="CV100" s="90"/>
      <c r="CW100" s="90"/>
      <c r="CX100" s="90"/>
      <c r="CY100" s="90"/>
      <c r="CZ100" s="90"/>
      <c r="DA100" s="90"/>
    </row>
    <row r="101" spans="1:105" ht="12.95" customHeight="1" thickTop="1" thickBot="1">
      <c r="A101" s="122"/>
      <c r="B101" s="125"/>
      <c r="C101" s="116"/>
      <c r="D101" s="137"/>
      <c r="E101" s="21"/>
      <c r="F101" s="22"/>
      <c r="G101" s="23"/>
      <c r="H101" s="145"/>
      <c r="I101" s="125"/>
      <c r="J101" s="137"/>
      <c r="K101" s="21"/>
      <c r="L101" s="22"/>
      <c r="M101" s="23"/>
      <c r="N101" s="140"/>
      <c r="O101" s="109"/>
      <c r="P101" s="92"/>
      <c r="Q101" s="131"/>
      <c r="R101" s="103"/>
      <c r="S101" s="92"/>
      <c r="T101" s="158"/>
      <c r="U101" s="103"/>
      <c r="V101" s="99"/>
      <c r="W101" s="216"/>
      <c r="X101" s="92"/>
      <c r="Y101" s="81"/>
      <c r="Z101" s="83"/>
      <c r="AA101" s="95"/>
      <c r="AB101" s="107"/>
      <c r="AC101" s="160"/>
      <c r="AE101" s="92"/>
      <c r="AG101" s="92"/>
      <c r="AH101" s="92"/>
      <c r="AI101" s="156"/>
      <c r="AJ101" s="156"/>
      <c r="AK101" s="156"/>
      <c r="AL101" s="92"/>
      <c r="AM101" s="156"/>
      <c r="AN101" s="156"/>
      <c r="AO101" s="165"/>
      <c r="AP101" s="93"/>
      <c r="AQ101" s="165"/>
      <c r="AR101" s="93"/>
      <c r="AS101" s="165"/>
      <c r="AT101" s="93"/>
      <c r="AU101" s="165"/>
      <c r="AV101" s="93"/>
      <c r="AW101" s="165"/>
      <c r="AX101" s="93"/>
      <c r="AY101" s="165"/>
      <c r="AZ101" s="93"/>
      <c r="BA101" s="165"/>
      <c r="BB101" s="93"/>
      <c r="BC101" s="165"/>
      <c r="BD101" s="93"/>
      <c r="BE101" s="165"/>
      <c r="BF101" s="93"/>
      <c r="BG101" s="165"/>
      <c r="BH101" s="93"/>
      <c r="BI101" s="165"/>
      <c r="BJ101" s="93"/>
      <c r="BK101" s="165"/>
      <c r="BL101" s="93"/>
      <c r="BM101" s="156"/>
      <c r="BN101" s="156"/>
      <c r="BO101" s="171"/>
      <c r="BP101" s="174"/>
      <c r="BQ101" s="162"/>
      <c r="BR101" s="162"/>
      <c r="BS101" s="162"/>
      <c r="BT101" s="162"/>
      <c r="BU101" s="162"/>
      <c r="BV101" s="162"/>
      <c r="BW101" s="162"/>
      <c r="BX101" s="162"/>
      <c r="BY101" s="163"/>
      <c r="BZ101" s="174"/>
      <c r="CA101" s="162"/>
      <c r="CB101" s="162"/>
      <c r="CC101" s="162"/>
      <c r="CD101" s="162"/>
      <c r="CE101" s="162"/>
      <c r="CF101" s="162"/>
      <c r="CG101" s="162"/>
      <c r="CH101" s="162"/>
      <c r="CI101" s="163"/>
      <c r="CJ101" s="94"/>
      <c r="CK101" s="92"/>
      <c r="CL101" s="92"/>
      <c r="CM101" s="92"/>
      <c r="CN101" s="92"/>
      <c r="CO101" s="93"/>
      <c r="CP101" s="91"/>
      <c r="CQ101" s="92"/>
      <c r="CR101" s="92"/>
      <c r="CS101" s="92"/>
      <c r="CT101" s="92"/>
      <c r="CU101" s="93"/>
      <c r="CV101" s="90"/>
      <c r="CW101" s="90"/>
      <c r="CX101" s="90"/>
      <c r="CY101" s="90"/>
      <c r="CZ101" s="90"/>
      <c r="DA101" s="90"/>
    </row>
    <row r="102" spans="1:105" ht="12.95" customHeight="1" thickTop="1" thickBot="1">
      <c r="A102" s="122"/>
      <c r="B102" s="125"/>
      <c r="C102" s="117" t="s">
        <v>130</v>
      </c>
      <c r="D102" s="134"/>
      <c r="E102" s="24"/>
      <c r="F102" s="25"/>
      <c r="G102" s="26"/>
      <c r="H102" s="145"/>
      <c r="I102" s="125"/>
      <c r="J102" s="134"/>
      <c r="K102" s="24"/>
      <c r="L102" s="25"/>
      <c r="M102" s="26"/>
      <c r="N102" s="140"/>
      <c r="O102" s="109">
        <f t="shared" si="1391"/>
        <v>0</v>
      </c>
      <c r="P102" s="92">
        <f t="shared" si="1392"/>
        <v>20</v>
      </c>
      <c r="Q102" s="131"/>
      <c r="R102" s="103">
        <f>SUMIFS(O$2:O$373,C$2:C$373,C102,AB$2:AB$373,AB102)</f>
        <v>0</v>
      </c>
      <c r="S102" s="92">
        <f t="shared" ref="S102" si="1594">AE$98*20-AJ102</f>
        <v>140</v>
      </c>
      <c r="T102" s="158"/>
      <c r="U102" s="103">
        <f t="shared" ref="U102" si="1595">AC$6</f>
        <v>10</v>
      </c>
      <c r="V102" s="99">
        <f t="shared" si="1395"/>
        <v>599</v>
      </c>
      <c r="W102" s="216"/>
      <c r="X102" s="92"/>
      <c r="Y102" s="81"/>
      <c r="Z102" s="83"/>
      <c r="AA102" s="95">
        <f>A$98</f>
        <v>46182</v>
      </c>
      <c r="AB102" s="107">
        <f t="shared" si="1167"/>
        <v>24</v>
      </c>
      <c r="AC102" s="160"/>
      <c r="AE102" s="92"/>
      <c r="AG102" s="92">
        <f t="shared" ref="AG102" si="1596">IF(D102="HF",1,0)</f>
        <v>0</v>
      </c>
      <c r="AH102" s="92">
        <f t="shared" ref="AH102" si="1597">IF(J102="HF",1,0)</f>
        <v>0</v>
      </c>
      <c r="AI102" s="169">
        <f t="shared" ref="AI102" si="1598">AG102+AH102</f>
        <v>0</v>
      </c>
      <c r="AJ102" s="169">
        <f t="shared" ref="AJ102" si="1599">SUMIFS(AI$2:AI$373,C$2:C$373,C102,AB$2:AB$373,AB102)</f>
        <v>0</v>
      </c>
      <c r="AK102" s="169">
        <f t="shared" ref="AK102" si="1600">SUMIFS(AI$2:AI$373,C$2:C$373,C102)</f>
        <v>1</v>
      </c>
      <c r="AL102" s="92">
        <f t="shared" ref="AL102" si="1601">COUNTIF(E102:G103,"Körperhygiene")</f>
        <v>0</v>
      </c>
      <c r="AM102" s="169">
        <f t="shared" ref="AM102" si="1602">COUNTIF(K102:M103,"Körperhygiene")</f>
        <v>0</v>
      </c>
      <c r="AN102" s="169">
        <f t="shared" ref="AN102" si="1603">AL102+AM102</f>
        <v>0</v>
      </c>
      <c r="AO102" s="164">
        <f>COUNTIF(E102:G103,"Zimmersauberkeit")</f>
        <v>0</v>
      </c>
      <c r="AP102" s="93">
        <f>COUNTIF(K102:M103,"Zimmersauberkeit")</f>
        <v>0</v>
      </c>
      <c r="AQ102" s="164">
        <f t="shared" ref="AQ102" si="1604">AO102+AP102</f>
        <v>0</v>
      </c>
      <c r="AR102" s="93">
        <f>COUNTIF(E102:G103,"Zimmerputz")</f>
        <v>0</v>
      </c>
      <c r="AS102" s="164">
        <f>COUNTIF(K102:M103,"Zimmerputz")</f>
        <v>0</v>
      </c>
      <c r="AT102" s="93">
        <f t="shared" ref="AT102" si="1605">AR102+AS102</f>
        <v>0</v>
      </c>
      <c r="AU102" s="164">
        <f>COUNTIF(E102:G103,"Medienverhalten")</f>
        <v>0</v>
      </c>
      <c r="AV102" s="93">
        <f>COUNTIF(K102:M103,"Medienverhalten")</f>
        <v>0</v>
      </c>
      <c r="AW102" s="164">
        <f t="shared" ref="AW102" si="1606">AU102+AV102</f>
        <v>0</v>
      </c>
      <c r="AX102" s="93">
        <f>COUNTIF(E102:G103,"Pünktlichkeit")</f>
        <v>0</v>
      </c>
      <c r="AY102" s="164">
        <f>COUNTIF(K102:M103,"Pünktlichkeit")</f>
        <v>0</v>
      </c>
      <c r="AZ102" s="93">
        <f t="shared" ref="AZ102" si="1607">AX102+AY102</f>
        <v>0</v>
      </c>
      <c r="BA102" s="164">
        <f>COUNTIF(E102:G103,"Küchendienst")</f>
        <v>0</v>
      </c>
      <c r="BB102" s="93">
        <f>COUNTIF(K102:M103,"Küchendienst")</f>
        <v>0</v>
      </c>
      <c r="BC102" s="164">
        <f t="shared" ref="BC102" si="1608">BA102+BB102</f>
        <v>0</v>
      </c>
      <c r="BD102" s="93">
        <f>COUNTIF(E102:G103,"Wäsche")</f>
        <v>0</v>
      </c>
      <c r="BE102" s="164">
        <f>COUNTIF(K102:M103,"Wäsche")</f>
        <v>0</v>
      </c>
      <c r="BF102" s="93">
        <f t="shared" ref="BF102" si="1609">BD102+BE102</f>
        <v>0</v>
      </c>
      <c r="BG102" s="164">
        <f>COUNTIF(E102:G103,"Sozialverhalten")</f>
        <v>0</v>
      </c>
      <c r="BH102" s="93">
        <f>COUNTIF(K102:M103,"Sozialverhalten")</f>
        <v>0</v>
      </c>
      <c r="BI102" s="164">
        <f t="shared" ref="BI102" si="1610">BG102+BH102</f>
        <v>0</v>
      </c>
      <c r="BJ102" s="93">
        <f>COUNTIF(E102:G103,"Essverhalten")</f>
        <v>0</v>
      </c>
      <c r="BK102" s="164">
        <f>COUNTIF(K102:M103,"Essverhalten")</f>
        <v>0</v>
      </c>
      <c r="BL102" s="93">
        <f t="shared" ref="BL102" si="1611">BJ102+BK102</f>
        <v>0</v>
      </c>
      <c r="BM102" s="169">
        <f>COUNTIF(E102:G103,"Nachtruhe")</f>
        <v>0</v>
      </c>
      <c r="BN102" s="169">
        <f>COUNTIF(K102:M103,"Nachtruhe")</f>
        <v>0</v>
      </c>
      <c r="BO102" s="170">
        <f t="shared" ref="BO102" si="1612">BM102+BN102</f>
        <v>0</v>
      </c>
      <c r="BP102" s="174">
        <f>SUMIFS(AN$2:AN$373,C$2:C$373,C102,AB$2:AB$373,AB102)</f>
        <v>0</v>
      </c>
      <c r="BQ102" s="162">
        <f>SUMIFS(AQ$2:AQ$373,C$2:C$373,C102,AB$2:AB$373,AB102)</f>
        <v>0</v>
      </c>
      <c r="BR102" s="162">
        <f>SUMIFS(AT$2:AT$373,C$2:C$373,C102,AB$2:AB$373,AB102)</f>
        <v>0</v>
      </c>
      <c r="BS102" s="162">
        <f>SUMIFS(AW$2:AW$373,C$2:C$373,C102,AB$2:AB$373,AB102)</f>
        <v>0</v>
      </c>
      <c r="BT102" s="162">
        <f>SUMIFS(AZ$2:AZ$373,C$2:C$373,C102,AB$2:AB$373,AB102)</f>
        <v>0</v>
      </c>
      <c r="BU102" s="162">
        <f>SUMIFS(BC$2:BC$373,C$2:C$373,C102,AB$2:AB$373,AB102)</f>
        <v>0</v>
      </c>
      <c r="BV102" s="162">
        <f>SUMIFS(BF$2:BF$373,C$2:C$373,C102,AB$2:AB$373,AB102)</f>
        <v>0</v>
      </c>
      <c r="BW102" s="162">
        <f>SUMIFS(BI$2:BI$373,C$2:C$373,C102,AB$2:AB$373,AB102)</f>
        <v>0</v>
      </c>
      <c r="BX102" s="162">
        <f>SUMIFS(BL$2:BL$373,C$2:C$373,C102,AB$2:AB$373,AB102)</f>
        <v>0</v>
      </c>
      <c r="BY102" s="163">
        <f>SUMIFS(BO$2:BO$373,C$2:C$373,C102,AB$2:AB$373,AB102)</f>
        <v>0</v>
      </c>
      <c r="BZ102" s="174">
        <f>SUMIFS(AN$2:AN$373,C$2:C$373,C102)</f>
        <v>0</v>
      </c>
      <c r="CA102" s="162">
        <f>SUMIFS(AQ$2:AQ$373,C$2:C$373,C102)</f>
        <v>0</v>
      </c>
      <c r="CB102" s="162">
        <f>SUMIFS(AT$2:AT$373,C$2:C$373,C102)</f>
        <v>0</v>
      </c>
      <c r="CC102" s="162">
        <f>SUMIFS(AW$2:AW$373,C$2:C$373,C102)</f>
        <v>0</v>
      </c>
      <c r="CD102" s="162">
        <f>SUMIFS(AZ$2:AZ$373,C$2:C$373,C102)</f>
        <v>0</v>
      </c>
      <c r="CE102" s="162">
        <f>SUMIFS(BC$2:BC$373,C$2:C$373,C102)</f>
        <v>0</v>
      </c>
      <c r="CF102" s="162">
        <f>SUMIFS(BF$2:BF$373,C$2:C$373,C102)</f>
        <v>0</v>
      </c>
      <c r="CG102" s="162">
        <f>SUMIFS(BI$2:BI$373,C$2:C$373,C102)</f>
        <v>0</v>
      </c>
      <c r="CH102" s="162">
        <f>SUMIFS(BL$2:BL$373,C$2:C$373,C102)</f>
        <v>0</v>
      </c>
      <c r="CI102" s="163">
        <f>SUMIFS(BO$2:BO$373,C$2:C$373,C102)</f>
        <v>0</v>
      </c>
      <c r="CJ102" s="94" t="str">
        <f t="shared" ref="CJ102" si="1613">_xlfn.XLOOKUP(LARGE(BP102:BY102,1),BP102:BY102,BP$374:BY$374)</f>
        <v>Körperhygiene</v>
      </c>
      <c r="CK102" s="92" t="str">
        <f t="shared" ref="CK102" si="1614">_xlfn.XLOOKUP(LARGE(BP102:BY102,2),BP102:BY102,BP$374:BY$374)</f>
        <v>Körperhygiene</v>
      </c>
      <c r="CL102" s="92" t="str">
        <f t="shared" ref="CL102" si="1615">_xlfn.XLOOKUP(LARGE(BP102:BY102,3),BP102:BY102,BP$374:BY$374)</f>
        <v>Körperhygiene</v>
      </c>
      <c r="CM102" s="92" t="str">
        <f t="shared" ref="CM102" si="1616">_xlfn.XLOOKUP(LARGE(BP102:BY102,4),BP102:BY102,BP$374:BY$374)</f>
        <v>Körperhygiene</v>
      </c>
      <c r="CN102" s="92" t="str">
        <f t="shared" ref="CN102" si="1617">_xlfn.XLOOKUP(LARGE(BP102:BY102,5),BP102:BY102,BP$374:BY$374)</f>
        <v>Körperhygiene</v>
      </c>
      <c r="CO102" s="93" t="str">
        <f t="shared" ref="CO102" si="1618">_xlfn.XLOOKUP(LARGE(BP102:BY102,6),BP102:BY102,BP$374:BY$374)</f>
        <v>Körperhygiene</v>
      </c>
      <c r="CP102" s="91" t="str">
        <f t="shared" ref="CP102" si="1619">_xlfn.XLOOKUP(LARGE(BZ102:CI102,1),BZ102:CI102,BZ$374:CI$374)</f>
        <v>Körperhygiene</v>
      </c>
      <c r="CQ102" s="92" t="str">
        <f t="shared" ref="CQ102" si="1620">_xlfn.XLOOKUP(LARGE(BZ102:CI102,2),BZ102:CI102,BZ$374:CI$374)</f>
        <v>Körperhygiene</v>
      </c>
      <c r="CR102" s="92" t="str">
        <f t="shared" ref="CR102" si="1621">_xlfn.XLOOKUP(LARGE(BZ102:CI102,3),BZ102:CI102,BZ$374:CI$374)</f>
        <v>Körperhygiene</v>
      </c>
      <c r="CS102" s="92" t="str">
        <f t="shared" ref="CS102" si="1622">_xlfn.XLOOKUP(LARGE(BZ102:CI102,4),BZ102:CI102,BZ$374:CI$374)</f>
        <v>Körperhygiene</v>
      </c>
      <c r="CT102" s="92" t="str">
        <f t="shared" ref="CT102" si="1623">_xlfn.XLOOKUP(LARGE(BZ102:CI102,5),BZ102:CI102,BZ$374:CI$374)</f>
        <v>Körperhygiene</v>
      </c>
      <c r="CU102" s="93" t="str">
        <f t="shared" ref="CU102" si="1624">_xlfn.XLOOKUP(LARGE(BZ102:CI102,6),BZ102:CI102,BZ$374:CI$374)</f>
        <v>Körperhygiene</v>
      </c>
      <c r="CV102" s="90"/>
      <c r="CW102" s="90"/>
      <c r="CX102" s="90"/>
      <c r="CY102" s="90"/>
      <c r="CZ102" s="90"/>
      <c r="DA102" s="90"/>
    </row>
    <row r="103" spans="1:105" ht="12.95" customHeight="1" thickTop="1" thickBot="1">
      <c r="A103" s="122"/>
      <c r="B103" s="125"/>
      <c r="C103" s="116"/>
      <c r="D103" s="137"/>
      <c r="E103" s="21"/>
      <c r="F103" s="22"/>
      <c r="G103" s="23"/>
      <c r="H103" s="145"/>
      <c r="I103" s="125"/>
      <c r="J103" s="137"/>
      <c r="K103" s="21"/>
      <c r="L103" s="22"/>
      <c r="M103" s="23"/>
      <c r="N103" s="140"/>
      <c r="O103" s="109"/>
      <c r="P103" s="92"/>
      <c r="Q103" s="131"/>
      <c r="R103" s="103"/>
      <c r="S103" s="92"/>
      <c r="T103" s="158"/>
      <c r="U103" s="103"/>
      <c r="V103" s="99"/>
      <c r="W103" s="216"/>
      <c r="X103" s="92"/>
      <c r="Y103" s="81"/>
      <c r="Z103" s="83"/>
      <c r="AA103" s="95"/>
      <c r="AB103" s="107"/>
      <c r="AC103" s="160"/>
      <c r="AE103" s="92"/>
      <c r="AG103" s="92"/>
      <c r="AH103" s="92"/>
      <c r="AI103" s="156"/>
      <c r="AJ103" s="156"/>
      <c r="AK103" s="156"/>
      <c r="AL103" s="92"/>
      <c r="AM103" s="156"/>
      <c r="AN103" s="156"/>
      <c r="AO103" s="165"/>
      <c r="AP103" s="93"/>
      <c r="AQ103" s="165"/>
      <c r="AR103" s="93"/>
      <c r="AS103" s="165"/>
      <c r="AT103" s="93"/>
      <c r="AU103" s="165"/>
      <c r="AV103" s="93"/>
      <c r="AW103" s="165"/>
      <c r="AX103" s="93"/>
      <c r="AY103" s="165"/>
      <c r="AZ103" s="93"/>
      <c r="BA103" s="165"/>
      <c r="BB103" s="93"/>
      <c r="BC103" s="165"/>
      <c r="BD103" s="93"/>
      <c r="BE103" s="165"/>
      <c r="BF103" s="93"/>
      <c r="BG103" s="165"/>
      <c r="BH103" s="93"/>
      <c r="BI103" s="165"/>
      <c r="BJ103" s="93"/>
      <c r="BK103" s="165"/>
      <c r="BL103" s="93"/>
      <c r="BM103" s="156"/>
      <c r="BN103" s="156"/>
      <c r="BO103" s="171"/>
      <c r="BP103" s="174"/>
      <c r="BQ103" s="162"/>
      <c r="BR103" s="162"/>
      <c r="BS103" s="162"/>
      <c r="BT103" s="162"/>
      <c r="BU103" s="162"/>
      <c r="BV103" s="162"/>
      <c r="BW103" s="162"/>
      <c r="BX103" s="162"/>
      <c r="BY103" s="163"/>
      <c r="BZ103" s="174"/>
      <c r="CA103" s="162"/>
      <c r="CB103" s="162"/>
      <c r="CC103" s="162"/>
      <c r="CD103" s="162"/>
      <c r="CE103" s="162"/>
      <c r="CF103" s="162"/>
      <c r="CG103" s="162"/>
      <c r="CH103" s="162"/>
      <c r="CI103" s="163"/>
      <c r="CJ103" s="94"/>
      <c r="CK103" s="92"/>
      <c r="CL103" s="92"/>
      <c r="CM103" s="92"/>
      <c r="CN103" s="92"/>
      <c r="CO103" s="93"/>
      <c r="CP103" s="91"/>
      <c r="CQ103" s="92"/>
      <c r="CR103" s="92"/>
      <c r="CS103" s="92"/>
      <c r="CT103" s="92"/>
      <c r="CU103" s="93"/>
      <c r="CV103" s="90"/>
      <c r="CW103" s="90"/>
      <c r="CX103" s="90"/>
      <c r="CY103" s="90"/>
      <c r="CZ103" s="90"/>
      <c r="DA103" s="90"/>
    </row>
    <row r="104" spans="1:105" ht="12.95" customHeight="1" thickTop="1" thickBot="1">
      <c r="A104" s="122"/>
      <c r="B104" s="125"/>
      <c r="C104" s="117" t="s">
        <v>131</v>
      </c>
      <c r="D104" s="134"/>
      <c r="E104" s="24"/>
      <c r="F104" s="25"/>
      <c r="G104" s="26"/>
      <c r="H104" s="145"/>
      <c r="I104" s="125"/>
      <c r="J104" s="134"/>
      <c r="K104" s="24"/>
      <c r="L104" s="25"/>
      <c r="M104" s="26"/>
      <c r="N104" s="140"/>
      <c r="O104" s="109">
        <f t="shared" si="1425"/>
        <v>0</v>
      </c>
      <c r="P104" s="92">
        <f t="shared" si="1426"/>
        <v>20</v>
      </c>
      <c r="Q104" s="131"/>
      <c r="R104" s="103">
        <f>SUMIFS(O$2:O$373,C$2:C$373,C104,AB$2:AB$373,AB104)</f>
        <v>0</v>
      </c>
      <c r="S104" s="92">
        <f t="shared" ref="S104" si="1625">AE$98*20-AJ104</f>
        <v>140</v>
      </c>
      <c r="T104" s="158"/>
      <c r="U104" s="103">
        <f t="shared" ref="U104" si="1626">AC$8</f>
        <v>0</v>
      </c>
      <c r="V104" s="99">
        <f t="shared" si="1429"/>
        <v>600</v>
      </c>
      <c r="W104" s="216"/>
      <c r="X104" s="92"/>
      <c r="Y104" s="81"/>
      <c r="Z104" s="83"/>
      <c r="AA104" s="95">
        <f>A$98</f>
        <v>46182</v>
      </c>
      <c r="AB104" s="107">
        <f t="shared" si="1167"/>
        <v>24</v>
      </c>
      <c r="AC104" s="160"/>
      <c r="AE104" s="92"/>
      <c r="AG104" s="92">
        <f t="shared" ref="AG104" si="1627">IF(D104="HF",1,0)</f>
        <v>0</v>
      </c>
      <c r="AH104" s="92">
        <f t="shared" ref="AH104" si="1628">IF(J104="HF",1,0)</f>
        <v>0</v>
      </c>
      <c r="AI104" s="169">
        <f t="shared" ref="AI104" si="1629">AG104+AH104</f>
        <v>0</v>
      </c>
      <c r="AJ104" s="169">
        <f t="shared" ref="AJ104" si="1630">SUMIFS(AI$2:AI$373,C$2:C$373,C104,AB$2:AB$373,AB104)</f>
        <v>0</v>
      </c>
      <c r="AK104" s="169">
        <f t="shared" ref="AK104" si="1631">SUMIFS(AI$2:AI$373,C$2:C$373,C104)</f>
        <v>0</v>
      </c>
      <c r="AL104" s="92">
        <f t="shared" ref="AL104" si="1632">COUNTIF(E104:G105,"Körperhygiene")</f>
        <v>0</v>
      </c>
      <c r="AM104" s="169">
        <f t="shared" ref="AM104" si="1633">COUNTIF(K104:M105,"Körperhygiene")</f>
        <v>0</v>
      </c>
      <c r="AN104" s="169">
        <f t="shared" ref="AN104" si="1634">AL104+AM104</f>
        <v>0</v>
      </c>
      <c r="AO104" s="164">
        <f>COUNTIF(E104:G105,"Zimmersauberkeit")</f>
        <v>0</v>
      </c>
      <c r="AP104" s="93">
        <f>COUNTIF(K104:M105,"Zimmersauberkeit")</f>
        <v>0</v>
      </c>
      <c r="AQ104" s="164">
        <f t="shared" ref="AQ104" si="1635">AO104+AP104</f>
        <v>0</v>
      </c>
      <c r="AR104" s="93">
        <f>COUNTIF(E104:G105,"Zimmerputz")</f>
        <v>0</v>
      </c>
      <c r="AS104" s="164">
        <f>COUNTIF(K104:M105,"Zimmerputz")</f>
        <v>0</v>
      </c>
      <c r="AT104" s="93">
        <f t="shared" ref="AT104" si="1636">AR104+AS104</f>
        <v>0</v>
      </c>
      <c r="AU104" s="164">
        <f>COUNTIF(E104:G105,"Medienverhalten")</f>
        <v>0</v>
      </c>
      <c r="AV104" s="93">
        <f>COUNTIF(K104:M105,"Medienverhalten")</f>
        <v>0</v>
      </c>
      <c r="AW104" s="164">
        <f t="shared" ref="AW104" si="1637">AU104+AV104</f>
        <v>0</v>
      </c>
      <c r="AX104" s="93">
        <f>COUNTIF(E104:G105,"Pünktlichkeit")</f>
        <v>0</v>
      </c>
      <c r="AY104" s="164">
        <f>COUNTIF(K104:M105,"Pünktlichkeit")</f>
        <v>0</v>
      </c>
      <c r="AZ104" s="93">
        <f t="shared" ref="AZ104" si="1638">AX104+AY104</f>
        <v>0</v>
      </c>
      <c r="BA104" s="164">
        <f>COUNTIF(E104:G105,"Küchendienst")</f>
        <v>0</v>
      </c>
      <c r="BB104" s="93">
        <f>COUNTIF(K104:M105,"Küchendienst")</f>
        <v>0</v>
      </c>
      <c r="BC104" s="164">
        <f t="shared" ref="BC104" si="1639">BA104+BB104</f>
        <v>0</v>
      </c>
      <c r="BD104" s="93">
        <f>COUNTIF(E104:G105,"Wäsche")</f>
        <v>0</v>
      </c>
      <c r="BE104" s="164">
        <f>COUNTIF(K104:M105,"Wäsche")</f>
        <v>0</v>
      </c>
      <c r="BF104" s="93">
        <f t="shared" ref="BF104" si="1640">BD104+BE104</f>
        <v>0</v>
      </c>
      <c r="BG104" s="164">
        <f>COUNTIF(E104:G105,"Sozialverhalten")</f>
        <v>0</v>
      </c>
      <c r="BH104" s="93">
        <f>COUNTIF(K104:M105,"Sozialverhalten")</f>
        <v>0</v>
      </c>
      <c r="BI104" s="164">
        <f t="shared" ref="BI104" si="1641">BG104+BH104</f>
        <v>0</v>
      </c>
      <c r="BJ104" s="93">
        <f>COUNTIF(E104:G105,"Essverhalten")</f>
        <v>0</v>
      </c>
      <c r="BK104" s="164">
        <f>COUNTIF(K104:M105,"Essverhalten")</f>
        <v>0</v>
      </c>
      <c r="BL104" s="93">
        <f t="shared" ref="BL104" si="1642">BJ104+BK104</f>
        <v>0</v>
      </c>
      <c r="BM104" s="169">
        <f>COUNTIF(E104:G105,"Nachtruhe")</f>
        <v>0</v>
      </c>
      <c r="BN104" s="169">
        <f>COUNTIF(K104:M105,"Nachtruhe")</f>
        <v>0</v>
      </c>
      <c r="BO104" s="170">
        <f t="shared" ref="BO104" si="1643">BM104+BN104</f>
        <v>0</v>
      </c>
      <c r="BP104" s="174">
        <f>SUMIFS(AN$2:AN$373,C$2:C$373,C104,AB$2:AB$373,AB104)</f>
        <v>0</v>
      </c>
      <c r="BQ104" s="162">
        <f>SUMIFS(AQ$2:AQ$373,C$2:C$373,C104,AB$2:AB$373,AB104)</f>
        <v>0</v>
      </c>
      <c r="BR104" s="162">
        <f>SUMIFS(AT$2:AT$373,C$2:C$373,C104,AB$2:AB$373,AB104)</f>
        <v>0</v>
      </c>
      <c r="BS104" s="162">
        <f>SUMIFS(AW$2:AW$373,C$2:C$373,C104,AB$2:AB$373,AB104)</f>
        <v>0</v>
      </c>
      <c r="BT104" s="162">
        <f>SUMIFS(AZ$2:AZ$373,C$2:C$373,C104,AB$2:AB$373,AB104)</f>
        <v>0</v>
      </c>
      <c r="BU104" s="162">
        <f>SUMIFS(BC$2:BC$373,C$2:C$373,C104,AB$2:AB$373,AB104)</f>
        <v>0</v>
      </c>
      <c r="BV104" s="162">
        <f>SUMIFS(BF$2:BF$373,C$2:C$373,C104,AB$2:AB$373,AB104)</f>
        <v>0</v>
      </c>
      <c r="BW104" s="162">
        <f>SUMIFS(BI$2:BI$373,C$2:C$373,C104,AB$2:AB$373,AB104)</f>
        <v>0</v>
      </c>
      <c r="BX104" s="162">
        <f>SUMIFS(BL$2:BL$373,C$2:C$373,C104,AB$2:AB$373,AB104)</f>
        <v>0</v>
      </c>
      <c r="BY104" s="163">
        <f>SUMIFS(BO$2:BO$373,C$2:C$373,C104,AB$2:AB$373,AB104)</f>
        <v>0</v>
      </c>
      <c r="BZ104" s="174">
        <f>SUMIFS(AN$2:AN$373,C$2:C$373,C104)</f>
        <v>0</v>
      </c>
      <c r="CA104" s="162">
        <f>SUMIFS(AQ$2:AQ$373,C$2:C$373,C104)</f>
        <v>0</v>
      </c>
      <c r="CB104" s="162">
        <f>SUMIFS(AT$2:AT$373,C$2:C$373,C104)</f>
        <v>0</v>
      </c>
      <c r="CC104" s="162">
        <f>SUMIFS(AW$2:AW$373,C$2:C$373,C104)</f>
        <v>0</v>
      </c>
      <c r="CD104" s="162">
        <f>SUMIFS(AZ$2:AZ$373,C$2:C$373,C104)</f>
        <v>0</v>
      </c>
      <c r="CE104" s="162">
        <f>SUMIFS(BC$2:BC$373,C$2:C$373,C104)</f>
        <v>0</v>
      </c>
      <c r="CF104" s="162">
        <f>SUMIFS(BF$2:BF$373,C$2:C$373,C104)</f>
        <v>0</v>
      </c>
      <c r="CG104" s="162">
        <f>SUMIFS(BI$2:BI$373,C$2:C$373,C104)</f>
        <v>0</v>
      </c>
      <c r="CH104" s="162">
        <f>SUMIFS(BL$2:BL$373,C$2:C$373,C104)</f>
        <v>0</v>
      </c>
      <c r="CI104" s="163">
        <f>SUMIFS(BO$2:BO$373,C$2:C$373,C104)</f>
        <v>0</v>
      </c>
      <c r="CJ104" s="94" t="str">
        <f t="shared" ref="CJ104" si="1644">_xlfn.XLOOKUP(LARGE(BP104:BY104,1),BP104:BY104,BP$374:BY$374)</f>
        <v>Körperhygiene</v>
      </c>
      <c r="CK104" s="92" t="str">
        <f t="shared" ref="CK104" si="1645">_xlfn.XLOOKUP(LARGE(BP104:BY104,2),BP104:BY104,BP$374:BY$374)</f>
        <v>Körperhygiene</v>
      </c>
      <c r="CL104" s="92" t="str">
        <f t="shared" ref="CL104" si="1646">_xlfn.XLOOKUP(LARGE(BP104:BY104,3),BP104:BY104,BP$374:BY$374)</f>
        <v>Körperhygiene</v>
      </c>
      <c r="CM104" s="92" t="str">
        <f t="shared" ref="CM104" si="1647">_xlfn.XLOOKUP(LARGE(BP104:BY104,4),BP104:BY104,BP$374:BY$374)</f>
        <v>Körperhygiene</v>
      </c>
      <c r="CN104" s="92" t="str">
        <f t="shared" ref="CN104" si="1648">_xlfn.XLOOKUP(LARGE(BP104:BY104,5),BP104:BY104,BP$374:BY$374)</f>
        <v>Körperhygiene</v>
      </c>
      <c r="CO104" s="93" t="str">
        <f t="shared" ref="CO104" si="1649">_xlfn.XLOOKUP(LARGE(BP104:BY104,6),BP104:BY104,BP$374:BY$374)</f>
        <v>Körperhygiene</v>
      </c>
      <c r="CP104" s="91" t="str">
        <f t="shared" ref="CP104" si="1650">_xlfn.XLOOKUP(LARGE(BZ104:CI104,1),BZ104:CI104,BZ$374:CI$374)</f>
        <v>Körperhygiene</v>
      </c>
      <c r="CQ104" s="92" t="str">
        <f t="shared" ref="CQ104" si="1651">_xlfn.XLOOKUP(LARGE(BZ104:CI104,2),BZ104:CI104,BZ$374:CI$374)</f>
        <v>Körperhygiene</v>
      </c>
      <c r="CR104" s="92" t="str">
        <f t="shared" ref="CR104" si="1652">_xlfn.XLOOKUP(LARGE(BZ104:CI104,3),BZ104:CI104,BZ$374:CI$374)</f>
        <v>Körperhygiene</v>
      </c>
      <c r="CS104" s="92" t="str">
        <f t="shared" ref="CS104" si="1653">_xlfn.XLOOKUP(LARGE(BZ104:CI104,4),BZ104:CI104,BZ$374:CI$374)</f>
        <v>Körperhygiene</v>
      </c>
      <c r="CT104" s="92" t="str">
        <f t="shared" ref="CT104" si="1654">_xlfn.XLOOKUP(LARGE(BZ104:CI104,5),BZ104:CI104,BZ$374:CI$374)</f>
        <v>Körperhygiene</v>
      </c>
      <c r="CU104" s="93" t="str">
        <f t="shared" ref="CU104" si="1655">_xlfn.XLOOKUP(LARGE(BZ104:CI104,6),BZ104:CI104,BZ$374:CI$374)</f>
        <v>Körperhygiene</v>
      </c>
      <c r="CV104" s="90"/>
      <c r="CW104" s="90"/>
      <c r="CX104" s="90"/>
      <c r="CY104" s="90"/>
      <c r="CZ104" s="90"/>
      <c r="DA104" s="90"/>
    </row>
    <row r="105" spans="1:105" ht="12.95" customHeight="1" thickTop="1" thickBot="1">
      <c r="A105" s="122"/>
      <c r="B105" s="125"/>
      <c r="C105" s="116"/>
      <c r="D105" s="137"/>
      <c r="E105" s="21"/>
      <c r="F105" s="22"/>
      <c r="G105" s="23"/>
      <c r="H105" s="145"/>
      <c r="I105" s="125"/>
      <c r="J105" s="137"/>
      <c r="K105" s="21"/>
      <c r="L105" s="22"/>
      <c r="M105" s="23"/>
      <c r="N105" s="140"/>
      <c r="O105" s="109"/>
      <c r="P105" s="92"/>
      <c r="Q105" s="131"/>
      <c r="R105" s="103"/>
      <c r="S105" s="92"/>
      <c r="T105" s="158"/>
      <c r="U105" s="103"/>
      <c r="V105" s="99"/>
      <c r="W105" s="216"/>
      <c r="X105" s="92"/>
      <c r="Y105" s="81"/>
      <c r="Z105" s="83"/>
      <c r="AA105" s="95"/>
      <c r="AB105" s="107"/>
      <c r="AC105" s="160"/>
      <c r="AE105" s="92"/>
      <c r="AG105" s="92"/>
      <c r="AH105" s="92"/>
      <c r="AI105" s="156"/>
      <c r="AJ105" s="156"/>
      <c r="AK105" s="156"/>
      <c r="AL105" s="92"/>
      <c r="AM105" s="156"/>
      <c r="AN105" s="156"/>
      <c r="AO105" s="165"/>
      <c r="AP105" s="93"/>
      <c r="AQ105" s="165"/>
      <c r="AR105" s="93"/>
      <c r="AS105" s="165"/>
      <c r="AT105" s="93"/>
      <c r="AU105" s="165"/>
      <c r="AV105" s="93"/>
      <c r="AW105" s="165"/>
      <c r="AX105" s="93"/>
      <c r="AY105" s="165"/>
      <c r="AZ105" s="93"/>
      <c r="BA105" s="165"/>
      <c r="BB105" s="93"/>
      <c r="BC105" s="165"/>
      <c r="BD105" s="93"/>
      <c r="BE105" s="165"/>
      <c r="BF105" s="93"/>
      <c r="BG105" s="165"/>
      <c r="BH105" s="93"/>
      <c r="BI105" s="165"/>
      <c r="BJ105" s="93"/>
      <c r="BK105" s="165"/>
      <c r="BL105" s="93"/>
      <c r="BM105" s="156"/>
      <c r="BN105" s="156"/>
      <c r="BO105" s="171"/>
      <c r="BP105" s="174"/>
      <c r="BQ105" s="162"/>
      <c r="BR105" s="162"/>
      <c r="BS105" s="162"/>
      <c r="BT105" s="162"/>
      <c r="BU105" s="162"/>
      <c r="BV105" s="162"/>
      <c r="BW105" s="162"/>
      <c r="BX105" s="162"/>
      <c r="BY105" s="163"/>
      <c r="BZ105" s="174"/>
      <c r="CA105" s="162"/>
      <c r="CB105" s="162"/>
      <c r="CC105" s="162"/>
      <c r="CD105" s="162"/>
      <c r="CE105" s="162"/>
      <c r="CF105" s="162"/>
      <c r="CG105" s="162"/>
      <c r="CH105" s="162"/>
      <c r="CI105" s="163"/>
      <c r="CJ105" s="94"/>
      <c r="CK105" s="92"/>
      <c r="CL105" s="92"/>
      <c r="CM105" s="92"/>
      <c r="CN105" s="92"/>
      <c r="CO105" s="93"/>
      <c r="CP105" s="91"/>
      <c r="CQ105" s="92"/>
      <c r="CR105" s="92"/>
      <c r="CS105" s="92"/>
      <c r="CT105" s="92"/>
      <c r="CU105" s="93"/>
      <c r="CV105" s="90"/>
      <c r="CW105" s="90"/>
      <c r="CX105" s="90"/>
      <c r="CY105" s="90"/>
      <c r="CZ105" s="90"/>
      <c r="DA105" s="90"/>
    </row>
    <row r="106" spans="1:105" ht="12.95" customHeight="1" thickTop="1" thickBot="1">
      <c r="A106" s="122"/>
      <c r="B106" s="125"/>
      <c r="C106" s="117" t="s">
        <v>132</v>
      </c>
      <c r="D106" s="134"/>
      <c r="E106" s="24"/>
      <c r="F106" s="25"/>
      <c r="G106" s="26"/>
      <c r="H106" s="145"/>
      <c r="I106" s="125"/>
      <c r="J106" s="134"/>
      <c r="K106" s="24"/>
      <c r="L106" s="25"/>
      <c r="M106" s="26"/>
      <c r="N106" s="140"/>
      <c r="O106" s="109">
        <f t="shared" si="1459"/>
        <v>0</v>
      </c>
      <c r="P106" s="92">
        <f t="shared" si="1460"/>
        <v>20</v>
      </c>
      <c r="Q106" s="131"/>
      <c r="R106" s="103">
        <f>SUMIFS(O$2:O$373,C$2:C$373,C106,AB$2:AB$373,AB106)</f>
        <v>0</v>
      </c>
      <c r="S106" s="92">
        <f t="shared" ref="S106" si="1656">AE$98*20-AJ106</f>
        <v>140</v>
      </c>
      <c r="T106" s="158"/>
      <c r="U106" s="103">
        <f t="shared" ref="U106" si="1657">AC$10</f>
        <v>0</v>
      </c>
      <c r="V106" s="99">
        <f t="shared" si="1463"/>
        <v>600</v>
      </c>
      <c r="W106" s="216"/>
      <c r="X106" s="92"/>
      <c r="Y106" s="81"/>
      <c r="Z106" s="83"/>
      <c r="AA106" s="95">
        <f>A$98</f>
        <v>46182</v>
      </c>
      <c r="AB106" s="107">
        <f t="shared" si="1167"/>
        <v>24</v>
      </c>
      <c r="AC106" s="160"/>
      <c r="AE106" s="92"/>
      <c r="AG106" s="92">
        <f t="shared" ref="AG106" si="1658">IF(D106="HF",1,0)</f>
        <v>0</v>
      </c>
      <c r="AH106" s="92">
        <f t="shared" ref="AH106" si="1659">IF(J106="HF",1,0)</f>
        <v>0</v>
      </c>
      <c r="AI106" s="169">
        <f t="shared" ref="AI106" si="1660">AG106+AH106</f>
        <v>0</v>
      </c>
      <c r="AJ106" s="169">
        <f t="shared" ref="AJ106" si="1661">SUMIFS(AI$2:AI$373,C$2:C$373,C106,AB$2:AB$373,AB106)</f>
        <v>0</v>
      </c>
      <c r="AK106" s="169">
        <f t="shared" ref="AK106" si="1662">SUMIFS(AI$2:AI$373,C$2:C$373,C106)</f>
        <v>0</v>
      </c>
      <c r="AL106" s="92">
        <f t="shared" ref="AL106" si="1663">COUNTIF(E106:G107,"Körperhygiene")</f>
        <v>0</v>
      </c>
      <c r="AM106" s="169">
        <f t="shared" ref="AM106" si="1664">COUNTIF(K106:M107,"Körperhygiene")</f>
        <v>0</v>
      </c>
      <c r="AN106" s="169">
        <f t="shared" ref="AN106" si="1665">AL106+AM106</f>
        <v>0</v>
      </c>
      <c r="AO106" s="164">
        <f>COUNTIF(E106:G107,"Zimmersauberkeit")</f>
        <v>0</v>
      </c>
      <c r="AP106" s="93">
        <f>COUNTIF(K106:M107,"Zimmersauberkeit")</f>
        <v>0</v>
      </c>
      <c r="AQ106" s="164">
        <f t="shared" ref="AQ106" si="1666">AO106+AP106</f>
        <v>0</v>
      </c>
      <c r="AR106" s="93">
        <f>COUNTIF(E106:G107,"Zimmerputz")</f>
        <v>0</v>
      </c>
      <c r="AS106" s="164">
        <f>COUNTIF(K106:M107,"Zimmerputz")</f>
        <v>0</v>
      </c>
      <c r="AT106" s="93">
        <f t="shared" ref="AT106" si="1667">AR106+AS106</f>
        <v>0</v>
      </c>
      <c r="AU106" s="164">
        <f>COUNTIF(E106:G107,"Medienverhalten")</f>
        <v>0</v>
      </c>
      <c r="AV106" s="93">
        <f>COUNTIF(K106:M107,"Medienverhalten")</f>
        <v>0</v>
      </c>
      <c r="AW106" s="164">
        <f t="shared" ref="AW106" si="1668">AU106+AV106</f>
        <v>0</v>
      </c>
      <c r="AX106" s="93">
        <f>COUNTIF(E106:G107,"Pünktlichkeit")</f>
        <v>0</v>
      </c>
      <c r="AY106" s="164">
        <f>COUNTIF(K106:M107,"Pünktlichkeit")</f>
        <v>0</v>
      </c>
      <c r="AZ106" s="93">
        <f t="shared" ref="AZ106" si="1669">AX106+AY106</f>
        <v>0</v>
      </c>
      <c r="BA106" s="164">
        <f>COUNTIF(E106:G107,"Küchendienst")</f>
        <v>0</v>
      </c>
      <c r="BB106" s="93">
        <f>COUNTIF(K106:M107,"Küchendienst")</f>
        <v>0</v>
      </c>
      <c r="BC106" s="164">
        <f t="shared" ref="BC106" si="1670">BA106+BB106</f>
        <v>0</v>
      </c>
      <c r="BD106" s="93">
        <f>COUNTIF(E106:G107,"Wäsche")</f>
        <v>0</v>
      </c>
      <c r="BE106" s="164">
        <f>COUNTIF(K106:M107,"Wäsche")</f>
        <v>0</v>
      </c>
      <c r="BF106" s="93">
        <f t="shared" ref="BF106" si="1671">BD106+BE106</f>
        <v>0</v>
      </c>
      <c r="BG106" s="164">
        <f>COUNTIF(E106:G107,"Sozialverhalten")</f>
        <v>0</v>
      </c>
      <c r="BH106" s="93">
        <f>COUNTIF(K106:M107,"Sozialverhalten")</f>
        <v>0</v>
      </c>
      <c r="BI106" s="164">
        <f t="shared" ref="BI106" si="1672">BG106+BH106</f>
        <v>0</v>
      </c>
      <c r="BJ106" s="93">
        <f>COUNTIF(E106:G107,"Essverhalten")</f>
        <v>0</v>
      </c>
      <c r="BK106" s="164">
        <f>COUNTIF(K106:M107,"Essverhalten")</f>
        <v>0</v>
      </c>
      <c r="BL106" s="93">
        <f t="shared" ref="BL106" si="1673">BJ106+BK106</f>
        <v>0</v>
      </c>
      <c r="BM106" s="169">
        <f>COUNTIF(E106:G107,"Nachtruhe")</f>
        <v>0</v>
      </c>
      <c r="BN106" s="169">
        <f>COUNTIF(K106:M107,"Nachtruhe")</f>
        <v>0</v>
      </c>
      <c r="BO106" s="170">
        <f t="shared" ref="BO106" si="1674">BM106+BN106</f>
        <v>0</v>
      </c>
      <c r="BP106" s="174">
        <f>SUMIFS(AN$2:AN$373,C$2:C$373,C106,AB$2:AB$373,AB106)</f>
        <v>0</v>
      </c>
      <c r="BQ106" s="162">
        <f>SUMIFS(AQ$2:AQ$373,C$2:C$373,C106,AB$2:AB$373,AB106)</f>
        <v>0</v>
      </c>
      <c r="BR106" s="162">
        <f>SUMIFS(AT$2:AT$373,C$2:C$373,C106,AB$2:AB$373,AB106)</f>
        <v>0</v>
      </c>
      <c r="BS106" s="162">
        <f>SUMIFS(AW$2:AW$373,C$2:C$373,C106,AB$2:AB$373,AB106)</f>
        <v>0</v>
      </c>
      <c r="BT106" s="162">
        <f>SUMIFS(AZ$2:AZ$373,C$2:C$373,C106,AB$2:AB$373,AB106)</f>
        <v>0</v>
      </c>
      <c r="BU106" s="162">
        <f>SUMIFS(BC$2:BC$373,C$2:C$373,C106,AB$2:AB$373,AB106)</f>
        <v>0</v>
      </c>
      <c r="BV106" s="162">
        <f>SUMIFS(BF$2:BF$373,C$2:C$373,C106,AB$2:AB$373,AB106)</f>
        <v>0</v>
      </c>
      <c r="BW106" s="162">
        <f>SUMIFS(BI$2:BI$373,C$2:C$373,C106,AB$2:AB$373,AB106)</f>
        <v>0</v>
      </c>
      <c r="BX106" s="162">
        <f>SUMIFS(BL$2:BL$373,C$2:C$373,C106,AB$2:AB$373,AB106)</f>
        <v>0</v>
      </c>
      <c r="BY106" s="163">
        <f>SUMIFS(BO$2:BO$373,C$2:C$373,C106,AB$2:AB$373,AB106)</f>
        <v>0</v>
      </c>
      <c r="BZ106" s="174">
        <f>SUMIFS(AN$2:AN$373,C$2:C$373,C106)</f>
        <v>0</v>
      </c>
      <c r="CA106" s="162">
        <f>SUMIFS(AQ$2:AQ$373,C$2:C$373,C106)</f>
        <v>0</v>
      </c>
      <c r="CB106" s="162">
        <f>SUMIFS(AT$2:AT$373,C$2:C$373,C106)</f>
        <v>0</v>
      </c>
      <c r="CC106" s="162">
        <f>SUMIFS(AW$2:AW$373,C$2:C$373,C106)</f>
        <v>0</v>
      </c>
      <c r="CD106" s="162">
        <f>SUMIFS(AZ$2:AZ$373,C$2:C$373,C106)</f>
        <v>0</v>
      </c>
      <c r="CE106" s="162">
        <f>SUMIFS(BC$2:BC$373,C$2:C$373,C106)</f>
        <v>0</v>
      </c>
      <c r="CF106" s="162">
        <f>SUMIFS(BF$2:BF$373,C$2:C$373,C106)</f>
        <v>0</v>
      </c>
      <c r="CG106" s="162">
        <f>SUMIFS(BI$2:BI$373,C$2:C$373,C106)</f>
        <v>0</v>
      </c>
      <c r="CH106" s="162">
        <f>SUMIFS(BL$2:BL$373,C$2:C$373,C106)</f>
        <v>0</v>
      </c>
      <c r="CI106" s="163">
        <f>SUMIFS(BO$2:BO$373,C$2:C$373,C106)</f>
        <v>0</v>
      </c>
      <c r="CJ106" s="94" t="str">
        <f t="shared" ref="CJ106" si="1675">_xlfn.XLOOKUP(LARGE(BP106:BY106,1),BP106:BY106,BP$374:BY$374)</f>
        <v>Körperhygiene</v>
      </c>
      <c r="CK106" s="92" t="str">
        <f t="shared" ref="CK106" si="1676">_xlfn.XLOOKUP(LARGE(BP106:BY106,2),BP106:BY106,BP$374:BY$374)</f>
        <v>Körperhygiene</v>
      </c>
      <c r="CL106" s="92" t="str">
        <f t="shared" ref="CL106" si="1677">_xlfn.XLOOKUP(LARGE(BP106:BY106,3),BP106:BY106,BP$374:BY$374)</f>
        <v>Körperhygiene</v>
      </c>
      <c r="CM106" s="92" t="str">
        <f t="shared" ref="CM106" si="1678">_xlfn.XLOOKUP(LARGE(BP106:BY106,4),BP106:BY106,BP$374:BY$374)</f>
        <v>Körperhygiene</v>
      </c>
      <c r="CN106" s="92" t="str">
        <f t="shared" ref="CN106" si="1679">_xlfn.XLOOKUP(LARGE(BP106:BY106,5),BP106:BY106,BP$374:BY$374)</f>
        <v>Körperhygiene</v>
      </c>
      <c r="CO106" s="93" t="str">
        <f t="shared" ref="CO106" si="1680">_xlfn.XLOOKUP(LARGE(BP106:BY106,6),BP106:BY106,BP$374:BY$374)</f>
        <v>Körperhygiene</v>
      </c>
      <c r="CP106" s="91" t="str">
        <f t="shared" ref="CP106" si="1681">_xlfn.XLOOKUP(LARGE(BZ106:CI106,1),BZ106:CI106,BZ$374:CI$374)</f>
        <v>Körperhygiene</v>
      </c>
      <c r="CQ106" s="92" t="str">
        <f t="shared" ref="CQ106" si="1682">_xlfn.XLOOKUP(LARGE(BZ106:CI106,2),BZ106:CI106,BZ$374:CI$374)</f>
        <v>Körperhygiene</v>
      </c>
      <c r="CR106" s="92" t="str">
        <f t="shared" ref="CR106" si="1683">_xlfn.XLOOKUP(LARGE(BZ106:CI106,3),BZ106:CI106,BZ$374:CI$374)</f>
        <v>Körperhygiene</v>
      </c>
      <c r="CS106" s="92" t="str">
        <f t="shared" ref="CS106" si="1684">_xlfn.XLOOKUP(LARGE(BZ106:CI106,4),BZ106:CI106,BZ$374:CI$374)</f>
        <v>Körperhygiene</v>
      </c>
      <c r="CT106" s="92" t="str">
        <f t="shared" ref="CT106" si="1685">_xlfn.XLOOKUP(LARGE(BZ106:CI106,5),BZ106:CI106,BZ$374:CI$374)</f>
        <v>Körperhygiene</v>
      </c>
      <c r="CU106" s="93" t="str">
        <f t="shared" ref="CU106" si="1686">_xlfn.XLOOKUP(LARGE(BZ106:CI106,6),BZ106:CI106,BZ$374:CI$374)</f>
        <v>Körperhygiene</v>
      </c>
      <c r="CV106" s="90"/>
      <c r="CW106" s="90"/>
      <c r="CX106" s="90"/>
      <c r="CY106" s="90"/>
      <c r="CZ106" s="90"/>
      <c r="DA106" s="90"/>
    </row>
    <row r="107" spans="1:105" ht="12.95" customHeight="1" thickTop="1" thickBot="1">
      <c r="A107" s="122"/>
      <c r="B107" s="125"/>
      <c r="C107" s="116"/>
      <c r="D107" s="137"/>
      <c r="E107" s="21"/>
      <c r="F107" s="22"/>
      <c r="G107" s="23"/>
      <c r="H107" s="145"/>
      <c r="I107" s="125"/>
      <c r="J107" s="137"/>
      <c r="K107" s="21"/>
      <c r="L107" s="22"/>
      <c r="M107" s="23"/>
      <c r="N107" s="140"/>
      <c r="O107" s="109"/>
      <c r="P107" s="92"/>
      <c r="Q107" s="131"/>
      <c r="R107" s="103"/>
      <c r="S107" s="92"/>
      <c r="T107" s="158"/>
      <c r="U107" s="103"/>
      <c r="V107" s="99"/>
      <c r="W107" s="216"/>
      <c r="X107" s="92"/>
      <c r="Y107" s="81"/>
      <c r="Z107" s="83"/>
      <c r="AA107" s="95"/>
      <c r="AB107" s="107"/>
      <c r="AC107" s="160"/>
      <c r="AE107" s="92"/>
      <c r="AG107" s="92"/>
      <c r="AH107" s="92"/>
      <c r="AI107" s="156"/>
      <c r="AJ107" s="156"/>
      <c r="AK107" s="156"/>
      <c r="AL107" s="92"/>
      <c r="AM107" s="156"/>
      <c r="AN107" s="156"/>
      <c r="AO107" s="165"/>
      <c r="AP107" s="93"/>
      <c r="AQ107" s="165"/>
      <c r="AR107" s="93"/>
      <c r="AS107" s="165"/>
      <c r="AT107" s="93"/>
      <c r="AU107" s="165"/>
      <c r="AV107" s="93"/>
      <c r="AW107" s="165"/>
      <c r="AX107" s="93"/>
      <c r="AY107" s="165"/>
      <c r="AZ107" s="93"/>
      <c r="BA107" s="165"/>
      <c r="BB107" s="93"/>
      <c r="BC107" s="165"/>
      <c r="BD107" s="93"/>
      <c r="BE107" s="165"/>
      <c r="BF107" s="93"/>
      <c r="BG107" s="165"/>
      <c r="BH107" s="93"/>
      <c r="BI107" s="165"/>
      <c r="BJ107" s="93"/>
      <c r="BK107" s="165"/>
      <c r="BL107" s="93"/>
      <c r="BM107" s="156"/>
      <c r="BN107" s="156"/>
      <c r="BO107" s="171"/>
      <c r="BP107" s="174"/>
      <c r="BQ107" s="162"/>
      <c r="BR107" s="162"/>
      <c r="BS107" s="162"/>
      <c r="BT107" s="162"/>
      <c r="BU107" s="162"/>
      <c r="BV107" s="162"/>
      <c r="BW107" s="162"/>
      <c r="BX107" s="162"/>
      <c r="BY107" s="163"/>
      <c r="BZ107" s="174"/>
      <c r="CA107" s="162"/>
      <c r="CB107" s="162"/>
      <c r="CC107" s="162"/>
      <c r="CD107" s="162"/>
      <c r="CE107" s="162"/>
      <c r="CF107" s="162"/>
      <c r="CG107" s="162"/>
      <c r="CH107" s="162"/>
      <c r="CI107" s="163"/>
      <c r="CJ107" s="94"/>
      <c r="CK107" s="92"/>
      <c r="CL107" s="92"/>
      <c r="CM107" s="92"/>
      <c r="CN107" s="92"/>
      <c r="CO107" s="93"/>
      <c r="CP107" s="91"/>
      <c r="CQ107" s="92"/>
      <c r="CR107" s="92"/>
      <c r="CS107" s="92"/>
      <c r="CT107" s="92"/>
      <c r="CU107" s="93"/>
      <c r="CV107" s="90"/>
      <c r="CW107" s="90"/>
      <c r="CX107" s="90"/>
      <c r="CY107" s="90"/>
      <c r="CZ107" s="90"/>
      <c r="DA107" s="90"/>
    </row>
    <row r="108" spans="1:105" ht="12.95" customHeight="1" thickTop="1" thickBot="1">
      <c r="A108" s="122"/>
      <c r="B108" s="125"/>
      <c r="C108" s="118"/>
      <c r="D108" s="134"/>
      <c r="E108" s="27"/>
      <c r="F108" s="28"/>
      <c r="G108" s="29"/>
      <c r="H108" s="145"/>
      <c r="I108" s="125"/>
      <c r="J108" s="134"/>
      <c r="K108" s="27"/>
      <c r="L108" s="28"/>
      <c r="M108" s="29"/>
      <c r="N108" s="140"/>
      <c r="O108" s="109">
        <f t="shared" si="1493"/>
        <v>0</v>
      </c>
      <c r="P108" s="92">
        <f t="shared" si="1494"/>
        <v>20</v>
      </c>
      <c r="Q108" s="131"/>
      <c r="R108" s="103">
        <f>SUMIFS(O$2:O$373,C$2:C$373,C108,AB$2:AB$373,AB108)</f>
        <v>0</v>
      </c>
      <c r="S108" s="92">
        <f t="shared" ref="S108" si="1687">AE$98*20-AJ108</f>
        <v>140</v>
      </c>
      <c r="T108" s="158"/>
      <c r="U108" s="103">
        <f t="shared" ref="U108" si="1688">AC$12</f>
        <v>0</v>
      </c>
      <c r="V108" s="99">
        <f t="shared" si="1497"/>
        <v>600</v>
      </c>
      <c r="W108" s="216"/>
      <c r="X108" s="92"/>
      <c r="Y108" s="81"/>
      <c r="Z108" s="83"/>
      <c r="AA108" s="95">
        <f>A$98</f>
        <v>46182</v>
      </c>
      <c r="AB108" s="107">
        <f t="shared" si="1167"/>
        <v>24</v>
      </c>
      <c r="AC108" s="160"/>
      <c r="AE108" s="92"/>
      <c r="AG108" s="92">
        <f t="shared" ref="AG108" si="1689">IF(D108="HF",1,0)</f>
        <v>0</v>
      </c>
      <c r="AH108" s="92">
        <f t="shared" ref="AH108" si="1690">IF(J108="HF",1,0)</f>
        <v>0</v>
      </c>
      <c r="AI108" s="169">
        <f t="shared" ref="AI108" si="1691">AG108+AH108</f>
        <v>0</v>
      </c>
      <c r="AJ108" s="169">
        <f t="shared" ref="AJ108" si="1692">SUMIFS(AI$2:AI$373,C$2:C$373,C108,AB$2:AB$373,AB108)</f>
        <v>0</v>
      </c>
      <c r="AK108" s="169">
        <f t="shared" ref="AK108" si="1693">SUMIFS(AI$2:AI$373,C$2:C$373,C108)</f>
        <v>0</v>
      </c>
      <c r="AL108" s="92">
        <f t="shared" ref="AL108" si="1694">COUNTIF(E108:G109,"Körperhygiene")</f>
        <v>0</v>
      </c>
      <c r="AM108" s="169">
        <f t="shared" ref="AM108" si="1695">COUNTIF(K108:M109,"Körperhygiene")</f>
        <v>0</v>
      </c>
      <c r="AN108" s="169">
        <f t="shared" ref="AN108" si="1696">AL108+AM108</f>
        <v>0</v>
      </c>
      <c r="AO108" s="164">
        <f>COUNTIF(E108:G109,"Zimmersauberkeit")</f>
        <v>0</v>
      </c>
      <c r="AP108" s="93">
        <f>COUNTIF(K108:M109,"Zimmersauberkeit")</f>
        <v>0</v>
      </c>
      <c r="AQ108" s="164">
        <f t="shared" ref="AQ108" si="1697">AO108+AP108</f>
        <v>0</v>
      </c>
      <c r="AR108" s="93">
        <f>COUNTIF(E108:G109,"Zimmerputz")</f>
        <v>0</v>
      </c>
      <c r="AS108" s="164">
        <f>COUNTIF(K108:M109,"Zimmerputz")</f>
        <v>0</v>
      </c>
      <c r="AT108" s="93">
        <f t="shared" ref="AT108" si="1698">AR108+AS108</f>
        <v>0</v>
      </c>
      <c r="AU108" s="164">
        <f>COUNTIF(E108:G109,"Medienverhalten")</f>
        <v>0</v>
      </c>
      <c r="AV108" s="93">
        <f>COUNTIF(K108:M109,"Medienverhalten")</f>
        <v>0</v>
      </c>
      <c r="AW108" s="164">
        <f t="shared" ref="AW108" si="1699">AU108+AV108</f>
        <v>0</v>
      </c>
      <c r="AX108" s="93">
        <f>COUNTIF(E108:G109,"Pünktlichkeit")</f>
        <v>0</v>
      </c>
      <c r="AY108" s="164">
        <f>COUNTIF(K108:M109,"Pünktlichkeit")</f>
        <v>0</v>
      </c>
      <c r="AZ108" s="93">
        <f t="shared" ref="AZ108" si="1700">AX108+AY108</f>
        <v>0</v>
      </c>
      <c r="BA108" s="164">
        <f>COUNTIF(E108:G109,"Küchendienst")</f>
        <v>0</v>
      </c>
      <c r="BB108" s="93">
        <f>COUNTIF(K108:M109,"Küchendienst")</f>
        <v>0</v>
      </c>
      <c r="BC108" s="164">
        <f t="shared" ref="BC108" si="1701">BA108+BB108</f>
        <v>0</v>
      </c>
      <c r="BD108" s="93">
        <f>COUNTIF(E108:G109,"Wäsche")</f>
        <v>0</v>
      </c>
      <c r="BE108" s="164">
        <f>COUNTIF(K108:M109,"Wäsche")</f>
        <v>0</v>
      </c>
      <c r="BF108" s="93">
        <f t="shared" ref="BF108" si="1702">BD108+BE108</f>
        <v>0</v>
      </c>
      <c r="BG108" s="164">
        <f>COUNTIF(E108:G109,"Sozialverhalten")</f>
        <v>0</v>
      </c>
      <c r="BH108" s="93">
        <f>COUNTIF(K108:M109,"Sozialverhalten")</f>
        <v>0</v>
      </c>
      <c r="BI108" s="164">
        <f t="shared" ref="BI108" si="1703">BG108+BH108</f>
        <v>0</v>
      </c>
      <c r="BJ108" s="93">
        <f>COUNTIF(E108:G109,"Essverhalten")</f>
        <v>0</v>
      </c>
      <c r="BK108" s="164">
        <f>COUNTIF(K108:M109,"Essverhalten")</f>
        <v>0</v>
      </c>
      <c r="BL108" s="93">
        <f t="shared" ref="BL108" si="1704">BJ108+BK108</f>
        <v>0</v>
      </c>
      <c r="BM108" s="169">
        <f>COUNTIF(E108:G109,"Nachtruhe")</f>
        <v>0</v>
      </c>
      <c r="BN108" s="169">
        <f>COUNTIF(K108:M109,"Nachtruhe")</f>
        <v>0</v>
      </c>
      <c r="BO108" s="170">
        <f t="shared" ref="BO108" si="1705">BM108+BN108</f>
        <v>0</v>
      </c>
      <c r="BP108" s="174">
        <f>SUMIFS(AN$2:AN$373,C$2:C$373,C108,AB$2:AB$373,AB108)</f>
        <v>0</v>
      </c>
      <c r="BQ108" s="162">
        <f>SUMIFS(AQ$2:AQ$373,C$2:C$373,C108,AB$2:AB$373,AB108)</f>
        <v>0</v>
      </c>
      <c r="BR108" s="162">
        <f>SUMIFS(AT$2:AT$373,C$2:C$373,C108,AB$2:AB$373,AB108)</f>
        <v>0</v>
      </c>
      <c r="BS108" s="162">
        <f>SUMIFS(AW$2:AW$373,C$2:C$373,C108,AB$2:AB$373,AB108)</f>
        <v>0</v>
      </c>
      <c r="BT108" s="162">
        <f>SUMIFS(AZ$2:AZ$373,C$2:C$373,C108,AB$2:AB$373,AB108)</f>
        <v>0</v>
      </c>
      <c r="BU108" s="162">
        <f>SUMIFS(BC$2:BC$373,C$2:C$373,C108,AB$2:AB$373,AB108)</f>
        <v>0</v>
      </c>
      <c r="BV108" s="162">
        <f>SUMIFS(BF$2:BF$373,C$2:C$373,C108,AB$2:AB$373,AB108)</f>
        <v>0</v>
      </c>
      <c r="BW108" s="162">
        <f>SUMIFS(BI$2:BI$373,C$2:C$373,C108,AB$2:AB$373,AB108)</f>
        <v>0</v>
      </c>
      <c r="BX108" s="162">
        <f>SUMIFS(BL$2:BL$373,C$2:C$373,C108,AB$2:AB$373,AB108)</f>
        <v>0</v>
      </c>
      <c r="BY108" s="163">
        <f>SUMIFS(BO$2:BO$373,C$2:C$373,C108,AB$2:AB$373,AB108)</f>
        <v>0</v>
      </c>
      <c r="BZ108" s="174">
        <f>SUMIFS(AN$2:AN$373,C$2:C$373,C108)</f>
        <v>0</v>
      </c>
      <c r="CA108" s="162">
        <f>SUMIFS(AQ$2:AQ$373,C$2:C$373,C108)</f>
        <v>0</v>
      </c>
      <c r="CB108" s="162">
        <f>SUMIFS(AT$2:AT$373,C$2:C$373,C108)</f>
        <v>0</v>
      </c>
      <c r="CC108" s="162">
        <f>SUMIFS(AW$2:AW$373,C$2:C$373,C108)</f>
        <v>0</v>
      </c>
      <c r="CD108" s="162">
        <f>SUMIFS(AZ$2:AZ$373,C$2:C$373,C108)</f>
        <v>0</v>
      </c>
      <c r="CE108" s="162">
        <f>SUMIFS(BC$2:BC$373,C$2:C$373,C108)</f>
        <v>0</v>
      </c>
      <c r="CF108" s="162">
        <f>SUMIFS(BF$2:BF$373,C$2:C$373,C108)</f>
        <v>0</v>
      </c>
      <c r="CG108" s="162">
        <f>SUMIFS(BI$2:BI$373,C$2:C$373,C108)</f>
        <v>0</v>
      </c>
      <c r="CH108" s="162">
        <f>SUMIFS(BL$2:BL$373,C$2:C$373,C108)</f>
        <v>0</v>
      </c>
      <c r="CI108" s="163">
        <f>SUMIFS(BO$2:BO$373,C$2:C$373,C108)</f>
        <v>0</v>
      </c>
      <c r="CJ108" s="94" t="str">
        <f t="shared" ref="CJ108" si="1706">_xlfn.XLOOKUP(LARGE(BP108:BY108,1),BP108:BY108,BP$374:BY$374)</f>
        <v>Körperhygiene</v>
      </c>
      <c r="CK108" s="92" t="str">
        <f t="shared" ref="CK108" si="1707">_xlfn.XLOOKUP(LARGE(BP108:BY108,2),BP108:BY108,BP$374:BY$374)</f>
        <v>Körperhygiene</v>
      </c>
      <c r="CL108" s="92" t="str">
        <f t="shared" ref="CL108" si="1708">_xlfn.XLOOKUP(LARGE(BP108:BY108,3),BP108:BY108,BP$374:BY$374)</f>
        <v>Körperhygiene</v>
      </c>
      <c r="CM108" s="92" t="str">
        <f t="shared" ref="CM108" si="1709">_xlfn.XLOOKUP(LARGE(BP108:BY108,4),BP108:BY108,BP$374:BY$374)</f>
        <v>Körperhygiene</v>
      </c>
      <c r="CN108" s="92" t="str">
        <f t="shared" ref="CN108" si="1710">_xlfn.XLOOKUP(LARGE(BP108:BY108,5),BP108:BY108,BP$374:BY$374)</f>
        <v>Körperhygiene</v>
      </c>
      <c r="CO108" s="93" t="str">
        <f t="shared" ref="CO108" si="1711">_xlfn.XLOOKUP(LARGE(BP108:BY108,6),BP108:BY108,BP$374:BY$374)</f>
        <v>Körperhygiene</v>
      </c>
      <c r="CP108" s="91" t="str">
        <f t="shared" ref="CP108" si="1712">_xlfn.XLOOKUP(LARGE(BZ108:CI108,1),BZ108:CI108,BZ$374:CI$374)</f>
        <v>Körperhygiene</v>
      </c>
      <c r="CQ108" s="92" t="str">
        <f t="shared" ref="CQ108" si="1713">_xlfn.XLOOKUP(LARGE(BZ108:CI108,2),BZ108:CI108,BZ$374:CI$374)</f>
        <v>Körperhygiene</v>
      </c>
      <c r="CR108" s="92" t="str">
        <f t="shared" ref="CR108" si="1714">_xlfn.XLOOKUP(LARGE(BZ108:CI108,3),BZ108:CI108,BZ$374:CI$374)</f>
        <v>Körperhygiene</v>
      </c>
      <c r="CS108" s="92" t="str">
        <f t="shared" ref="CS108" si="1715">_xlfn.XLOOKUP(LARGE(BZ108:CI108,4),BZ108:CI108,BZ$374:CI$374)</f>
        <v>Körperhygiene</v>
      </c>
      <c r="CT108" s="92" t="str">
        <f t="shared" ref="CT108" si="1716">_xlfn.XLOOKUP(LARGE(BZ108:CI108,5),BZ108:CI108,BZ$374:CI$374)</f>
        <v>Körperhygiene</v>
      </c>
      <c r="CU108" s="93" t="str">
        <f t="shared" ref="CU108" si="1717">_xlfn.XLOOKUP(LARGE(BZ108:CI108,6),BZ108:CI108,BZ$374:CI$374)</f>
        <v>Körperhygiene</v>
      </c>
      <c r="CV108" s="90"/>
      <c r="CW108" s="90"/>
      <c r="CX108" s="90"/>
      <c r="CY108" s="90"/>
      <c r="CZ108" s="90"/>
      <c r="DA108" s="90"/>
    </row>
    <row r="109" spans="1:105" ht="12.95" customHeight="1" thickTop="1" thickBot="1">
      <c r="A109" s="142"/>
      <c r="B109" s="143"/>
      <c r="C109" s="133"/>
      <c r="D109" s="135"/>
      <c r="E109" s="30"/>
      <c r="F109" s="31"/>
      <c r="G109" s="32"/>
      <c r="H109" s="146"/>
      <c r="I109" s="143"/>
      <c r="J109" s="135"/>
      <c r="K109" s="30"/>
      <c r="L109" s="31"/>
      <c r="M109" s="32"/>
      <c r="N109" s="141"/>
      <c r="O109" s="111"/>
      <c r="P109" s="97"/>
      <c r="Q109" s="131"/>
      <c r="R109" s="105"/>
      <c r="S109" s="97"/>
      <c r="T109" s="159"/>
      <c r="U109" s="105"/>
      <c r="V109" s="100"/>
      <c r="W109" s="216"/>
      <c r="X109" s="92"/>
      <c r="Y109" s="81"/>
      <c r="Z109" s="83"/>
      <c r="AA109" s="95"/>
      <c r="AB109" s="107"/>
      <c r="AC109" s="160"/>
      <c r="AE109" s="92"/>
      <c r="AG109" s="92"/>
      <c r="AH109" s="92"/>
      <c r="AI109" s="156"/>
      <c r="AJ109" s="156"/>
      <c r="AK109" s="156"/>
      <c r="AL109" s="92"/>
      <c r="AM109" s="156"/>
      <c r="AN109" s="156"/>
      <c r="AO109" s="165"/>
      <c r="AP109" s="93"/>
      <c r="AQ109" s="165"/>
      <c r="AR109" s="93"/>
      <c r="AS109" s="165"/>
      <c r="AT109" s="93"/>
      <c r="AU109" s="165"/>
      <c r="AV109" s="93"/>
      <c r="AW109" s="165"/>
      <c r="AX109" s="93"/>
      <c r="AY109" s="165"/>
      <c r="AZ109" s="93"/>
      <c r="BA109" s="165"/>
      <c r="BB109" s="93"/>
      <c r="BC109" s="165"/>
      <c r="BD109" s="93"/>
      <c r="BE109" s="165"/>
      <c r="BF109" s="93"/>
      <c r="BG109" s="165"/>
      <c r="BH109" s="93"/>
      <c r="BI109" s="165"/>
      <c r="BJ109" s="93"/>
      <c r="BK109" s="165"/>
      <c r="BL109" s="93"/>
      <c r="BM109" s="156"/>
      <c r="BN109" s="156"/>
      <c r="BO109" s="171"/>
      <c r="BP109" s="174"/>
      <c r="BQ109" s="162"/>
      <c r="BR109" s="162"/>
      <c r="BS109" s="162"/>
      <c r="BT109" s="162"/>
      <c r="BU109" s="162"/>
      <c r="BV109" s="162"/>
      <c r="BW109" s="162"/>
      <c r="BX109" s="162"/>
      <c r="BY109" s="163"/>
      <c r="BZ109" s="174"/>
      <c r="CA109" s="162"/>
      <c r="CB109" s="162"/>
      <c r="CC109" s="162"/>
      <c r="CD109" s="162"/>
      <c r="CE109" s="162"/>
      <c r="CF109" s="162"/>
      <c r="CG109" s="162"/>
      <c r="CH109" s="162"/>
      <c r="CI109" s="163"/>
      <c r="CJ109" s="94"/>
      <c r="CK109" s="92"/>
      <c r="CL109" s="92"/>
      <c r="CM109" s="92"/>
      <c r="CN109" s="92"/>
      <c r="CO109" s="93"/>
      <c r="CP109" s="91"/>
      <c r="CQ109" s="92"/>
      <c r="CR109" s="92"/>
      <c r="CS109" s="92"/>
      <c r="CT109" s="92"/>
      <c r="CU109" s="93"/>
      <c r="CV109" s="90"/>
      <c r="CW109" s="90"/>
      <c r="CX109" s="90"/>
      <c r="CY109" s="90"/>
      <c r="CZ109" s="90"/>
      <c r="DA109" s="90"/>
    </row>
    <row r="110" spans="1:105" ht="12.95" customHeight="1" thickTop="1" thickBot="1">
      <c r="A110" s="121">
        <f t="shared" ref="A110" si="1718">A98+1</f>
        <v>46183</v>
      </c>
      <c r="B110" s="124" t="s">
        <v>18</v>
      </c>
      <c r="C110" s="138" t="s">
        <v>128</v>
      </c>
      <c r="D110" s="136"/>
      <c r="E110" s="33"/>
      <c r="F110" s="34"/>
      <c r="G110" s="35"/>
      <c r="H110" s="144"/>
      <c r="I110" s="124" t="s">
        <v>19</v>
      </c>
      <c r="J110" s="136"/>
      <c r="K110" s="33"/>
      <c r="L110" s="34"/>
      <c r="M110" s="35"/>
      <c r="N110" s="139"/>
      <c r="O110" s="108">
        <f t="shared" ref="O110" si="1719">IF(AND(D110="HF",OR(ISNUMBER(J110),J110="")),0+J110,IF(AND(J110="HF",OR(ISNUMBER(D110),D110="")),0+D110,IF(AND(ISNUMBER(D110),ISNUMBER(J110)),D110+J110,IF(AND(D110="HF",J110="HF"),0,D110+J110))))</f>
        <v>0</v>
      </c>
      <c r="P110" s="98">
        <f t="shared" ref="P110" si="1720">AF$2*20-AI110</f>
        <v>20</v>
      </c>
      <c r="Q110" s="131">
        <f>WEEKNUM(A110,21)</f>
        <v>24</v>
      </c>
      <c r="R110" s="106">
        <f>SUMIFS(O$2:O$373,C$2:C$373,C110,AB$2:AB$373,AB110)</f>
        <v>0</v>
      </c>
      <c r="S110" s="98">
        <f>AE$110*20-AJ110</f>
        <v>140</v>
      </c>
      <c r="T110" s="157">
        <f>A110</f>
        <v>46183</v>
      </c>
      <c r="U110" s="106">
        <f t="shared" ref="U110" si="1721">AC$2</f>
        <v>9</v>
      </c>
      <c r="V110" s="101">
        <f t="shared" ref="V110" si="1722">AD$2*20-AK110</f>
        <v>600</v>
      </c>
      <c r="W110" s="216"/>
      <c r="X110" s="92">
        <f t="shared" ref="X110" si="1723">IF(Q110&lt;&gt;"",1,0)</f>
        <v>1</v>
      </c>
      <c r="Y110" s="81"/>
      <c r="Z110" s="83"/>
      <c r="AA110" s="95">
        <f>A$110</f>
        <v>46183</v>
      </c>
      <c r="AB110" s="107">
        <f t="shared" si="1167"/>
        <v>24</v>
      </c>
      <c r="AC110" s="160"/>
      <c r="AE110" s="92">
        <f t="shared" ref="AE110" si="1724">SUMIFS(X$2:X$373,C$2:C$373,C110,AB$2:AB$373,AB110)</f>
        <v>7</v>
      </c>
      <c r="AG110" s="92">
        <f t="shared" ref="AG110" si="1725">IF(D110="HF",1,0)</f>
        <v>0</v>
      </c>
      <c r="AH110" s="92">
        <f t="shared" ref="AH110" si="1726">IF(J110="HF",1,0)</f>
        <v>0</v>
      </c>
      <c r="AI110" s="169">
        <f t="shared" ref="AI110" si="1727">AG110+AH110</f>
        <v>0</v>
      </c>
      <c r="AJ110" s="169">
        <f t="shared" ref="AJ110" si="1728">SUMIFS(AI$2:AI$373,C$2:C$373,C110,AB$2:AB$373,AB110)</f>
        <v>0</v>
      </c>
      <c r="AK110" s="169">
        <f t="shared" ref="AK110" si="1729">SUMIFS(AI$2:AI$373,C$2:C$373,C110)</f>
        <v>0</v>
      </c>
      <c r="AL110" s="92">
        <f t="shared" ref="AL110" si="1730">COUNTIF(E110:G111,"Körperhygiene")</f>
        <v>0</v>
      </c>
      <c r="AM110" s="169">
        <f t="shared" ref="AM110" si="1731">COUNTIF(K110:M111,"Körperhygiene")</f>
        <v>0</v>
      </c>
      <c r="AN110" s="169">
        <f t="shared" ref="AN110" si="1732">AL110+AM110</f>
        <v>0</v>
      </c>
      <c r="AO110" s="164">
        <f>COUNTIF(E110:G111,"Zimmersauberkeit")</f>
        <v>0</v>
      </c>
      <c r="AP110" s="93">
        <f>COUNTIF(K110:M111,"Zimmersauberkeit")</f>
        <v>0</v>
      </c>
      <c r="AQ110" s="164">
        <f t="shared" ref="AQ110" si="1733">AO110+AP110</f>
        <v>0</v>
      </c>
      <c r="AR110" s="93">
        <f>COUNTIF(E110:G111,"Zimmerputz")</f>
        <v>0</v>
      </c>
      <c r="AS110" s="164">
        <f>COUNTIF(K110:M111,"Zimmerputz")</f>
        <v>0</v>
      </c>
      <c r="AT110" s="93">
        <f t="shared" ref="AT110" si="1734">AR110+AS110</f>
        <v>0</v>
      </c>
      <c r="AU110" s="164">
        <f>COUNTIF(E110:G111,"Medienverhalten")</f>
        <v>0</v>
      </c>
      <c r="AV110" s="93">
        <f>COUNTIF(K110:M111,"Medienverhalten")</f>
        <v>0</v>
      </c>
      <c r="AW110" s="164">
        <f t="shared" ref="AW110" si="1735">AU110+AV110</f>
        <v>0</v>
      </c>
      <c r="AX110" s="93">
        <f>COUNTIF(E110:G111,"Pünktlichkeit")</f>
        <v>0</v>
      </c>
      <c r="AY110" s="164">
        <f>COUNTIF(K110:M111,"Pünktlichkeit")</f>
        <v>0</v>
      </c>
      <c r="AZ110" s="93">
        <f t="shared" ref="AZ110" si="1736">AX110+AY110</f>
        <v>0</v>
      </c>
      <c r="BA110" s="164">
        <f>COUNTIF(E110:G111,"Küchendienst")</f>
        <v>0</v>
      </c>
      <c r="BB110" s="93">
        <f>COUNTIF(K110:M111,"Küchendienst")</f>
        <v>0</v>
      </c>
      <c r="BC110" s="164">
        <f t="shared" ref="BC110" si="1737">BA110+BB110</f>
        <v>0</v>
      </c>
      <c r="BD110" s="93">
        <f>COUNTIF(E110:G111,"Wäsche")</f>
        <v>0</v>
      </c>
      <c r="BE110" s="164">
        <f>COUNTIF(K110:M111,"Wäsche")</f>
        <v>0</v>
      </c>
      <c r="BF110" s="93">
        <f t="shared" ref="BF110" si="1738">BD110+BE110</f>
        <v>0</v>
      </c>
      <c r="BG110" s="164">
        <f>COUNTIF(E110:G111,"Sozialverhalten")</f>
        <v>0</v>
      </c>
      <c r="BH110" s="93">
        <f>COUNTIF(K110:M111,"Sozialverhalten")</f>
        <v>0</v>
      </c>
      <c r="BI110" s="164">
        <f t="shared" ref="BI110" si="1739">BG110+BH110</f>
        <v>0</v>
      </c>
      <c r="BJ110" s="93">
        <f>COUNTIF(E110:G111,"Essverhalten")</f>
        <v>0</v>
      </c>
      <c r="BK110" s="164">
        <f>COUNTIF(K110:M111,"Essverhalten")</f>
        <v>0</v>
      </c>
      <c r="BL110" s="93">
        <f t="shared" ref="BL110" si="1740">BJ110+BK110</f>
        <v>0</v>
      </c>
      <c r="BM110" s="169">
        <f>COUNTIF(E110:G111,"Nachtruhe")</f>
        <v>0</v>
      </c>
      <c r="BN110" s="169">
        <f>COUNTIF(K110:M111,"Nachtruhe")</f>
        <v>0</v>
      </c>
      <c r="BO110" s="170">
        <f t="shared" ref="BO110" si="1741">BM110+BN110</f>
        <v>0</v>
      </c>
      <c r="BP110" s="174">
        <f>SUMIFS(AN$2:AN$373,C$2:C$373,C110,AB$2:AB$373,AB110)</f>
        <v>0</v>
      </c>
      <c r="BQ110" s="162">
        <f>SUMIFS(AQ$2:AQ$373,C$2:C$373,C110,AB$2:AB$373,AB110)</f>
        <v>0</v>
      </c>
      <c r="BR110" s="162">
        <f>SUMIFS(AT$2:AT$373,C$2:C$373,C110,AB$2:AB$373,AB110)</f>
        <v>0</v>
      </c>
      <c r="BS110" s="162">
        <f>SUMIFS(AW$2:AW$373,C$2:C$373,C110,AB$2:AB$373,AB110)</f>
        <v>0</v>
      </c>
      <c r="BT110" s="162">
        <f>SUMIFS(AZ$2:AZ$373,C$2:C$373,C110,AB$2:AB$373,AB110)</f>
        <v>0</v>
      </c>
      <c r="BU110" s="162">
        <f>SUMIFS(BC$2:BC$373,C$2:C$373,C110,AB$2:AB$373,AB110)</f>
        <v>0</v>
      </c>
      <c r="BV110" s="162">
        <f>SUMIFS(BF$2:BF$373,C$2:C$373,C110,AB$2:AB$373,AB110)</f>
        <v>0</v>
      </c>
      <c r="BW110" s="162">
        <f>SUMIFS(BI$2:BI$373,C$2:C$373,C110,AB$2:AB$373,AB110)</f>
        <v>0</v>
      </c>
      <c r="BX110" s="162">
        <f>SUMIFS(BL$2:BL$373,C$2:C$373,C110,AB$2:AB$373,AB110)</f>
        <v>0</v>
      </c>
      <c r="BY110" s="163">
        <f>SUMIFS(BO$2:BO$373,C$2:C$373,C110,AB$2:AB$373,AB110)</f>
        <v>0</v>
      </c>
      <c r="BZ110" s="174">
        <f>SUMIFS(AN$2:AN$373,C$2:C$373,C110)</f>
        <v>1</v>
      </c>
      <c r="CA110" s="162">
        <f>SUMIFS(AQ$2:AQ$373,C$2:C$373,C110)</f>
        <v>0</v>
      </c>
      <c r="CB110" s="162">
        <f>SUMIFS(AT$2:AT$373,C$2:C$373,C110)</f>
        <v>0</v>
      </c>
      <c r="CC110" s="162">
        <f>SUMIFS(AW$2:AW$373,C$2:C$373,C110)</f>
        <v>0</v>
      </c>
      <c r="CD110" s="162">
        <f>SUMIFS(AZ$2:AZ$373,C$2:C$373,C110)</f>
        <v>1</v>
      </c>
      <c r="CE110" s="162">
        <f>SUMIFS(BC$2:BC$373,C$2:C$373,C110)</f>
        <v>5</v>
      </c>
      <c r="CF110" s="162">
        <f>SUMIFS(BF$2:BF$373,C$2:C$373,C110)</f>
        <v>2</v>
      </c>
      <c r="CG110" s="162">
        <f>SUMIFS(BI$2:BI$373,C$2:C$373,C110)</f>
        <v>1</v>
      </c>
      <c r="CH110" s="162">
        <f>SUMIFS(BL$2:BL$373,C$2:C$373,C110)</f>
        <v>1</v>
      </c>
      <c r="CI110" s="163">
        <f>SUMIFS(BO$2:BO$373,C$2:C$373,C110)</f>
        <v>1</v>
      </c>
      <c r="CJ110" s="94" t="str">
        <f t="shared" ref="CJ110" si="1742">_xlfn.XLOOKUP(LARGE(BP110:BY110,1),BP110:BY110,BP$374:BY$374)</f>
        <v>Körperhygiene</v>
      </c>
      <c r="CK110" s="92" t="str">
        <f t="shared" ref="CK110" si="1743">_xlfn.XLOOKUP(LARGE(BP110:BY110,2),BP110:BY110,BP$374:BY$374)</f>
        <v>Körperhygiene</v>
      </c>
      <c r="CL110" s="92" t="str">
        <f t="shared" ref="CL110" si="1744">_xlfn.XLOOKUP(LARGE(BP110:BY110,3),BP110:BY110,BP$374:BY$374)</f>
        <v>Körperhygiene</v>
      </c>
      <c r="CM110" s="92" t="str">
        <f t="shared" ref="CM110" si="1745">_xlfn.XLOOKUP(LARGE(BP110:BY110,4),BP110:BY110,BP$374:BY$374)</f>
        <v>Körperhygiene</v>
      </c>
      <c r="CN110" s="92" t="str">
        <f t="shared" ref="CN110" si="1746">_xlfn.XLOOKUP(LARGE(BP110:BY110,5),BP110:BY110,BP$374:BY$374)</f>
        <v>Körperhygiene</v>
      </c>
      <c r="CO110" s="93" t="str">
        <f t="shared" ref="CO110" si="1747">_xlfn.XLOOKUP(LARGE(BP110:BY110,6),BP110:BY110,BP$374:BY$374)</f>
        <v>Körperhygiene</v>
      </c>
      <c r="CP110" s="91" t="str">
        <f t="shared" ref="CP110" si="1748">_xlfn.XLOOKUP(LARGE(BZ110:CI110,1),BZ110:CI110,BZ$374:CI$374)</f>
        <v>Küchendienst</v>
      </c>
      <c r="CQ110" s="92" t="str">
        <f t="shared" ref="CQ110" si="1749">_xlfn.XLOOKUP(LARGE(BZ110:CI110,2),BZ110:CI110,BZ$374:CI$374)</f>
        <v>Wäsche</v>
      </c>
      <c r="CR110" s="92" t="str">
        <f t="shared" ref="CR110" si="1750">_xlfn.XLOOKUP(LARGE(BZ110:CI110,3),BZ110:CI110,BZ$374:CI$374)</f>
        <v>Körperhygiene</v>
      </c>
      <c r="CS110" s="92" t="str">
        <f t="shared" ref="CS110" si="1751">_xlfn.XLOOKUP(LARGE(BZ110:CI110,4),BZ110:CI110,BZ$374:CI$374)</f>
        <v>Körperhygiene</v>
      </c>
      <c r="CT110" s="92" t="str">
        <f t="shared" ref="CT110" si="1752">_xlfn.XLOOKUP(LARGE(BZ110:CI110,5),BZ110:CI110,BZ$374:CI$374)</f>
        <v>Körperhygiene</v>
      </c>
      <c r="CU110" s="93" t="str">
        <f t="shared" ref="CU110" si="1753">_xlfn.XLOOKUP(LARGE(BZ110:CI110,6),BZ110:CI110,BZ$374:CI$374)</f>
        <v>Körperhygiene</v>
      </c>
      <c r="CV110" s="90"/>
      <c r="CW110" s="90"/>
      <c r="CX110" s="90"/>
      <c r="CY110" s="90"/>
      <c r="CZ110" s="90"/>
      <c r="DA110" s="90"/>
    </row>
    <row r="111" spans="1:105" ht="12.95" customHeight="1" thickTop="1" thickBot="1">
      <c r="A111" s="122"/>
      <c r="B111" s="125"/>
      <c r="C111" s="116"/>
      <c r="D111" s="137"/>
      <c r="E111" s="27"/>
      <c r="F111" s="28"/>
      <c r="G111" s="29"/>
      <c r="H111" s="145"/>
      <c r="I111" s="125"/>
      <c r="J111" s="137"/>
      <c r="K111" s="27"/>
      <c r="L111" s="28"/>
      <c r="M111" s="29"/>
      <c r="N111" s="140"/>
      <c r="O111" s="109"/>
      <c r="P111" s="92"/>
      <c r="Q111" s="131"/>
      <c r="R111" s="103"/>
      <c r="S111" s="92"/>
      <c r="T111" s="158"/>
      <c r="U111" s="103"/>
      <c r="V111" s="99"/>
      <c r="W111" s="216"/>
      <c r="X111" s="92"/>
      <c r="Y111" s="81"/>
      <c r="Z111" s="83"/>
      <c r="AA111" s="95"/>
      <c r="AB111" s="107"/>
      <c r="AC111" s="160"/>
      <c r="AE111" s="92"/>
      <c r="AG111" s="92"/>
      <c r="AH111" s="92"/>
      <c r="AI111" s="156"/>
      <c r="AJ111" s="156"/>
      <c r="AK111" s="156"/>
      <c r="AL111" s="92"/>
      <c r="AM111" s="156"/>
      <c r="AN111" s="156"/>
      <c r="AO111" s="165"/>
      <c r="AP111" s="93"/>
      <c r="AQ111" s="165"/>
      <c r="AR111" s="93"/>
      <c r="AS111" s="165"/>
      <c r="AT111" s="93"/>
      <c r="AU111" s="165"/>
      <c r="AV111" s="93"/>
      <c r="AW111" s="165"/>
      <c r="AX111" s="93"/>
      <c r="AY111" s="165"/>
      <c r="AZ111" s="93"/>
      <c r="BA111" s="165"/>
      <c r="BB111" s="93"/>
      <c r="BC111" s="165"/>
      <c r="BD111" s="93"/>
      <c r="BE111" s="165"/>
      <c r="BF111" s="93"/>
      <c r="BG111" s="165"/>
      <c r="BH111" s="93"/>
      <c r="BI111" s="165"/>
      <c r="BJ111" s="93"/>
      <c r="BK111" s="165"/>
      <c r="BL111" s="93"/>
      <c r="BM111" s="156"/>
      <c r="BN111" s="156"/>
      <c r="BO111" s="171"/>
      <c r="BP111" s="174"/>
      <c r="BQ111" s="162"/>
      <c r="BR111" s="162"/>
      <c r="BS111" s="162"/>
      <c r="BT111" s="162"/>
      <c r="BU111" s="162"/>
      <c r="BV111" s="162"/>
      <c r="BW111" s="162"/>
      <c r="BX111" s="162"/>
      <c r="BY111" s="163"/>
      <c r="BZ111" s="174"/>
      <c r="CA111" s="162"/>
      <c r="CB111" s="162"/>
      <c r="CC111" s="162"/>
      <c r="CD111" s="162"/>
      <c r="CE111" s="162"/>
      <c r="CF111" s="162"/>
      <c r="CG111" s="162"/>
      <c r="CH111" s="162"/>
      <c r="CI111" s="163"/>
      <c r="CJ111" s="94"/>
      <c r="CK111" s="92"/>
      <c r="CL111" s="92"/>
      <c r="CM111" s="92"/>
      <c r="CN111" s="92"/>
      <c r="CO111" s="93"/>
      <c r="CP111" s="91"/>
      <c r="CQ111" s="92"/>
      <c r="CR111" s="92"/>
      <c r="CS111" s="92"/>
      <c r="CT111" s="92"/>
      <c r="CU111" s="93"/>
      <c r="CV111" s="90"/>
      <c r="CW111" s="90"/>
      <c r="CX111" s="90"/>
      <c r="CY111" s="90"/>
      <c r="CZ111" s="90"/>
      <c r="DA111" s="90"/>
    </row>
    <row r="112" spans="1:105" ht="12.95" customHeight="1" thickTop="1" thickBot="1">
      <c r="A112" s="122"/>
      <c r="B112" s="125"/>
      <c r="C112" s="117" t="s">
        <v>129</v>
      </c>
      <c r="D112" s="134"/>
      <c r="E112" s="24"/>
      <c r="F112" s="25"/>
      <c r="G112" s="26"/>
      <c r="H112" s="145"/>
      <c r="I112" s="125"/>
      <c r="J112" s="134"/>
      <c r="K112" s="24"/>
      <c r="L112" s="25"/>
      <c r="M112" s="26"/>
      <c r="N112" s="140"/>
      <c r="O112" s="109">
        <f t="shared" si="1357"/>
        <v>0</v>
      </c>
      <c r="P112" s="92">
        <f t="shared" si="1358"/>
        <v>20</v>
      </c>
      <c r="Q112" s="131"/>
      <c r="R112" s="103">
        <f>SUMIFS(O$2:O$373,C$2:C$373,C112,AB$2:AB$373,AB112)</f>
        <v>0</v>
      </c>
      <c r="S112" s="92">
        <f t="shared" ref="S112" si="1754">AE$110*20-AJ112</f>
        <v>140</v>
      </c>
      <c r="T112" s="158"/>
      <c r="U112" s="103">
        <f t="shared" ref="U112" si="1755">AC$4</f>
        <v>11</v>
      </c>
      <c r="V112" s="99">
        <f t="shared" si="1361"/>
        <v>598</v>
      </c>
      <c r="W112" s="216"/>
      <c r="X112" s="92"/>
      <c r="Y112" s="81"/>
      <c r="Z112" s="83"/>
      <c r="AA112" s="95">
        <f>A$110</f>
        <v>46183</v>
      </c>
      <c r="AB112" s="107">
        <f t="shared" si="1167"/>
        <v>24</v>
      </c>
      <c r="AC112" s="160"/>
      <c r="AE112" s="92"/>
      <c r="AG112" s="92">
        <f t="shared" ref="AG112" si="1756">IF(D112="HF",1,0)</f>
        <v>0</v>
      </c>
      <c r="AH112" s="92">
        <f t="shared" ref="AH112" si="1757">IF(J112="HF",1,0)</f>
        <v>0</v>
      </c>
      <c r="AI112" s="169">
        <f t="shared" ref="AI112" si="1758">AG112+AH112</f>
        <v>0</v>
      </c>
      <c r="AJ112" s="169">
        <f t="shared" ref="AJ112" si="1759">SUMIFS(AI$2:AI$373,C$2:C$373,C112,AB$2:AB$373,AB112)</f>
        <v>0</v>
      </c>
      <c r="AK112" s="169">
        <f t="shared" ref="AK112" si="1760">SUMIFS(AI$2:AI$373,C$2:C$373,C112)</f>
        <v>2</v>
      </c>
      <c r="AL112" s="92">
        <f t="shared" ref="AL112" si="1761">COUNTIF(E112:G113,"Körperhygiene")</f>
        <v>0</v>
      </c>
      <c r="AM112" s="169">
        <f t="shared" ref="AM112" si="1762">COUNTIF(K112:M113,"Körperhygiene")</f>
        <v>0</v>
      </c>
      <c r="AN112" s="169">
        <f t="shared" ref="AN112" si="1763">AL112+AM112</f>
        <v>0</v>
      </c>
      <c r="AO112" s="164">
        <f>COUNTIF(E112:G113,"Zimmersauberkeit")</f>
        <v>0</v>
      </c>
      <c r="AP112" s="93">
        <f>COUNTIF(K112:M113,"Zimmersauberkeit")</f>
        <v>0</v>
      </c>
      <c r="AQ112" s="164">
        <f t="shared" ref="AQ112" si="1764">AO112+AP112</f>
        <v>0</v>
      </c>
      <c r="AR112" s="93">
        <f>COUNTIF(E112:G113,"Zimmerputz")</f>
        <v>0</v>
      </c>
      <c r="AS112" s="164">
        <f>COUNTIF(K112:M113,"Zimmerputz")</f>
        <v>0</v>
      </c>
      <c r="AT112" s="93">
        <f t="shared" ref="AT112" si="1765">AR112+AS112</f>
        <v>0</v>
      </c>
      <c r="AU112" s="164">
        <f>COUNTIF(E112:G113,"Medienverhalten")</f>
        <v>0</v>
      </c>
      <c r="AV112" s="93">
        <f>COUNTIF(K112:M113,"Medienverhalten")</f>
        <v>0</v>
      </c>
      <c r="AW112" s="164">
        <f t="shared" ref="AW112" si="1766">AU112+AV112</f>
        <v>0</v>
      </c>
      <c r="AX112" s="93">
        <f>COUNTIF(E112:G113,"Pünktlichkeit")</f>
        <v>0</v>
      </c>
      <c r="AY112" s="164">
        <f>COUNTIF(K112:M113,"Pünktlichkeit")</f>
        <v>0</v>
      </c>
      <c r="AZ112" s="93">
        <f t="shared" ref="AZ112" si="1767">AX112+AY112</f>
        <v>0</v>
      </c>
      <c r="BA112" s="164">
        <f>COUNTIF(E112:G113,"Küchendienst")</f>
        <v>0</v>
      </c>
      <c r="BB112" s="93">
        <f>COUNTIF(K112:M113,"Küchendienst")</f>
        <v>0</v>
      </c>
      <c r="BC112" s="164">
        <f t="shared" ref="BC112" si="1768">BA112+BB112</f>
        <v>0</v>
      </c>
      <c r="BD112" s="93">
        <f>COUNTIF(E112:G113,"Wäsche")</f>
        <v>0</v>
      </c>
      <c r="BE112" s="164">
        <f>COUNTIF(K112:M113,"Wäsche")</f>
        <v>0</v>
      </c>
      <c r="BF112" s="93">
        <f t="shared" ref="BF112" si="1769">BD112+BE112</f>
        <v>0</v>
      </c>
      <c r="BG112" s="164">
        <f>COUNTIF(E112:G113,"Sozialverhalten")</f>
        <v>0</v>
      </c>
      <c r="BH112" s="93">
        <f>COUNTIF(K112:M113,"Sozialverhalten")</f>
        <v>0</v>
      </c>
      <c r="BI112" s="164">
        <f t="shared" ref="BI112" si="1770">BG112+BH112</f>
        <v>0</v>
      </c>
      <c r="BJ112" s="93">
        <f>COUNTIF(E112:G113,"Essverhalten")</f>
        <v>0</v>
      </c>
      <c r="BK112" s="164">
        <f>COUNTIF(K112:M113,"Essverhalten")</f>
        <v>0</v>
      </c>
      <c r="BL112" s="93">
        <f t="shared" ref="BL112" si="1771">BJ112+BK112</f>
        <v>0</v>
      </c>
      <c r="BM112" s="169">
        <f>COUNTIF(E112:G113,"Nachtruhe")</f>
        <v>0</v>
      </c>
      <c r="BN112" s="169">
        <f>COUNTIF(K112:M113,"Nachtruhe")</f>
        <v>0</v>
      </c>
      <c r="BO112" s="170">
        <f t="shared" ref="BO112" si="1772">BM112+BN112</f>
        <v>0</v>
      </c>
      <c r="BP112" s="174">
        <f>SUMIFS(AN$2:AN$373,C$2:C$373,C112,AB$2:AB$373,AB112)</f>
        <v>0</v>
      </c>
      <c r="BQ112" s="162">
        <f>SUMIFS(AQ$2:AQ$373,C$2:C$373,C112,AB$2:AB$373,AB112)</f>
        <v>0</v>
      </c>
      <c r="BR112" s="162">
        <f>SUMIFS(AT$2:AT$373,C$2:C$373,C112,AB$2:AB$373,AB112)</f>
        <v>0</v>
      </c>
      <c r="BS112" s="162">
        <f>SUMIFS(AW$2:AW$373,C$2:C$373,C112,AB$2:AB$373,AB112)</f>
        <v>0</v>
      </c>
      <c r="BT112" s="162">
        <f>SUMIFS(AZ$2:AZ$373,C$2:C$373,C112,AB$2:AB$373,AB112)</f>
        <v>0</v>
      </c>
      <c r="BU112" s="162">
        <f>SUMIFS(BC$2:BC$373,C$2:C$373,C112,AB$2:AB$373,AB112)</f>
        <v>0</v>
      </c>
      <c r="BV112" s="162">
        <f>SUMIFS(BF$2:BF$373,C$2:C$373,C112,AB$2:AB$373,AB112)</f>
        <v>0</v>
      </c>
      <c r="BW112" s="162">
        <f>SUMIFS(BI$2:BI$373,C$2:C$373,C112,AB$2:AB$373,AB112)</f>
        <v>0</v>
      </c>
      <c r="BX112" s="162">
        <f>SUMIFS(BL$2:BL$373,C$2:C$373,C112,AB$2:AB$373,AB112)</f>
        <v>0</v>
      </c>
      <c r="BY112" s="163">
        <f>SUMIFS(BO$2:BO$373,C$2:C$373,C112,AB$2:AB$373,AB112)</f>
        <v>0</v>
      </c>
      <c r="BZ112" s="174">
        <f>SUMIFS(AN$2:AN$373,C$2:C$373,C112)</f>
        <v>0</v>
      </c>
      <c r="CA112" s="162">
        <f>SUMIFS(AQ$2:AQ$373,C$2:C$373,C112)</f>
        <v>0</v>
      </c>
      <c r="CB112" s="162">
        <f>SUMIFS(AT$2:AT$373,C$2:C$373,C112)</f>
        <v>0</v>
      </c>
      <c r="CC112" s="162">
        <f>SUMIFS(AW$2:AW$373,C$2:C$373,C112)</f>
        <v>1</v>
      </c>
      <c r="CD112" s="162">
        <f>SUMIFS(AZ$2:AZ$373,C$2:C$373,C112)</f>
        <v>2</v>
      </c>
      <c r="CE112" s="162">
        <f>SUMIFS(BC$2:BC$373,C$2:C$373,C112)</f>
        <v>0</v>
      </c>
      <c r="CF112" s="162">
        <f>SUMIFS(BF$2:BF$373,C$2:C$373,C112)</f>
        <v>1</v>
      </c>
      <c r="CG112" s="162">
        <f>SUMIFS(BI$2:BI$373,C$2:C$373,C112)</f>
        <v>0</v>
      </c>
      <c r="CH112" s="162">
        <f>SUMIFS(BL$2:BL$373,C$2:C$373,C112)</f>
        <v>0</v>
      </c>
      <c r="CI112" s="163">
        <f>SUMIFS(BO$2:BO$373,C$2:C$373,C112)</f>
        <v>0</v>
      </c>
      <c r="CJ112" s="94" t="str">
        <f t="shared" ref="CJ112" si="1773">_xlfn.XLOOKUP(LARGE(BP112:BY112,1),BP112:BY112,BP$374:BY$374)</f>
        <v>Körperhygiene</v>
      </c>
      <c r="CK112" s="92" t="str">
        <f t="shared" ref="CK112" si="1774">_xlfn.XLOOKUP(LARGE(BP112:BY112,2),BP112:BY112,BP$374:BY$374)</f>
        <v>Körperhygiene</v>
      </c>
      <c r="CL112" s="92" t="str">
        <f t="shared" ref="CL112" si="1775">_xlfn.XLOOKUP(LARGE(BP112:BY112,3),BP112:BY112,BP$374:BY$374)</f>
        <v>Körperhygiene</v>
      </c>
      <c r="CM112" s="92" t="str">
        <f t="shared" ref="CM112" si="1776">_xlfn.XLOOKUP(LARGE(BP112:BY112,4),BP112:BY112,BP$374:BY$374)</f>
        <v>Körperhygiene</v>
      </c>
      <c r="CN112" s="92" t="str">
        <f t="shared" ref="CN112" si="1777">_xlfn.XLOOKUP(LARGE(BP112:BY112,5),BP112:BY112,BP$374:BY$374)</f>
        <v>Körperhygiene</v>
      </c>
      <c r="CO112" s="93" t="str">
        <f t="shared" ref="CO112" si="1778">_xlfn.XLOOKUP(LARGE(BP112:BY112,6),BP112:BY112,BP$374:BY$374)</f>
        <v>Körperhygiene</v>
      </c>
      <c r="CP112" s="91" t="str">
        <f t="shared" ref="CP112" si="1779">_xlfn.XLOOKUP(LARGE(BZ112:CI112,1),BZ112:CI112,BZ$374:CI$374)</f>
        <v>Pünktlichkeit</v>
      </c>
      <c r="CQ112" s="92" t="str">
        <f t="shared" ref="CQ112" si="1780">_xlfn.XLOOKUP(LARGE(BZ112:CI112,2),BZ112:CI112,BZ$374:CI$374)</f>
        <v>Medienverhalten</v>
      </c>
      <c r="CR112" s="92" t="str">
        <f t="shared" ref="CR112" si="1781">_xlfn.XLOOKUP(LARGE(BZ112:CI112,3),BZ112:CI112,BZ$374:CI$374)</f>
        <v>Medienverhalten</v>
      </c>
      <c r="CS112" s="92" t="str">
        <f t="shared" ref="CS112" si="1782">_xlfn.XLOOKUP(LARGE(BZ112:CI112,4),BZ112:CI112,BZ$374:CI$374)</f>
        <v>Körperhygiene</v>
      </c>
      <c r="CT112" s="92" t="str">
        <f t="shared" ref="CT112" si="1783">_xlfn.XLOOKUP(LARGE(BZ112:CI112,5),BZ112:CI112,BZ$374:CI$374)</f>
        <v>Körperhygiene</v>
      </c>
      <c r="CU112" s="93" t="str">
        <f t="shared" ref="CU112" si="1784">_xlfn.XLOOKUP(LARGE(BZ112:CI112,6),BZ112:CI112,BZ$374:CI$374)</f>
        <v>Körperhygiene</v>
      </c>
      <c r="CV112" s="90"/>
      <c r="CW112" s="90"/>
      <c r="CX112" s="90"/>
      <c r="CY112" s="90"/>
      <c r="CZ112" s="90"/>
      <c r="DA112" s="90"/>
    </row>
    <row r="113" spans="1:105" ht="12.95" customHeight="1" thickTop="1" thickBot="1">
      <c r="A113" s="122"/>
      <c r="B113" s="125"/>
      <c r="C113" s="116"/>
      <c r="D113" s="137"/>
      <c r="E113" s="21"/>
      <c r="F113" s="22"/>
      <c r="G113" s="23"/>
      <c r="H113" s="145"/>
      <c r="I113" s="125"/>
      <c r="J113" s="137"/>
      <c r="K113" s="21"/>
      <c r="L113" s="22"/>
      <c r="M113" s="23"/>
      <c r="N113" s="140"/>
      <c r="O113" s="109"/>
      <c r="P113" s="92"/>
      <c r="Q113" s="131"/>
      <c r="R113" s="103"/>
      <c r="S113" s="92"/>
      <c r="T113" s="158"/>
      <c r="U113" s="103"/>
      <c r="V113" s="99"/>
      <c r="W113" s="216"/>
      <c r="X113" s="92"/>
      <c r="Y113" s="81"/>
      <c r="Z113" s="83"/>
      <c r="AA113" s="95"/>
      <c r="AB113" s="107"/>
      <c r="AC113" s="160"/>
      <c r="AE113" s="92"/>
      <c r="AG113" s="92"/>
      <c r="AH113" s="92"/>
      <c r="AI113" s="156"/>
      <c r="AJ113" s="156"/>
      <c r="AK113" s="156"/>
      <c r="AL113" s="92"/>
      <c r="AM113" s="156"/>
      <c r="AN113" s="156"/>
      <c r="AO113" s="165"/>
      <c r="AP113" s="93"/>
      <c r="AQ113" s="165"/>
      <c r="AR113" s="93"/>
      <c r="AS113" s="165"/>
      <c r="AT113" s="93"/>
      <c r="AU113" s="165"/>
      <c r="AV113" s="93"/>
      <c r="AW113" s="165"/>
      <c r="AX113" s="93"/>
      <c r="AY113" s="165"/>
      <c r="AZ113" s="93"/>
      <c r="BA113" s="165"/>
      <c r="BB113" s="93"/>
      <c r="BC113" s="165"/>
      <c r="BD113" s="93"/>
      <c r="BE113" s="165"/>
      <c r="BF113" s="93"/>
      <c r="BG113" s="165"/>
      <c r="BH113" s="93"/>
      <c r="BI113" s="165"/>
      <c r="BJ113" s="93"/>
      <c r="BK113" s="165"/>
      <c r="BL113" s="93"/>
      <c r="BM113" s="156"/>
      <c r="BN113" s="156"/>
      <c r="BO113" s="171"/>
      <c r="BP113" s="174"/>
      <c r="BQ113" s="162"/>
      <c r="BR113" s="162"/>
      <c r="BS113" s="162"/>
      <c r="BT113" s="162"/>
      <c r="BU113" s="162"/>
      <c r="BV113" s="162"/>
      <c r="BW113" s="162"/>
      <c r="BX113" s="162"/>
      <c r="BY113" s="163"/>
      <c r="BZ113" s="174"/>
      <c r="CA113" s="162"/>
      <c r="CB113" s="162"/>
      <c r="CC113" s="162"/>
      <c r="CD113" s="162"/>
      <c r="CE113" s="162"/>
      <c r="CF113" s="162"/>
      <c r="CG113" s="162"/>
      <c r="CH113" s="162"/>
      <c r="CI113" s="163"/>
      <c r="CJ113" s="94"/>
      <c r="CK113" s="92"/>
      <c r="CL113" s="92"/>
      <c r="CM113" s="92"/>
      <c r="CN113" s="92"/>
      <c r="CO113" s="93"/>
      <c r="CP113" s="91"/>
      <c r="CQ113" s="92"/>
      <c r="CR113" s="92"/>
      <c r="CS113" s="92"/>
      <c r="CT113" s="92"/>
      <c r="CU113" s="93"/>
      <c r="CV113" s="90"/>
      <c r="CW113" s="90"/>
      <c r="CX113" s="90"/>
      <c r="CY113" s="90"/>
      <c r="CZ113" s="90"/>
      <c r="DA113" s="90"/>
    </row>
    <row r="114" spans="1:105" ht="12.95" customHeight="1" thickTop="1" thickBot="1">
      <c r="A114" s="122"/>
      <c r="B114" s="125"/>
      <c r="C114" s="117" t="s">
        <v>130</v>
      </c>
      <c r="D114" s="134"/>
      <c r="E114" s="24"/>
      <c r="F114" s="25"/>
      <c r="G114" s="26"/>
      <c r="H114" s="145"/>
      <c r="I114" s="125"/>
      <c r="J114" s="134"/>
      <c r="K114" s="24"/>
      <c r="L114" s="25"/>
      <c r="M114" s="26"/>
      <c r="N114" s="140"/>
      <c r="O114" s="109">
        <f t="shared" si="1391"/>
        <v>0</v>
      </c>
      <c r="P114" s="92">
        <f t="shared" si="1392"/>
        <v>20</v>
      </c>
      <c r="Q114" s="131"/>
      <c r="R114" s="103">
        <f>SUMIFS(O$2:O$373,C$2:C$373,C114,AB$2:AB$373,AB114)</f>
        <v>0</v>
      </c>
      <c r="S114" s="92">
        <f t="shared" ref="S114" si="1785">AE$110*20-AJ114</f>
        <v>140</v>
      </c>
      <c r="T114" s="158"/>
      <c r="U114" s="103">
        <f t="shared" ref="U114" si="1786">AC$6</f>
        <v>10</v>
      </c>
      <c r="V114" s="99">
        <f t="shared" si="1395"/>
        <v>599</v>
      </c>
      <c r="W114" s="216"/>
      <c r="X114" s="92"/>
      <c r="Y114" s="81"/>
      <c r="Z114" s="83"/>
      <c r="AA114" s="95">
        <f>A$110</f>
        <v>46183</v>
      </c>
      <c r="AB114" s="107">
        <f t="shared" si="1167"/>
        <v>24</v>
      </c>
      <c r="AC114" s="160"/>
      <c r="AE114" s="92"/>
      <c r="AG114" s="92">
        <f t="shared" ref="AG114" si="1787">IF(D114="HF",1,0)</f>
        <v>0</v>
      </c>
      <c r="AH114" s="92">
        <f t="shared" ref="AH114" si="1788">IF(J114="HF",1,0)</f>
        <v>0</v>
      </c>
      <c r="AI114" s="169">
        <f t="shared" ref="AI114" si="1789">AG114+AH114</f>
        <v>0</v>
      </c>
      <c r="AJ114" s="169">
        <f t="shared" ref="AJ114" si="1790">SUMIFS(AI$2:AI$373,C$2:C$373,C114,AB$2:AB$373,AB114)</f>
        <v>0</v>
      </c>
      <c r="AK114" s="169">
        <f t="shared" ref="AK114" si="1791">SUMIFS(AI$2:AI$373,C$2:C$373,C114)</f>
        <v>1</v>
      </c>
      <c r="AL114" s="92">
        <f t="shared" ref="AL114" si="1792">COUNTIF(E114:G115,"Körperhygiene")</f>
        <v>0</v>
      </c>
      <c r="AM114" s="169">
        <f t="shared" ref="AM114" si="1793">COUNTIF(K114:M115,"Körperhygiene")</f>
        <v>0</v>
      </c>
      <c r="AN114" s="169">
        <f t="shared" ref="AN114" si="1794">AL114+AM114</f>
        <v>0</v>
      </c>
      <c r="AO114" s="164">
        <f>COUNTIF(E114:G115,"Zimmersauberkeit")</f>
        <v>0</v>
      </c>
      <c r="AP114" s="93">
        <f>COUNTIF(K114:M115,"Zimmersauberkeit")</f>
        <v>0</v>
      </c>
      <c r="AQ114" s="164">
        <f t="shared" ref="AQ114" si="1795">AO114+AP114</f>
        <v>0</v>
      </c>
      <c r="AR114" s="93">
        <f>COUNTIF(E114:G115,"Zimmerputz")</f>
        <v>0</v>
      </c>
      <c r="AS114" s="164">
        <f>COUNTIF(K114:M115,"Zimmerputz")</f>
        <v>0</v>
      </c>
      <c r="AT114" s="93">
        <f t="shared" ref="AT114" si="1796">AR114+AS114</f>
        <v>0</v>
      </c>
      <c r="AU114" s="164">
        <f>COUNTIF(E114:G115,"Medienverhalten")</f>
        <v>0</v>
      </c>
      <c r="AV114" s="93">
        <f>COUNTIF(K114:M115,"Medienverhalten")</f>
        <v>0</v>
      </c>
      <c r="AW114" s="164">
        <f t="shared" ref="AW114" si="1797">AU114+AV114</f>
        <v>0</v>
      </c>
      <c r="AX114" s="93">
        <f>COUNTIF(E114:G115,"Pünktlichkeit")</f>
        <v>0</v>
      </c>
      <c r="AY114" s="164">
        <f>COUNTIF(K114:M115,"Pünktlichkeit")</f>
        <v>0</v>
      </c>
      <c r="AZ114" s="93">
        <f t="shared" ref="AZ114" si="1798">AX114+AY114</f>
        <v>0</v>
      </c>
      <c r="BA114" s="164">
        <f>COUNTIF(E114:G115,"Küchendienst")</f>
        <v>0</v>
      </c>
      <c r="BB114" s="93">
        <f>COUNTIF(K114:M115,"Küchendienst")</f>
        <v>0</v>
      </c>
      <c r="BC114" s="164">
        <f t="shared" ref="BC114" si="1799">BA114+BB114</f>
        <v>0</v>
      </c>
      <c r="BD114" s="93">
        <f>COUNTIF(E114:G115,"Wäsche")</f>
        <v>0</v>
      </c>
      <c r="BE114" s="164">
        <f>COUNTIF(K114:M115,"Wäsche")</f>
        <v>0</v>
      </c>
      <c r="BF114" s="93">
        <f t="shared" ref="BF114" si="1800">BD114+BE114</f>
        <v>0</v>
      </c>
      <c r="BG114" s="164">
        <f>COUNTIF(E114:G115,"Sozialverhalten")</f>
        <v>0</v>
      </c>
      <c r="BH114" s="93">
        <f>COUNTIF(K114:M115,"Sozialverhalten")</f>
        <v>0</v>
      </c>
      <c r="BI114" s="164">
        <f t="shared" ref="BI114" si="1801">BG114+BH114</f>
        <v>0</v>
      </c>
      <c r="BJ114" s="93">
        <f>COUNTIF(E114:G115,"Essverhalten")</f>
        <v>0</v>
      </c>
      <c r="BK114" s="164">
        <f>COUNTIF(K114:M115,"Essverhalten")</f>
        <v>0</v>
      </c>
      <c r="BL114" s="93">
        <f t="shared" ref="BL114" si="1802">BJ114+BK114</f>
        <v>0</v>
      </c>
      <c r="BM114" s="169">
        <f>COUNTIF(E114:G115,"Nachtruhe")</f>
        <v>0</v>
      </c>
      <c r="BN114" s="169">
        <f>COUNTIF(K114:M115,"Nachtruhe")</f>
        <v>0</v>
      </c>
      <c r="BO114" s="170">
        <f t="shared" ref="BO114" si="1803">BM114+BN114</f>
        <v>0</v>
      </c>
      <c r="BP114" s="174">
        <f>SUMIFS(AN$2:AN$373,C$2:C$373,C114,AB$2:AB$373,AB114)</f>
        <v>0</v>
      </c>
      <c r="BQ114" s="162">
        <f>SUMIFS(AQ$2:AQ$373,C$2:C$373,C114,AB$2:AB$373,AB114)</f>
        <v>0</v>
      </c>
      <c r="BR114" s="162">
        <f>SUMIFS(AT$2:AT$373,C$2:C$373,C114,AB$2:AB$373,AB114)</f>
        <v>0</v>
      </c>
      <c r="BS114" s="162">
        <f>SUMIFS(AW$2:AW$373,C$2:C$373,C114,AB$2:AB$373,AB114)</f>
        <v>0</v>
      </c>
      <c r="BT114" s="162">
        <f>SUMIFS(AZ$2:AZ$373,C$2:C$373,C114,AB$2:AB$373,AB114)</f>
        <v>0</v>
      </c>
      <c r="BU114" s="162">
        <f>SUMIFS(BC$2:BC$373,C$2:C$373,C114,AB$2:AB$373,AB114)</f>
        <v>0</v>
      </c>
      <c r="BV114" s="162">
        <f>SUMIFS(BF$2:BF$373,C$2:C$373,C114,AB$2:AB$373,AB114)</f>
        <v>0</v>
      </c>
      <c r="BW114" s="162">
        <f>SUMIFS(BI$2:BI$373,C$2:C$373,C114,AB$2:AB$373,AB114)</f>
        <v>0</v>
      </c>
      <c r="BX114" s="162">
        <f>SUMIFS(BL$2:BL$373,C$2:C$373,C114,AB$2:AB$373,AB114)</f>
        <v>0</v>
      </c>
      <c r="BY114" s="163">
        <f>SUMIFS(BO$2:BO$373,C$2:C$373,C114,AB$2:AB$373,AB114)</f>
        <v>0</v>
      </c>
      <c r="BZ114" s="174">
        <f>SUMIFS(AN$2:AN$373,C$2:C$373,C114)</f>
        <v>0</v>
      </c>
      <c r="CA114" s="162">
        <f>SUMIFS(AQ$2:AQ$373,C$2:C$373,C114)</f>
        <v>0</v>
      </c>
      <c r="CB114" s="162">
        <f>SUMIFS(AT$2:AT$373,C$2:C$373,C114)</f>
        <v>0</v>
      </c>
      <c r="CC114" s="162">
        <f>SUMIFS(AW$2:AW$373,C$2:C$373,C114)</f>
        <v>0</v>
      </c>
      <c r="CD114" s="162">
        <f>SUMIFS(AZ$2:AZ$373,C$2:C$373,C114)</f>
        <v>0</v>
      </c>
      <c r="CE114" s="162">
        <f>SUMIFS(BC$2:BC$373,C$2:C$373,C114)</f>
        <v>0</v>
      </c>
      <c r="CF114" s="162">
        <f>SUMIFS(BF$2:BF$373,C$2:C$373,C114)</f>
        <v>0</v>
      </c>
      <c r="CG114" s="162">
        <f>SUMIFS(BI$2:BI$373,C$2:C$373,C114)</f>
        <v>0</v>
      </c>
      <c r="CH114" s="162">
        <f>SUMIFS(BL$2:BL$373,C$2:C$373,C114)</f>
        <v>0</v>
      </c>
      <c r="CI114" s="163">
        <f>SUMIFS(BO$2:BO$373,C$2:C$373,C114)</f>
        <v>0</v>
      </c>
      <c r="CJ114" s="94" t="str">
        <f t="shared" ref="CJ114" si="1804">_xlfn.XLOOKUP(LARGE(BP114:BY114,1),BP114:BY114,BP$374:BY$374)</f>
        <v>Körperhygiene</v>
      </c>
      <c r="CK114" s="92" t="str">
        <f t="shared" ref="CK114" si="1805">_xlfn.XLOOKUP(LARGE(BP114:BY114,2),BP114:BY114,BP$374:BY$374)</f>
        <v>Körperhygiene</v>
      </c>
      <c r="CL114" s="92" t="str">
        <f t="shared" ref="CL114" si="1806">_xlfn.XLOOKUP(LARGE(BP114:BY114,3),BP114:BY114,BP$374:BY$374)</f>
        <v>Körperhygiene</v>
      </c>
      <c r="CM114" s="92" t="str">
        <f t="shared" ref="CM114" si="1807">_xlfn.XLOOKUP(LARGE(BP114:BY114,4),BP114:BY114,BP$374:BY$374)</f>
        <v>Körperhygiene</v>
      </c>
      <c r="CN114" s="92" t="str">
        <f t="shared" ref="CN114" si="1808">_xlfn.XLOOKUP(LARGE(BP114:BY114,5),BP114:BY114,BP$374:BY$374)</f>
        <v>Körperhygiene</v>
      </c>
      <c r="CO114" s="93" t="str">
        <f t="shared" ref="CO114" si="1809">_xlfn.XLOOKUP(LARGE(BP114:BY114,6),BP114:BY114,BP$374:BY$374)</f>
        <v>Körperhygiene</v>
      </c>
      <c r="CP114" s="91" t="str">
        <f t="shared" ref="CP114" si="1810">_xlfn.XLOOKUP(LARGE(BZ114:CI114,1),BZ114:CI114,BZ$374:CI$374)</f>
        <v>Körperhygiene</v>
      </c>
      <c r="CQ114" s="92" t="str">
        <f t="shared" ref="CQ114" si="1811">_xlfn.XLOOKUP(LARGE(BZ114:CI114,2),BZ114:CI114,BZ$374:CI$374)</f>
        <v>Körperhygiene</v>
      </c>
      <c r="CR114" s="92" t="str">
        <f t="shared" ref="CR114" si="1812">_xlfn.XLOOKUP(LARGE(BZ114:CI114,3),BZ114:CI114,BZ$374:CI$374)</f>
        <v>Körperhygiene</v>
      </c>
      <c r="CS114" s="92" t="str">
        <f t="shared" ref="CS114" si="1813">_xlfn.XLOOKUP(LARGE(BZ114:CI114,4),BZ114:CI114,BZ$374:CI$374)</f>
        <v>Körperhygiene</v>
      </c>
      <c r="CT114" s="92" t="str">
        <f t="shared" ref="CT114" si="1814">_xlfn.XLOOKUP(LARGE(BZ114:CI114,5),BZ114:CI114,BZ$374:CI$374)</f>
        <v>Körperhygiene</v>
      </c>
      <c r="CU114" s="93" t="str">
        <f t="shared" ref="CU114" si="1815">_xlfn.XLOOKUP(LARGE(BZ114:CI114,6),BZ114:CI114,BZ$374:CI$374)</f>
        <v>Körperhygiene</v>
      </c>
      <c r="CV114" s="90"/>
      <c r="CW114" s="90"/>
      <c r="CX114" s="90"/>
      <c r="CY114" s="90"/>
      <c r="CZ114" s="90"/>
      <c r="DA114" s="90"/>
    </row>
    <row r="115" spans="1:105" ht="12.95" customHeight="1" thickTop="1" thickBot="1">
      <c r="A115" s="122"/>
      <c r="B115" s="125"/>
      <c r="C115" s="116"/>
      <c r="D115" s="137"/>
      <c r="E115" s="21"/>
      <c r="F115" s="22"/>
      <c r="G115" s="23"/>
      <c r="H115" s="145"/>
      <c r="I115" s="125"/>
      <c r="J115" s="137"/>
      <c r="K115" s="21"/>
      <c r="L115" s="22"/>
      <c r="M115" s="23"/>
      <c r="N115" s="140"/>
      <c r="O115" s="109"/>
      <c r="P115" s="92"/>
      <c r="Q115" s="131"/>
      <c r="R115" s="103"/>
      <c r="S115" s="92"/>
      <c r="T115" s="158"/>
      <c r="U115" s="103"/>
      <c r="V115" s="99"/>
      <c r="W115" s="216"/>
      <c r="X115" s="92"/>
      <c r="Y115" s="81"/>
      <c r="Z115" s="83"/>
      <c r="AA115" s="95"/>
      <c r="AB115" s="107"/>
      <c r="AC115" s="160"/>
      <c r="AE115" s="92"/>
      <c r="AG115" s="92"/>
      <c r="AH115" s="92"/>
      <c r="AI115" s="156"/>
      <c r="AJ115" s="156"/>
      <c r="AK115" s="156"/>
      <c r="AL115" s="92"/>
      <c r="AM115" s="156"/>
      <c r="AN115" s="156"/>
      <c r="AO115" s="165"/>
      <c r="AP115" s="93"/>
      <c r="AQ115" s="165"/>
      <c r="AR115" s="93"/>
      <c r="AS115" s="165"/>
      <c r="AT115" s="93"/>
      <c r="AU115" s="165"/>
      <c r="AV115" s="93"/>
      <c r="AW115" s="165"/>
      <c r="AX115" s="93"/>
      <c r="AY115" s="165"/>
      <c r="AZ115" s="93"/>
      <c r="BA115" s="165"/>
      <c r="BB115" s="93"/>
      <c r="BC115" s="165"/>
      <c r="BD115" s="93"/>
      <c r="BE115" s="165"/>
      <c r="BF115" s="93"/>
      <c r="BG115" s="165"/>
      <c r="BH115" s="93"/>
      <c r="BI115" s="165"/>
      <c r="BJ115" s="93"/>
      <c r="BK115" s="165"/>
      <c r="BL115" s="93"/>
      <c r="BM115" s="156"/>
      <c r="BN115" s="156"/>
      <c r="BO115" s="171"/>
      <c r="BP115" s="174"/>
      <c r="BQ115" s="162"/>
      <c r="BR115" s="162"/>
      <c r="BS115" s="162"/>
      <c r="BT115" s="162"/>
      <c r="BU115" s="162"/>
      <c r="BV115" s="162"/>
      <c r="BW115" s="162"/>
      <c r="BX115" s="162"/>
      <c r="BY115" s="163"/>
      <c r="BZ115" s="174"/>
      <c r="CA115" s="162"/>
      <c r="CB115" s="162"/>
      <c r="CC115" s="162"/>
      <c r="CD115" s="162"/>
      <c r="CE115" s="162"/>
      <c r="CF115" s="162"/>
      <c r="CG115" s="162"/>
      <c r="CH115" s="162"/>
      <c r="CI115" s="163"/>
      <c r="CJ115" s="94"/>
      <c r="CK115" s="92"/>
      <c r="CL115" s="92"/>
      <c r="CM115" s="92"/>
      <c r="CN115" s="92"/>
      <c r="CO115" s="93"/>
      <c r="CP115" s="91"/>
      <c r="CQ115" s="92"/>
      <c r="CR115" s="92"/>
      <c r="CS115" s="92"/>
      <c r="CT115" s="92"/>
      <c r="CU115" s="93"/>
      <c r="CV115" s="90"/>
      <c r="CW115" s="90"/>
      <c r="CX115" s="90"/>
      <c r="CY115" s="90"/>
      <c r="CZ115" s="90"/>
      <c r="DA115" s="90"/>
    </row>
    <row r="116" spans="1:105" ht="12.95" customHeight="1" thickTop="1" thickBot="1">
      <c r="A116" s="122"/>
      <c r="B116" s="125"/>
      <c r="C116" s="117" t="s">
        <v>131</v>
      </c>
      <c r="D116" s="134"/>
      <c r="E116" s="24"/>
      <c r="F116" s="25"/>
      <c r="G116" s="26"/>
      <c r="H116" s="145"/>
      <c r="I116" s="125"/>
      <c r="J116" s="134"/>
      <c r="K116" s="24"/>
      <c r="L116" s="25"/>
      <c r="M116" s="26"/>
      <c r="N116" s="140"/>
      <c r="O116" s="109">
        <f t="shared" si="1425"/>
        <v>0</v>
      </c>
      <c r="P116" s="92">
        <f t="shared" si="1426"/>
        <v>20</v>
      </c>
      <c r="Q116" s="131"/>
      <c r="R116" s="103">
        <f>SUMIFS(O$2:O$373,C$2:C$373,C116,AB$2:AB$373,AB116)</f>
        <v>0</v>
      </c>
      <c r="S116" s="92">
        <f t="shared" ref="S116" si="1816">AE$110*20-AJ116</f>
        <v>140</v>
      </c>
      <c r="T116" s="158"/>
      <c r="U116" s="103">
        <f t="shared" ref="U116" si="1817">AC$8</f>
        <v>0</v>
      </c>
      <c r="V116" s="99">
        <f t="shared" si="1429"/>
        <v>600</v>
      </c>
      <c r="W116" s="216"/>
      <c r="X116" s="92"/>
      <c r="Y116" s="81"/>
      <c r="Z116" s="83"/>
      <c r="AA116" s="95">
        <f>A$110</f>
        <v>46183</v>
      </c>
      <c r="AB116" s="107">
        <f t="shared" si="1167"/>
        <v>24</v>
      </c>
      <c r="AC116" s="160"/>
      <c r="AE116" s="92"/>
      <c r="AG116" s="92">
        <f t="shared" ref="AG116" si="1818">IF(D116="HF",1,0)</f>
        <v>0</v>
      </c>
      <c r="AH116" s="92">
        <f t="shared" ref="AH116" si="1819">IF(J116="HF",1,0)</f>
        <v>0</v>
      </c>
      <c r="AI116" s="169">
        <f t="shared" ref="AI116" si="1820">AG116+AH116</f>
        <v>0</v>
      </c>
      <c r="AJ116" s="169">
        <f t="shared" ref="AJ116" si="1821">SUMIFS(AI$2:AI$373,C$2:C$373,C116,AB$2:AB$373,AB116)</f>
        <v>0</v>
      </c>
      <c r="AK116" s="169">
        <f t="shared" ref="AK116" si="1822">SUMIFS(AI$2:AI$373,C$2:C$373,C116)</f>
        <v>0</v>
      </c>
      <c r="AL116" s="92">
        <f t="shared" ref="AL116" si="1823">COUNTIF(E116:G117,"Körperhygiene")</f>
        <v>0</v>
      </c>
      <c r="AM116" s="169">
        <f t="shared" ref="AM116" si="1824">COUNTIF(K116:M117,"Körperhygiene")</f>
        <v>0</v>
      </c>
      <c r="AN116" s="169">
        <f t="shared" ref="AN116" si="1825">AL116+AM116</f>
        <v>0</v>
      </c>
      <c r="AO116" s="164">
        <f>COUNTIF(E116:G117,"Zimmersauberkeit")</f>
        <v>0</v>
      </c>
      <c r="AP116" s="93">
        <f>COUNTIF(K116:M117,"Zimmersauberkeit")</f>
        <v>0</v>
      </c>
      <c r="AQ116" s="164">
        <f t="shared" ref="AQ116" si="1826">AO116+AP116</f>
        <v>0</v>
      </c>
      <c r="AR116" s="93">
        <f>COUNTIF(E116:G117,"Zimmerputz")</f>
        <v>0</v>
      </c>
      <c r="AS116" s="164">
        <f>COUNTIF(K116:M117,"Zimmerputz")</f>
        <v>0</v>
      </c>
      <c r="AT116" s="93">
        <f t="shared" ref="AT116" si="1827">AR116+AS116</f>
        <v>0</v>
      </c>
      <c r="AU116" s="164">
        <f>COUNTIF(E116:G117,"Medienverhalten")</f>
        <v>0</v>
      </c>
      <c r="AV116" s="93">
        <f>COUNTIF(K116:M117,"Medienverhalten")</f>
        <v>0</v>
      </c>
      <c r="AW116" s="164">
        <f t="shared" ref="AW116" si="1828">AU116+AV116</f>
        <v>0</v>
      </c>
      <c r="AX116" s="93">
        <f>COUNTIF(E116:G117,"Pünktlichkeit")</f>
        <v>0</v>
      </c>
      <c r="AY116" s="164">
        <f>COUNTIF(K116:M117,"Pünktlichkeit")</f>
        <v>0</v>
      </c>
      <c r="AZ116" s="93">
        <f t="shared" ref="AZ116" si="1829">AX116+AY116</f>
        <v>0</v>
      </c>
      <c r="BA116" s="164">
        <f>COUNTIF(E116:G117,"Küchendienst")</f>
        <v>0</v>
      </c>
      <c r="BB116" s="93">
        <f>COUNTIF(K116:M117,"Küchendienst")</f>
        <v>0</v>
      </c>
      <c r="BC116" s="164">
        <f t="shared" ref="BC116" si="1830">BA116+BB116</f>
        <v>0</v>
      </c>
      <c r="BD116" s="93">
        <f>COUNTIF(E116:G117,"Wäsche")</f>
        <v>0</v>
      </c>
      <c r="BE116" s="164">
        <f>COUNTIF(K116:M117,"Wäsche")</f>
        <v>0</v>
      </c>
      <c r="BF116" s="93">
        <f t="shared" ref="BF116" si="1831">BD116+BE116</f>
        <v>0</v>
      </c>
      <c r="BG116" s="164">
        <f>COUNTIF(E116:G117,"Sozialverhalten")</f>
        <v>0</v>
      </c>
      <c r="BH116" s="93">
        <f>COUNTIF(K116:M117,"Sozialverhalten")</f>
        <v>0</v>
      </c>
      <c r="BI116" s="164">
        <f t="shared" ref="BI116" si="1832">BG116+BH116</f>
        <v>0</v>
      </c>
      <c r="BJ116" s="93">
        <f>COUNTIF(E116:G117,"Essverhalten")</f>
        <v>0</v>
      </c>
      <c r="BK116" s="164">
        <f>COUNTIF(K116:M117,"Essverhalten")</f>
        <v>0</v>
      </c>
      <c r="BL116" s="93">
        <f t="shared" ref="BL116" si="1833">BJ116+BK116</f>
        <v>0</v>
      </c>
      <c r="BM116" s="169">
        <f>COUNTIF(E116:G117,"Nachtruhe")</f>
        <v>0</v>
      </c>
      <c r="BN116" s="169">
        <f>COUNTIF(K116:M117,"Nachtruhe")</f>
        <v>0</v>
      </c>
      <c r="BO116" s="170">
        <f t="shared" ref="BO116" si="1834">BM116+BN116</f>
        <v>0</v>
      </c>
      <c r="BP116" s="174">
        <f>SUMIFS(AN$2:AN$373,C$2:C$373,C116,AB$2:AB$373,AB116)</f>
        <v>0</v>
      </c>
      <c r="BQ116" s="162">
        <f>SUMIFS(AQ$2:AQ$373,C$2:C$373,C116,AB$2:AB$373,AB116)</f>
        <v>0</v>
      </c>
      <c r="BR116" s="162">
        <f>SUMIFS(AT$2:AT$373,C$2:C$373,C116,AB$2:AB$373,AB116)</f>
        <v>0</v>
      </c>
      <c r="BS116" s="162">
        <f>SUMIFS(AW$2:AW$373,C$2:C$373,C116,AB$2:AB$373,AB116)</f>
        <v>0</v>
      </c>
      <c r="BT116" s="162">
        <f>SUMIFS(AZ$2:AZ$373,C$2:C$373,C116,AB$2:AB$373,AB116)</f>
        <v>0</v>
      </c>
      <c r="BU116" s="162">
        <f>SUMIFS(BC$2:BC$373,C$2:C$373,C116,AB$2:AB$373,AB116)</f>
        <v>0</v>
      </c>
      <c r="BV116" s="162">
        <f>SUMIFS(BF$2:BF$373,C$2:C$373,C116,AB$2:AB$373,AB116)</f>
        <v>0</v>
      </c>
      <c r="BW116" s="162">
        <f>SUMIFS(BI$2:BI$373,C$2:C$373,C116,AB$2:AB$373,AB116)</f>
        <v>0</v>
      </c>
      <c r="BX116" s="162">
        <f>SUMIFS(BL$2:BL$373,C$2:C$373,C116,AB$2:AB$373,AB116)</f>
        <v>0</v>
      </c>
      <c r="BY116" s="163">
        <f>SUMIFS(BO$2:BO$373,C$2:C$373,C116,AB$2:AB$373,AB116)</f>
        <v>0</v>
      </c>
      <c r="BZ116" s="174">
        <f>SUMIFS(AN$2:AN$373,C$2:C$373,C116)</f>
        <v>0</v>
      </c>
      <c r="CA116" s="162">
        <f>SUMIFS(AQ$2:AQ$373,C$2:C$373,C116)</f>
        <v>0</v>
      </c>
      <c r="CB116" s="162">
        <f>SUMIFS(AT$2:AT$373,C$2:C$373,C116)</f>
        <v>0</v>
      </c>
      <c r="CC116" s="162">
        <f>SUMIFS(AW$2:AW$373,C$2:C$373,C116)</f>
        <v>0</v>
      </c>
      <c r="CD116" s="162">
        <f>SUMIFS(AZ$2:AZ$373,C$2:C$373,C116)</f>
        <v>0</v>
      </c>
      <c r="CE116" s="162">
        <f>SUMIFS(BC$2:BC$373,C$2:C$373,C116)</f>
        <v>0</v>
      </c>
      <c r="CF116" s="162">
        <f>SUMIFS(BF$2:BF$373,C$2:C$373,C116)</f>
        <v>0</v>
      </c>
      <c r="CG116" s="162">
        <f>SUMIFS(BI$2:BI$373,C$2:C$373,C116)</f>
        <v>0</v>
      </c>
      <c r="CH116" s="162">
        <f>SUMIFS(BL$2:BL$373,C$2:C$373,C116)</f>
        <v>0</v>
      </c>
      <c r="CI116" s="163">
        <f>SUMIFS(BO$2:BO$373,C$2:C$373,C116)</f>
        <v>0</v>
      </c>
      <c r="CJ116" s="94" t="str">
        <f t="shared" ref="CJ116" si="1835">_xlfn.XLOOKUP(LARGE(BP116:BY116,1),BP116:BY116,BP$374:BY$374)</f>
        <v>Körperhygiene</v>
      </c>
      <c r="CK116" s="92" t="str">
        <f t="shared" ref="CK116" si="1836">_xlfn.XLOOKUP(LARGE(BP116:BY116,2),BP116:BY116,BP$374:BY$374)</f>
        <v>Körperhygiene</v>
      </c>
      <c r="CL116" s="92" t="str">
        <f t="shared" ref="CL116" si="1837">_xlfn.XLOOKUP(LARGE(BP116:BY116,3),BP116:BY116,BP$374:BY$374)</f>
        <v>Körperhygiene</v>
      </c>
      <c r="CM116" s="92" t="str">
        <f t="shared" ref="CM116" si="1838">_xlfn.XLOOKUP(LARGE(BP116:BY116,4),BP116:BY116,BP$374:BY$374)</f>
        <v>Körperhygiene</v>
      </c>
      <c r="CN116" s="92" t="str">
        <f t="shared" ref="CN116" si="1839">_xlfn.XLOOKUP(LARGE(BP116:BY116,5),BP116:BY116,BP$374:BY$374)</f>
        <v>Körperhygiene</v>
      </c>
      <c r="CO116" s="93" t="str">
        <f t="shared" ref="CO116" si="1840">_xlfn.XLOOKUP(LARGE(BP116:BY116,6),BP116:BY116,BP$374:BY$374)</f>
        <v>Körperhygiene</v>
      </c>
      <c r="CP116" s="91" t="str">
        <f t="shared" ref="CP116" si="1841">_xlfn.XLOOKUP(LARGE(BZ116:CI116,1),BZ116:CI116,BZ$374:CI$374)</f>
        <v>Körperhygiene</v>
      </c>
      <c r="CQ116" s="92" t="str">
        <f t="shared" ref="CQ116" si="1842">_xlfn.XLOOKUP(LARGE(BZ116:CI116,2),BZ116:CI116,BZ$374:CI$374)</f>
        <v>Körperhygiene</v>
      </c>
      <c r="CR116" s="92" t="str">
        <f t="shared" ref="CR116" si="1843">_xlfn.XLOOKUP(LARGE(BZ116:CI116,3),BZ116:CI116,BZ$374:CI$374)</f>
        <v>Körperhygiene</v>
      </c>
      <c r="CS116" s="92" t="str">
        <f t="shared" ref="CS116" si="1844">_xlfn.XLOOKUP(LARGE(BZ116:CI116,4),BZ116:CI116,BZ$374:CI$374)</f>
        <v>Körperhygiene</v>
      </c>
      <c r="CT116" s="92" t="str">
        <f t="shared" ref="CT116" si="1845">_xlfn.XLOOKUP(LARGE(BZ116:CI116,5),BZ116:CI116,BZ$374:CI$374)</f>
        <v>Körperhygiene</v>
      </c>
      <c r="CU116" s="93" t="str">
        <f t="shared" ref="CU116" si="1846">_xlfn.XLOOKUP(LARGE(BZ116:CI116,6),BZ116:CI116,BZ$374:CI$374)</f>
        <v>Körperhygiene</v>
      </c>
      <c r="CV116" s="90"/>
      <c r="CW116" s="90"/>
      <c r="CX116" s="90"/>
      <c r="CY116" s="90"/>
      <c r="CZ116" s="90"/>
      <c r="DA116" s="90"/>
    </row>
    <row r="117" spans="1:105" ht="12.95" customHeight="1" thickTop="1" thickBot="1">
      <c r="A117" s="122"/>
      <c r="B117" s="125"/>
      <c r="C117" s="116"/>
      <c r="D117" s="137"/>
      <c r="E117" s="21"/>
      <c r="F117" s="22"/>
      <c r="G117" s="23"/>
      <c r="H117" s="145"/>
      <c r="I117" s="125"/>
      <c r="J117" s="137"/>
      <c r="K117" s="21"/>
      <c r="L117" s="22"/>
      <c r="M117" s="23"/>
      <c r="N117" s="140"/>
      <c r="O117" s="109"/>
      <c r="P117" s="92"/>
      <c r="Q117" s="131"/>
      <c r="R117" s="103"/>
      <c r="S117" s="92"/>
      <c r="T117" s="158"/>
      <c r="U117" s="103"/>
      <c r="V117" s="99"/>
      <c r="W117" s="216"/>
      <c r="X117" s="92"/>
      <c r="Y117" s="81"/>
      <c r="Z117" s="83"/>
      <c r="AA117" s="95"/>
      <c r="AB117" s="107"/>
      <c r="AC117" s="160"/>
      <c r="AE117" s="92"/>
      <c r="AG117" s="92"/>
      <c r="AH117" s="92"/>
      <c r="AI117" s="156"/>
      <c r="AJ117" s="156"/>
      <c r="AK117" s="156"/>
      <c r="AL117" s="92"/>
      <c r="AM117" s="156"/>
      <c r="AN117" s="156"/>
      <c r="AO117" s="165"/>
      <c r="AP117" s="93"/>
      <c r="AQ117" s="165"/>
      <c r="AR117" s="93"/>
      <c r="AS117" s="165"/>
      <c r="AT117" s="93"/>
      <c r="AU117" s="165"/>
      <c r="AV117" s="93"/>
      <c r="AW117" s="165"/>
      <c r="AX117" s="93"/>
      <c r="AY117" s="165"/>
      <c r="AZ117" s="93"/>
      <c r="BA117" s="165"/>
      <c r="BB117" s="93"/>
      <c r="BC117" s="165"/>
      <c r="BD117" s="93"/>
      <c r="BE117" s="165"/>
      <c r="BF117" s="93"/>
      <c r="BG117" s="165"/>
      <c r="BH117" s="93"/>
      <c r="BI117" s="165"/>
      <c r="BJ117" s="93"/>
      <c r="BK117" s="165"/>
      <c r="BL117" s="93"/>
      <c r="BM117" s="156"/>
      <c r="BN117" s="156"/>
      <c r="BO117" s="171"/>
      <c r="BP117" s="174"/>
      <c r="BQ117" s="162"/>
      <c r="BR117" s="162"/>
      <c r="BS117" s="162"/>
      <c r="BT117" s="162"/>
      <c r="BU117" s="162"/>
      <c r="BV117" s="162"/>
      <c r="BW117" s="162"/>
      <c r="BX117" s="162"/>
      <c r="BY117" s="163"/>
      <c r="BZ117" s="174"/>
      <c r="CA117" s="162"/>
      <c r="CB117" s="162"/>
      <c r="CC117" s="162"/>
      <c r="CD117" s="162"/>
      <c r="CE117" s="162"/>
      <c r="CF117" s="162"/>
      <c r="CG117" s="162"/>
      <c r="CH117" s="162"/>
      <c r="CI117" s="163"/>
      <c r="CJ117" s="94"/>
      <c r="CK117" s="92"/>
      <c r="CL117" s="92"/>
      <c r="CM117" s="92"/>
      <c r="CN117" s="92"/>
      <c r="CO117" s="93"/>
      <c r="CP117" s="91"/>
      <c r="CQ117" s="92"/>
      <c r="CR117" s="92"/>
      <c r="CS117" s="92"/>
      <c r="CT117" s="92"/>
      <c r="CU117" s="93"/>
      <c r="CV117" s="90"/>
      <c r="CW117" s="90"/>
      <c r="CX117" s="90"/>
      <c r="CY117" s="90"/>
      <c r="CZ117" s="90"/>
      <c r="DA117" s="90"/>
    </row>
    <row r="118" spans="1:105" ht="12.95" customHeight="1" thickTop="1" thickBot="1">
      <c r="A118" s="122"/>
      <c r="B118" s="125"/>
      <c r="C118" s="117" t="s">
        <v>132</v>
      </c>
      <c r="D118" s="134"/>
      <c r="E118" s="24"/>
      <c r="F118" s="25"/>
      <c r="G118" s="26"/>
      <c r="H118" s="145"/>
      <c r="I118" s="125"/>
      <c r="J118" s="134"/>
      <c r="K118" s="24"/>
      <c r="L118" s="25"/>
      <c r="M118" s="26"/>
      <c r="N118" s="140"/>
      <c r="O118" s="109">
        <f t="shared" si="1459"/>
        <v>0</v>
      </c>
      <c r="P118" s="92">
        <f t="shared" si="1460"/>
        <v>20</v>
      </c>
      <c r="Q118" s="131"/>
      <c r="R118" s="103">
        <f>SUMIFS(O$2:O$373,C$2:C$373,C118,AB$2:AB$373,AB118)</f>
        <v>0</v>
      </c>
      <c r="S118" s="92">
        <f t="shared" ref="S118" si="1847">AE$110*20-AJ118</f>
        <v>140</v>
      </c>
      <c r="T118" s="158"/>
      <c r="U118" s="103">
        <f t="shared" ref="U118" si="1848">AC$10</f>
        <v>0</v>
      </c>
      <c r="V118" s="99">
        <f t="shared" si="1463"/>
        <v>600</v>
      </c>
      <c r="W118" s="216"/>
      <c r="X118" s="92"/>
      <c r="Y118" s="81"/>
      <c r="Z118" s="83"/>
      <c r="AA118" s="95">
        <f>A$110</f>
        <v>46183</v>
      </c>
      <c r="AB118" s="107">
        <f t="shared" si="1167"/>
        <v>24</v>
      </c>
      <c r="AC118" s="160"/>
      <c r="AE118" s="92"/>
      <c r="AG118" s="92">
        <f t="shared" ref="AG118" si="1849">IF(D118="HF",1,0)</f>
        <v>0</v>
      </c>
      <c r="AH118" s="92">
        <f t="shared" ref="AH118" si="1850">IF(J118="HF",1,0)</f>
        <v>0</v>
      </c>
      <c r="AI118" s="169">
        <f t="shared" ref="AI118" si="1851">AG118+AH118</f>
        <v>0</v>
      </c>
      <c r="AJ118" s="169">
        <f t="shared" ref="AJ118" si="1852">SUMIFS(AI$2:AI$373,C$2:C$373,C118,AB$2:AB$373,AB118)</f>
        <v>0</v>
      </c>
      <c r="AK118" s="169">
        <f t="shared" ref="AK118" si="1853">SUMIFS(AI$2:AI$373,C$2:C$373,C118)</f>
        <v>0</v>
      </c>
      <c r="AL118" s="92">
        <f t="shared" ref="AL118" si="1854">COUNTIF(E118:G119,"Körperhygiene")</f>
        <v>0</v>
      </c>
      <c r="AM118" s="169">
        <f t="shared" ref="AM118" si="1855">COUNTIF(K118:M119,"Körperhygiene")</f>
        <v>0</v>
      </c>
      <c r="AN118" s="169">
        <f t="shared" ref="AN118" si="1856">AL118+AM118</f>
        <v>0</v>
      </c>
      <c r="AO118" s="164">
        <f>COUNTIF(E118:G119,"Zimmersauberkeit")</f>
        <v>0</v>
      </c>
      <c r="AP118" s="93">
        <f>COUNTIF(K118:M119,"Zimmersauberkeit")</f>
        <v>0</v>
      </c>
      <c r="AQ118" s="164">
        <f t="shared" ref="AQ118" si="1857">AO118+AP118</f>
        <v>0</v>
      </c>
      <c r="AR118" s="93">
        <f>COUNTIF(E118:G119,"Zimmerputz")</f>
        <v>0</v>
      </c>
      <c r="AS118" s="164">
        <f>COUNTIF(K118:M119,"Zimmerputz")</f>
        <v>0</v>
      </c>
      <c r="AT118" s="93">
        <f t="shared" ref="AT118" si="1858">AR118+AS118</f>
        <v>0</v>
      </c>
      <c r="AU118" s="164">
        <f>COUNTIF(E118:G119,"Medienverhalten")</f>
        <v>0</v>
      </c>
      <c r="AV118" s="93">
        <f>COUNTIF(K118:M119,"Medienverhalten")</f>
        <v>0</v>
      </c>
      <c r="AW118" s="164">
        <f t="shared" ref="AW118" si="1859">AU118+AV118</f>
        <v>0</v>
      </c>
      <c r="AX118" s="93">
        <f>COUNTIF(E118:G119,"Pünktlichkeit")</f>
        <v>0</v>
      </c>
      <c r="AY118" s="164">
        <f>COUNTIF(K118:M119,"Pünktlichkeit")</f>
        <v>0</v>
      </c>
      <c r="AZ118" s="93">
        <f t="shared" ref="AZ118" si="1860">AX118+AY118</f>
        <v>0</v>
      </c>
      <c r="BA118" s="164">
        <f>COUNTIF(E118:G119,"Küchendienst")</f>
        <v>0</v>
      </c>
      <c r="BB118" s="93">
        <f>COUNTIF(K118:M119,"Küchendienst")</f>
        <v>0</v>
      </c>
      <c r="BC118" s="164">
        <f t="shared" ref="BC118" si="1861">BA118+BB118</f>
        <v>0</v>
      </c>
      <c r="BD118" s="93">
        <f>COUNTIF(E118:G119,"Wäsche")</f>
        <v>0</v>
      </c>
      <c r="BE118" s="164">
        <f>COUNTIF(K118:M119,"Wäsche")</f>
        <v>0</v>
      </c>
      <c r="BF118" s="93">
        <f t="shared" ref="BF118" si="1862">BD118+BE118</f>
        <v>0</v>
      </c>
      <c r="BG118" s="164">
        <f>COUNTIF(E118:G119,"Sozialverhalten")</f>
        <v>0</v>
      </c>
      <c r="BH118" s="93">
        <f>COUNTIF(K118:M119,"Sozialverhalten")</f>
        <v>0</v>
      </c>
      <c r="BI118" s="164">
        <f t="shared" ref="BI118" si="1863">BG118+BH118</f>
        <v>0</v>
      </c>
      <c r="BJ118" s="93">
        <f>COUNTIF(E118:G119,"Essverhalten")</f>
        <v>0</v>
      </c>
      <c r="BK118" s="164">
        <f>COUNTIF(K118:M119,"Essverhalten")</f>
        <v>0</v>
      </c>
      <c r="BL118" s="93">
        <f t="shared" ref="BL118" si="1864">BJ118+BK118</f>
        <v>0</v>
      </c>
      <c r="BM118" s="169">
        <f>COUNTIF(E118:G119,"Nachtruhe")</f>
        <v>0</v>
      </c>
      <c r="BN118" s="169">
        <f>COUNTIF(K118:M119,"Nachtruhe")</f>
        <v>0</v>
      </c>
      <c r="BO118" s="170">
        <f t="shared" ref="BO118" si="1865">BM118+BN118</f>
        <v>0</v>
      </c>
      <c r="BP118" s="174">
        <f>SUMIFS(AN$2:AN$373,C$2:C$373,C118,AB$2:AB$373,AB118)</f>
        <v>0</v>
      </c>
      <c r="BQ118" s="162">
        <f>SUMIFS(AQ$2:AQ$373,C$2:C$373,C118,AB$2:AB$373,AB118)</f>
        <v>0</v>
      </c>
      <c r="BR118" s="162">
        <f>SUMIFS(AT$2:AT$373,C$2:C$373,C118,AB$2:AB$373,AB118)</f>
        <v>0</v>
      </c>
      <c r="BS118" s="162">
        <f>SUMIFS(AW$2:AW$373,C$2:C$373,C118,AB$2:AB$373,AB118)</f>
        <v>0</v>
      </c>
      <c r="BT118" s="162">
        <f>SUMIFS(AZ$2:AZ$373,C$2:C$373,C118,AB$2:AB$373,AB118)</f>
        <v>0</v>
      </c>
      <c r="BU118" s="162">
        <f>SUMIFS(BC$2:BC$373,C$2:C$373,C118,AB$2:AB$373,AB118)</f>
        <v>0</v>
      </c>
      <c r="BV118" s="162">
        <f>SUMIFS(BF$2:BF$373,C$2:C$373,C118,AB$2:AB$373,AB118)</f>
        <v>0</v>
      </c>
      <c r="BW118" s="162">
        <f>SUMIFS(BI$2:BI$373,C$2:C$373,C118,AB$2:AB$373,AB118)</f>
        <v>0</v>
      </c>
      <c r="BX118" s="162">
        <f>SUMIFS(BL$2:BL$373,C$2:C$373,C118,AB$2:AB$373,AB118)</f>
        <v>0</v>
      </c>
      <c r="BY118" s="163">
        <f>SUMIFS(BO$2:BO$373,C$2:C$373,C118,AB$2:AB$373,AB118)</f>
        <v>0</v>
      </c>
      <c r="BZ118" s="174">
        <f>SUMIFS(AN$2:AN$373,C$2:C$373,C118)</f>
        <v>0</v>
      </c>
      <c r="CA118" s="162">
        <f>SUMIFS(AQ$2:AQ$373,C$2:C$373,C118)</f>
        <v>0</v>
      </c>
      <c r="CB118" s="162">
        <f>SUMIFS(AT$2:AT$373,C$2:C$373,C118)</f>
        <v>0</v>
      </c>
      <c r="CC118" s="162">
        <f>SUMIFS(AW$2:AW$373,C$2:C$373,C118)</f>
        <v>0</v>
      </c>
      <c r="CD118" s="162">
        <f>SUMIFS(AZ$2:AZ$373,C$2:C$373,C118)</f>
        <v>0</v>
      </c>
      <c r="CE118" s="162">
        <f>SUMIFS(BC$2:BC$373,C$2:C$373,C118)</f>
        <v>0</v>
      </c>
      <c r="CF118" s="162">
        <f>SUMIFS(BF$2:BF$373,C$2:C$373,C118)</f>
        <v>0</v>
      </c>
      <c r="CG118" s="162">
        <f>SUMIFS(BI$2:BI$373,C$2:C$373,C118)</f>
        <v>0</v>
      </c>
      <c r="CH118" s="162">
        <f>SUMIFS(BL$2:BL$373,C$2:C$373,C118)</f>
        <v>0</v>
      </c>
      <c r="CI118" s="163">
        <f>SUMIFS(BO$2:BO$373,C$2:C$373,C118)</f>
        <v>0</v>
      </c>
      <c r="CJ118" s="94" t="str">
        <f t="shared" ref="CJ118" si="1866">_xlfn.XLOOKUP(LARGE(BP118:BY118,1),BP118:BY118,BP$374:BY$374)</f>
        <v>Körperhygiene</v>
      </c>
      <c r="CK118" s="92" t="str">
        <f t="shared" ref="CK118" si="1867">_xlfn.XLOOKUP(LARGE(BP118:BY118,2),BP118:BY118,BP$374:BY$374)</f>
        <v>Körperhygiene</v>
      </c>
      <c r="CL118" s="92" t="str">
        <f t="shared" ref="CL118" si="1868">_xlfn.XLOOKUP(LARGE(BP118:BY118,3),BP118:BY118,BP$374:BY$374)</f>
        <v>Körperhygiene</v>
      </c>
      <c r="CM118" s="92" t="str">
        <f t="shared" ref="CM118" si="1869">_xlfn.XLOOKUP(LARGE(BP118:BY118,4),BP118:BY118,BP$374:BY$374)</f>
        <v>Körperhygiene</v>
      </c>
      <c r="CN118" s="92" t="str">
        <f t="shared" ref="CN118" si="1870">_xlfn.XLOOKUP(LARGE(BP118:BY118,5),BP118:BY118,BP$374:BY$374)</f>
        <v>Körperhygiene</v>
      </c>
      <c r="CO118" s="93" t="str">
        <f t="shared" ref="CO118" si="1871">_xlfn.XLOOKUP(LARGE(BP118:BY118,6),BP118:BY118,BP$374:BY$374)</f>
        <v>Körperhygiene</v>
      </c>
      <c r="CP118" s="91" t="str">
        <f t="shared" ref="CP118" si="1872">_xlfn.XLOOKUP(LARGE(BZ118:CI118,1),BZ118:CI118,BZ$374:CI$374)</f>
        <v>Körperhygiene</v>
      </c>
      <c r="CQ118" s="92" t="str">
        <f t="shared" ref="CQ118" si="1873">_xlfn.XLOOKUP(LARGE(BZ118:CI118,2),BZ118:CI118,BZ$374:CI$374)</f>
        <v>Körperhygiene</v>
      </c>
      <c r="CR118" s="92" t="str">
        <f t="shared" ref="CR118" si="1874">_xlfn.XLOOKUP(LARGE(BZ118:CI118,3),BZ118:CI118,BZ$374:CI$374)</f>
        <v>Körperhygiene</v>
      </c>
      <c r="CS118" s="92" t="str">
        <f t="shared" ref="CS118" si="1875">_xlfn.XLOOKUP(LARGE(BZ118:CI118,4),BZ118:CI118,BZ$374:CI$374)</f>
        <v>Körperhygiene</v>
      </c>
      <c r="CT118" s="92" t="str">
        <f t="shared" ref="CT118" si="1876">_xlfn.XLOOKUP(LARGE(BZ118:CI118,5),BZ118:CI118,BZ$374:CI$374)</f>
        <v>Körperhygiene</v>
      </c>
      <c r="CU118" s="93" t="str">
        <f t="shared" ref="CU118" si="1877">_xlfn.XLOOKUP(LARGE(BZ118:CI118,6),BZ118:CI118,BZ$374:CI$374)</f>
        <v>Körperhygiene</v>
      </c>
      <c r="CV118" s="90"/>
      <c r="CW118" s="90"/>
      <c r="CX118" s="90"/>
      <c r="CY118" s="90"/>
      <c r="CZ118" s="90"/>
      <c r="DA118" s="90"/>
    </row>
    <row r="119" spans="1:105" ht="12.95" customHeight="1" thickTop="1" thickBot="1">
      <c r="A119" s="122"/>
      <c r="B119" s="125"/>
      <c r="C119" s="116"/>
      <c r="D119" s="137"/>
      <c r="E119" s="21"/>
      <c r="F119" s="22"/>
      <c r="G119" s="23"/>
      <c r="H119" s="145"/>
      <c r="I119" s="125"/>
      <c r="J119" s="137"/>
      <c r="K119" s="21"/>
      <c r="L119" s="22"/>
      <c r="M119" s="23"/>
      <c r="N119" s="140"/>
      <c r="O119" s="109"/>
      <c r="P119" s="92"/>
      <c r="Q119" s="131"/>
      <c r="R119" s="103"/>
      <c r="S119" s="92"/>
      <c r="T119" s="158"/>
      <c r="U119" s="103"/>
      <c r="V119" s="99"/>
      <c r="W119" s="216"/>
      <c r="X119" s="92"/>
      <c r="Y119" s="81"/>
      <c r="Z119" s="83"/>
      <c r="AA119" s="95"/>
      <c r="AB119" s="107"/>
      <c r="AC119" s="160"/>
      <c r="AE119" s="92"/>
      <c r="AG119" s="92"/>
      <c r="AH119" s="92"/>
      <c r="AI119" s="156"/>
      <c r="AJ119" s="156"/>
      <c r="AK119" s="156"/>
      <c r="AL119" s="92"/>
      <c r="AM119" s="156"/>
      <c r="AN119" s="156"/>
      <c r="AO119" s="165"/>
      <c r="AP119" s="93"/>
      <c r="AQ119" s="165"/>
      <c r="AR119" s="93"/>
      <c r="AS119" s="165"/>
      <c r="AT119" s="93"/>
      <c r="AU119" s="165"/>
      <c r="AV119" s="93"/>
      <c r="AW119" s="165"/>
      <c r="AX119" s="93"/>
      <c r="AY119" s="165"/>
      <c r="AZ119" s="93"/>
      <c r="BA119" s="165"/>
      <c r="BB119" s="93"/>
      <c r="BC119" s="165"/>
      <c r="BD119" s="93"/>
      <c r="BE119" s="165"/>
      <c r="BF119" s="93"/>
      <c r="BG119" s="165"/>
      <c r="BH119" s="93"/>
      <c r="BI119" s="165"/>
      <c r="BJ119" s="93"/>
      <c r="BK119" s="165"/>
      <c r="BL119" s="93"/>
      <c r="BM119" s="156"/>
      <c r="BN119" s="156"/>
      <c r="BO119" s="171"/>
      <c r="BP119" s="174"/>
      <c r="BQ119" s="162"/>
      <c r="BR119" s="162"/>
      <c r="BS119" s="162"/>
      <c r="BT119" s="162"/>
      <c r="BU119" s="162"/>
      <c r="BV119" s="162"/>
      <c r="BW119" s="162"/>
      <c r="BX119" s="162"/>
      <c r="BY119" s="163"/>
      <c r="BZ119" s="174"/>
      <c r="CA119" s="162"/>
      <c r="CB119" s="162"/>
      <c r="CC119" s="162"/>
      <c r="CD119" s="162"/>
      <c r="CE119" s="162"/>
      <c r="CF119" s="162"/>
      <c r="CG119" s="162"/>
      <c r="CH119" s="162"/>
      <c r="CI119" s="163"/>
      <c r="CJ119" s="94"/>
      <c r="CK119" s="92"/>
      <c r="CL119" s="92"/>
      <c r="CM119" s="92"/>
      <c r="CN119" s="92"/>
      <c r="CO119" s="93"/>
      <c r="CP119" s="91"/>
      <c r="CQ119" s="92"/>
      <c r="CR119" s="92"/>
      <c r="CS119" s="92"/>
      <c r="CT119" s="92"/>
      <c r="CU119" s="93"/>
      <c r="CV119" s="90"/>
      <c r="CW119" s="90"/>
      <c r="CX119" s="90"/>
      <c r="CY119" s="90"/>
      <c r="CZ119" s="90"/>
      <c r="DA119" s="90"/>
    </row>
    <row r="120" spans="1:105" ht="12.95" customHeight="1" thickTop="1" thickBot="1">
      <c r="A120" s="122"/>
      <c r="B120" s="125"/>
      <c r="C120" s="118"/>
      <c r="D120" s="134"/>
      <c r="E120" s="27"/>
      <c r="F120" s="28"/>
      <c r="G120" s="29"/>
      <c r="H120" s="145"/>
      <c r="I120" s="125"/>
      <c r="J120" s="134"/>
      <c r="K120" s="27"/>
      <c r="L120" s="28"/>
      <c r="M120" s="29"/>
      <c r="N120" s="140"/>
      <c r="O120" s="109">
        <f t="shared" si="1493"/>
        <v>0</v>
      </c>
      <c r="P120" s="92">
        <f t="shared" si="1494"/>
        <v>20</v>
      </c>
      <c r="Q120" s="131"/>
      <c r="R120" s="103">
        <f>SUMIFS(O$2:O$373,C$2:C$373,C120,AB$2:AB$373,AB120)</f>
        <v>0</v>
      </c>
      <c r="S120" s="92">
        <f t="shared" ref="S120" si="1878">AE$110*20-AJ120</f>
        <v>140</v>
      </c>
      <c r="T120" s="158"/>
      <c r="U120" s="103">
        <f t="shared" ref="U120" si="1879">AC$12</f>
        <v>0</v>
      </c>
      <c r="V120" s="99">
        <f t="shared" si="1497"/>
        <v>600</v>
      </c>
      <c r="W120" s="216"/>
      <c r="X120" s="92"/>
      <c r="Y120" s="81"/>
      <c r="Z120" s="83"/>
      <c r="AA120" s="95">
        <f>A$110</f>
        <v>46183</v>
      </c>
      <c r="AB120" s="107">
        <f t="shared" si="1167"/>
        <v>24</v>
      </c>
      <c r="AC120" s="160"/>
      <c r="AE120" s="92"/>
      <c r="AG120" s="92">
        <f t="shared" ref="AG120" si="1880">IF(D120="HF",1,0)</f>
        <v>0</v>
      </c>
      <c r="AH120" s="92">
        <f t="shared" ref="AH120" si="1881">IF(J120="HF",1,0)</f>
        <v>0</v>
      </c>
      <c r="AI120" s="169">
        <f t="shared" ref="AI120" si="1882">AG120+AH120</f>
        <v>0</v>
      </c>
      <c r="AJ120" s="169">
        <f t="shared" ref="AJ120" si="1883">SUMIFS(AI$2:AI$373,C$2:C$373,C120,AB$2:AB$373,AB120)</f>
        <v>0</v>
      </c>
      <c r="AK120" s="169">
        <f t="shared" ref="AK120" si="1884">SUMIFS(AI$2:AI$373,C$2:C$373,C120)</f>
        <v>0</v>
      </c>
      <c r="AL120" s="92">
        <f t="shared" ref="AL120" si="1885">COUNTIF(E120:G121,"Körperhygiene")</f>
        <v>0</v>
      </c>
      <c r="AM120" s="169">
        <f t="shared" ref="AM120" si="1886">COUNTIF(K120:M121,"Körperhygiene")</f>
        <v>0</v>
      </c>
      <c r="AN120" s="169">
        <f t="shared" ref="AN120" si="1887">AL120+AM120</f>
        <v>0</v>
      </c>
      <c r="AO120" s="164">
        <f>COUNTIF(E120:G121,"Zimmersauberkeit")</f>
        <v>0</v>
      </c>
      <c r="AP120" s="93">
        <f>COUNTIF(K120:M121,"Zimmersauberkeit")</f>
        <v>0</v>
      </c>
      <c r="AQ120" s="164">
        <f t="shared" ref="AQ120" si="1888">AO120+AP120</f>
        <v>0</v>
      </c>
      <c r="AR120" s="93">
        <f>COUNTIF(E120:G121,"Zimmerputz")</f>
        <v>0</v>
      </c>
      <c r="AS120" s="164">
        <f>COUNTIF(K120:M121,"Zimmerputz")</f>
        <v>0</v>
      </c>
      <c r="AT120" s="93">
        <f t="shared" ref="AT120" si="1889">AR120+AS120</f>
        <v>0</v>
      </c>
      <c r="AU120" s="164">
        <f>COUNTIF(E120:G121,"Medienverhalten")</f>
        <v>0</v>
      </c>
      <c r="AV120" s="93">
        <f>COUNTIF(K120:M121,"Medienverhalten")</f>
        <v>0</v>
      </c>
      <c r="AW120" s="164">
        <f t="shared" ref="AW120" si="1890">AU120+AV120</f>
        <v>0</v>
      </c>
      <c r="AX120" s="93">
        <f>COUNTIF(E120:G121,"Pünktlichkeit")</f>
        <v>0</v>
      </c>
      <c r="AY120" s="164">
        <f>COUNTIF(K120:M121,"Pünktlichkeit")</f>
        <v>0</v>
      </c>
      <c r="AZ120" s="93">
        <f t="shared" ref="AZ120" si="1891">AX120+AY120</f>
        <v>0</v>
      </c>
      <c r="BA120" s="164">
        <f>COUNTIF(E120:G121,"Küchendienst")</f>
        <v>0</v>
      </c>
      <c r="BB120" s="93">
        <f>COUNTIF(K120:M121,"Küchendienst")</f>
        <v>0</v>
      </c>
      <c r="BC120" s="164">
        <f t="shared" ref="BC120" si="1892">BA120+BB120</f>
        <v>0</v>
      </c>
      <c r="BD120" s="93">
        <f>COUNTIF(E120:G121,"Wäsche")</f>
        <v>0</v>
      </c>
      <c r="BE120" s="164">
        <f>COUNTIF(K120:M121,"Wäsche")</f>
        <v>0</v>
      </c>
      <c r="BF120" s="93">
        <f t="shared" ref="BF120" si="1893">BD120+BE120</f>
        <v>0</v>
      </c>
      <c r="BG120" s="164">
        <f>COUNTIF(E120:G121,"Sozialverhalten")</f>
        <v>0</v>
      </c>
      <c r="BH120" s="93">
        <f>COUNTIF(K120:M121,"Sozialverhalten")</f>
        <v>0</v>
      </c>
      <c r="BI120" s="164">
        <f t="shared" ref="BI120" si="1894">BG120+BH120</f>
        <v>0</v>
      </c>
      <c r="BJ120" s="93">
        <f>COUNTIF(E120:G121,"Essverhalten")</f>
        <v>0</v>
      </c>
      <c r="BK120" s="164">
        <f>COUNTIF(K120:M121,"Essverhalten")</f>
        <v>0</v>
      </c>
      <c r="BL120" s="93">
        <f t="shared" ref="BL120" si="1895">BJ120+BK120</f>
        <v>0</v>
      </c>
      <c r="BM120" s="169">
        <f>COUNTIF(E120:G121,"Nachtruhe")</f>
        <v>0</v>
      </c>
      <c r="BN120" s="169">
        <f>COUNTIF(K120:M121,"Nachtruhe")</f>
        <v>0</v>
      </c>
      <c r="BO120" s="170">
        <f t="shared" ref="BO120" si="1896">BM120+BN120</f>
        <v>0</v>
      </c>
      <c r="BP120" s="174">
        <f>SUMIFS(AN$2:AN$373,C$2:C$373,C120,AB$2:AB$373,AB120)</f>
        <v>0</v>
      </c>
      <c r="BQ120" s="162">
        <f>SUMIFS(AQ$2:AQ$373,C$2:C$373,C120,AB$2:AB$373,AB120)</f>
        <v>0</v>
      </c>
      <c r="BR120" s="162">
        <f>SUMIFS(AT$2:AT$373,C$2:C$373,C120,AB$2:AB$373,AB120)</f>
        <v>0</v>
      </c>
      <c r="BS120" s="162">
        <f>SUMIFS(AW$2:AW$373,C$2:C$373,C120,AB$2:AB$373,AB120)</f>
        <v>0</v>
      </c>
      <c r="BT120" s="162">
        <f>SUMIFS(AZ$2:AZ$373,C$2:C$373,C120,AB$2:AB$373,AB120)</f>
        <v>0</v>
      </c>
      <c r="BU120" s="162">
        <f>SUMIFS(BC$2:BC$373,C$2:C$373,C120,AB$2:AB$373,AB120)</f>
        <v>0</v>
      </c>
      <c r="BV120" s="162">
        <f>SUMIFS(BF$2:BF$373,C$2:C$373,C120,AB$2:AB$373,AB120)</f>
        <v>0</v>
      </c>
      <c r="BW120" s="162">
        <f>SUMIFS(BI$2:BI$373,C$2:C$373,C120,AB$2:AB$373,AB120)</f>
        <v>0</v>
      </c>
      <c r="BX120" s="162">
        <f>SUMIFS(BL$2:BL$373,C$2:C$373,C120,AB$2:AB$373,AB120)</f>
        <v>0</v>
      </c>
      <c r="BY120" s="163">
        <f>SUMIFS(BO$2:BO$373,C$2:C$373,C120,AB$2:AB$373,AB120)</f>
        <v>0</v>
      </c>
      <c r="BZ120" s="174">
        <f>SUMIFS(AN$2:AN$373,C$2:C$373,C120)</f>
        <v>0</v>
      </c>
      <c r="CA120" s="162">
        <f>SUMIFS(AQ$2:AQ$373,C$2:C$373,C120)</f>
        <v>0</v>
      </c>
      <c r="CB120" s="162">
        <f>SUMIFS(AT$2:AT$373,C$2:C$373,C120)</f>
        <v>0</v>
      </c>
      <c r="CC120" s="162">
        <f>SUMIFS(AW$2:AW$373,C$2:C$373,C120)</f>
        <v>0</v>
      </c>
      <c r="CD120" s="162">
        <f>SUMIFS(AZ$2:AZ$373,C$2:C$373,C120)</f>
        <v>0</v>
      </c>
      <c r="CE120" s="162">
        <f>SUMIFS(BC$2:BC$373,C$2:C$373,C120)</f>
        <v>0</v>
      </c>
      <c r="CF120" s="162">
        <f>SUMIFS(BF$2:BF$373,C$2:C$373,C120)</f>
        <v>0</v>
      </c>
      <c r="CG120" s="162">
        <f>SUMIFS(BI$2:BI$373,C$2:C$373,C120)</f>
        <v>0</v>
      </c>
      <c r="CH120" s="162">
        <f>SUMIFS(BL$2:BL$373,C$2:C$373,C120)</f>
        <v>0</v>
      </c>
      <c r="CI120" s="163">
        <f>SUMIFS(BO$2:BO$373,C$2:C$373,C120)</f>
        <v>0</v>
      </c>
      <c r="CJ120" s="94" t="str">
        <f t="shared" ref="CJ120" si="1897">_xlfn.XLOOKUP(LARGE(BP120:BY120,1),BP120:BY120,BP$374:BY$374)</f>
        <v>Körperhygiene</v>
      </c>
      <c r="CK120" s="92" t="str">
        <f t="shared" ref="CK120" si="1898">_xlfn.XLOOKUP(LARGE(BP120:BY120,2),BP120:BY120,BP$374:BY$374)</f>
        <v>Körperhygiene</v>
      </c>
      <c r="CL120" s="92" t="str">
        <f t="shared" ref="CL120" si="1899">_xlfn.XLOOKUP(LARGE(BP120:BY120,3),BP120:BY120,BP$374:BY$374)</f>
        <v>Körperhygiene</v>
      </c>
      <c r="CM120" s="92" t="str">
        <f t="shared" ref="CM120" si="1900">_xlfn.XLOOKUP(LARGE(BP120:BY120,4),BP120:BY120,BP$374:BY$374)</f>
        <v>Körperhygiene</v>
      </c>
      <c r="CN120" s="92" t="str">
        <f t="shared" ref="CN120" si="1901">_xlfn.XLOOKUP(LARGE(BP120:BY120,5),BP120:BY120,BP$374:BY$374)</f>
        <v>Körperhygiene</v>
      </c>
      <c r="CO120" s="93" t="str">
        <f t="shared" ref="CO120" si="1902">_xlfn.XLOOKUP(LARGE(BP120:BY120,6),BP120:BY120,BP$374:BY$374)</f>
        <v>Körperhygiene</v>
      </c>
      <c r="CP120" s="91" t="str">
        <f t="shared" ref="CP120" si="1903">_xlfn.XLOOKUP(LARGE(BZ120:CI120,1),BZ120:CI120,BZ$374:CI$374)</f>
        <v>Körperhygiene</v>
      </c>
      <c r="CQ120" s="92" t="str">
        <f t="shared" ref="CQ120" si="1904">_xlfn.XLOOKUP(LARGE(BZ120:CI120,2),BZ120:CI120,BZ$374:CI$374)</f>
        <v>Körperhygiene</v>
      </c>
      <c r="CR120" s="92" t="str">
        <f t="shared" ref="CR120" si="1905">_xlfn.XLOOKUP(LARGE(BZ120:CI120,3),BZ120:CI120,BZ$374:CI$374)</f>
        <v>Körperhygiene</v>
      </c>
      <c r="CS120" s="92" t="str">
        <f t="shared" ref="CS120" si="1906">_xlfn.XLOOKUP(LARGE(BZ120:CI120,4),BZ120:CI120,BZ$374:CI$374)</f>
        <v>Körperhygiene</v>
      </c>
      <c r="CT120" s="92" t="str">
        <f t="shared" ref="CT120" si="1907">_xlfn.XLOOKUP(LARGE(BZ120:CI120,5),BZ120:CI120,BZ$374:CI$374)</f>
        <v>Körperhygiene</v>
      </c>
      <c r="CU120" s="93" t="str">
        <f t="shared" ref="CU120" si="1908">_xlfn.XLOOKUP(LARGE(BZ120:CI120,6),BZ120:CI120,BZ$374:CI$374)</f>
        <v>Körperhygiene</v>
      </c>
      <c r="CV120" s="90"/>
      <c r="CW120" s="90"/>
      <c r="CX120" s="90"/>
      <c r="CY120" s="90"/>
      <c r="CZ120" s="90"/>
      <c r="DA120" s="90"/>
    </row>
    <row r="121" spans="1:105" ht="12.95" customHeight="1" thickTop="1" thickBot="1">
      <c r="A121" s="142"/>
      <c r="B121" s="143"/>
      <c r="C121" s="133"/>
      <c r="D121" s="135"/>
      <c r="E121" s="30"/>
      <c r="F121" s="31"/>
      <c r="G121" s="32"/>
      <c r="H121" s="146"/>
      <c r="I121" s="143"/>
      <c r="J121" s="135"/>
      <c r="K121" s="30"/>
      <c r="L121" s="31"/>
      <c r="M121" s="32"/>
      <c r="N121" s="141"/>
      <c r="O121" s="111"/>
      <c r="P121" s="97"/>
      <c r="Q121" s="131"/>
      <c r="R121" s="105"/>
      <c r="S121" s="97"/>
      <c r="T121" s="159"/>
      <c r="U121" s="105"/>
      <c r="V121" s="100"/>
      <c r="W121" s="216"/>
      <c r="X121" s="92"/>
      <c r="Y121" s="81"/>
      <c r="Z121" s="83"/>
      <c r="AA121" s="95"/>
      <c r="AB121" s="107"/>
      <c r="AC121" s="160"/>
      <c r="AE121" s="92"/>
      <c r="AG121" s="92"/>
      <c r="AH121" s="92"/>
      <c r="AI121" s="156"/>
      <c r="AJ121" s="156"/>
      <c r="AK121" s="156"/>
      <c r="AL121" s="92"/>
      <c r="AM121" s="156"/>
      <c r="AN121" s="156"/>
      <c r="AO121" s="165"/>
      <c r="AP121" s="93"/>
      <c r="AQ121" s="165"/>
      <c r="AR121" s="93"/>
      <c r="AS121" s="165"/>
      <c r="AT121" s="93"/>
      <c r="AU121" s="165"/>
      <c r="AV121" s="93"/>
      <c r="AW121" s="165"/>
      <c r="AX121" s="93"/>
      <c r="AY121" s="165"/>
      <c r="AZ121" s="93"/>
      <c r="BA121" s="165"/>
      <c r="BB121" s="93"/>
      <c r="BC121" s="165"/>
      <c r="BD121" s="93"/>
      <c r="BE121" s="165"/>
      <c r="BF121" s="93"/>
      <c r="BG121" s="165"/>
      <c r="BH121" s="93"/>
      <c r="BI121" s="165"/>
      <c r="BJ121" s="93"/>
      <c r="BK121" s="165"/>
      <c r="BL121" s="93"/>
      <c r="BM121" s="156"/>
      <c r="BN121" s="156"/>
      <c r="BO121" s="171"/>
      <c r="BP121" s="174"/>
      <c r="BQ121" s="162"/>
      <c r="BR121" s="162"/>
      <c r="BS121" s="162"/>
      <c r="BT121" s="162"/>
      <c r="BU121" s="162"/>
      <c r="BV121" s="162"/>
      <c r="BW121" s="162"/>
      <c r="BX121" s="162"/>
      <c r="BY121" s="163"/>
      <c r="BZ121" s="174"/>
      <c r="CA121" s="162"/>
      <c r="CB121" s="162"/>
      <c r="CC121" s="162"/>
      <c r="CD121" s="162"/>
      <c r="CE121" s="162"/>
      <c r="CF121" s="162"/>
      <c r="CG121" s="162"/>
      <c r="CH121" s="162"/>
      <c r="CI121" s="163"/>
      <c r="CJ121" s="94"/>
      <c r="CK121" s="92"/>
      <c r="CL121" s="92"/>
      <c r="CM121" s="92"/>
      <c r="CN121" s="92"/>
      <c r="CO121" s="93"/>
      <c r="CP121" s="91"/>
      <c r="CQ121" s="92"/>
      <c r="CR121" s="92"/>
      <c r="CS121" s="92"/>
      <c r="CT121" s="92"/>
      <c r="CU121" s="93"/>
      <c r="CV121" s="90"/>
      <c r="CW121" s="90"/>
      <c r="CX121" s="90"/>
      <c r="CY121" s="90"/>
      <c r="CZ121" s="90"/>
      <c r="DA121" s="90"/>
    </row>
    <row r="122" spans="1:105" ht="12.95" customHeight="1" thickTop="1" thickBot="1">
      <c r="A122" s="121">
        <f t="shared" ref="A122" si="1909">A110+1</f>
        <v>46184</v>
      </c>
      <c r="B122" s="124" t="s">
        <v>18</v>
      </c>
      <c r="C122" s="138" t="s">
        <v>128</v>
      </c>
      <c r="D122" s="136"/>
      <c r="E122" s="33"/>
      <c r="F122" s="34"/>
      <c r="G122" s="35"/>
      <c r="H122" s="144"/>
      <c r="I122" s="124" t="s">
        <v>19</v>
      </c>
      <c r="J122" s="136"/>
      <c r="K122" s="33"/>
      <c r="L122" s="34"/>
      <c r="M122" s="35"/>
      <c r="N122" s="139"/>
      <c r="O122" s="108">
        <f t="shared" ref="O122" si="1910">IF(AND(D122="HF",OR(ISNUMBER(J122),J122="")),0+J122,IF(AND(J122="HF",OR(ISNUMBER(D122),D122="")),0+D122,IF(AND(ISNUMBER(D122),ISNUMBER(J122)),D122+J122,IF(AND(D122="HF",J122="HF"),0,D122+J122))))</f>
        <v>0</v>
      </c>
      <c r="P122" s="98">
        <f t="shared" ref="P122" si="1911">AF$2*20-AI122</f>
        <v>20</v>
      </c>
      <c r="Q122" s="131">
        <f>WEEKNUM(A122,21)</f>
        <v>24</v>
      </c>
      <c r="R122" s="106">
        <f>SUMIFS(O$2:O$373,C$2:C$373,C122,AB$2:AB$373,AB122)</f>
        <v>0</v>
      </c>
      <c r="S122" s="98">
        <f>AE$122*20-AJ122</f>
        <v>140</v>
      </c>
      <c r="T122" s="157">
        <f>A122</f>
        <v>46184</v>
      </c>
      <c r="U122" s="106">
        <f t="shared" ref="U122" si="1912">AC$2</f>
        <v>9</v>
      </c>
      <c r="V122" s="101">
        <f t="shared" ref="V122" si="1913">AD$2*20-AK122</f>
        <v>600</v>
      </c>
      <c r="W122" s="216"/>
      <c r="X122" s="92">
        <f t="shared" ref="X122" si="1914">IF(Q122&lt;&gt;"",1,0)</f>
        <v>1</v>
      </c>
      <c r="Y122" s="81"/>
      <c r="Z122" s="83"/>
      <c r="AA122" s="95">
        <f>A$122</f>
        <v>46184</v>
      </c>
      <c r="AB122" s="107">
        <f t="shared" si="1167"/>
        <v>24</v>
      </c>
      <c r="AC122" s="160"/>
      <c r="AE122" s="92">
        <f t="shared" ref="AE122" si="1915">SUMIFS(X$2:X$373,C$2:C$373,C122,AB$2:AB$373,AB122)</f>
        <v>7</v>
      </c>
      <c r="AG122" s="92">
        <f t="shared" ref="AG122" si="1916">IF(D122="HF",1,0)</f>
        <v>0</v>
      </c>
      <c r="AH122" s="92">
        <f t="shared" ref="AH122" si="1917">IF(J122="HF",1,0)</f>
        <v>0</v>
      </c>
      <c r="AI122" s="169">
        <f t="shared" ref="AI122" si="1918">AG122+AH122</f>
        <v>0</v>
      </c>
      <c r="AJ122" s="169">
        <f t="shared" ref="AJ122" si="1919">SUMIFS(AI$2:AI$373,C$2:C$373,C122,AB$2:AB$373,AB122)</f>
        <v>0</v>
      </c>
      <c r="AK122" s="169">
        <f t="shared" ref="AK122" si="1920">SUMIFS(AI$2:AI$373,C$2:C$373,C122)</f>
        <v>0</v>
      </c>
      <c r="AL122" s="92">
        <f t="shared" ref="AL122" si="1921">COUNTIF(E122:G123,"Körperhygiene")</f>
        <v>0</v>
      </c>
      <c r="AM122" s="169">
        <f t="shared" ref="AM122" si="1922">COUNTIF(K122:M123,"Körperhygiene")</f>
        <v>0</v>
      </c>
      <c r="AN122" s="169">
        <f t="shared" ref="AN122" si="1923">AL122+AM122</f>
        <v>0</v>
      </c>
      <c r="AO122" s="164">
        <f>COUNTIF(E122:G123,"Zimmersauberkeit")</f>
        <v>0</v>
      </c>
      <c r="AP122" s="93">
        <f>COUNTIF(K122:M123,"Zimmersauberkeit")</f>
        <v>0</v>
      </c>
      <c r="AQ122" s="164">
        <f t="shared" ref="AQ122" si="1924">AO122+AP122</f>
        <v>0</v>
      </c>
      <c r="AR122" s="93">
        <f>COUNTIF(E122:G123,"Zimmerputz")</f>
        <v>0</v>
      </c>
      <c r="AS122" s="164">
        <f>COUNTIF(K122:M123,"Zimmerputz")</f>
        <v>0</v>
      </c>
      <c r="AT122" s="93">
        <f t="shared" ref="AT122" si="1925">AR122+AS122</f>
        <v>0</v>
      </c>
      <c r="AU122" s="164">
        <f>COUNTIF(E122:G123,"Medienverhalten")</f>
        <v>0</v>
      </c>
      <c r="AV122" s="93">
        <f>COUNTIF(K122:M123,"Medienverhalten")</f>
        <v>0</v>
      </c>
      <c r="AW122" s="164">
        <f t="shared" ref="AW122" si="1926">AU122+AV122</f>
        <v>0</v>
      </c>
      <c r="AX122" s="93">
        <f>COUNTIF(E122:G123,"Pünktlichkeit")</f>
        <v>0</v>
      </c>
      <c r="AY122" s="164">
        <f>COUNTIF(K122:M123,"Pünktlichkeit")</f>
        <v>0</v>
      </c>
      <c r="AZ122" s="93">
        <f t="shared" ref="AZ122" si="1927">AX122+AY122</f>
        <v>0</v>
      </c>
      <c r="BA122" s="164">
        <f>COUNTIF(E122:G123,"Küchendienst")</f>
        <v>0</v>
      </c>
      <c r="BB122" s="93">
        <f>COUNTIF(K122:M123,"Küchendienst")</f>
        <v>0</v>
      </c>
      <c r="BC122" s="164">
        <f t="shared" ref="BC122" si="1928">BA122+BB122</f>
        <v>0</v>
      </c>
      <c r="BD122" s="93">
        <f>COUNTIF(E122:G123,"Wäsche")</f>
        <v>0</v>
      </c>
      <c r="BE122" s="164">
        <f>COUNTIF(K122:M123,"Wäsche")</f>
        <v>0</v>
      </c>
      <c r="BF122" s="93">
        <f t="shared" ref="BF122" si="1929">BD122+BE122</f>
        <v>0</v>
      </c>
      <c r="BG122" s="164">
        <f>COUNTIF(E122:G123,"Sozialverhalten")</f>
        <v>0</v>
      </c>
      <c r="BH122" s="93">
        <f>COUNTIF(K122:M123,"Sozialverhalten")</f>
        <v>0</v>
      </c>
      <c r="BI122" s="164">
        <f t="shared" ref="BI122" si="1930">BG122+BH122</f>
        <v>0</v>
      </c>
      <c r="BJ122" s="93">
        <f>COUNTIF(E122:G123,"Essverhalten")</f>
        <v>0</v>
      </c>
      <c r="BK122" s="164">
        <f>COUNTIF(K122:M123,"Essverhalten")</f>
        <v>0</v>
      </c>
      <c r="BL122" s="93">
        <f t="shared" ref="BL122" si="1931">BJ122+BK122</f>
        <v>0</v>
      </c>
      <c r="BM122" s="169">
        <f>COUNTIF(E122:G123,"Nachtruhe")</f>
        <v>0</v>
      </c>
      <c r="BN122" s="169">
        <f>COUNTIF(K122:M123,"Nachtruhe")</f>
        <v>0</v>
      </c>
      <c r="BO122" s="170">
        <f t="shared" ref="BO122" si="1932">BM122+BN122</f>
        <v>0</v>
      </c>
      <c r="BP122" s="174">
        <f>SUMIFS(AN$2:AN$373,C$2:C$373,C122,AB$2:AB$373,AB122)</f>
        <v>0</v>
      </c>
      <c r="BQ122" s="162">
        <f>SUMIFS(AQ$2:AQ$373,C$2:C$373,C122,AB$2:AB$373,AB122)</f>
        <v>0</v>
      </c>
      <c r="BR122" s="162">
        <f>SUMIFS(AT$2:AT$373,C$2:C$373,C122,AB$2:AB$373,AB122)</f>
        <v>0</v>
      </c>
      <c r="BS122" s="162">
        <f>SUMIFS(AW$2:AW$373,C$2:C$373,C122,AB$2:AB$373,AB122)</f>
        <v>0</v>
      </c>
      <c r="BT122" s="162">
        <f>SUMIFS(AZ$2:AZ$373,C$2:C$373,C122,AB$2:AB$373,AB122)</f>
        <v>0</v>
      </c>
      <c r="BU122" s="162">
        <f>SUMIFS(BC$2:BC$373,C$2:C$373,C122,AB$2:AB$373,AB122)</f>
        <v>0</v>
      </c>
      <c r="BV122" s="162">
        <f>SUMIFS(BF$2:BF$373,C$2:C$373,C122,AB$2:AB$373,AB122)</f>
        <v>0</v>
      </c>
      <c r="BW122" s="162">
        <f>SUMIFS(BI$2:BI$373,C$2:C$373,C122,AB$2:AB$373,AB122)</f>
        <v>0</v>
      </c>
      <c r="BX122" s="162">
        <f>SUMIFS(BL$2:BL$373,C$2:C$373,C122,AB$2:AB$373,AB122)</f>
        <v>0</v>
      </c>
      <c r="BY122" s="163">
        <f>SUMIFS(BO$2:BO$373,C$2:C$373,C122,AB$2:AB$373,AB122)</f>
        <v>0</v>
      </c>
      <c r="BZ122" s="174">
        <f>SUMIFS(AN$2:AN$373,C$2:C$373,C122)</f>
        <v>1</v>
      </c>
      <c r="CA122" s="162">
        <f>SUMIFS(AQ$2:AQ$373,C$2:C$373,C122)</f>
        <v>0</v>
      </c>
      <c r="CB122" s="162">
        <f>SUMIFS(AT$2:AT$373,C$2:C$373,C122)</f>
        <v>0</v>
      </c>
      <c r="CC122" s="162">
        <f>SUMIFS(AW$2:AW$373,C$2:C$373,C122)</f>
        <v>0</v>
      </c>
      <c r="CD122" s="162">
        <f>SUMIFS(AZ$2:AZ$373,C$2:C$373,C122)</f>
        <v>1</v>
      </c>
      <c r="CE122" s="162">
        <f>SUMIFS(BC$2:BC$373,C$2:C$373,C122)</f>
        <v>5</v>
      </c>
      <c r="CF122" s="162">
        <f>SUMIFS(BF$2:BF$373,C$2:C$373,C122)</f>
        <v>2</v>
      </c>
      <c r="CG122" s="162">
        <f>SUMIFS(BI$2:BI$373,C$2:C$373,C122)</f>
        <v>1</v>
      </c>
      <c r="CH122" s="162">
        <f>SUMIFS(BL$2:BL$373,C$2:C$373,C122)</f>
        <v>1</v>
      </c>
      <c r="CI122" s="163">
        <f>SUMIFS(BO$2:BO$373,C$2:C$373,C122)</f>
        <v>1</v>
      </c>
      <c r="CJ122" s="94" t="str">
        <f t="shared" ref="CJ122" si="1933">_xlfn.XLOOKUP(LARGE(BP122:BY122,1),BP122:BY122,BP$374:BY$374)</f>
        <v>Körperhygiene</v>
      </c>
      <c r="CK122" s="92" t="str">
        <f t="shared" ref="CK122" si="1934">_xlfn.XLOOKUP(LARGE(BP122:BY122,2),BP122:BY122,BP$374:BY$374)</f>
        <v>Körperhygiene</v>
      </c>
      <c r="CL122" s="92" t="str">
        <f t="shared" ref="CL122" si="1935">_xlfn.XLOOKUP(LARGE(BP122:BY122,3),BP122:BY122,BP$374:BY$374)</f>
        <v>Körperhygiene</v>
      </c>
      <c r="CM122" s="92" t="str">
        <f t="shared" ref="CM122" si="1936">_xlfn.XLOOKUP(LARGE(BP122:BY122,4),BP122:BY122,BP$374:BY$374)</f>
        <v>Körperhygiene</v>
      </c>
      <c r="CN122" s="92" t="str">
        <f t="shared" ref="CN122" si="1937">_xlfn.XLOOKUP(LARGE(BP122:BY122,5),BP122:BY122,BP$374:BY$374)</f>
        <v>Körperhygiene</v>
      </c>
      <c r="CO122" s="93" t="str">
        <f t="shared" ref="CO122" si="1938">_xlfn.XLOOKUP(LARGE(BP122:BY122,6),BP122:BY122,BP$374:BY$374)</f>
        <v>Körperhygiene</v>
      </c>
      <c r="CP122" s="91" t="str">
        <f t="shared" ref="CP122" si="1939">_xlfn.XLOOKUP(LARGE(BZ122:CI122,1),BZ122:CI122,BZ$374:CI$374)</f>
        <v>Küchendienst</v>
      </c>
      <c r="CQ122" s="92" t="str">
        <f t="shared" ref="CQ122" si="1940">_xlfn.XLOOKUP(LARGE(BZ122:CI122,2),BZ122:CI122,BZ$374:CI$374)</f>
        <v>Wäsche</v>
      </c>
      <c r="CR122" s="92" t="str">
        <f t="shared" ref="CR122" si="1941">_xlfn.XLOOKUP(LARGE(BZ122:CI122,3),BZ122:CI122,BZ$374:CI$374)</f>
        <v>Körperhygiene</v>
      </c>
      <c r="CS122" s="92" t="str">
        <f t="shared" ref="CS122" si="1942">_xlfn.XLOOKUP(LARGE(BZ122:CI122,4),BZ122:CI122,BZ$374:CI$374)</f>
        <v>Körperhygiene</v>
      </c>
      <c r="CT122" s="92" t="str">
        <f t="shared" ref="CT122" si="1943">_xlfn.XLOOKUP(LARGE(BZ122:CI122,5),BZ122:CI122,BZ$374:CI$374)</f>
        <v>Körperhygiene</v>
      </c>
      <c r="CU122" s="93" t="str">
        <f t="shared" ref="CU122" si="1944">_xlfn.XLOOKUP(LARGE(BZ122:CI122,6),BZ122:CI122,BZ$374:CI$374)</f>
        <v>Körperhygiene</v>
      </c>
      <c r="CV122" s="90"/>
      <c r="CW122" s="90"/>
      <c r="CX122" s="90"/>
      <c r="CY122" s="90"/>
      <c r="CZ122" s="90"/>
      <c r="DA122" s="90"/>
    </row>
    <row r="123" spans="1:105" ht="12.95" customHeight="1" thickTop="1" thickBot="1">
      <c r="A123" s="122"/>
      <c r="B123" s="125"/>
      <c r="C123" s="116"/>
      <c r="D123" s="137"/>
      <c r="E123" s="27"/>
      <c r="F123" s="28"/>
      <c r="G123" s="29"/>
      <c r="H123" s="145"/>
      <c r="I123" s="125"/>
      <c r="J123" s="137"/>
      <c r="K123" s="27"/>
      <c r="L123" s="28"/>
      <c r="M123" s="29"/>
      <c r="N123" s="140"/>
      <c r="O123" s="109"/>
      <c r="P123" s="92"/>
      <c r="Q123" s="131"/>
      <c r="R123" s="103"/>
      <c r="S123" s="92"/>
      <c r="T123" s="158"/>
      <c r="U123" s="103"/>
      <c r="V123" s="99"/>
      <c r="W123" s="216"/>
      <c r="X123" s="92"/>
      <c r="Y123" s="81"/>
      <c r="Z123" s="83"/>
      <c r="AA123" s="95"/>
      <c r="AB123" s="107"/>
      <c r="AC123" s="160"/>
      <c r="AE123" s="92"/>
      <c r="AG123" s="92"/>
      <c r="AH123" s="92"/>
      <c r="AI123" s="156"/>
      <c r="AJ123" s="156"/>
      <c r="AK123" s="156"/>
      <c r="AL123" s="92"/>
      <c r="AM123" s="156"/>
      <c r="AN123" s="156"/>
      <c r="AO123" s="165"/>
      <c r="AP123" s="93"/>
      <c r="AQ123" s="165"/>
      <c r="AR123" s="93"/>
      <c r="AS123" s="165"/>
      <c r="AT123" s="93"/>
      <c r="AU123" s="165"/>
      <c r="AV123" s="93"/>
      <c r="AW123" s="165"/>
      <c r="AX123" s="93"/>
      <c r="AY123" s="165"/>
      <c r="AZ123" s="93"/>
      <c r="BA123" s="165"/>
      <c r="BB123" s="93"/>
      <c r="BC123" s="165"/>
      <c r="BD123" s="93"/>
      <c r="BE123" s="165"/>
      <c r="BF123" s="93"/>
      <c r="BG123" s="165"/>
      <c r="BH123" s="93"/>
      <c r="BI123" s="165"/>
      <c r="BJ123" s="93"/>
      <c r="BK123" s="165"/>
      <c r="BL123" s="93"/>
      <c r="BM123" s="156"/>
      <c r="BN123" s="156"/>
      <c r="BO123" s="171"/>
      <c r="BP123" s="174"/>
      <c r="BQ123" s="162"/>
      <c r="BR123" s="162"/>
      <c r="BS123" s="162"/>
      <c r="BT123" s="162"/>
      <c r="BU123" s="162"/>
      <c r="BV123" s="162"/>
      <c r="BW123" s="162"/>
      <c r="BX123" s="162"/>
      <c r="BY123" s="163"/>
      <c r="BZ123" s="174"/>
      <c r="CA123" s="162"/>
      <c r="CB123" s="162"/>
      <c r="CC123" s="162"/>
      <c r="CD123" s="162"/>
      <c r="CE123" s="162"/>
      <c r="CF123" s="162"/>
      <c r="CG123" s="162"/>
      <c r="CH123" s="162"/>
      <c r="CI123" s="163"/>
      <c r="CJ123" s="94"/>
      <c r="CK123" s="92"/>
      <c r="CL123" s="92"/>
      <c r="CM123" s="92"/>
      <c r="CN123" s="92"/>
      <c r="CO123" s="93"/>
      <c r="CP123" s="91"/>
      <c r="CQ123" s="92"/>
      <c r="CR123" s="92"/>
      <c r="CS123" s="92"/>
      <c r="CT123" s="92"/>
      <c r="CU123" s="93"/>
      <c r="CV123" s="90"/>
      <c r="CW123" s="90"/>
      <c r="CX123" s="90"/>
      <c r="CY123" s="90"/>
      <c r="CZ123" s="90"/>
      <c r="DA123" s="90"/>
    </row>
    <row r="124" spans="1:105" ht="12.95" customHeight="1" thickTop="1" thickBot="1">
      <c r="A124" s="122"/>
      <c r="B124" s="125"/>
      <c r="C124" s="117" t="s">
        <v>129</v>
      </c>
      <c r="D124" s="134"/>
      <c r="E124" s="24"/>
      <c r="F124" s="25"/>
      <c r="G124" s="26"/>
      <c r="H124" s="145"/>
      <c r="I124" s="125"/>
      <c r="J124" s="134"/>
      <c r="K124" s="24"/>
      <c r="L124" s="25"/>
      <c r="M124" s="26"/>
      <c r="N124" s="140"/>
      <c r="O124" s="109">
        <f t="shared" si="1357"/>
        <v>0</v>
      </c>
      <c r="P124" s="92">
        <f t="shared" si="1358"/>
        <v>20</v>
      </c>
      <c r="Q124" s="131"/>
      <c r="R124" s="103">
        <f>SUMIFS(O$2:O$373,C$2:C$373,C124,AB$2:AB$373,AB124)</f>
        <v>0</v>
      </c>
      <c r="S124" s="92">
        <f t="shared" ref="S124" si="1945">AE$122*20-AJ124</f>
        <v>140</v>
      </c>
      <c r="T124" s="158"/>
      <c r="U124" s="103">
        <f t="shared" ref="U124" si="1946">AC$4</f>
        <v>11</v>
      </c>
      <c r="V124" s="99">
        <f t="shared" si="1361"/>
        <v>598</v>
      </c>
      <c r="W124" s="216"/>
      <c r="X124" s="92"/>
      <c r="Y124" s="81"/>
      <c r="Z124" s="83"/>
      <c r="AA124" s="95">
        <f>A$122</f>
        <v>46184</v>
      </c>
      <c r="AB124" s="107">
        <f t="shared" si="1167"/>
        <v>24</v>
      </c>
      <c r="AC124" s="160"/>
      <c r="AE124" s="92"/>
      <c r="AG124" s="92">
        <f t="shared" ref="AG124" si="1947">IF(D124="HF",1,0)</f>
        <v>0</v>
      </c>
      <c r="AH124" s="92">
        <f t="shared" ref="AH124" si="1948">IF(J124="HF",1,0)</f>
        <v>0</v>
      </c>
      <c r="AI124" s="169">
        <f t="shared" ref="AI124" si="1949">AG124+AH124</f>
        <v>0</v>
      </c>
      <c r="AJ124" s="169">
        <f t="shared" ref="AJ124" si="1950">SUMIFS(AI$2:AI$373,C$2:C$373,C124,AB$2:AB$373,AB124)</f>
        <v>0</v>
      </c>
      <c r="AK124" s="169">
        <f t="shared" ref="AK124" si="1951">SUMIFS(AI$2:AI$373,C$2:C$373,C124)</f>
        <v>2</v>
      </c>
      <c r="AL124" s="92">
        <f t="shared" ref="AL124" si="1952">COUNTIF(E124:G125,"Körperhygiene")</f>
        <v>0</v>
      </c>
      <c r="AM124" s="169">
        <f t="shared" ref="AM124" si="1953">COUNTIF(K124:M125,"Körperhygiene")</f>
        <v>0</v>
      </c>
      <c r="AN124" s="169">
        <f t="shared" ref="AN124" si="1954">AL124+AM124</f>
        <v>0</v>
      </c>
      <c r="AO124" s="164">
        <f>COUNTIF(E124:G125,"Zimmersauberkeit")</f>
        <v>0</v>
      </c>
      <c r="AP124" s="93">
        <f>COUNTIF(K124:M125,"Zimmersauberkeit")</f>
        <v>0</v>
      </c>
      <c r="AQ124" s="164">
        <f t="shared" ref="AQ124" si="1955">AO124+AP124</f>
        <v>0</v>
      </c>
      <c r="AR124" s="93">
        <f>COUNTIF(E124:G125,"Zimmerputz")</f>
        <v>0</v>
      </c>
      <c r="AS124" s="164">
        <f>COUNTIF(K124:M125,"Zimmerputz")</f>
        <v>0</v>
      </c>
      <c r="AT124" s="93">
        <f t="shared" ref="AT124" si="1956">AR124+AS124</f>
        <v>0</v>
      </c>
      <c r="AU124" s="164">
        <f>COUNTIF(E124:G125,"Medienverhalten")</f>
        <v>0</v>
      </c>
      <c r="AV124" s="93">
        <f>COUNTIF(K124:M125,"Medienverhalten")</f>
        <v>0</v>
      </c>
      <c r="AW124" s="164">
        <f t="shared" ref="AW124" si="1957">AU124+AV124</f>
        <v>0</v>
      </c>
      <c r="AX124" s="93">
        <f>COUNTIF(E124:G125,"Pünktlichkeit")</f>
        <v>0</v>
      </c>
      <c r="AY124" s="164">
        <f>COUNTIF(K124:M125,"Pünktlichkeit")</f>
        <v>0</v>
      </c>
      <c r="AZ124" s="93">
        <f t="shared" ref="AZ124" si="1958">AX124+AY124</f>
        <v>0</v>
      </c>
      <c r="BA124" s="164">
        <f>COUNTIF(E124:G125,"Küchendienst")</f>
        <v>0</v>
      </c>
      <c r="BB124" s="93">
        <f>COUNTIF(K124:M125,"Küchendienst")</f>
        <v>0</v>
      </c>
      <c r="BC124" s="164">
        <f t="shared" ref="BC124" si="1959">BA124+BB124</f>
        <v>0</v>
      </c>
      <c r="BD124" s="93">
        <f>COUNTIF(E124:G125,"Wäsche")</f>
        <v>0</v>
      </c>
      <c r="BE124" s="164">
        <f>COUNTIF(K124:M125,"Wäsche")</f>
        <v>0</v>
      </c>
      <c r="BF124" s="93">
        <f t="shared" ref="BF124" si="1960">BD124+BE124</f>
        <v>0</v>
      </c>
      <c r="BG124" s="164">
        <f>COUNTIF(E124:G125,"Sozialverhalten")</f>
        <v>0</v>
      </c>
      <c r="BH124" s="93">
        <f>COUNTIF(K124:M125,"Sozialverhalten")</f>
        <v>0</v>
      </c>
      <c r="BI124" s="164">
        <f t="shared" ref="BI124" si="1961">BG124+BH124</f>
        <v>0</v>
      </c>
      <c r="BJ124" s="93">
        <f>COUNTIF(E124:G125,"Essverhalten")</f>
        <v>0</v>
      </c>
      <c r="BK124" s="164">
        <f>COUNTIF(K124:M125,"Essverhalten")</f>
        <v>0</v>
      </c>
      <c r="BL124" s="93">
        <f t="shared" ref="BL124" si="1962">BJ124+BK124</f>
        <v>0</v>
      </c>
      <c r="BM124" s="169">
        <f>COUNTIF(E124:G125,"Nachtruhe")</f>
        <v>0</v>
      </c>
      <c r="BN124" s="169">
        <f>COUNTIF(K124:M125,"Nachtruhe")</f>
        <v>0</v>
      </c>
      <c r="BO124" s="170">
        <f t="shared" ref="BO124" si="1963">BM124+BN124</f>
        <v>0</v>
      </c>
      <c r="BP124" s="174">
        <f>SUMIFS(AN$2:AN$373,C$2:C$373,C124,AB$2:AB$373,AB124)</f>
        <v>0</v>
      </c>
      <c r="BQ124" s="162">
        <f>SUMIFS(AQ$2:AQ$373,C$2:C$373,C124,AB$2:AB$373,AB124)</f>
        <v>0</v>
      </c>
      <c r="BR124" s="162">
        <f>SUMIFS(AT$2:AT$373,C$2:C$373,C124,AB$2:AB$373,AB124)</f>
        <v>0</v>
      </c>
      <c r="BS124" s="162">
        <f>SUMIFS(AW$2:AW$373,C$2:C$373,C124,AB$2:AB$373,AB124)</f>
        <v>0</v>
      </c>
      <c r="BT124" s="162">
        <f>SUMIFS(AZ$2:AZ$373,C$2:C$373,C124,AB$2:AB$373,AB124)</f>
        <v>0</v>
      </c>
      <c r="BU124" s="162">
        <f>SUMIFS(BC$2:BC$373,C$2:C$373,C124,AB$2:AB$373,AB124)</f>
        <v>0</v>
      </c>
      <c r="BV124" s="162">
        <f>SUMIFS(BF$2:BF$373,C$2:C$373,C124,AB$2:AB$373,AB124)</f>
        <v>0</v>
      </c>
      <c r="BW124" s="162">
        <f>SUMIFS(BI$2:BI$373,C$2:C$373,C124,AB$2:AB$373,AB124)</f>
        <v>0</v>
      </c>
      <c r="BX124" s="162">
        <f>SUMIFS(BL$2:BL$373,C$2:C$373,C124,AB$2:AB$373,AB124)</f>
        <v>0</v>
      </c>
      <c r="BY124" s="163">
        <f>SUMIFS(BO$2:BO$373,C$2:C$373,C124,AB$2:AB$373,AB124)</f>
        <v>0</v>
      </c>
      <c r="BZ124" s="174">
        <f>SUMIFS(AN$2:AN$373,C$2:C$373,C124)</f>
        <v>0</v>
      </c>
      <c r="CA124" s="162">
        <f>SUMIFS(AQ$2:AQ$373,C$2:C$373,C124)</f>
        <v>0</v>
      </c>
      <c r="CB124" s="162">
        <f>SUMIFS(AT$2:AT$373,C$2:C$373,C124)</f>
        <v>0</v>
      </c>
      <c r="CC124" s="162">
        <f>SUMIFS(AW$2:AW$373,C$2:C$373,C124)</f>
        <v>1</v>
      </c>
      <c r="CD124" s="162">
        <f>SUMIFS(AZ$2:AZ$373,C$2:C$373,C124)</f>
        <v>2</v>
      </c>
      <c r="CE124" s="162">
        <f>SUMIFS(BC$2:BC$373,C$2:C$373,C124)</f>
        <v>0</v>
      </c>
      <c r="CF124" s="162">
        <f>SUMIFS(BF$2:BF$373,C$2:C$373,C124)</f>
        <v>1</v>
      </c>
      <c r="CG124" s="162">
        <f>SUMIFS(BI$2:BI$373,C$2:C$373,C124)</f>
        <v>0</v>
      </c>
      <c r="CH124" s="162">
        <f>SUMIFS(BL$2:BL$373,C$2:C$373,C124)</f>
        <v>0</v>
      </c>
      <c r="CI124" s="163">
        <f>SUMIFS(BO$2:BO$373,C$2:C$373,C124)</f>
        <v>0</v>
      </c>
      <c r="CJ124" s="94" t="str">
        <f t="shared" ref="CJ124" si="1964">_xlfn.XLOOKUP(LARGE(BP124:BY124,1),BP124:BY124,BP$374:BY$374)</f>
        <v>Körperhygiene</v>
      </c>
      <c r="CK124" s="92" t="str">
        <f t="shared" ref="CK124" si="1965">_xlfn.XLOOKUP(LARGE(BP124:BY124,2),BP124:BY124,BP$374:BY$374)</f>
        <v>Körperhygiene</v>
      </c>
      <c r="CL124" s="92" t="str">
        <f t="shared" ref="CL124" si="1966">_xlfn.XLOOKUP(LARGE(BP124:BY124,3),BP124:BY124,BP$374:BY$374)</f>
        <v>Körperhygiene</v>
      </c>
      <c r="CM124" s="92" t="str">
        <f t="shared" ref="CM124" si="1967">_xlfn.XLOOKUP(LARGE(BP124:BY124,4),BP124:BY124,BP$374:BY$374)</f>
        <v>Körperhygiene</v>
      </c>
      <c r="CN124" s="92" t="str">
        <f t="shared" ref="CN124" si="1968">_xlfn.XLOOKUP(LARGE(BP124:BY124,5),BP124:BY124,BP$374:BY$374)</f>
        <v>Körperhygiene</v>
      </c>
      <c r="CO124" s="93" t="str">
        <f t="shared" ref="CO124" si="1969">_xlfn.XLOOKUP(LARGE(BP124:BY124,6),BP124:BY124,BP$374:BY$374)</f>
        <v>Körperhygiene</v>
      </c>
      <c r="CP124" s="91" t="str">
        <f t="shared" ref="CP124" si="1970">_xlfn.XLOOKUP(LARGE(BZ124:CI124,1),BZ124:CI124,BZ$374:CI$374)</f>
        <v>Pünktlichkeit</v>
      </c>
      <c r="CQ124" s="92" t="str">
        <f t="shared" ref="CQ124" si="1971">_xlfn.XLOOKUP(LARGE(BZ124:CI124,2),BZ124:CI124,BZ$374:CI$374)</f>
        <v>Medienverhalten</v>
      </c>
      <c r="CR124" s="92" t="str">
        <f t="shared" ref="CR124" si="1972">_xlfn.XLOOKUP(LARGE(BZ124:CI124,3),BZ124:CI124,BZ$374:CI$374)</f>
        <v>Medienverhalten</v>
      </c>
      <c r="CS124" s="92" t="str">
        <f t="shared" ref="CS124" si="1973">_xlfn.XLOOKUP(LARGE(BZ124:CI124,4),BZ124:CI124,BZ$374:CI$374)</f>
        <v>Körperhygiene</v>
      </c>
      <c r="CT124" s="92" t="str">
        <f t="shared" ref="CT124" si="1974">_xlfn.XLOOKUP(LARGE(BZ124:CI124,5),BZ124:CI124,BZ$374:CI$374)</f>
        <v>Körperhygiene</v>
      </c>
      <c r="CU124" s="93" t="str">
        <f t="shared" ref="CU124" si="1975">_xlfn.XLOOKUP(LARGE(BZ124:CI124,6),BZ124:CI124,BZ$374:CI$374)</f>
        <v>Körperhygiene</v>
      </c>
      <c r="CV124" s="90"/>
      <c r="CW124" s="90"/>
      <c r="CX124" s="90"/>
      <c r="CY124" s="90"/>
      <c r="CZ124" s="90"/>
      <c r="DA124" s="90"/>
    </row>
    <row r="125" spans="1:105" ht="12.95" customHeight="1" thickTop="1" thickBot="1">
      <c r="A125" s="122"/>
      <c r="B125" s="125"/>
      <c r="C125" s="116"/>
      <c r="D125" s="137"/>
      <c r="E125" s="21"/>
      <c r="F125" s="22"/>
      <c r="G125" s="23"/>
      <c r="H125" s="145"/>
      <c r="I125" s="125"/>
      <c r="J125" s="137"/>
      <c r="K125" s="21"/>
      <c r="L125" s="22"/>
      <c r="M125" s="23"/>
      <c r="N125" s="140"/>
      <c r="O125" s="109"/>
      <c r="P125" s="92"/>
      <c r="Q125" s="131"/>
      <c r="R125" s="103"/>
      <c r="S125" s="92"/>
      <c r="T125" s="158"/>
      <c r="U125" s="103"/>
      <c r="V125" s="99"/>
      <c r="W125" s="216"/>
      <c r="X125" s="92"/>
      <c r="Y125" s="81"/>
      <c r="Z125" s="83"/>
      <c r="AA125" s="95"/>
      <c r="AB125" s="107"/>
      <c r="AC125" s="160"/>
      <c r="AE125" s="92"/>
      <c r="AG125" s="92"/>
      <c r="AH125" s="92"/>
      <c r="AI125" s="156"/>
      <c r="AJ125" s="156"/>
      <c r="AK125" s="156"/>
      <c r="AL125" s="92"/>
      <c r="AM125" s="156"/>
      <c r="AN125" s="156"/>
      <c r="AO125" s="165"/>
      <c r="AP125" s="93"/>
      <c r="AQ125" s="165"/>
      <c r="AR125" s="93"/>
      <c r="AS125" s="165"/>
      <c r="AT125" s="93"/>
      <c r="AU125" s="165"/>
      <c r="AV125" s="93"/>
      <c r="AW125" s="165"/>
      <c r="AX125" s="93"/>
      <c r="AY125" s="165"/>
      <c r="AZ125" s="93"/>
      <c r="BA125" s="165"/>
      <c r="BB125" s="93"/>
      <c r="BC125" s="165"/>
      <c r="BD125" s="93"/>
      <c r="BE125" s="165"/>
      <c r="BF125" s="93"/>
      <c r="BG125" s="165"/>
      <c r="BH125" s="93"/>
      <c r="BI125" s="165"/>
      <c r="BJ125" s="93"/>
      <c r="BK125" s="165"/>
      <c r="BL125" s="93"/>
      <c r="BM125" s="156"/>
      <c r="BN125" s="156"/>
      <c r="BO125" s="171"/>
      <c r="BP125" s="174"/>
      <c r="BQ125" s="162"/>
      <c r="BR125" s="162"/>
      <c r="BS125" s="162"/>
      <c r="BT125" s="162"/>
      <c r="BU125" s="162"/>
      <c r="BV125" s="162"/>
      <c r="BW125" s="162"/>
      <c r="BX125" s="162"/>
      <c r="BY125" s="163"/>
      <c r="BZ125" s="174"/>
      <c r="CA125" s="162"/>
      <c r="CB125" s="162"/>
      <c r="CC125" s="162"/>
      <c r="CD125" s="162"/>
      <c r="CE125" s="162"/>
      <c r="CF125" s="162"/>
      <c r="CG125" s="162"/>
      <c r="CH125" s="162"/>
      <c r="CI125" s="163"/>
      <c r="CJ125" s="94"/>
      <c r="CK125" s="92"/>
      <c r="CL125" s="92"/>
      <c r="CM125" s="92"/>
      <c r="CN125" s="92"/>
      <c r="CO125" s="93"/>
      <c r="CP125" s="91"/>
      <c r="CQ125" s="92"/>
      <c r="CR125" s="92"/>
      <c r="CS125" s="92"/>
      <c r="CT125" s="92"/>
      <c r="CU125" s="93"/>
      <c r="CV125" s="90"/>
      <c r="CW125" s="90"/>
      <c r="CX125" s="90"/>
      <c r="CY125" s="90"/>
      <c r="CZ125" s="90"/>
      <c r="DA125" s="90"/>
    </row>
    <row r="126" spans="1:105" ht="12.95" customHeight="1" thickTop="1" thickBot="1">
      <c r="A126" s="122"/>
      <c r="B126" s="125"/>
      <c r="C126" s="117" t="s">
        <v>130</v>
      </c>
      <c r="D126" s="134"/>
      <c r="E126" s="24"/>
      <c r="F126" s="25"/>
      <c r="G126" s="26"/>
      <c r="H126" s="145"/>
      <c r="I126" s="125"/>
      <c r="J126" s="134"/>
      <c r="K126" s="24"/>
      <c r="L126" s="25"/>
      <c r="M126" s="26"/>
      <c r="N126" s="140"/>
      <c r="O126" s="109">
        <f t="shared" si="1391"/>
        <v>0</v>
      </c>
      <c r="P126" s="92">
        <f t="shared" si="1392"/>
        <v>20</v>
      </c>
      <c r="Q126" s="131"/>
      <c r="R126" s="103">
        <f>SUMIFS(O$2:O$373,C$2:C$373,C126,AB$2:AB$373,AB126)</f>
        <v>0</v>
      </c>
      <c r="S126" s="92">
        <f t="shared" ref="S126" si="1976">AE$122*20-AJ126</f>
        <v>140</v>
      </c>
      <c r="T126" s="158"/>
      <c r="U126" s="103">
        <f t="shared" ref="U126" si="1977">AC$6</f>
        <v>10</v>
      </c>
      <c r="V126" s="99">
        <f t="shared" si="1395"/>
        <v>599</v>
      </c>
      <c r="W126" s="216"/>
      <c r="X126" s="92"/>
      <c r="Y126" s="81"/>
      <c r="Z126" s="83"/>
      <c r="AA126" s="95">
        <f>A$122</f>
        <v>46184</v>
      </c>
      <c r="AB126" s="107">
        <f t="shared" si="1167"/>
        <v>24</v>
      </c>
      <c r="AC126" s="160"/>
      <c r="AE126" s="92"/>
      <c r="AG126" s="92">
        <f t="shared" ref="AG126" si="1978">IF(D126="HF",1,0)</f>
        <v>0</v>
      </c>
      <c r="AH126" s="92">
        <f t="shared" ref="AH126" si="1979">IF(J126="HF",1,0)</f>
        <v>0</v>
      </c>
      <c r="AI126" s="169">
        <f t="shared" ref="AI126" si="1980">AG126+AH126</f>
        <v>0</v>
      </c>
      <c r="AJ126" s="169">
        <f t="shared" ref="AJ126" si="1981">SUMIFS(AI$2:AI$373,C$2:C$373,C126,AB$2:AB$373,AB126)</f>
        <v>0</v>
      </c>
      <c r="AK126" s="169">
        <f t="shared" ref="AK126" si="1982">SUMIFS(AI$2:AI$373,C$2:C$373,C126)</f>
        <v>1</v>
      </c>
      <c r="AL126" s="92">
        <f t="shared" ref="AL126" si="1983">COUNTIF(E126:G127,"Körperhygiene")</f>
        <v>0</v>
      </c>
      <c r="AM126" s="169">
        <f t="shared" ref="AM126" si="1984">COUNTIF(K126:M127,"Körperhygiene")</f>
        <v>0</v>
      </c>
      <c r="AN126" s="169">
        <f t="shared" ref="AN126" si="1985">AL126+AM126</f>
        <v>0</v>
      </c>
      <c r="AO126" s="164">
        <f>COUNTIF(E126:G127,"Zimmersauberkeit")</f>
        <v>0</v>
      </c>
      <c r="AP126" s="93">
        <f>COUNTIF(K126:M127,"Zimmersauberkeit")</f>
        <v>0</v>
      </c>
      <c r="AQ126" s="164">
        <f t="shared" ref="AQ126" si="1986">AO126+AP126</f>
        <v>0</v>
      </c>
      <c r="AR126" s="93">
        <f>COUNTIF(E126:G127,"Zimmerputz")</f>
        <v>0</v>
      </c>
      <c r="AS126" s="164">
        <f>COUNTIF(K126:M127,"Zimmerputz")</f>
        <v>0</v>
      </c>
      <c r="AT126" s="93">
        <f t="shared" ref="AT126" si="1987">AR126+AS126</f>
        <v>0</v>
      </c>
      <c r="AU126" s="164">
        <f>COUNTIF(E126:G127,"Medienverhalten")</f>
        <v>0</v>
      </c>
      <c r="AV126" s="93">
        <f>COUNTIF(K126:M127,"Medienverhalten")</f>
        <v>0</v>
      </c>
      <c r="AW126" s="164">
        <f t="shared" ref="AW126" si="1988">AU126+AV126</f>
        <v>0</v>
      </c>
      <c r="AX126" s="93">
        <f>COUNTIF(E126:G127,"Pünktlichkeit")</f>
        <v>0</v>
      </c>
      <c r="AY126" s="164">
        <f>COUNTIF(K126:M127,"Pünktlichkeit")</f>
        <v>0</v>
      </c>
      <c r="AZ126" s="93">
        <f t="shared" ref="AZ126" si="1989">AX126+AY126</f>
        <v>0</v>
      </c>
      <c r="BA126" s="164">
        <f>COUNTIF(E126:G127,"Küchendienst")</f>
        <v>0</v>
      </c>
      <c r="BB126" s="93">
        <f>COUNTIF(K126:M127,"Küchendienst")</f>
        <v>0</v>
      </c>
      <c r="BC126" s="164">
        <f t="shared" ref="BC126" si="1990">BA126+BB126</f>
        <v>0</v>
      </c>
      <c r="BD126" s="93">
        <f>COUNTIF(E126:G127,"Wäsche")</f>
        <v>0</v>
      </c>
      <c r="BE126" s="164">
        <f>COUNTIF(K126:M127,"Wäsche")</f>
        <v>0</v>
      </c>
      <c r="BF126" s="93">
        <f t="shared" ref="BF126" si="1991">BD126+BE126</f>
        <v>0</v>
      </c>
      <c r="BG126" s="164">
        <f>COUNTIF(E126:G127,"Sozialverhalten")</f>
        <v>0</v>
      </c>
      <c r="BH126" s="93">
        <f>COUNTIF(K126:M127,"Sozialverhalten")</f>
        <v>0</v>
      </c>
      <c r="BI126" s="164">
        <f t="shared" ref="BI126" si="1992">BG126+BH126</f>
        <v>0</v>
      </c>
      <c r="BJ126" s="93">
        <f>COUNTIF(E126:G127,"Essverhalten")</f>
        <v>0</v>
      </c>
      <c r="BK126" s="164">
        <f>COUNTIF(K126:M127,"Essverhalten")</f>
        <v>0</v>
      </c>
      <c r="BL126" s="93">
        <f t="shared" ref="BL126" si="1993">BJ126+BK126</f>
        <v>0</v>
      </c>
      <c r="BM126" s="169">
        <f>COUNTIF(E126:G127,"Nachtruhe")</f>
        <v>0</v>
      </c>
      <c r="BN126" s="169">
        <f>COUNTIF(K126:M127,"Nachtruhe")</f>
        <v>0</v>
      </c>
      <c r="BO126" s="170">
        <f t="shared" ref="BO126" si="1994">BM126+BN126</f>
        <v>0</v>
      </c>
      <c r="BP126" s="174">
        <f>SUMIFS(AN$2:AN$373,C$2:C$373,C126,AB$2:AB$373,AB126)</f>
        <v>0</v>
      </c>
      <c r="BQ126" s="162">
        <f>SUMIFS(AQ$2:AQ$373,C$2:C$373,C126,AB$2:AB$373,AB126)</f>
        <v>0</v>
      </c>
      <c r="BR126" s="162">
        <f>SUMIFS(AT$2:AT$373,C$2:C$373,C126,AB$2:AB$373,AB126)</f>
        <v>0</v>
      </c>
      <c r="BS126" s="162">
        <f>SUMIFS(AW$2:AW$373,C$2:C$373,C126,AB$2:AB$373,AB126)</f>
        <v>0</v>
      </c>
      <c r="BT126" s="162">
        <f>SUMIFS(AZ$2:AZ$373,C$2:C$373,C126,AB$2:AB$373,AB126)</f>
        <v>0</v>
      </c>
      <c r="BU126" s="162">
        <f>SUMIFS(BC$2:BC$373,C$2:C$373,C126,AB$2:AB$373,AB126)</f>
        <v>0</v>
      </c>
      <c r="BV126" s="162">
        <f>SUMIFS(BF$2:BF$373,C$2:C$373,C126,AB$2:AB$373,AB126)</f>
        <v>0</v>
      </c>
      <c r="BW126" s="162">
        <f>SUMIFS(BI$2:BI$373,C$2:C$373,C126,AB$2:AB$373,AB126)</f>
        <v>0</v>
      </c>
      <c r="BX126" s="162">
        <f>SUMIFS(BL$2:BL$373,C$2:C$373,C126,AB$2:AB$373,AB126)</f>
        <v>0</v>
      </c>
      <c r="BY126" s="163">
        <f>SUMIFS(BO$2:BO$373,C$2:C$373,C126,AB$2:AB$373,AB126)</f>
        <v>0</v>
      </c>
      <c r="BZ126" s="174">
        <f>SUMIFS(AN$2:AN$373,C$2:C$373,C126)</f>
        <v>0</v>
      </c>
      <c r="CA126" s="162">
        <f>SUMIFS(AQ$2:AQ$373,C$2:C$373,C126)</f>
        <v>0</v>
      </c>
      <c r="CB126" s="162">
        <f>SUMIFS(AT$2:AT$373,C$2:C$373,C126)</f>
        <v>0</v>
      </c>
      <c r="CC126" s="162">
        <f>SUMIFS(AW$2:AW$373,C$2:C$373,C126)</f>
        <v>0</v>
      </c>
      <c r="CD126" s="162">
        <f>SUMIFS(AZ$2:AZ$373,C$2:C$373,C126)</f>
        <v>0</v>
      </c>
      <c r="CE126" s="162">
        <f>SUMIFS(BC$2:BC$373,C$2:C$373,C126)</f>
        <v>0</v>
      </c>
      <c r="CF126" s="162">
        <f>SUMIFS(BF$2:BF$373,C$2:C$373,C126)</f>
        <v>0</v>
      </c>
      <c r="CG126" s="162">
        <f>SUMIFS(BI$2:BI$373,C$2:C$373,C126)</f>
        <v>0</v>
      </c>
      <c r="CH126" s="162">
        <f>SUMIFS(BL$2:BL$373,C$2:C$373,C126)</f>
        <v>0</v>
      </c>
      <c r="CI126" s="163">
        <f>SUMIFS(BO$2:BO$373,C$2:C$373,C126)</f>
        <v>0</v>
      </c>
      <c r="CJ126" s="94" t="str">
        <f t="shared" ref="CJ126" si="1995">_xlfn.XLOOKUP(LARGE(BP126:BY126,1),BP126:BY126,BP$374:BY$374)</f>
        <v>Körperhygiene</v>
      </c>
      <c r="CK126" s="92" t="str">
        <f t="shared" ref="CK126" si="1996">_xlfn.XLOOKUP(LARGE(BP126:BY126,2),BP126:BY126,BP$374:BY$374)</f>
        <v>Körperhygiene</v>
      </c>
      <c r="CL126" s="92" t="str">
        <f t="shared" ref="CL126" si="1997">_xlfn.XLOOKUP(LARGE(BP126:BY126,3),BP126:BY126,BP$374:BY$374)</f>
        <v>Körperhygiene</v>
      </c>
      <c r="CM126" s="92" t="str">
        <f t="shared" ref="CM126" si="1998">_xlfn.XLOOKUP(LARGE(BP126:BY126,4),BP126:BY126,BP$374:BY$374)</f>
        <v>Körperhygiene</v>
      </c>
      <c r="CN126" s="92" t="str">
        <f t="shared" ref="CN126" si="1999">_xlfn.XLOOKUP(LARGE(BP126:BY126,5),BP126:BY126,BP$374:BY$374)</f>
        <v>Körperhygiene</v>
      </c>
      <c r="CO126" s="93" t="str">
        <f t="shared" ref="CO126" si="2000">_xlfn.XLOOKUP(LARGE(BP126:BY126,6),BP126:BY126,BP$374:BY$374)</f>
        <v>Körperhygiene</v>
      </c>
      <c r="CP126" s="91" t="str">
        <f t="shared" ref="CP126" si="2001">_xlfn.XLOOKUP(LARGE(BZ126:CI126,1),BZ126:CI126,BZ$374:CI$374)</f>
        <v>Körperhygiene</v>
      </c>
      <c r="CQ126" s="92" t="str">
        <f t="shared" ref="CQ126" si="2002">_xlfn.XLOOKUP(LARGE(BZ126:CI126,2),BZ126:CI126,BZ$374:CI$374)</f>
        <v>Körperhygiene</v>
      </c>
      <c r="CR126" s="92" t="str">
        <f t="shared" ref="CR126" si="2003">_xlfn.XLOOKUP(LARGE(BZ126:CI126,3),BZ126:CI126,BZ$374:CI$374)</f>
        <v>Körperhygiene</v>
      </c>
      <c r="CS126" s="92" t="str">
        <f t="shared" ref="CS126" si="2004">_xlfn.XLOOKUP(LARGE(BZ126:CI126,4),BZ126:CI126,BZ$374:CI$374)</f>
        <v>Körperhygiene</v>
      </c>
      <c r="CT126" s="92" t="str">
        <f t="shared" ref="CT126" si="2005">_xlfn.XLOOKUP(LARGE(BZ126:CI126,5),BZ126:CI126,BZ$374:CI$374)</f>
        <v>Körperhygiene</v>
      </c>
      <c r="CU126" s="93" t="str">
        <f t="shared" ref="CU126" si="2006">_xlfn.XLOOKUP(LARGE(BZ126:CI126,6),BZ126:CI126,BZ$374:CI$374)</f>
        <v>Körperhygiene</v>
      </c>
      <c r="CV126" s="90"/>
      <c r="CW126" s="90"/>
      <c r="CX126" s="90"/>
      <c r="CY126" s="90"/>
      <c r="CZ126" s="90"/>
      <c r="DA126" s="90"/>
    </row>
    <row r="127" spans="1:105" ht="12.95" customHeight="1" thickTop="1" thickBot="1">
      <c r="A127" s="122"/>
      <c r="B127" s="125"/>
      <c r="C127" s="116"/>
      <c r="D127" s="137"/>
      <c r="E127" s="21"/>
      <c r="F127" s="22"/>
      <c r="G127" s="23"/>
      <c r="H127" s="145"/>
      <c r="I127" s="125"/>
      <c r="J127" s="137"/>
      <c r="K127" s="21"/>
      <c r="L127" s="22"/>
      <c r="M127" s="23"/>
      <c r="N127" s="140"/>
      <c r="O127" s="109"/>
      <c r="P127" s="92"/>
      <c r="Q127" s="131"/>
      <c r="R127" s="103"/>
      <c r="S127" s="92"/>
      <c r="T127" s="158"/>
      <c r="U127" s="103"/>
      <c r="V127" s="99"/>
      <c r="W127" s="216"/>
      <c r="X127" s="92"/>
      <c r="Y127" s="81"/>
      <c r="Z127" s="83"/>
      <c r="AA127" s="95"/>
      <c r="AB127" s="107"/>
      <c r="AC127" s="160"/>
      <c r="AE127" s="92"/>
      <c r="AG127" s="92"/>
      <c r="AH127" s="92"/>
      <c r="AI127" s="156"/>
      <c r="AJ127" s="156"/>
      <c r="AK127" s="156"/>
      <c r="AL127" s="92"/>
      <c r="AM127" s="156"/>
      <c r="AN127" s="156"/>
      <c r="AO127" s="165"/>
      <c r="AP127" s="93"/>
      <c r="AQ127" s="165"/>
      <c r="AR127" s="93"/>
      <c r="AS127" s="165"/>
      <c r="AT127" s="93"/>
      <c r="AU127" s="165"/>
      <c r="AV127" s="93"/>
      <c r="AW127" s="165"/>
      <c r="AX127" s="93"/>
      <c r="AY127" s="165"/>
      <c r="AZ127" s="93"/>
      <c r="BA127" s="165"/>
      <c r="BB127" s="93"/>
      <c r="BC127" s="165"/>
      <c r="BD127" s="93"/>
      <c r="BE127" s="165"/>
      <c r="BF127" s="93"/>
      <c r="BG127" s="165"/>
      <c r="BH127" s="93"/>
      <c r="BI127" s="165"/>
      <c r="BJ127" s="93"/>
      <c r="BK127" s="165"/>
      <c r="BL127" s="93"/>
      <c r="BM127" s="156"/>
      <c r="BN127" s="156"/>
      <c r="BO127" s="171"/>
      <c r="BP127" s="174"/>
      <c r="BQ127" s="162"/>
      <c r="BR127" s="162"/>
      <c r="BS127" s="162"/>
      <c r="BT127" s="162"/>
      <c r="BU127" s="162"/>
      <c r="BV127" s="162"/>
      <c r="BW127" s="162"/>
      <c r="BX127" s="162"/>
      <c r="BY127" s="163"/>
      <c r="BZ127" s="174"/>
      <c r="CA127" s="162"/>
      <c r="CB127" s="162"/>
      <c r="CC127" s="162"/>
      <c r="CD127" s="162"/>
      <c r="CE127" s="162"/>
      <c r="CF127" s="162"/>
      <c r="CG127" s="162"/>
      <c r="CH127" s="162"/>
      <c r="CI127" s="163"/>
      <c r="CJ127" s="94"/>
      <c r="CK127" s="92"/>
      <c r="CL127" s="92"/>
      <c r="CM127" s="92"/>
      <c r="CN127" s="92"/>
      <c r="CO127" s="93"/>
      <c r="CP127" s="91"/>
      <c r="CQ127" s="92"/>
      <c r="CR127" s="92"/>
      <c r="CS127" s="92"/>
      <c r="CT127" s="92"/>
      <c r="CU127" s="93"/>
      <c r="CV127" s="90"/>
      <c r="CW127" s="90"/>
      <c r="CX127" s="90"/>
      <c r="CY127" s="90"/>
      <c r="CZ127" s="90"/>
      <c r="DA127" s="90"/>
    </row>
    <row r="128" spans="1:105" ht="12.95" customHeight="1" thickTop="1" thickBot="1">
      <c r="A128" s="122"/>
      <c r="B128" s="125"/>
      <c r="C128" s="117" t="s">
        <v>131</v>
      </c>
      <c r="D128" s="134"/>
      <c r="E128" s="24"/>
      <c r="F128" s="25"/>
      <c r="G128" s="26"/>
      <c r="H128" s="145"/>
      <c r="I128" s="125"/>
      <c r="J128" s="134"/>
      <c r="K128" s="24"/>
      <c r="L128" s="25"/>
      <c r="M128" s="26"/>
      <c r="N128" s="140"/>
      <c r="O128" s="109">
        <f t="shared" si="1425"/>
        <v>0</v>
      </c>
      <c r="P128" s="92">
        <f t="shared" si="1426"/>
        <v>20</v>
      </c>
      <c r="Q128" s="131"/>
      <c r="R128" s="103">
        <f>SUMIFS(O$2:O$373,C$2:C$373,C128,AB$2:AB$373,AB128)</f>
        <v>0</v>
      </c>
      <c r="S128" s="92">
        <f t="shared" ref="S128" si="2007">AE$122*20-AJ128</f>
        <v>140</v>
      </c>
      <c r="T128" s="158"/>
      <c r="U128" s="103">
        <f t="shared" ref="U128" si="2008">AC$8</f>
        <v>0</v>
      </c>
      <c r="V128" s="99">
        <f t="shared" si="1429"/>
        <v>600</v>
      </c>
      <c r="W128" s="216"/>
      <c r="X128" s="92"/>
      <c r="Y128" s="81"/>
      <c r="Z128" s="83"/>
      <c r="AA128" s="95">
        <f>A$122</f>
        <v>46184</v>
      </c>
      <c r="AB128" s="107">
        <f t="shared" si="1167"/>
        <v>24</v>
      </c>
      <c r="AC128" s="160"/>
      <c r="AE128" s="92"/>
      <c r="AG128" s="92">
        <f t="shared" ref="AG128" si="2009">IF(D128="HF",1,0)</f>
        <v>0</v>
      </c>
      <c r="AH128" s="92">
        <f t="shared" ref="AH128" si="2010">IF(J128="HF",1,0)</f>
        <v>0</v>
      </c>
      <c r="AI128" s="169">
        <f t="shared" ref="AI128" si="2011">AG128+AH128</f>
        <v>0</v>
      </c>
      <c r="AJ128" s="169">
        <f t="shared" ref="AJ128" si="2012">SUMIFS(AI$2:AI$373,C$2:C$373,C128,AB$2:AB$373,AB128)</f>
        <v>0</v>
      </c>
      <c r="AK128" s="169">
        <f t="shared" ref="AK128" si="2013">SUMIFS(AI$2:AI$373,C$2:C$373,C128)</f>
        <v>0</v>
      </c>
      <c r="AL128" s="92">
        <f t="shared" ref="AL128" si="2014">COUNTIF(E128:G129,"Körperhygiene")</f>
        <v>0</v>
      </c>
      <c r="AM128" s="169">
        <f t="shared" ref="AM128" si="2015">COUNTIF(K128:M129,"Körperhygiene")</f>
        <v>0</v>
      </c>
      <c r="AN128" s="169">
        <f t="shared" ref="AN128" si="2016">AL128+AM128</f>
        <v>0</v>
      </c>
      <c r="AO128" s="164">
        <f>COUNTIF(E128:G129,"Zimmersauberkeit")</f>
        <v>0</v>
      </c>
      <c r="AP128" s="93">
        <f>COUNTIF(K128:M129,"Zimmersauberkeit")</f>
        <v>0</v>
      </c>
      <c r="AQ128" s="164">
        <f t="shared" ref="AQ128" si="2017">AO128+AP128</f>
        <v>0</v>
      </c>
      <c r="AR128" s="93">
        <f>COUNTIF(E128:G129,"Zimmerputz")</f>
        <v>0</v>
      </c>
      <c r="AS128" s="164">
        <f>COUNTIF(K128:M129,"Zimmerputz")</f>
        <v>0</v>
      </c>
      <c r="AT128" s="93">
        <f t="shared" ref="AT128" si="2018">AR128+AS128</f>
        <v>0</v>
      </c>
      <c r="AU128" s="164">
        <f>COUNTIF(E128:G129,"Medienverhalten")</f>
        <v>0</v>
      </c>
      <c r="AV128" s="93">
        <f>COUNTIF(K128:M129,"Medienverhalten")</f>
        <v>0</v>
      </c>
      <c r="AW128" s="164">
        <f t="shared" ref="AW128" si="2019">AU128+AV128</f>
        <v>0</v>
      </c>
      <c r="AX128" s="93">
        <f>COUNTIF(E128:G129,"Pünktlichkeit")</f>
        <v>0</v>
      </c>
      <c r="AY128" s="164">
        <f>COUNTIF(K128:M129,"Pünktlichkeit")</f>
        <v>0</v>
      </c>
      <c r="AZ128" s="93">
        <f t="shared" ref="AZ128" si="2020">AX128+AY128</f>
        <v>0</v>
      </c>
      <c r="BA128" s="164">
        <f>COUNTIF(E128:G129,"Küchendienst")</f>
        <v>0</v>
      </c>
      <c r="BB128" s="93">
        <f>COUNTIF(K128:M129,"Küchendienst")</f>
        <v>0</v>
      </c>
      <c r="BC128" s="164">
        <f t="shared" ref="BC128" si="2021">BA128+BB128</f>
        <v>0</v>
      </c>
      <c r="BD128" s="93">
        <f>COUNTIF(E128:G129,"Wäsche")</f>
        <v>0</v>
      </c>
      <c r="BE128" s="164">
        <f>COUNTIF(K128:M129,"Wäsche")</f>
        <v>0</v>
      </c>
      <c r="BF128" s="93">
        <f t="shared" ref="BF128" si="2022">BD128+BE128</f>
        <v>0</v>
      </c>
      <c r="BG128" s="164">
        <f>COUNTIF(E128:G129,"Sozialverhalten")</f>
        <v>0</v>
      </c>
      <c r="BH128" s="93">
        <f>COUNTIF(K128:M129,"Sozialverhalten")</f>
        <v>0</v>
      </c>
      <c r="BI128" s="164">
        <f t="shared" ref="BI128" si="2023">BG128+BH128</f>
        <v>0</v>
      </c>
      <c r="BJ128" s="93">
        <f>COUNTIF(E128:G129,"Essverhalten")</f>
        <v>0</v>
      </c>
      <c r="BK128" s="164">
        <f>COUNTIF(K128:M129,"Essverhalten")</f>
        <v>0</v>
      </c>
      <c r="BL128" s="93">
        <f t="shared" ref="BL128" si="2024">BJ128+BK128</f>
        <v>0</v>
      </c>
      <c r="BM128" s="169">
        <f>COUNTIF(E128:G129,"Nachtruhe")</f>
        <v>0</v>
      </c>
      <c r="BN128" s="169">
        <f>COUNTIF(K128:M129,"Nachtruhe")</f>
        <v>0</v>
      </c>
      <c r="BO128" s="170">
        <f t="shared" ref="BO128" si="2025">BM128+BN128</f>
        <v>0</v>
      </c>
      <c r="BP128" s="174">
        <f>SUMIFS(AN$2:AN$373,C$2:C$373,C128,AB$2:AB$373,AB128)</f>
        <v>0</v>
      </c>
      <c r="BQ128" s="162">
        <f>SUMIFS(AQ$2:AQ$373,C$2:C$373,C128,AB$2:AB$373,AB128)</f>
        <v>0</v>
      </c>
      <c r="BR128" s="162">
        <f>SUMIFS(AT$2:AT$373,C$2:C$373,C128,AB$2:AB$373,AB128)</f>
        <v>0</v>
      </c>
      <c r="BS128" s="162">
        <f>SUMIFS(AW$2:AW$373,C$2:C$373,C128,AB$2:AB$373,AB128)</f>
        <v>0</v>
      </c>
      <c r="BT128" s="162">
        <f>SUMIFS(AZ$2:AZ$373,C$2:C$373,C128,AB$2:AB$373,AB128)</f>
        <v>0</v>
      </c>
      <c r="BU128" s="162">
        <f>SUMIFS(BC$2:BC$373,C$2:C$373,C128,AB$2:AB$373,AB128)</f>
        <v>0</v>
      </c>
      <c r="BV128" s="162">
        <f>SUMIFS(BF$2:BF$373,C$2:C$373,C128,AB$2:AB$373,AB128)</f>
        <v>0</v>
      </c>
      <c r="BW128" s="162">
        <f>SUMIFS(BI$2:BI$373,C$2:C$373,C128,AB$2:AB$373,AB128)</f>
        <v>0</v>
      </c>
      <c r="BX128" s="162">
        <f>SUMIFS(BL$2:BL$373,C$2:C$373,C128,AB$2:AB$373,AB128)</f>
        <v>0</v>
      </c>
      <c r="BY128" s="163">
        <f>SUMIFS(BO$2:BO$373,C$2:C$373,C128,AB$2:AB$373,AB128)</f>
        <v>0</v>
      </c>
      <c r="BZ128" s="174">
        <f>SUMIFS(AN$2:AN$373,C$2:C$373,C128)</f>
        <v>0</v>
      </c>
      <c r="CA128" s="162">
        <f>SUMIFS(AQ$2:AQ$373,C$2:C$373,C128)</f>
        <v>0</v>
      </c>
      <c r="CB128" s="162">
        <f>SUMIFS(AT$2:AT$373,C$2:C$373,C128)</f>
        <v>0</v>
      </c>
      <c r="CC128" s="162">
        <f>SUMIFS(AW$2:AW$373,C$2:C$373,C128)</f>
        <v>0</v>
      </c>
      <c r="CD128" s="162">
        <f>SUMIFS(AZ$2:AZ$373,C$2:C$373,C128)</f>
        <v>0</v>
      </c>
      <c r="CE128" s="162">
        <f>SUMIFS(BC$2:BC$373,C$2:C$373,C128)</f>
        <v>0</v>
      </c>
      <c r="CF128" s="162">
        <f>SUMIFS(BF$2:BF$373,C$2:C$373,C128)</f>
        <v>0</v>
      </c>
      <c r="CG128" s="162">
        <f>SUMIFS(BI$2:BI$373,C$2:C$373,C128)</f>
        <v>0</v>
      </c>
      <c r="CH128" s="162">
        <f>SUMIFS(BL$2:BL$373,C$2:C$373,C128)</f>
        <v>0</v>
      </c>
      <c r="CI128" s="163">
        <f>SUMIFS(BO$2:BO$373,C$2:C$373,C128)</f>
        <v>0</v>
      </c>
      <c r="CJ128" s="94" t="str">
        <f t="shared" ref="CJ128" si="2026">_xlfn.XLOOKUP(LARGE(BP128:BY128,1),BP128:BY128,BP$374:BY$374)</f>
        <v>Körperhygiene</v>
      </c>
      <c r="CK128" s="92" t="str">
        <f t="shared" ref="CK128" si="2027">_xlfn.XLOOKUP(LARGE(BP128:BY128,2),BP128:BY128,BP$374:BY$374)</f>
        <v>Körperhygiene</v>
      </c>
      <c r="CL128" s="92" t="str">
        <f t="shared" ref="CL128" si="2028">_xlfn.XLOOKUP(LARGE(BP128:BY128,3),BP128:BY128,BP$374:BY$374)</f>
        <v>Körperhygiene</v>
      </c>
      <c r="CM128" s="92" t="str">
        <f t="shared" ref="CM128" si="2029">_xlfn.XLOOKUP(LARGE(BP128:BY128,4),BP128:BY128,BP$374:BY$374)</f>
        <v>Körperhygiene</v>
      </c>
      <c r="CN128" s="92" t="str">
        <f t="shared" ref="CN128" si="2030">_xlfn.XLOOKUP(LARGE(BP128:BY128,5),BP128:BY128,BP$374:BY$374)</f>
        <v>Körperhygiene</v>
      </c>
      <c r="CO128" s="93" t="str">
        <f t="shared" ref="CO128" si="2031">_xlfn.XLOOKUP(LARGE(BP128:BY128,6),BP128:BY128,BP$374:BY$374)</f>
        <v>Körperhygiene</v>
      </c>
      <c r="CP128" s="91" t="str">
        <f t="shared" ref="CP128" si="2032">_xlfn.XLOOKUP(LARGE(BZ128:CI128,1),BZ128:CI128,BZ$374:CI$374)</f>
        <v>Körperhygiene</v>
      </c>
      <c r="CQ128" s="92" t="str">
        <f t="shared" ref="CQ128" si="2033">_xlfn.XLOOKUP(LARGE(BZ128:CI128,2),BZ128:CI128,BZ$374:CI$374)</f>
        <v>Körperhygiene</v>
      </c>
      <c r="CR128" s="92" t="str">
        <f t="shared" ref="CR128" si="2034">_xlfn.XLOOKUP(LARGE(BZ128:CI128,3),BZ128:CI128,BZ$374:CI$374)</f>
        <v>Körperhygiene</v>
      </c>
      <c r="CS128" s="92" t="str">
        <f t="shared" ref="CS128" si="2035">_xlfn.XLOOKUP(LARGE(BZ128:CI128,4),BZ128:CI128,BZ$374:CI$374)</f>
        <v>Körperhygiene</v>
      </c>
      <c r="CT128" s="92" t="str">
        <f t="shared" ref="CT128" si="2036">_xlfn.XLOOKUP(LARGE(BZ128:CI128,5),BZ128:CI128,BZ$374:CI$374)</f>
        <v>Körperhygiene</v>
      </c>
      <c r="CU128" s="93" t="str">
        <f t="shared" ref="CU128" si="2037">_xlfn.XLOOKUP(LARGE(BZ128:CI128,6),BZ128:CI128,BZ$374:CI$374)</f>
        <v>Körperhygiene</v>
      </c>
      <c r="CV128" s="90"/>
      <c r="CW128" s="90"/>
      <c r="CX128" s="90"/>
      <c r="CY128" s="90"/>
      <c r="CZ128" s="90"/>
      <c r="DA128" s="90"/>
    </row>
    <row r="129" spans="1:105" ht="12.95" customHeight="1" thickTop="1" thickBot="1">
      <c r="A129" s="122"/>
      <c r="B129" s="125"/>
      <c r="C129" s="116"/>
      <c r="D129" s="137"/>
      <c r="E129" s="21"/>
      <c r="F129" s="22"/>
      <c r="G129" s="23"/>
      <c r="H129" s="145"/>
      <c r="I129" s="125"/>
      <c r="J129" s="137"/>
      <c r="K129" s="21"/>
      <c r="L129" s="22"/>
      <c r="M129" s="23"/>
      <c r="N129" s="140"/>
      <c r="O129" s="109"/>
      <c r="P129" s="92"/>
      <c r="Q129" s="131"/>
      <c r="R129" s="103"/>
      <c r="S129" s="92"/>
      <c r="T129" s="158"/>
      <c r="U129" s="103"/>
      <c r="V129" s="99"/>
      <c r="W129" s="216"/>
      <c r="X129" s="92"/>
      <c r="Y129" s="81"/>
      <c r="Z129" s="83"/>
      <c r="AA129" s="95"/>
      <c r="AB129" s="107"/>
      <c r="AC129" s="160"/>
      <c r="AE129" s="92"/>
      <c r="AG129" s="92"/>
      <c r="AH129" s="92"/>
      <c r="AI129" s="156"/>
      <c r="AJ129" s="156"/>
      <c r="AK129" s="156"/>
      <c r="AL129" s="92"/>
      <c r="AM129" s="156"/>
      <c r="AN129" s="156"/>
      <c r="AO129" s="165"/>
      <c r="AP129" s="93"/>
      <c r="AQ129" s="165"/>
      <c r="AR129" s="93"/>
      <c r="AS129" s="165"/>
      <c r="AT129" s="93"/>
      <c r="AU129" s="165"/>
      <c r="AV129" s="93"/>
      <c r="AW129" s="165"/>
      <c r="AX129" s="93"/>
      <c r="AY129" s="165"/>
      <c r="AZ129" s="93"/>
      <c r="BA129" s="165"/>
      <c r="BB129" s="93"/>
      <c r="BC129" s="165"/>
      <c r="BD129" s="93"/>
      <c r="BE129" s="165"/>
      <c r="BF129" s="93"/>
      <c r="BG129" s="165"/>
      <c r="BH129" s="93"/>
      <c r="BI129" s="165"/>
      <c r="BJ129" s="93"/>
      <c r="BK129" s="165"/>
      <c r="BL129" s="93"/>
      <c r="BM129" s="156"/>
      <c r="BN129" s="156"/>
      <c r="BO129" s="171"/>
      <c r="BP129" s="174"/>
      <c r="BQ129" s="162"/>
      <c r="BR129" s="162"/>
      <c r="BS129" s="162"/>
      <c r="BT129" s="162"/>
      <c r="BU129" s="162"/>
      <c r="BV129" s="162"/>
      <c r="BW129" s="162"/>
      <c r="BX129" s="162"/>
      <c r="BY129" s="163"/>
      <c r="BZ129" s="174"/>
      <c r="CA129" s="162"/>
      <c r="CB129" s="162"/>
      <c r="CC129" s="162"/>
      <c r="CD129" s="162"/>
      <c r="CE129" s="162"/>
      <c r="CF129" s="162"/>
      <c r="CG129" s="162"/>
      <c r="CH129" s="162"/>
      <c r="CI129" s="163"/>
      <c r="CJ129" s="94"/>
      <c r="CK129" s="92"/>
      <c r="CL129" s="92"/>
      <c r="CM129" s="92"/>
      <c r="CN129" s="92"/>
      <c r="CO129" s="93"/>
      <c r="CP129" s="91"/>
      <c r="CQ129" s="92"/>
      <c r="CR129" s="92"/>
      <c r="CS129" s="92"/>
      <c r="CT129" s="92"/>
      <c r="CU129" s="93"/>
      <c r="CV129" s="90"/>
      <c r="CW129" s="90"/>
      <c r="CX129" s="90"/>
      <c r="CY129" s="90"/>
      <c r="CZ129" s="90"/>
      <c r="DA129" s="90"/>
    </row>
    <row r="130" spans="1:105" ht="12.95" customHeight="1" thickTop="1" thickBot="1">
      <c r="A130" s="122"/>
      <c r="B130" s="125"/>
      <c r="C130" s="117" t="s">
        <v>132</v>
      </c>
      <c r="D130" s="134"/>
      <c r="E130" s="24"/>
      <c r="F130" s="25"/>
      <c r="G130" s="26"/>
      <c r="H130" s="145"/>
      <c r="I130" s="125"/>
      <c r="J130" s="134"/>
      <c r="K130" s="24"/>
      <c r="L130" s="25"/>
      <c r="M130" s="26"/>
      <c r="N130" s="140"/>
      <c r="O130" s="109">
        <f t="shared" si="1459"/>
        <v>0</v>
      </c>
      <c r="P130" s="92">
        <f t="shared" si="1460"/>
        <v>20</v>
      </c>
      <c r="Q130" s="131"/>
      <c r="R130" s="103">
        <f>SUMIFS(O$2:O$373,C$2:C$373,C130,AB$2:AB$373,AB130)</f>
        <v>0</v>
      </c>
      <c r="S130" s="92">
        <f t="shared" ref="S130" si="2038">AE$122*20-AJ130</f>
        <v>140</v>
      </c>
      <c r="T130" s="158"/>
      <c r="U130" s="103">
        <f t="shared" ref="U130" si="2039">AC$10</f>
        <v>0</v>
      </c>
      <c r="V130" s="99">
        <f t="shared" si="1463"/>
        <v>600</v>
      </c>
      <c r="W130" s="216"/>
      <c r="X130" s="92"/>
      <c r="Y130" s="81"/>
      <c r="Z130" s="83"/>
      <c r="AA130" s="95">
        <f>A$122</f>
        <v>46184</v>
      </c>
      <c r="AB130" s="107">
        <f t="shared" si="1167"/>
        <v>24</v>
      </c>
      <c r="AC130" s="160"/>
      <c r="AE130" s="92"/>
      <c r="AG130" s="92">
        <f t="shared" ref="AG130" si="2040">IF(D130="HF",1,0)</f>
        <v>0</v>
      </c>
      <c r="AH130" s="92">
        <f t="shared" ref="AH130" si="2041">IF(J130="HF",1,0)</f>
        <v>0</v>
      </c>
      <c r="AI130" s="169">
        <f t="shared" ref="AI130" si="2042">AG130+AH130</f>
        <v>0</v>
      </c>
      <c r="AJ130" s="169">
        <f t="shared" ref="AJ130" si="2043">SUMIFS(AI$2:AI$373,C$2:C$373,C130,AB$2:AB$373,AB130)</f>
        <v>0</v>
      </c>
      <c r="AK130" s="169">
        <f t="shared" ref="AK130" si="2044">SUMIFS(AI$2:AI$373,C$2:C$373,C130)</f>
        <v>0</v>
      </c>
      <c r="AL130" s="92">
        <f t="shared" ref="AL130" si="2045">COUNTIF(E130:G131,"Körperhygiene")</f>
        <v>0</v>
      </c>
      <c r="AM130" s="169">
        <f t="shared" ref="AM130" si="2046">COUNTIF(K130:M131,"Körperhygiene")</f>
        <v>0</v>
      </c>
      <c r="AN130" s="169">
        <f t="shared" ref="AN130" si="2047">AL130+AM130</f>
        <v>0</v>
      </c>
      <c r="AO130" s="164">
        <f>COUNTIF(E130:G131,"Zimmersauberkeit")</f>
        <v>0</v>
      </c>
      <c r="AP130" s="93">
        <f>COUNTIF(K130:M131,"Zimmersauberkeit")</f>
        <v>0</v>
      </c>
      <c r="AQ130" s="164">
        <f t="shared" ref="AQ130" si="2048">AO130+AP130</f>
        <v>0</v>
      </c>
      <c r="AR130" s="93">
        <f>COUNTIF(E130:G131,"Zimmerputz")</f>
        <v>0</v>
      </c>
      <c r="AS130" s="164">
        <f>COUNTIF(K130:M131,"Zimmerputz")</f>
        <v>0</v>
      </c>
      <c r="AT130" s="93">
        <f t="shared" ref="AT130" si="2049">AR130+AS130</f>
        <v>0</v>
      </c>
      <c r="AU130" s="164">
        <f>COUNTIF(E130:G131,"Medienverhalten")</f>
        <v>0</v>
      </c>
      <c r="AV130" s="93">
        <f>COUNTIF(K130:M131,"Medienverhalten")</f>
        <v>0</v>
      </c>
      <c r="AW130" s="164">
        <f t="shared" ref="AW130" si="2050">AU130+AV130</f>
        <v>0</v>
      </c>
      <c r="AX130" s="93">
        <f>COUNTIF(E130:G131,"Pünktlichkeit")</f>
        <v>0</v>
      </c>
      <c r="AY130" s="164">
        <f>COUNTIF(K130:M131,"Pünktlichkeit")</f>
        <v>0</v>
      </c>
      <c r="AZ130" s="93">
        <f t="shared" ref="AZ130" si="2051">AX130+AY130</f>
        <v>0</v>
      </c>
      <c r="BA130" s="164">
        <f>COUNTIF(E130:G131,"Küchendienst")</f>
        <v>0</v>
      </c>
      <c r="BB130" s="93">
        <f>COUNTIF(K130:M131,"Küchendienst")</f>
        <v>0</v>
      </c>
      <c r="BC130" s="164">
        <f t="shared" ref="BC130" si="2052">BA130+BB130</f>
        <v>0</v>
      </c>
      <c r="BD130" s="93">
        <f>COUNTIF(E130:G131,"Wäsche")</f>
        <v>0</v>
      </c>
      <c r="BE130" s="164">
        <f>COUNTIF(K130:M131,"Wäsche")</f>
        <v>0</v>
      </c>
      <c r="BF130" s="93">
        <f t="shared" ref="BF130" si="2053">BD130+BE130</f>
        <v>0</v>
      </c>
      <c r="BG130" s="164">
        <f>COUNTIF(E130:G131,"Sozialverhalten")</f>
        <v>0</v>
      </c>
      <c r="BH130" s="93">
        <f>COUNTIF(K130:M131,"Sozialverhalten")</f>
        <v>0</v>
      </c>
      <c r="BI130" s="164">
        <f t="shared" ref="BI130" si="2054">BG130+BH130</f>
        <v>0</v>
      </c>
      <c r="BJ130" s="93">
        <f>COUNTIF(E130:G131,"Essverhalten")</f>
        <v>0</v>
      </c>
      <c r="BK130" s="164">
        <f>COUNTIF(K130:M131,"Essverhalten")</f>
        <v>0</v>
      </c>
      <c r="BL130" s="93">
        <f t="shared" ref="BL130" si="2055">BJ130+BK130</f>
        <v>0</v>
      </c>
      <c r="BM130" s="169">
        <f>COUNTIF(E130:G131,"Nachtruhe")</f>
        <v>0</v>
      </c>
      <c r="BN130" s="169">
        <f>COUNTIF(K130:M131,"Nachtruhe")</f>
        <v>0</v>
      </c>
      <c r="BO130" s="170">
        <f t="shared" ref="BO130" si="2056">BM130+BN130</f>
        <v>0</v>
      </c>
      <c r="BP130" s="174">
        <f>SUMIFS(AN$2:AN$373,C$2:C$373,C130,AB$2:AB$373,AB130)</f>
        <v>0</v>
      </c>
      <c r="BQ130" s="162">
        <f>SUMIFS(AQ$2:AQ$373,C$2:C$373,C130,AB$2:AB$373,AB130)</f>
        <v>0</v>
      </c>
      <c r="BR130" s="162">
        <f>SUMIFS(AT$2:AT$373,C$2:C$373,C130,AB$2:AB$373,AB130)</f>
        <v>0</v>
      </c>
      <c r="BS130" s="162">
        <f>SUMIFS(AW$2:AW$373,C$2:C$373,C130,AB$2:AB$373,AB130)</f>
        <v>0</v>
      </c>
      <c r="BT130" s="162">
        <f>SUMIFS(AZ$2:AZ$373,C$2:C$373,C130,AB$2:AB$373,AB130)</f>
        <v>0</v>
      </c>
      <c r="BU130" s="162">
        <f>SUMIFS(BC$2:BC$373,C$2:C$373,C130,AB$2:AB$373,AB130)</f>
        <v>0</v>
      </c>
      <c r="BV130" s="162">
        <f>SUMIFS(BF$2:BF$373,C$2:C$373,C130,AB$2:AB$373,AB130)</f>
        <v>0</v>
      </c>
      <c r="BW130" s="162">
        <f>SUMIFS(BI$2:BI$373,C$2:C$373,C130,AB$2:AB$373,AB130)</f>
        <v>0</v>
      </c>
      <c r="BX130" s="162">
        <f>SUMIFS(BL$2:BL$373,C$2:C$373,C130,AB$2:AB$373,AB130)</f>
        <v>0</v>
      </c>
      <c r="BY130" s="163">
        <f>SUMIFS(BO$2:BO$373,C$2:C$373,C130,AB$2:AB$373,AB130)</f>
        <v>0</v>
      </c>
      <c r="BZ130" s="174">
        <f>SUMIFS(AN$2:AN$373,C$2:C$373,C130)</f>
        <v>0</v>
      </c>
      <c r="CA130" s="162">
        <f>SUMIFS(AQ$2:AQ$373,C$2:C$373,C130)</f>
        <v>0</v>
      </c>
      <c r="CB130" s="162">
        <f>SUMIFS(AT$2:AT$373,C$2:C$373,C130)</f>
        <v>0</v>
      </c>
      <c r="CC130" s="162">
        <f>SUMIFS(AW$2:AW$373,C$2:C$373,C130)</f>
        <v>0</v>
      </c>
      <c r="CD130" s="162">
        <f>SUMIFS(AZ$2:AZ$373,C$2:C$373,C130)</f>
        <v>0</v>
      </c>
      <c r="CE130" s="162">
        <f>SUMIFS(BC$2:BC$373,C$2:C$373,C130)</f>
        <v>0</v>
      </c>
      <c r="CF130" s="162">
        <f>SUMIFS(BF$2:BF$373,C$2:C$373,C130)</f>
        <v>0</v>
      </c>
      <c r="CG130" s="162">
        <f>SUMIFS(BI$2:BI$373,C$2:C$373,C130)</f>
        <v>0</v>
      </c>
      <c r="CH130" s="162">
        <f>SUMIFS(BL$2:BL$373,C$2:C$373,C130)</f>
        <v>0</v>
      </c>
      <c r="CI130" s="163">
        <f>SUMIFS(BO$2:BO$373,C$2:C$373,C130)</f>
        <v>0</v>
      </c>
      <c r="CJ130" s="94" t="str">
        <f t="shared" ref="CJ130" si="2057">_xlfn.XLOOKUP(LARGE(BP130:BY130,1),BP130:BY130,BP$374:BY$374)</f>
        <v>Körperhygiene</v>
      </c>
      <c r="CK130" s="92" t="str">
        <f t="shared" ref="CK130" si="2058">_xlfn.XLOOKUP(LARGE(BP130:BY130,2),BP130:BY130,BP$374:BY$374)</f>
        <v>Körperhygiene</v>
      </c>
      <c r="CL130" s="92" t="str">
        <f t="shared" ref="CL130" si="2059">_xlfn.XLOOKUP(LARGE(BP130:BY130,3),BP130:BY130,BP$374:BY$374)</f>
        <v>Körperhygiene</v>
      </c>
      <c r="CM130" s="92" t="str">
        <f t="shared" ref="CM130" si="2060">_xlfn.XLOOKUP(LARGE(BP130:BY130,4),BP130:BY130,BP$374:BY$374)</f>
        <v>Körperhygiene</v>
      </c>
      <c r="CN130" s="92" t="str">
        <f t="shared" ref="CN130" si="2061">_xlfn.XLOOKUP(LARGE(BP130:BY130,5),BP130:BY130,BP$374:BY$374)</f>
        <v>Körperhygiene</v>
      </c>
      <c r="CO130" s="93" t="str">
        <f t="shared" ref="CO130" si="2062">_xlfn.XLOOKUP(LARGE(BP130:BY130,6),BP130:BY130,BP$374:BY$374)</f>
        <v>Körperhygiene</v>
      </c>
      <c r="CP130" s="91" t="str">
        <f t="shared" ref="CP130" si="2063">_xlfn.XLOOKUP(LARGE(BZ130:CI130,1),BZ130:CI130,BZ$374:CI$374)</f>
        <v>Körperhygiene</v>
      </c>
      <c r="CQ130" s="92" t="str">
        <f t="shared" ref="CQ130" si="2064">_xlfn.XLOOKUP(LARGE(BZ130:CI130,2),BZ130:CI130,BZ$374:CI$374)</f>
        <v>Körperhygiene</v>
      </c>
      <c r="CR130" s="92" t="str">
        <f t="shared" ref="CR130" si="2065">_xlfn.XLOOKUP(LARGE(BZ130:CI130,3),BZ130:CI130,BZ$374:CI$374)</f>
        <v>Körperhygiene</v>
      </c>
      <c r="CS130" s="92" t="str">
        <f t="shared" ref="CS130" si="2066">_xlfn.XLOOKUP(LARGE(BZ130:CI130,4),BZ130:CI130,BZ$374:CI$374)</f>
        <v>Körperhygiene</v>
      </c>
      <c r="CT130" s="92" t="str">
        <f t="shared" ref="CT130" si="2067">_xlfn.XLOOKUP(LARGE(BZ130:CI130,5),BZ130:CI130,BZ$374:CI$374)</f>
        <v>Körperhygiene</v>
      </c>
      <c r="CU130" s="93" t="str">
        <f t="shared" ref="CU130" si="2068">_xlfn.XLOOKUP(LARGE(BZ130:CI130,6),BZ130:CI130,BZ$374:CI$374)</f>
        <v>Körperhygiene</v>
      </c>
      <c r="CV130" s="90"/>
      <c r="CW130" s="90"/>
      <c r="CX130" s="90"/>
      <c r="CY130" s="90"/>
      <c r="CZ130" s="90"/>
      <c r="DA130" s="90"/>
    </row>
    <row r="131" spans="1:105" ht="12.95" customHeight="1" thickTop="1" thickBot="1">
      <c r="A131" s="122"/>
      <c r="B131" s="125"/>
      <c r="C131" s="116"/>
      <c r="D131" s="137"/>
      <c r="E131" s="21"/>
      <c r="F131" s="22"/>
      <c r="G131" s="23"/>
      <c r="H131" s="145"/>
      <c r="I131" s="125"/>
      <c r="J131" s="137"/>
      <c r="K131" s="21"/>
      <c r="L131" s="22"/>
      <c r="M131" s="23"/>
      <c r="N131" s="140"/>
      <c r="O131" s="109"/>
      <c r="P131" s="92"/>
      <c r="Q131" s="131"/>
      <c r="R131" s="103"/>
      <c r="S131" s="92"/>
      <c r="T131" s="158"/>
      <c r="U131" s="103"/>
      <c r="V131" s="99"/>
      <c r="W131" s="216"/>
      <c r="X131" s="92"/>
      <c r="Y131" s="81"/>
      <c r="Z131" s="83"/>
      <c r="AA131" s="95"/>
      <c r="AB131" s="107"/>
      <c r="AC131" s="160"/>
      <c r="AE131" s="92"/>
      <c r="AG131" s="92"/>
      <c r="AH131" s="92"/>
      <c r="AI131" s="156"/>
      <c r="AJ131" s="156"/>
      <c r="AK131" s="156"/>
      <c r="AL131" s="92"/>
      <c r="AM131" s="156"/>
      <c r="AN131" s="156"/>
      <c r="AO131" s="165"/>
      <c r="AP131" s="93"/>
      <c r="AQ131" s="165"/>
      <c r="AR131" s="93"/>
      <c r="AS131" s="165"/>
      <c r="AT131" s="93"/>
      <c r="AU131" s="165"/>
      <c r="AV131" s="93"/>
      <c r="AW131" s="165"/>
      <c r="AX131" s="93"/>
      <c r="AY131" s="165"/>
      <c r="AZ131" s="93"/>
      <c r="BA131" s="165"/>
      <c r="BB131" s="93"/>
      <c r="BC131" s="165"/>
      <c r="BD131" s="93"/>
      <c r="BE131" s="165"/>
      <c r="BF131" s="93"/>
      <c r="BG131" s="165"/>
      <c r="BH131" s="93"/>
      <c r="BI131" s="165"/>
      <c r="BJ131" s="93"/>
      <c r="BK131" s="165"/>
      <c r="BL131" s="93"/>
      <c r="BM131" s="156"/>
      <c r="BN131" s="156"/>
      <c r="BO131" s="171"/>
      <c r="BP131" s="174"/>
      <c r="BQ131" s="162"/>
      <c r="BR131" s="162"/>
      <c r="BS131" s="162"/>
      <c r="BT131" s="162"/>
      <c r="BU131" s="162"/>
      <c r="BV131" s="162"/>
      <c r="BW131" s="162"/>
      <c r="BX131" s="162"/>
      <c r="BY131" s="163"/>
      <c r="BZ131" s="174"/>
      <c r="CA131" s="162"/>
      <c r="CB131" s="162"/>
      <c r="CC131" s="162"/>
      <c r="CD131" s="162"/>
      <c r="CE131" s="162"/>
      <c r="CF131" s="162"/>
      <c r="CG131" s="162"/>
      <c r="CH131" s="162"/>
      <c r="CI131" s="163"/>
      <c r="CJ131" s="94"/>
      <c r="CK131" s="92"/>
      <c r="CL131" s="92"/>
      <c r="CM131" s="92"/>
      <c r="CN131" s="92"/>
      <c r="CO131" s="93"/>
      <c r="CP131" s="91"/>
      <c r="CQ131" s="92"/>
      <c r="CR131" s="92"/>
      <c r="CS131" s="92"/>
      <c r="CT131" s="92"/>
      <c r="CU131" s="93"/>
      <c r="CV131" s="90"/>
      <c r="CW131" s="90"/>
      <c r="CX131" s="90"/>
      <c r="CY131" s="90"/>
      <c r="CZ131" s="90"/>
      <c r="DA131" s="90"/>
    </row>
    <row r="132" spans="1:105" ht="12.95" customHeight="1" thickTop="1" thickBot="1">
      <c r="A132" s="122"/>
      <c r="B132" s="125"/>
      <c r="C132" s="118"/>
      <c r="D132" s="134"/>
      <c r="E132" s="27"/>
      <c r="F132" s="28"/>
      <c r="G132" s="29"/>
      <c r="H132" s="145"/>
      <c r="I132" s="125"/>
      <c r="J132" s="134"/>
      <c r="K132" s="27"/>
      <c r="L132" s="28"/>
      <c r="M132" s="29"/>
      <c r="N132" s="140"/>
      <c r="O132" s="109">
        <f t="shared" si="1493"/>
        <v>0</v>
      </c>
      <c r="P132" s="92">
        <f t="shared" si="1494"/>
        <v>20</v>
      </c>
      <c r="Q132" s="131"/>
      <c r="R132" s="103">
        <f>SUMIFS(O$2:O$373,C$2:C$373,C132,AB$2:AB$373,AB132)</f>
        <v>0</v>
      </c>
      <c r="S132" s="92">
        <f t="shared" ref="S132" si="2069">AE$122*20-AJ132</f>
        <v>140</v>
      </c>
      <c r="T132" s="158"/>
      <c r="U132" s="103">
        <f t="shared" ref="U132" si="2070">AC$12</f>
        <v>0</v>
      </c>
      <c r="V132" s="99">
        <f t="shared" si="1497"/>
        <v>600</v>
      </c>
      <c r="W132" s="216"/>
      <c r="X132" s="92"/>
      <c r="Y132" s="81"/>
      <c r="Z132" s="83"/>
      <c r="AA132" s="95">
        <f>A$122</f>
        <v>46184</v>
      </c>
      <c r="AB132" s="107">
        <f t="shared" si="1167"/>
        <v>24</v>
      </c>
      <c r="AC132" s="160"/>
      <c r="AE132" s="92"/>
      <c r="AG132" s="92">
        <f t="shared" ref="AG132" si="2071">IF(D132="HF",1,0)</f>
        <v>0</v>
      </c>
      <c r="AH132" s="92">
        <f t="shared" ref="AH132" si="2072">IF(J132="HF",1,0)</f>
        <v>0</v>
      </c>
      <c r="AI132" s="169">
        <f t="shared" ref="AI132" si="2073">AG132+AH132</f>
        <v>0</v>
      </c>
      <c r="AJ132" s="169">
        <f t="shared" ref="AJ132" si="2074">SUMIFS(AI$2:AI$373,C$2:C$373,C132,AB$2:AB$373,AB132)</f>
        <v>0</v>
      </c>
      <c r="AK132" s="169">
        <f t="shared" ref="AK132" si="2075">SUMIFS(AI$2:AI$373,C$2:C$373,C132)</f>
        <v>0</v>
      </c>
      <c r="AL132" s="92">
        <f t="shared" ref="AL132" si="2076">COUNTIF(E132:G133,"Körperhygiene")</f>
        <v>0</v>
      </c>
      <c r="AM132" s="169">
        <f t="shared" ref="AM132" si="2077">COUNTIF(K132:M133,"Körperhygiene")</f>
        <v>0</v>
      </c>
      <c r="AN132" s="169">
        <f t="shared" ref="AN132" si="2078">AL132+AM132</f>
        <v>0</v>
      </c>
      <c r="AO132" s="164">
        <f>COUNTIF(E132:G133,"Zimmersauberkeit")</f>
        <v>0</v>
      </c>
      <c r="AP132" s="93">
        <f>COUNTIF(K132:M133,"Zimmersauberkeit")</f>
        <v>0</v>
      </c>
      <c r="AQ132" s="164">
        <f t="shared" ref="AQ132" si="2079">AO132+AP132</f>
        <v>0</v>
      </c>
      <c r="AR132" s="93">
        <f>COUNTIF(E132:G133,"Zimmerputz")</f>
        <v>0</v>
      </c>
      <c r="AS132" s="164">
        <f>COUNTIF(K132:M133,"Zimmerputz")</f>
        <v>0</v>
      </c>
      <c r="AT132" s="93">
        <f t="shared" ref="AT132" si="2080">AR132+AS132</f>
        <v>0</v>
      </c>
      <c r="AU132" s="164">
        <f>COUNTIF(E132:G133,"Medienverhalten")</f>
        <v>0</v>
      </c>
      <c r="AV132" s="93">
        <f>COUNTIF(K132:M133,"Medienverhalten")</f>
        <v>0</v>
      </c>
      <c r="AW132" s="164">
        <f t="shared" ref="AW132" si="2081">AU132+AV132</f>
        <v>0</v>
      </c>
      <c r="AX132" s="93">
        <f>COUNTIF(E132:G133,"Pünktlichkeit")</f>
        <v>0</v>
      </c>
      <c r="AY132" s="164">
        <f>COUNTIF(K132:M133,"Pünktlichkeit")</f>
        <v>0</v>
      </c>
      <c r="AZ132" s="93">
        <f t="shared" ref="AZ132" si="2082">AX132+AY132</f>
        <v>0</v>
      </c>
      <c r="BA132" s="164">
        <f>COUNTIF(E132:G133,"Küchendienst")</f>
        <v>0</v>
      </c>
      <c r="BB132" s="93">
        <f>COUNTIF(K132:M133,"Küchendienst")</f>
        <v>0</v>
      </c>
      <c r="BC132" s="164">
        <f t="shared" ref="BC132" si="2083">BA132+BB132</f>
        <v>0</v>
      </c>
      <c r="BD132" s="93">
        <f>COUNTIF(E132:G133,"Wäsche")</f>
        <v>0</v>
      </c>
      <c r="BE132" s="164">
        <f>COUNTIF(K132:M133,"Wäsche")</f>
        <v>0</v>
      </c>
      <c r="BF132" s="93">
        <f t="shared" ref="BF132" si="2084">BD132+BE132</f>
        <v>0</v>
      </c>
      <c r="BG132" s="164">
        <f>COUNTIF(E132:G133,"Sozialverhalten")</f>
        <v>0</v>
      </c>
      <c r="BH132" s="93">
        <f>COUNTIF(K132:M133,"Sozialverhalten")</f>
        <v>0</v>
      </c>
      <c r="BI132" s="164">
        <f t="shared" ref="BI132" si="2085">BG132+BH132</f>
        <v>0</v>
      </c>
      <c r="BJ132" s="93">
        <f>COUNTIF(E132:G133,"Essverhalten")</f>
        <v>0</v>
      </c>
      <c r="BK132" s="164">
        <f>COUNTIF(K132:M133,"Essverhalten")</f>
        <v>0</v>
      </c>
      <c r="BL132" s="93">
        <f t="shared" ref="BL132" si="2086">BJ132+BK132</f>
        <v>0</v>
      </c>
      <c r="BM132" s="169">
        <f>COUNTIF(E132:G133,"Nachtruhe")</f>
        <v>0</v>
      </c>
      <c r="BN132" s="169">
        <f>COUNTIF(K132:M133,"Nachtruhe")</f>
        <v>0</v>
      </c>
      <c r="BO132" s="170">
        <f t="shared" ref="BO132" si="2087">BM132+BN132</f>
        <v>0</v>
      </c>
      <c r="BP132" s="174">
        <f>SUMIFS(AN$2:AN$373,C$2:C$373,C132,AB$2:AB$373,AB132)</f>
        <v>0</v>
      </c>
      <c r="BQ132" s="162">
        <f>SUMIFS(AQ$2:AQ$373,C$2:C$373,C132,AB$2:AB$373,AB132)</f>
        <v>0</v>
      </c>
      <c r="BR132" s="162">
        <f>SUMIFS(AT$2:AT$373,C$2:C$373,C132,AB$2:AB$373,AB132)</f>
        <v>0</v>
      </c>
      <c r="BS132" s="162">
        <f>SUMIFS(AW$2:AW$373,C$2:C$373,C132,AB$2:AB$373,AB132)</f>
        <v>0</v>
      </c>
      <c r="BT132" s="162">
        <f>SUMIFS(AZ$2:AZ$373,C$2:C$373,C132,AB$2:AB$373,AB132)</f>
        <v>0</v>
      </c>
      <c r="BU132" s="162">
        <f>SUMIFS(BC$2:BC$373,C$2:C$373,C132,AB$2:AB$373,AB132)</f>
        <v>0</v>
      </c>
      <c r="BV132" s="162">
        <f>SUMIFS(BF$2:BF$373,C$2:C$373,C132,AB$2:AB$373,AB132)</f>
        <v>0</v>
      </c>
      <c r="BW132" s="162">
        <f>SUMIFS(BI$2:BI$373,C$2:C$373,C132,AB$2:AB$373,AB132)</f>
        <v>0</v>
      </c>
      <c r="BX132" s="162">
        <f>SUMIFS(BL$2:BL$373,C$2:C$373,C132,AB$2:AB$373,AB132)</f>
        <v>0</v>
      </c>
      <c r="BY132" s="163">
        <f>SUMIFS(BO$2:BO$373,C$2:C$373,C132,AB$2:AB$373,AB132)</f>
        <v>0</v>
      </c>
      <c r="BZ132" s="174">
        <f>SUMIFS(AN$2:AN$373,C$2:C$373,C132)</f>
        <v>0</v>
      </c>
      <c r="CA132" s="162">
        <f>SUMIFS(AQ$2:AQ$373,C$2:C$373,C132)</f>
        <v>0</v>
      </c>
      <c r="CB132" s="162">
        <f>SUMIFS(AT$2:AT$373,C$2:C$373,C132)</f>
        <v>0</v>
      </c>
      <c r="CC132" s="162">
        <f>SUMIFS(AW$2:AW$373,C$2:C$373,C132)</f>
        <v>0</v>
      </c>
      <c r="CD132" s="162">
        <f>SUMIFS(AZ$2:AZ$373,C$2:C$373,C132)</f>
        <v>0</v>
      </c>
      <c r="CE132" s="162">
        <f>SUMIFS(BC$2:BC$373,C$2:C$373,C132)</f>
        <v>0</v>
      </c>
      <c r="CF132" s="162">
        <f>SUMIFS(BF$2:BF$373,C$2:C$373,C132)</f>
        <v>0</v>
      </c>
      <c r="CG132" s="162">
        <f>SUMIFS(BI$2:BI$373,C$2:C$373,C132)</f>
        <v>0</v>
      </c>
      <c r="CH132" s="162">
        <f>SUMIFS(BL$2:BL$373,C$2:C$373,C132)</f>
        <v>0</v>
      </c>
      <c r="CI132" s="163">
        <f>SUMIFS(BO$2:BO$373,C$2:C$373,C132)</f>
        <v>0</v>
      </c>
      <c r="CJ132" s="94" t="str">
        <f t="shared" ref="CJ132" si="2088">_xlfn.XLOOKUP(LARGE(BP132:BY132,1),BP132:BY132,BP$374:BY$374)</f>
        <v>Körperhygiene</v>
      </c>
      <c r="CK132" s="92" t="str">
        <f t="shared" ref="CK132" si="2089">_xlfn.XLOOKUP(LARGE(BP132:BY132,2),BP132:BY132,BP$374:BY$374)</f>
        <v>Körperhygiene</v>
      </c>
      <c r="CL132" s="92" t="str">
        <f t="shared" ref="CL132" si="2090">_xlfn.XLOOKUP(LARGE(BP132:BY132,3),BP132:BY132,BP$374:BY$374)</f>
        <v>Körperhygiene</v>
      </c>
      <c r="CM132" s="92" t="str">
        <f t="shared" ref="CM132" si="2091">_xlfn.XLOOKUP(LARGE(BP132:BY132,4),BP132:BY132,BP$374:BY$374)</f>
        <v>Körperhygiene</v>
      </c>
      <c r="CN132" s="92" t="str">
        <f t="shared" ref="CN132" si="2092">_xlfn.XLOOKUP(LARGE(BP132:BY132,5),BP132:BY132,BP$374:BY$374)</f>
        <v>Körperhygiene</v>
      </c>
      <c r="CO132" s="93" t="str">
        <f t="shared" ref="CO132" si="2093">_xlfn.XLOOKUP(LARGE(BP132:BY132,6),BP132:BY132,BP$374:BY$374)</f>
        <v>Körperhygiene</v>
      </c>
      <c r="CP132" s="91" t="str">
        <f t="shared" ref="CP132" si="2094">_xlfn.XLOOKUP(LARGE(BZ132:CI132,1),BZ132:CI132,BZ$374:CI$374)</f>
        <v>Körperhygiene</v>
      </c>
      <c r="CQ132" s="92" t="str">
        <f t="shared" ref="CQ132" si="2095">_xlfn.XLOOKUP(LARGE(BZ132:CI132,2),BZ132:CI132,BZ$374:CI$374)</f>
        <v>Körperhygiene</v>
      </c>
      <c r="CR132" s="92" t="str">
        <f t="shared" ref="CR132" si="2096">_xlfn.XLOOKUP(LARGE(BZ132:CI132,3),BZ132:CI132,BZ$374:CI$374)</f>
        <v>Körperhygiene</v>
      </c>
      <c r="CS132" s="92" t="str">
        <f t="shared" ref="CS132" si="2097">_xlfn.XLOOKUP(LARGE(BZ132:CI132,4),BZ132:CI132,BZ$374:CI$374)</f>
        <v>Körperhygiene</v>
      </c>
      <c r="CT132" s="92" t="str">
        <f t="shared" ref="CT132" si="2098">_xlfn.XLOOKUP(LARGE(BZ132:CI132,5),BZ132:CI132,BZ$374:CI$374)</f>
        <v>Körperhygiene</v>
      </c>
      <c r="CU132" s="93" t="str">
        <f t="shared" ref="CU132" si="2099">_xlfn.XLOOKUP(LARGE(BZ132:CI132,6),BZ132:CI132,BZ$374:CI$374)</f>
        <v>Körperhygiene</v>
      </c>
      <c r="CV132" s="90"/>
      <c r="CW132" s="90"/>
      <c r="CX132" s="90"/>
      <c r="CY132" s="90"/>
      <c r="CZ132" s="90"/>
      <c r="DA132" s="90"/>
    </row>
    <row r="133" spans="1:105" ht="12.95" customHeight="1" thickTop="1" thickBot="1">
      <c r="A133" s="142"/>
      <c r="B133" s="143"/>
      <c r="C133" s="133"/>
      <c r="D133" s="135"/>
      <c r="E133" s="30"/>
      <c r="F133" s="31"/>
      <c r="G133" s="32"/>
      <c r="H133" s="146"/>
      <c r="I133" s="143"/>
      <c r="J133" s="135"/>
      <c r="K133" s="30"/>
      <c r="L133" s="31"/>
      <c r="M133" s="32"/>
      <c r="N133" s="141"/>
      <c r="O133" s="111"/>
      <c r="P133" s="97"/>
      <c r="Q133" s="131"/>
      <c r="R133" s="105"/>
      <c r="S133" s="97"/>
      <c r="T133" s="159"/>
      <c r="U133" s="105"/>
      <c r="V133" s="100"/>
      <c r="W133" s="216"/>
      <c r="X133" s="92"/>
      <c r="Y133" s="81"/>
      <c r="Z133" s="83"/>
      <c r="AA133" s="95"/>
      <c r="AB133" s="107"/>
      <c r="AC133" s="160"/>
      <c r="AE133" s="92"/>
      <c r="AG133" s="92"/>
      <c r="AH133" s="92"/>
      <c r="AI133" s="156"/>
      <c r="AJ133" s="156"/>
      <c r="AK133" s="156"/>
      <c r="AL133" s="92"/>
      <c r="AM133" s="156"/>
      <c r="AN133" s="156"/>
      <c r="AO133" s="165"/>
      <c r="AP133" s="93"/>
      <c r="AQ133" s="165"/>
      <c r="AR133" s="93"/>
      <c r="AS133" s="165"/>
      <c r="AT133" s="93"/>
      <c r="AU133" s="165"/>
      <c r="AV133" s="93"/>
      <c r="AW133" s="165"/>
      <c r="AX133" s="93"/>
      <c r="AY133" s="165"/>
      <c r="AZ133" s="93"/>
      <c r="BA133" s="165"/>
      <c r="BB133" s="93"/>
      <c r="BC133" s="165"/>
      <c r="BD133" s="93"/>
      <c r="BE133" s="165"/>
      <c r="BF133" s="93"/>
      <c r="BG133" s="165"/>
      <c r="BH133" s="93"/>
      <c r="BI133" s="165"/>
      <c r="BJ133" s="93"/>
      <c r="BK133" s="165"/>
      <c r="BL133" s="93"/>
      <c r="BM133" s="156"/>
      <c r="BN133" s="156"/>
      <c r="BO133" s="171"/>
      <c r="BP133" s="174"/>
      <c r="BQ133" s="162"/>
      <c r="BR133" s="162"/>
      <c r="BS133" s="162"/>
      <c r="BT133" s="162"/>
      <c r="BU133" s="162"/>
      <c r="BV133" s="162"/>
      <c r="BW133" s="162"/>
      <c r="BX133" s="162"/>
      <c r="BY133" s="163"/>
      <c r="BZ133" s="174"/>
      <c r="CA133" s="162"/>
      <c r="CB133" s="162"/>
      <c r="CC133" s="162"/>
      <c r="CD133" s="162"/>
      <c r="CE133" s="162"/>
      <c r="CF133" s="162"/>
      <c r="CG133" s="162"/>
      <c r="CH133" s="162"/>
      <c r="CI133" s="163"/>
      <c r="CJ133" s="94"/>
      <c r="CK133" s="92"/>
      <c r="CL133" s="92"/>
      <c r="CM133" s="92"/>
      <c r="CN133" s="92"/>
      <c r="CO133" s="93"/>
      <c r="CP133" s="91"/>
      <c r="CQ133" s="92"/>
      <c r="CR133" s="92"/>
      <c r="CS133" s="92"/>
      <c r="CT133" s="92"/>
      <c r="CU133" s="93"/>
      <c r="CV133" s="90"/>
      <c r="CW133" s="90"/>
      <c r="CX133" s="90"/>
      <c r="CY133" s="90"/>
      <c r="CZ133" s="90"/>
      <c r="DA133" s="90"/>
    </row>
    <row r="134" spans="1:105" ht="12.95" customHeight="1" thickTop="1" thickBot="1">
      <c r="A134" s="121">
        <f t="shared" ref="A134" si="2100">A122+1</f>
        <v>46185</v>
      </c>
      <c r="B134" s="124" t="s">
        <v>18</v>
      </c>
      <c r="C134" s="138" t="s">
        <v>128</v>
      </c>
      <c r="D134" s="136"/>
      <c r="E134" s="33"/>
      <c r="F134" s="34"/>
      <c r="G134" s="35"/>
      <c r="H134" s="144"/>
      <c r="I134" s="124" t="s">
        <v>19</v>
      </c>
      <c r="J134" s="136"/>
      <c r="K134" s="33"/>
      <c r="L134" s="34"/>
      <c r="M134" s="35"/>
      <c r="N134" s="139"/>
      <c r="O134" s="108">
        <f t="shared" ref="O134" si="2101">IF(AND(D134="HF",OR(ISNUMBER(J134),J134="")),0+J134,IF(AND(J134="HF",OR(ISNUMBER(D134),D134="")),0+D134,IF(AND(ISNUMBER(D134),ISNUMBER(J134)),D134+J134,IF(AND(D134="HF",J134="HF"),0,D134+J134))))</f>
        <v>0</v>
      </c>
      <c r="P134" s="98">
        <f t="shared" ref="P134" si="2102">AF$2*20-AI134</f>
        <v>20</v>
      </c>
      <c r="Q134" s="131">
        <f>WEEKNUM(A134,21)</f>
        <v>24</v>
      </c>
      <c r="R134" s="106">
        <f>SUMIFS(O$2:O$373,C$2:C$373,C134,AB$2:AB$373,AB134)</f>
        <v>0</v>
      </c>
      <c r="S134" s="98">
        <f>AE$134*20-AJ134</f>
        <v>140</v>
      </c>
      <c r="T134" s="157">
        <f>A134</f>
        <v>46185</v>
      </c>
      <c r="U134" s="106">
        <f t="shared" ref="U134" si="2103">AC$2</f>
        <v>9</v>
      </c>
      <c r="V134" s="101">
        <f t="shared" ref="V134" si="2104">AD$2*20-AK134</f>
        <v>600</v>
      </c>
      <c r="W134" s="216"/>
      <c r="X134" s="92">
        <f t="shared" ref="X134" si="2105">IF(Q134&lt;&gt;"",1,0)</f>
        <v>1</v>
      </c>
      <c r="Y134" s="81"/>
      <c r="Z134" s="83"/>
      <c r="AA134" s="95">
        <f>A$134</f>
        <v>46185</v>
      </c>
      <c r="AB134" s="107">
        <f t="shared" si="1167"/>
        <v>24</v>
      </c>
      <c r="AC134" s="160"/>
      <c r="AE134" s="92">
        <f t="shared" ref="AE134" si="2106">SUMIFS(X$2:X$373,C$2:C$373,C134,AB$2:AB$373,AB134)</f>
        <v>7</v>
      </c>
      <c r="AG134" s="92">
        <f t="shared" ref="AG134" si="2107">IF(D134="HF",1,0)</f>
        <v>0</v>
      </c>
      <c r="AH134" s="92">
        <f t="shared" ref="AH134" si="2108">IF(J134="HF",1,0)</f>
        <v>0</v>
      </c>
      <c r="AI134" s="169">
        <f t="shared" ref="AI134" si="2109">AG134+AH134</f>
        <v>0</v>
      </c>
      <c r="AJ134" s="169">
        <f t="shared" ref="AJ134" si="2110">SUMIFS(AI$2:AI$373,C$2:C$373,C134,AB$2:AB$373,AB134)</f>
        <v>0</v>
      </c>
      <c r="AK134" s="169">
        <f t="shared" ref="AK134" si="2111">SUMIFS(AI$2:AI$373,C$2:C$373,C134)</f>
        <v>0</v>
      </c>
      <c r="AL134" s="92">
        <f t="shared" ref="AL134" si="2112">COUNTIF(E134:G135,"Körperhygiene")</f>
        <v>0</v>
      </c>
      <c r="AM134" s="169">
        <f t="shared" ref="AM134" si="2113">COUNTIF(K134:M135,"Körperhygiene")</f>
        <v>0</v>
      </c>
      <c r="AN134" s="169">
        <f t="shared" ref="AN134" si="2114">AL134+AM134</f>
        <v>0</v>
      </c>
      <c r="AO134" s="164">
        <f>COUNTIF(E134:G135,"Zimmersauberkeit")</f>
        <v>0</v>
      </c>
      <c r="AP134" s="93">
        <f>COUNTIF(K134:M135,"Zimmersauberkeit")</f>
        <v>0</v>
      </c>
      <c r="AQ134" s="164">
        <f t="shared" ref="AQ134" si="2115">AO134+AP134</f>
        <v>0</v>
      </c>
      <c r="AR134" s="93">
        <f>COUNTIF(E134:G135,"Zimmerputz")</f>
        <v>0</v>
      </c>
      <c r="AS134" s="164">
        <f>COUNTIF(K134:M135,"Zimmerputz")</f>
        <v>0</v>
      </c>
      <c r="AT134" s="93">
        <f t="shared" ref="AT134" si="2116">AR134+AS134</f>
        <v>0</v>
      </c>
      <c r="AU134" s="164">
        <f>COUNTIF(E134:G135,"Medienverhalten")</f>
        <v>0</v>
      </c>
      <c r="AV134" s="93">
        <f>COUNTIF(K134:M135,"Medienverhalten")</f>
        <v>0</v>
      </c>
      <c r="AW134" s="164">
        <f t="shared" ref="AW134" si="2117">AU134+AV134</f>
        <v>0</v>
      </c>
      <c r="AX134" s="93">
        <f>COUNTIF(E134:G135,"Pünktlichkeit")</f>
        <v>0</v>
      </c>
      <c r="AY134" s="164">
        <f>COUNTIF(K134:M135,"Pünktlichkeit")</f>
        <v>0</v>
      </c>
      <c r="AZ134" s="93">
        <f t="shared" ref="AZ134" si="2118">AX134+AY134</f>
        <v>0</v>
      </c>
      <c r="BA134" s="164">
        <f>COUNTIF(E134:G135,"Küchendienst")</f>
        <v>0</v>
      </c>
      <c r="BB134" s="93">
        <f>COUNTIF(K134:M135,"Küchendienst")</f>
        <v>0</v>
      </c>
      <c r="BC134" s="164">
        <f t="shared" ref="BC134" si="2119">BA134+BB134</f>
        <v>0</v>
      </c>
      <c r="BD134" s="93">
        <f>COUNTIF(E134:G135,"Wäsche")</f>
        <v>0</v>
      </c>
      <c r="BE134" s="164">
        <f>COUNTIF(K134:M135,"Wäsche")</f>
        <v>0</v>
      </c>
      <c r="BF134" s="93">
        <f t="shared" ref="BF134" si="2120">BD134+BE134</f>
        <v>0</v>
      </c>
      <c r="BG134" s="164">
        <f>COUNTIF(E134:G135,"Sozialverhalten")</f>
        <v>0</v>
      </c>
      <c r="BH134" s="93">
        <f>COUNTIF(K134:M135,"Sozialverhalten")</f>
        <v>0</v>
      </c>
      <c r="BI134" s="164">
        <f t="shared" ref="BI134" si="2121">BG134+BH134</f>
        <v>0</v>
      </c>
      <c r="BJ134" s="93">
        <f>COUNTIF(E134:G135,"Essverhalten")</f>
        <v>0</v>
      </c>
      <c r="BK134" s="164">
        <f>COUNTIF(K134:M135,"Essverhalten")</f>
        <v>0</v>
      </c>
      <c r="BL134" s="93">
        <f t="shared" ref="BL134" si="2122">BJ134+BK134</f>
        <v>0</v>
      </c>
      <c r="BM134" s="169">
        <f>COUNTIF(E134:G135,"Nachtruhe")</f>
        <v>0</v>
      </c>
      <c r="BN134" s="169">
        <f>COUNTIF(K134:M135,"Nachtruhe")</f>
        <v>0</v>
      </c>
      <c r="BO134" s="170">
        <f t="shared" ref="BO134" si="2123">BM134+BN134</f>
        <v>0</v>
      </c>
      <c r="BP134" s="174">
        <f>SUMIFS(AN$2:AN$373,C$2:C$373,C134,AB$2:AB$373,AB134)</f>
        <v>0</v>
      </c>
      <c r="BQ134" s="162">
        <f>SUMIFS(AQ$2:AQ$373,C$2:C$373,C134,AB$2:AB$373,AB134)</f>
        <v>0</v>
      </c>
      <c r="BR134" s="162">
        <f>SUMIFS(AT$2:AT$373,C$2:C$373,C134,AB$2:AB$373,AB134)</f>
        <v>0</v>
      </c>
      <c r="BS134" s="162">
        <f>SUMIFS(AW$2:AW$373,C$2:C$373,C134,AB$2:AB$373,AB134)</f>
        <v>0</v>
      </c>
      <c r="BT134" s="162">
        <f>SUMIFS(AZ$2:AZ$373,C$2:C$373,C134,AB$2:AB$373,AB134)</f>
        <v>0</v>
      </c>
      <c r="BU134" s="162">
        <f>SUMIFS(BC$2:BC$373,C$2:C$373,C134,AB$2:AB$373,AB134)</f>
        <v>0</v>
      </c>
      <c r="BV134" s="162">
        <f>SUMIFS(BF$2:BF$373,C$2:C$373,C134,AB$2:AB$373,AB134)</f>
        <v>0</v>
      </c>
      <c r="BW134" s="162">
        <f>SUMIFS(BI$2:BI$373,C$2:C$373,C134,AB$2:AB$373,AB134)</f>
        <v>0</v>
      </c>
      <c r="BX134" s="162">
        <f>SUMIFS(BL$2:BL$373,C$2:C$373,C134,AB$2:AB$373,AB134)</f>
        <v>0</v>
      </c>
      <c r="BY134" s="163">
        <f>SUMIFS(BO$2:BO$373,C$2:C$373,C134,AB$2:AB$373,AB134)</f>
        <v>0</v>
      </c>
      <c r="BZ134" s="174">
        <f>SUMIFS(AN$2:AN$373,C$2:C$373,C134)</f>
        <v>1</v>
      </c>
      <c r="CA134" s="162">
        <f>SUMIFS(AQ$2:AQ$373,C$2:C$373,C134)</f>
        <v>0</v>
      </c>
      <c r="CB134" s="162">
        <f>SUMIFS(AT$2:AT$373,C$2:C$373,C134)</f>
        <v>0</v>
      </c>
      <c r="CC134" s="162">
        <f>SUMIFS(AW$2:AW$373,C$2:C$373,C134)</f>
        <v>0</v>
      </c>
      <c r="CD134" s="162">
        <f>SUMIFS(AZ$2:AZ$373,C$2:C$373,C134)</f>
        <v>1</v>
      </c>
      <c r="CE134" s="162">
        <f>SUMIFS(BC$2:BC$373,C$2:C$373,C134)</f>
        <v>5</v>
      </c>
      <c r="CF134" s="162">
        <f>SUMIFS(BF$2:BF$373,C$2:C$373,C134)</f>
        <v>2</v>
      </c>
      <c r="CG134" s="162">
        <f>SUMIFS(BI$2:BI$373,C$2:C$373,C134)</f>
        <v>1</v>
      </c>
      <c r="CH134" s="162">
        <f>SUMIFS(BL$2:BL$373,C$2:C$373,C134)</f>
        <v>1</v>
      </c>
      <c r="CI134" s="163">
        <f>SUMIFS(BO$2:BO$373,C$2:C$373,C134)</f>
        <v>1</v>
      </c>
      <c r="CJ134" s="94" t="str">
        <f t="shared" ref="CJ134" si="2124">_xlfn.XLOOKUP(LARGE(BP134:BY134,1),BP134:BY134,BP$374:BY$374)</f>
        <v>Körperhygiene</v>
      </c>
      <c r="CK134" s="92" t="str">
        <f t="shared" ref="CK134" si="2125">_xlfn.XLOOKUP(LARGE(BP134:BY134,2),BP134:BY134,BP$374:BY$374)</f>
        <v>Körperhygiene</v>
      </c>
      <c r="CL134" s="92" t="str">
        <f t="shared" ref="CL134" si="2126">_xlfn.XLOOKUP(LARGE(BP134:BY134,3),BP134:BY134,BP$374:BY$374)</f>
        <v>Körperhygiene</v>
      </c>
      <c r="CM134" s="92" t="str">
        <f t="shared" ref="CM134" si="2127">_xlfn.XLOOKUP(LARGE(BP134:BY134,4),BP134:BY134,BP$374:BY$374)</f>
        <v>Körperhygiene</v>
      </c>
      <c r="CN134" s="92" t="str">
        <f t="shared" ref="CN134" si="2128">_xlfn.XLOOKUP(LARGE(BP134:BY134,5),BP134:BY134,BP$374:BY$374)</f>
        <v>Körperhygiene</v>
      </c>
      <c r="CO134" s="93" t="str">
        <f t="shared" ref="CO134" si="2129">_xlfn.XLOOKUP(LARGE(BP134:BY134,6),BP134:BY134,BP$374:BY$374)</f>
        <v>Körperhygiene</v>
      </c>
      <c r="CP134" s="91" t="str">
        <f t="shared" ref="CP134" si="2130">_xlfn.XLOOKUP(LARGE(BZ134:CI134,1),BZ134:CI134,BZ$374:CI$374)</f>
        <v>Küchendienst</v>
      </c>
      <c r="CQ134" s="92" t="str">
        <f t="shared" ref="CQ134" si="2131">_xlfn.XLOOKUP(LARGE(BZ134:CI134,2),BZ134:CI134,BZ$374:CI$374)</f>
        <v>Wäsche</v>
      </c>
      <c r="CR134" s="92" t="str">
        <f t="shared" ref="CR134" si="2132">_xlfn.XLOOKUP(LARGE(BZ134:CI134,3),BZ134:CI134,BZ$374:CI$374)</f>
        <v>Körperhygiene</v>
      </c>
      <c r="CS134" s="92" t="str">
        <f t="shared" ref="CS134" si="2133">_xlfn.XLOOKUP(LARGE(BZ134:CI134,4),BZ134:CI134,BZ$374:CI$374)</f>
        <v>Körperhygiene</v>
      </c>
      <c r="CT134" s="92" t="str">
        <f t="shared" ref="CT134" si="2134">_xlfn.XLOOKUP(LARGE(BZ134:CI134,5),BZ134:CI134,BZ$374:CI$374)</f>
        <v>Körperhygiene</v>
      </c>
      <c r="CU134" s="93" t="str">
        <f t="shared" ref="CU134" si="2135">_xlfn.XLOOKUP(LARGE(BZ134:CI134,6),BZ134:CI134,BZ$374:CI$374)</f>
        <v>Körperhygiene</v>
      </c>
      <c r="CV134" s="90"/>
      <c r="CW134" s="90"/>
      <c r="CX134" s="90"/>
      <c r="CY134" s="90"/>
      <c r="CZ134" s="90"/>
      <c r="DA134" s="90"/>
    </row>
    <row r="135" spans="1:105" ht="12.95" customHeight="1" thickTop="1" thickBot="1">
      <c r="A135" s="122"/>
      <c r="B135" s="125"/>
      <c r="C135" s="116"/>
      <c r="D135" s="137"/>
      <c r="E135" s="27"/>
      <c r="F135" s="28"/>
      <c r="G135" s="29"/>
      <c r="H135" s="145"/>
      <c r="I135" s="125"/>
      <c r="J135" s="137"/>
      <c r="K135" s="27"/>
      <c r="L135" s="28"/>
      <c r="M135" s="29"/>
      <c r="N135" s="140"/>
      <c r="O135" s="109"/>
      <c r="P135" s="92"/>
      <c r="Q135" s="131"/>
      <c r="R135" s="103"/>
      <c r="S135" s="92"/>
      <c r="T135" s="158"/>
      <c r="U135" s="103"/>
      <c r="V135" s="99"/>
      <c r="W135" s="216"/>
      <c r="X135" s="92"/>
      <c r="Y135" s="81"/>
      <c r="Z135" s="83"/>
      <c r="AA135" s="95"/>
      <c r="AB135" s="107"/>
      <c r="AC135" s="160"/>
      <c r="AE135" s="92"/>
      <c r="AG135" s="92"/>
      <c r="AH135" s="92"/>
      <c r="AI135" s="156"/>
      <c r="AJ135" s="156"/>
      <c r="AK135" s="156"/>
      <c r="AL135" s="92"/>
      <c r="AM135" s="156"/>
      <c r="AN135" s="156"/>
      <c r="AO135" s="165"/>
      <c r="AP135" s="93"/>
      <c r="AQ135" s="165"/>
      <c r="AR135" s="93"/>
      <c r="AS135" s="165"/>
      <c r="AT135" s="93"/>
      <c r="AU135" s="165"/>
      <c r="AV135" s="93"/>
      <c r="AW135" s="165"/>
      <c r="AX135" s="93"/>
      <c r="AY135" s="165"/>
      <c r="AZ135" s="93"/>
      <c r="BA135" s="165"/>
      <c r="BB135" s="93"/>
      <c r="BC135" s="165"/>
      <c r="BD135" s="93"/>
      <c r="BE135" s="165"/>
      <c r="BF135" s="93"/>
      <c r="BG135" s="165"/>
      <c r="BH135" s="93"/>
      <c r="BI135" s="165"/>
      <c r="BJ135" s="93"/>
      <c r="BK135" s="165"/>
      <c r="BL135" s="93"/>
      <c r="BM135" s="156"/>
      <c r="BN135" s="156"/>
      <c r="BO135" s="171"/>
      <c r="BP135" s="174"/>
      <c r="BQ135" s="162"/>
      <c r="BR135" s="162"/>
      <c r="BS135" s="162"/>
      <c r="BT135" s="162"/>
      <c r="BU135" s="162"/>
      <c r="BV135" s="162"/>
      <c r="BW135" s="162"/>
      <c r="BX135" s="162"/>
      <c r="BY135" s="163"/>
      <c r="BZ135" s="174"/>
      <c r="CA135" s="162"/>
      <c r="CB135" s="162"/>
      <c r="CC135" s="162"/>
      <c r="CD135" s="162"/>
      <c r="CE135" s="162"/>
      <c r="CF135" s="162"/>
      <c r="CG135" s="162"/>
      <c r="CH135" s="162"/>
      <c r="CI135" s="163"/>
      <c r="CJ135" s="94"/>
      <c r="CK135" s="92"/>
      <c r="CL135" s="92"/>
      <c r="CM135" s="92"/>
      <c r="CN135" s="92"/>
      <c r="CO135" s="93"/>
      <c r="CP135" s="91"/>
      <c r="CQ135" s="92"/>
      <c r="CR135" s="92"/>
      <c r="CS135" s="92"/>
      <c r="CT135" s="92"/>
      <c r="CU135" s="93"/>
      <c r="CV135" s="90"/>
      <c r="CW135" s="90"/>
      <c r="CX135" s="90"/>
      <c r="CY135" s="90"/>
      <c r="CZ135" s="90"/>
      <c r="DA135" s="90"/>
    </row>
    <row r="136" spans="1:105" ht="12.95" customHeight="1" thickTop="1" thickBot="1">
      <c r="A136" s="122"/>
      <c r="B136" s="125"/>
      <c r="C136" s="117" t="s">
        <v>129</v>
      </c>
      <c r="D136" s="134"/>
      <c r="E136" s="24"/>
      <c r="F136" s="25"/>
      <c r="G136" s="26"/>
      <c r="H136" s="145"/>
      <c r="I136" s="125"/>
      <c r="J136" s="134"/>
      <c r="K136" s="24"/>
      <c r="L136" s="25"/>
      <c r="M136" s="26"/>
      <c r="N136" s="140"/>
      <c r="O136" s="109">
        <f t="shared" si="1357"/>
        <v>0</v>
      </c>
      <c r="P136" s="92">
        <f t="shared" si="1358"/>
        <v>20</v>
      </c>
      <c r="Q136" s="131"/>
      <c r="R136" s="103">
        <f>SUMIFS(O$2:O$373,C$2:C$373,C136,AB$2:AB$373,AB136)</f>
        <v>0</v>
      </c>
      <c r="S136" s="92">
        <f t="shared" ref="S136" si="2136">AE$134*20-AJ136</f>
        <v>140</v>
      </c>
      <c r="T136" s="158"/>
      <c r="U136" s="103">
        <f t="shared" ref="U136" si="2137">AC$4</f>
        <v>11</v>
      </c>
      <c r="V136" s="99">
        <f t="shared" si="1361"/>
        <v>598</v>
      </c>
      <c r="W136" s="216"/>
      <c r="X136" s="92"/>
      <c r="Y136" s="81"/>
      <c r="Z136" s="83"/>
      <c r="AA136" s="95">
        <f>A$134</f>
        <v>46185</v>
      </c>
      <c r="AB136" s="107">
        <f t="shared" si="1167"/>
        <v>24</v>
      </c>
      <c r="AC136" s="160"/>
      <c r="AE136" s="92"/>
      <c r="AG136" s="92">
        <f t="shared" ref="AG136" si="2138">IF(D136="HF",1,0)</f>
        <v>0</v>
      </c>
      <c r="AH136" s="92">
        <f t="shared" ref="AH136" si="2139">IF(J136="HF",1,0)</f>
        <v>0</v>
      </c>
      <c r="AI136" s="169">
        <f t="shared" ref="AI136" si="2140">AG136+AH136</f>
        <v>0</v>
      </c>
      <c r="AJ136" s="169">
        <f t="shared" ref="AJ136" si="2141">SUMIFS(AI$2:AI$373,C$2:C$373,C136,AB$2:AB$373,AB136)</f>
        <v>0</v>
      </c>
      <c r="AK136" s="169">
        <f t="shared" ref="AK136" si="2142">SUMIFS(AI$2:AI$373,C$2:C$373,C136)</f>
        <v>2</v>
      </c>
      <c r="AL136" s="92">
        <f t="shared" ref="AL136" si="2143">COUNTIF(E136:G137,"Körperhygiene")</f>
        <v>0</v>
      </c>
      <c r="AM136" s="169">
        <f t="shared" ref="AM136" si="2144">COUNTIF(K136:M137,"Körperhygiene")</f>
        <v>0</v>
      </c>
      <c r="AN136" s="169">
        <f t="shared" ref="AN136" si="2145">AL136+AM136</f>
        <v>0</v>
      </c>
      <c r="AO136" s="164">
        <f>COUNTIF(E136:G137,"Zimmersauberkeit")</f>
        <v>0</v>
      </c>
      <c r="AP136" s="93">
        <f>COUNTIF(K136:M137,"Zimmersauberkeit")</f>
        <v>0</v>
      </c>
      <c r="AQ136" s="164">
        <f t="shared" ref="AQ136" si="2146">AO136+AP136</f>
        <v>0</v>
      </c>
      <c r="AR136" s="93">
        <f>COUNTIF(E136:G137,"Zimmerputz")</f>
        <v>0</v>
      </c>
      <c r="AS136" s="164">
        <f>COUNTIF(K136:M137,"Zimmerputz")</f>
        <v>0</v>
      </c>
      <c r="AT136" s="93">
        <f t="shared" ref="AT136" si="2147">AR136+AS136</f>
        <v>0</v>
      </c>
      <c r="AU136" s="164">
        <f>COUNTIF(E136:G137,"Medienverhalten")</f>
        <v>0</v>
      </c>
      <c r="AV136" s="93">
        <f>COUNTIF(K136:M137,"Medienverhalten")</f>
        <v>0</v>
      </c>
      <c r="AW136" s="164">
        <f t="shared" ref="AW136" si="2148">AU136+AV136</f>
        <v>0</v>
      </c>
      <c r="AX136" s="93">
        <f>COUNTIF(E136:G137,"Pünktlichkeit")</f>
        <v>0</v>
      </c>
      <c r="AY136" s="164">
        <f>COUNTIF(K136:M137,"Pünktlichkeit")</f>
        <v>0</v>
      </c>
      <c r="AZ136" s="93">
        <f t="shared" ref="AZ136" si="2149">AX136+AY136</f>
        <v>0</v>
      </c>
      <c r="BA136" s="164">
        <f>COUNTIF(E136:G137,"Küchendienst")</f>
        <v>0</v>
      </c>
      <c r="BB136" s="93">
        <f>COUNTIF(K136:M137,"Küchendienst")</f>
        <v>0</v>
      </c>
      <c r="BC136" s="164">
        <f t="shared" ref="BC136" si="2150">BA136+BB136</f>
        <v>0</v>
      </c>
      <c r="BD136" s="93">
        <f>COUNTIF(E136:G137,"Wäsche")</f>
        <v>0</v>
      </c>
      <c r="BE136" s="164">
        <f>COUNTIF(K136:M137,"Wäsche")</f>
        <v>0</v>
      </c>
      <c r="BF136" s="93">
        <f t="shared" ref="BF136" si="2151">BD136+BE136</f>
        <v>0</v>
      </c>
      <c r="BG136" s="164">
        <f>COUNTIF(E136:G137,"Sozialverhalten")</f>
        <v>0</v>
      </c>
      <c r="BH136" s="93">
        <f>COUNTIF(K136:M137,"Sozialverhalten")</f>
        <v>0</v>
      </c>
      <c r="BI136" s="164">
        <f t="shared" ref="BI136" si="2152">BG136+BH136</f>
        <v>0</v>
      </c>
      <c r="BJ136" s="93">
        <f>COUNTIF(E136:G137,"Essverhalten")</f>
        <v>0</v>
      </c>
      <c r="BK136" s="164">
        <f>COUNTIF(K136:M137,"Essverhalten")</f>
        <v>0</v>
      </c>
      <c r="BL136" s="93">
        <f t="shared" ref="BL136" si="2153">BJ136+BK136</f>
        <v>0</v>
      </c>
      <c r="BM136" s="169">
        <f>COUNTIF(E136:G137,"Nachtruhe")</f>
        <v>0</v>
      </c>
      <c r="BN136" s="169">
        <f>COUNTIF(K136:M137,"Nachtruhe")</f>
        <v>0</v>
      </c>
      <c r="BO136" s="170">
        <f t="shared" ref="BO136" si="2154">BM136+BN136</f>
        <v>0</v>
      </c>
      <c r="BP136" s="174">
        <f>SUMIFS(AN$2:AN$373,C$2:C$373,C136,AB$2:AB$373,AB136)</f>
        <v>0</v>
      </c>
      <c r="BQ136" s="162">
        <f>SUMIFS(AQ$2:AQ$373,C$2:C$373,C136,AB$2:AB$373,AB136)</f>
        <v>0</v>
      </c>
      <c r="BR136" s="162">
        <f>SUMIFS(AT$2:AT$373,C$2:C$373,C136,AB$2:AB$373,AB136)</f>
        <v>0</v>
      </c>
      <c r="BS136" s="162">
        <f>SUMIFS(AW$2:AW$373,C$2:C$373,C136,AB$2:AB$373,AB136)</f>
        <v>0</v>
      </c>
      <c r="BT136" s="162">
        <f>SUMIFS(AZ$2:AZ$373,C$2:C$373,C136,AB$2:AB$373,AB136)</f>
        <v>0</v>
      </c>
      <c r="BU136" s="162">
        <f>SUMIFS(BC$2:BC$373,C$2:C$373,C136,AB$2:AB$373,AB136)</f>
        <v>0</v>
      </c>
      <c r="BV136" s="162">
        <f>SUMIFS(BF$2:BF$373,C$2:C$373,C136,AB$2:AB$373,AB136)</f>
        <v>0</v>
      </c>
      <c r="BW136" s="162">
        <f>SUMIFS(BI$2:BI$373,C$2:C$373,C136,AB$2:AB$373,AB136)</f>
        <v>0</v>
      </c>
      <c r="BX136" s="162">
        <f>SUMIFS(BL$2:BL$373,C$2:C$373,C136,AB$2:AB$373,AB136)</f>
        <v>0</v>
      </c>
      <c r="BY136" s="163">
        <f>SUMIFS(BO$2:BO$373,C$2:C$373,C136,AB$2:AB$373,AB136)</f>
        <v>0</v>
      </c>
      <c r="BZ136" s="174">
        <f>SUMIFS(AN$2:AN$373,C$2:C$373,C136)</f>
        <v>0</v>
      </c>
      <c r="CA136" s="162">
        <f>SUMIFS(AQ$2:AQ$373,C$2:C$373,C136)</f>
        <v>0</v>
      </c>
      <c r="CB136" s="162">
        <f>SUMIFS(AT$2:AT$373,C$2:C$373,C136)</f>
        <v>0</v>
      </c>
      <c r="CC136" s="162">
        <f>SUMIFS(AW$2:AW$373,C$2:C$373,C136)</f>
        <v>1</v>
      </c>
      <c r="CD136" s="162">
        <f>SUMIFS(AZ$2:AZ$373,C$2:C$373,C136)</f>
        <v>2</v>
      </c>
      <c r="CE136" s="162">
        <f>SUMIFS(BC$2:BC$373,C$2:C$373,C136)</f>
        <v>0</v>
      </c>
      <c r="CF136" s="162">
        <f>SUMIFS(BF$2:BF$373,C$2:C$373,C136)</f>
        <v>1</v>
      </c>
      <c r="CG136" s="162">
        <f>SUMIFS(BI$2:BI$373,C$2:C$373,C136)</f>
        <v>0</v>
      </c>
      <c r="CH136" s="162">
        <f>SUMIFS(BL$2:BL$373,C$2:C$373,C136)</f>
        <v>0</v>
      </c>
      <c r="CI136" s="163">
        <f>SUMIFS(BO$2:BO$373,C$2:C$373,C136)</f>
        <v>0</v>
      </c>
      <c r="CJ136" s="94" t="str">
        <f t="shared" ref="CJ136" si="2155">_xlfn.XLOOKUP(LARGE(BP136:BY136,1),BP136:BY136,BP$374:BY$374)</f>
        <v>Körperhygiene</v>
      </c>
      <c r="CK136" s="92" t="str">
        <f t="shared" ref="CK136" si="2156">_xlfn.XLOOKUP(LARGE(BP136:BY136,2),BP136:BY136,BP$374:BY$374)</f>
        <v>Körperhygiene</v>
      </c>
      <c r="CL136" s="92" t="str">
        <f t="shared" ref="CL136" si="2157">_xlfn.XLOOKUP(LARGE(BP136:BY136,3),BP136:BY136,BP$374:BY$374)</f>
        <v>Körperhygiene</v>
      </c>
      <c r="CM136" s="92" t="str">
        <f t="shared" ref="CM136" si="2158">_xlfn.XLOOKUP(LARGE(BP136:BY136,4),BP136:BY136,BP$374:BY$374)</f>
        <v>Körperhygiene</v>
      </c>
      <c r="CN136" s="92" t="str">
        <f t="shared" ref="CN136" si="2159">_xlfn.XLOOKUP(LARGE(BP136:BY136,5),BP136:BY136,BP$374:BY$374)</f>
        <v>Körperhygiene</v>
      </c>
      <c r="CO136" s="93" t="str">
        <f t="shared" ref="CO136" si="2160">_xlfn.XLOOKUP(LARGE(BP136:BY136,6),BP136:BY136,BP$374:BY$374)</f>
        <v>Körperhygiene</v>
      </c>
      <c r="CP136" s="91" t="str">
        <f t="shared" ref="CP136" si="2161">_xlfn.XLOOKUP(LARGE(BZ136:CI136,1),BZ136:CI136,BZ$374:CI$374)</f>
        <v>Pünktlichkeit</v>
      </c>
      <c r="CQ136" s="92" t="str">
        <f t="shared" ref="CQ136" si="2162">_xlfn.XLOOKUP(LARGE(BZ136:CI136,2),BZ136:CI136,BZ$374:CI$374)</f>
        <v>Medienverhalten</v>
      </c>
      <c r="CR136" s="92" t="str">
        <f t="shared" ref="CR136" si="2163">_xlfn.XLOOKUP(LARGE(BZ136:CI136,3),BZ136:CI136,BZ$374:CI$374)</f>
        <v>Medienverhalten</v>
      </c>
      <c r="CS136" s="92" t="str">
        <f t="shared" ref="CS136" si="2164">_xlfn.XLOOKUP(LARGE(BZ136:CI136,4),BZ136:CI136,BZ$374:CI$374)</f>
        <v>Körperhygiene</v>
      </c>
      <c r="CT136" s="92" t="str">
        <f t="shared" ref="CT136" si="2165">_xlfn.XLOOKUP(LARGE(BZ136:CI136,5),BZ136:CI136,BZ$374:CI$374)</f>
        <v>Körperhygiene</v>
      </c>
      <c r="CU136" s="93" t="str">
        <f t="shared" ref="CU136" si="2166">_xlfn.XLOOKUP(LARGE(BZ136:CI136,6),BZ136:CI136,BZ$374:CI$374)</f>
        <v>Körperhygiene</v>
      </c>
      <c r="CV136" s="90"/>
      <c r="CW136" s="90"/>
      <c r="CX136" s="90"/>
      <c r="CY136" s="90"/>
      <c r="CZ136" s="90"/>
      <c r="DA136" s="90"/>
    </row>
    <row r="137" spans="1:105" ht="12.95" customHeight="1" thickTop="1" thickBot="1">
      <c r="A137" s="122"/>
      <c r="B137" s="125"/>
      <c r="C137" s="116"/>
      <c r="D137" s="137"/>
      <c r="E137" s="21"/>
      <c r="F137" s="22"/>
      <c r="G137" s="23"/>
      <c r="H137" s="145"/>
      <c r="I137" s="125"/>
      <c r="J137" s="137"/>
      <c r="K137" s="21"/>
      <c r="L137" s="22"/>
      <c r="M137" s="23"/>
      <c r="N137" s="140"/>
      <c r="O137" s="109"/>
      <c r="P137" s="92"/>
      <c r="Q137" s="131"/>
      <c r="R137" s="103"/>
      <c r="S137" s="92"/>
      <c r="T137" s="158"/>
      <c r="U137" s="103"/>
      <c r="V137" s="99"/>
      <c r="W137" s="216"/>
      <c r="X137" s="92"/>
      <c r="Y137" s="81"/>
      <c r="Z137" s="83"/>
      <c r="AA137" s="95"/>
      <c r="AB137" s="107"/>
      <c r="AC137" s="160"/>
      <c r="AE137" s="92"/>
      <c r="AG137" s="92"/>
      <c r="AH137" s="92"/>
      <c r="AI137" s="156"/>
      <c r="AJ137" s="156"/>
      <c r="AK137" s="156"/>
      <c r="AL137" s="92"/>
      <c r="AM137" s="156"/>
      <c r="AN137" s="156"/>
      <c r="AO137" s="165"/>
      <c r="AP137" s="93"/>
      <c r="AQ137" s="165"/>
      <c r="AR137" s="93"/>
      <c r="AS137" s="165"/>
      <c r="AT137" s="93"/>
      <c r="AU137" s="165"/>
      <c r="AV137" s="93"/>
      <c r="AW137" s="165"/>
      <c r="AX137" s="93"/>
      <c r="AY137" s="165"/>
      <c r="AZ137" s="93"/>
      <c r="BA137" s="165"/>
      <c r="BB137" s="93"/>
      <c r="BC137" s="165"/>
      <c r="BD137" s="93"/>
      <c r="BE137" s="165"/>
      <c r="BF137" s="93"/>
      <c r="BG137" s="165"/>
      <c r="BH137" s="93"/>
      <c r="BI137" s="165"/>
      <c r="BJ137" s="93"/>
      <c r="BK137" s="165"/>
      <c r="BL137" s="93"/>
      <c r="BM137" s="156"/>
      <c r="BN137" s="156"/>
      <c r="BO137" s="171"/>
      <c r="BP137" s="174"/>
      <c r="BQ137" s="162"/>
      <c r="BR137" s="162"/>
      <c r="BS137" s="162"/>
      <c r="BT137" s="162"/>
      <c r="BU137" s="162"/>
      <c r="BV137" s="162"/>
      <c r="BW137" s="162"/>
      <c r="BX137" s="162"/>
      <c r="BY137" s="163"/>
      <c r="BZ137" s="174"/>
      <c r="CA137" s="162"/>
      <c r="CB137" s="162"/>
      <c r="CC137" s="162"/>
      <c r="CD137" s="162"/>
      <c r="CE137" s="162"/>
      <c r="CF137" s="162"/>
      <c r="CG137" s="162"/>
      <c r="CH137" s="162"/>
      <c r="CI137" s="163"/>
      <c r="CJ137" s="94"/>
      <c r="CK137" s="92"/>
      <c r="CL137" s="92"/>
      <c r="CM137" s="92"/>
      <c r="CN137" s="92"/>
      <c r="CO137" s="93"/>
      <c r="CP137" s="91"/>
      <c r="CQ137" s="92"/>
      <c r="CR137" s="92"/>
      <c r="CS137" s="92"/>
      <c r="CT137" s="92"/>
      <c r="CU137" s="93"/>
      <c r="CV137" s="90"/>
      <c r="CW137" s="90"/>
      <c r="CX137" s="90"/>
      <c r="CY137" s="90"/>
      <c r="CZ137" s="90"/>
      <c r="DA137" s="90"/>
    </row>
    <row r="138" spans="1:105" ht="12.95" customHeight="1" thickTop="1" thickBot="1">
      <c r="A138" s="122"/>
      <c r="B138" s="125"/>
      <c r="C138" s="117" t="s">
        <v>130</v>
      </c>
      <c r="D138" s="134"/>
      <c r="E138" s="24"/>
      <c r="F138" s="25"/>
      <c r="G138" s="26"/>
      <c r="H138" s="145"/>
      <c r="I138" s="125"/>
      <c r="J138" s="134"/>
      <c r="K138" s="24"/>
      <c r="L138" s="25"/>
      <c r="M138" s="26"/>
      <c r="N138" s="140"/>
      <c r="O138" s="109">
        <f t="shared" si="1391"/>
        <v>0</v>
      </c>
      <c r="P138" s="92">
        <f t="shared" si="1392"/>
        <v>20</v>
      </c>
      <c r="Q138" s="131"/>
      <c r="R138" s="103">
        <f>SUMIFS(O$2:O$373,C$2:C$373,C138,AB$2:AB$373,AB138)</f>
        <v>0</v>
      </c>
      <c r="S138" s="92">
        <f t="shared" ref="S138" si="2167">AE$134*20-AJ138</f>
        <v>140</v>
      </c>
      <c r="T138" s="158"/>
      <c r="U138" s="103">
        <f t="shared" ref="U138" si="2168">AC$6</f>
        <v>10</v>
      </c>
      <c r="V138" s="99">
        <f t="shared" si="1395"/>
        <v>599</v>
      </c>
      <c r="W138" s="216"/>
      <c r="X138" s="92"/>
      <c r="Y138" s="81"/>
      <c r="Z138" s="83"/>
      <c r="AA138" s="95">
        <f>A$134</f>
        <v>46185</v>
      </c>
      <c r="AB138" s="107">
        <f t="shared" si="1167"/>
        <v>24</v>
      </c>
      <c r="AC138" s="160"/>
      <c r="AE138" s="92"/>
      <c r="AG138" s="92">
        <f t="shared" ref="AG138" si="2169">IF(D138="HF",1,0)</f>
        <v>0</v>
      </c>
      <c r="AH138" s="92">
        <f t="shared" ref="AH138" si="2170">IF(J138="HF",1,0)</f>
        <v>0</v>
      </c>
      <c r="AI138" s="169">
        <f t="shared" ref="AI138" si="2171">AG138+AH138</f>
        <v>0</v>
      </c>
      <c r="AJ138" s="169">
        <f t="shared" ref="AJ138" si="2172">SUMIFS(AI$2:AI$373,C$2:C$373,C138,AB$2:AB$373,AB138)</f>
        <v>0</v>
      </c>
      <c r="AK138" s="169">
        <f t="shared" ref="AK138" si="2173">SUMIFS(AI$2:AI$373,C$2:C$373,C138)</f>
        <v>1</v>
      </c>
      <c r="AL138" s="92">
        <f t="shared" ref="AL138" si="2174">COUNTIF(E138:G139,"Körperhygiene")</f>
        <v>0</v>
      </c>
      <c r="AM138" s="169">
        <f t="shared" ref="AM138" si="2175">COUNTIF(K138:M139,"Körperhygiene")</f>
        <v>0</v>
      </c>
      <c r="AN138" s="169">
        <f t="shared" ref="AN138" si="2176">AL138+AM138</f>
        <v>0</v>
      </c>
      <c r="AO138" s="164">
        <f>COUNTIF(E138:G139,"Zimmersauberkeit")</f>
        <v>0</v>
      </c>
      <c r="AP138" s="93">
        <f>COUNTIF(K138:M139,"Zimmersauberkeit")</f>
        <v>0</v>
      </c>
      <c r="AQ138" s="164">
        <f t="shared" ref="AQ138" si="2177">AO138+AP138</f>
        <v>0</v>
      </c>
      <c r="AR138" s="93">
        <f>COUNTIF(E138:G139,"Zimmerputz")</f>
        <v>0</v>
      </c>
      <c r="AS138" s="164">
        <f>COUNTIF(K138:M139,"Zimmerputz")</f>
        <v>0</v>
      </c>
      <c r="AT138" s="93">
        <f t="shared" ref="AT138" si="2178">AR138+AS138</f>
        <v>0</v>
      </c>
      <c r="AU138" s="164">
        <f>COUNTIF(E138:G139,"Medienverhalten")</f>
        <v>0</v>
      </c>
      <c r="AV138" s="93">
        <f>COUNTIF(K138:M139,"Medienverhalten")</f>
        <v>0</v>
      </c>
      <c r="AW138" s="164">
        <f t="shared" ref="AW138" si="2179">AU138+AV138</f>
        <v>0</v>
      </c>
      <c r="AX138" s="93">
        <f>COUNTIF(E138:G139,"Pünktlichkeit")</f>
        <v>0</v>
      </c>
      <c r="AY138" s="164">
        <f>COUNTIF(K138:M139,"Pünktlichkeit")</f>
        <v>0</v>
      </c>
      <c r="AZ138" s="93">
        <f t="shared" ref="AZ138" si="2180">AX138+AY138</f>
        <v>0</v>
      </c>
      <c r="BA138" s="164">
        <f>COUNTIF(E138:G139,"Küchendienst")</f>
        <v>0</v>
      </c>
      <c r="BB138" s="93">
        <f>COUNTIF(K138:M139,"Küchendienst")</f>
        <v>0</v>
      </c>
      <c r="BC138" s="164">
        <f t="shared" ref="BC138" si="2181">BA138+BB138</f>
        <v>0</v>
      </c>
      <c r="BD138" s="93">
        <f>COUNTIF(E138:G139,"Wäsche")</f>
        <v>0</v>
      </c>
      <c r="BE138" s="164">
        <f>COUNTIF(K138:M139,"Wäsche")</f>
        <v>0</v>
      </c>
      <c r="BF138" s="93">
        <f t="shared" ref="BF138" si="2182">BD138+BE138</f>
        <v>0</v>
      </c>
      <c r="BG138" s="164">
        <f>COUNTIF(E138:G139,"Sozialverhalten")</f>
        <v>0</v>
      </c>
      <c r="BH138" s="93">
        <f>COUNTIF(K138:M139,"Sozialverhalten")</f>
        <v>0</v>
      </c>
      <c r="BI138" s="164">
        <f t="shared" ref="BI138" si="2183">BG138+BH138</f>
        <v>0</v>
      </c>
      <c r="BJ138" s="93">
        <f>COUNTIF(E138:G139,"Essverhalten")</f>
        <v>0</v>
      </c>
      <c r="BK138" s="164">
        <f>COUNTIF(K138:M139,"Essverhalten")</f>
        <v>0</v>
      </c>
      <c r="BL138" s="93">
        <f t="shared" ref="BL138" si="2184">BJ138+BK138</f>
        <v>0</v>
      </c>
      <c r="BM138" s="169">
        <f>COUNTIF(E138:G139,"Nachtruhe")</f>
        <v>0</v>
      </c>
      <c r="BN138" s="169">
        <f>COUNTIF(K138:M139,"Nachtruhe")</f>
        <v>0</v>
      </c>
      <c r="BO138" s="170">
        <f t="shared" ref="BO138" si="2185">BM138+BN138</f>
        <v>0</v>
      </c>
      <c r="BP138" s="174">
        <f>SUMIFS(AN$2:AN$373,C$2:C$373,C138,AB$2:AB$373,AB138)</f>
        <v>0</v>
      </c>
      <c r="BQ138" s="162">
        <f>SUMIFS(AQ$2:AQ$373,C$2:C$373,C138,AB$2:AB$373,AB138)</f>
        <v>0</v>
      </c>
      <c r="BR138" s="162">
        <f>SUMIFS(AT$2:AT$373,C$2:C$373,C138,AB$2:AB$373,AB138)</f>
        <v>0</v>
      </c>
      <c r="BS138" s="162">
        <f>SUMIFS(AW$2:AW$373,C$2:C$373,C138,AB$2:AB$373,AB138)</f>
        <v>0</v>
      </c>
      <c r="BT138" s="162">
        <f>SUMIFS(AZ$2:AZ$373,C$2:C$373,C138,AB$2:AB$373,AB138)</f>
        <v>0</v>
      </c>
      <c r="BU138" s="162">
        <f>SUMIFS(BC$2:BC$373,C$2:C$373,C138,AB$2:AB$373,AB138)</f>
        <v>0</v>
      </c>
      <c r="BV138" s="162">
        <f>SUMIFS(BF$2:BF$373,C$2:C$373,C138,AB$2:AB$373,AB138)</f>
        <v>0</v>
      </c>
      <c r="BW138" s="162">
        <f>SUMIFS(BI$2:BI$373,C$2:C$373,C138,AB$2:AB$373,AB138)</f>
        <v>0</v>
      </c>
      <c r="BX138" s="162">
        <f>SUMIFS(BL$2:BL$373,C$2:C$373,C138,AB$2:AB$373,AB138)</f>
        <v>0</v>
      </c>
      <c r="BY138" s="163">
        <f>SUMIFS(BO$2:BO$373,C$2:C$373,C138,AB$2:AB$373,AB138)</f>
        <v>0</v>
      </c>
      <c r="BZ138" s="174">
        <f>SUMIFS(AN$2:AN$373,C$2:C$373,C138)</f>
        <v>0</v>
      </c>
      <c r="CA138" s="162">
        <f>SUMIFS(AQ$2:AQ$373,C$2:C$373,C138)</f>
        <v>0</v>
      </c>
      <c r="CB138" s="162">
        <f>SUMIFS(AT$2:AT$373,C$2:C$373,C138)</f>
        <v>0</v>
      </c>
      <c r="CC138" s="162">
        <f>SUMIFS(AW$2:AW$373,C$2:C$373,C138)</f>
        <v>0</v>
      </c>
      <c r="CD138" s="162">
        <f>SUMIFS(AZ$2:AZ$373,C$2:C$373,C138)</f>
        <v>0</v>
      </c>
      <c r="CE138" s="162">
        <f>SUMIFS(BC$2:BC$373,C$2:C$373,C138)</f>
        <v>0</v>
      </c>
      <c r="CF138" s="162">
        <f>SUMIFS(BF$2:BF$373,C$2:C$373,C138)</f>
        <v>0</v>
      </c>
      <c r="CG138" s="162">
        <f>SUMIFS(BI$2:BI$373,C$2:C$373,C138)</f>
        <v>0</v>
      </c>
      <c r="CH138" s="162">
        <f>SUMIFS(BL$2:BL$373,C$2:C$373,C138)</f>
        <v>0</v>
      </c>
      <c r="CI138" s="163">
        <f>SUMIFS(BO$2:BO$373,C$2:C$373,C138)</f>
        <v>0</v>
      </c>
      <c r="CJ138" s="94" t="str">
        <f t="shared" ref="CJ138" si="2186">_xlfn.XLOOKUP(LARGE(BP138:BY138,1),BP138:BY138,BP$374:BY$374)</f>
        <v>Körperhygiene</v>
      </c>
      <c r="CK138" s="92" t="str">
        <f t="shared" ref="CK138" si="2187">_xlfn.XLOOKUP(LARGE(BP138:BY138,2),BP138:BY138,BP$374:BY$374)</f>
        <v>Körperhygiene</v>
      </c>
      <c r="CL138" s="92" t="str">
        <f t="shared" ref="CL138" si="2188">_xlfn.XLOOKUP(LARGE(BP138:BY138,3),BP138:BY138,BP$374:BY$374)</f>
        <v>Körperhygiene</v>
      </c>
      <c r="CM138" s="92" t="str">
        <f t="shared" ref="CM138" si="2189">_xlfn.XLOOKUP(LARGE(BP138:BY138,4),BP138:BY138,BP$374:BY$374)</f>
        <v>Körperhygiene</v>
      </c>
      <c r="CN138" s="92" t="str">
        <f t="shared" ref="CN138" si="2190">_xlfn.XLOOKUP(LARGE(BP138:BY138,5),BP138:BY138,BP$374:BY$374)</f>
        <v>Körperhygiene</v>
      </c>
      <c r="CO138" s="93" t="str">
        <f t="shared" ref="CO138" si="2191">_xlfn.XLOOKUP(LARGE(BP138:BY138,6),BP138:BY138,BP$374:BY$374)</f>
        <v>Körperhygiene</v>
      </c>
      <c r="CP138" s="91" t="str">
        <f t="shared" ref="CP138" si="2192">_xlfn.XLOOKUP(LARGE(BZ138:CI138,1),BZ138:CI138,BZ$374:CI$374)</f>
        <v>Körperhygiene</v>
      </c>
      <c r="CQ138" s="92" t="str">
        <f t="shared" ref="CQ138" si="2193">_xlfn.XLOOKUP(LARGE(BZ138:CI138,2),BZ138:CI138,BZ$374:CI$374)</f>
        <v>Körperhygiene</v>
      </c>
      <c r="CR138" s="92" t="str">
        <f t="shared" ref="CR138" si="2194">_xlfn.XLOOKUP(LARGE(BZ138:CI138,3),BZ138:CI138,BZ$374:CI$374)</f>
        <v>Körperhygiene</v>
      </c>
      <c r="CS138" s="92" t="str">
        <f t="shared" ref="CS138" si="2195">_xlfn.XLOOKUP(LARGE(BZ138:CI138,4),BZ138:CI138,BZ$374:CI$374)</f>
        <v>Körperhygiene</v>
      </c>
      <c r="CT138" s="92" t="str">
        <f t="shared" ref="CT138" si="2196">_xlfn.XLOOKUP(LARGE(BZ138:CI138,5),BZ138:CI138,BZ$374:CI$374)</f>
        <v>Körperhygiene</v>
      </c>
      <c r="CU138" s="93" t="str">
        <f t="shared" ref="CU138" si="2197">_xlfn.XLOOKUP(LARGE(BZ138:CI138,6),BZ138:CI138,BZ$374:CI$374)</f>
        <v>Körperhygiene</v>
      </c>
      <c r="CV138" s="90"/>
      <c r="CW138" s="90"/>
      <c r="CX138" s="90"/>
      <c r="CY138" s="90"/>
      <c r="CZ138" s="90"/>
      <c r="DA138" s="90"/>
    </row>
    <row r="139" spans="1:105" ht="12.95" customHeight="1" thickTop="1" thickBot="1">
      <c r="A139" s="122"/>
      <c r="B139" s="125"/>
      <c r="C139" s="116"/>
      <c r="D139" s="137"/>
      <c r="E139" s="21"/>
      <c r="F139" s="22"/>
      <c r="G139" s="23"/>
      <c r="H139" s="145"/>
      <c r="I139" s="125"/>
      <c r="J139" s="137"/>
      <c r="K139" s="21"/>
      <c r="L139" s="22"/>
      <c r="M139" s="23"/>
      <c r="N139" s="140"/>
      <c r="O139" s="109"/>
      <c r="P139" s="92"/>
      <c r="Q139" s="131"/>
      <c r="R139" s="103"/>
      <c r="S139" s="92"/>
      <c r="T139" s="158"/>
      <c r="U139" s="103"/>
      <c r="V139" s="99"/>
      <c r="W139" s="216"/>
      <c r="X139" s="92"/>
      <c r="Y139" s="81"/>
      <c r="Z139" s="83"/>
      <c r="AA139" s="95"/>
      <c r="AB139" s="107"/>
      <c r="AC139" s="160"/>
      <c r="AE139" s="92"/>
      <c r="AG139" s="92"/>
      <c r="AH139" s="92"/>
      <c r="AI139" s="156"/>
      <c r="AJ139" s="156"/>
      <c r="AK139" s="156"/>
      <c r="AL139" s="92"/>
      <c r="AM139" s="156"/>
      <c r="AN139" s="156"/>
      <c r="AO139" s="165"/>
      <c r="AP139" s="93"/>
      <c r="AQ139" s="165"/>
      <c r="AR139" s="93"/>
      <c r="AS139" s="165"/>
      <c r="AT139" s="93"/>
      <c r="AU139" s="165"/>
      <c r="AV139" s="93"/>
      <c r="AW139" s="165"/>
      <c r="AX139" s="93"/>
      <c r="AY139" s="165"/>
      <c r="AZ139" s="93"/>
      <c r="BA139" s="165"/>
      <c r="BB139" s="93"/>
      <c r="BC139" s="165"/>
      <c r="BD139" s="93"/>
      <c r="BE139" s="165"/>
      <c r="BF139" s="93"/>
      <c r="BG139" s="165"/>
      <c r="BH139" s="93"/>
      <c r="BI139" s="165"/>
      <c r="BJ139" s="93"/>
      <c r="BK139" s="165"/>
      <c r="BL139" s="93"/>
      <c r="BM139" s="156"/>
      <c r="BN139" s="156"/>
      <c r="BO139" s="171"/>
      <c r="BP139" s="174"/>
      <c r="BQ139" s="162"/>
      <c r="BR139" s="162"/>
      <c r="BS139" s="162"/>
      <c r="BT139" s="162"/>
      <c r="BU139" s="162"/>
      <c r="BV139" s="162"/>
      <c r="BW139" s="162"/>
      <c r="BX139" s="162"/>
      <c r="BY139" s="163"/>
      <c r="BZ139" s="174"/>
      <c r="CA139" s="162"/>
      <c r="CB139" s="162"/>
      <c r="CC139" s="162"/>
      <c r="CD139" s="162"/>
      <c r="CE139" s="162"/>
      <c r="CF139" s="162"/>
      <c r="CG139" s="162"/>
      <c r="CH139" s="162"/>
      <c r="CI139" s="163"/>
      <c r="CJ139" s="94"/>
      <c r="CK139" s="92"/>
      <c r="CL139" s="92"/>
      <c r="CM139" s="92"/>
      <c r="CN139" s="92"/>
      <c r="CO139" s="93"/>
      <c r="CP139" s="91"/>
      <c r="CQ139" s="92"/>
      <c r="CR139" s="92"/>
      <c r="CS139" s="92"/>
      <c r="CT139" s="92"/>
      <c r="CU139" s="93"/>
      <c r="CV139" s="90"/>
      <c r="CW139" s="90"/>
      <c r="CX139" s="90"/>
      <c r="CY139" s="90"/>
      <c r="CZ139" s="90"/>
      <c r="DA139" s="90"/>
    </row>
    <row r="140" spans="1:105" ht="12.95" customHeight="1" thickTop="1" thickBot="1">
      <c r="A140" s="122"/>
      <c r="B140" s="125"/>
      <c r="C140" s="117" t="s">
        <v>131</v>
      </c>
      <c r="D140" s="134"/>
      <c r="E140" s="24"/>
      <c r="F140" s="25"/>
      <c r="G140" s="26"/>
      <c r="H140" s="145"/>
      <c r="I140" s="125"/>
      <c r="J140" s="134"/>
      <c r="K140" s="24"/>
      <c r="L140" s="25"/>
      <c r="M140" s="26"/>
      <c r="N140" s="140"/>
      <c r="O140" s="109">
        <f t="shared" si="1425"/>
        <v>0</v>
      </c>
      <c r="P140" s="92">
        <f t="shared" si="1426"/>
        <v>20</v>
      </c>
      <c r="Q140" s="131"/>
      <c r="R140" s="103">
        <f>SUMIFS(O$2:O$373,C$2:C$373,C140,AB$2:AB$373,AB140)</f>
        <v>0</v>
      </c>
      <c r="S140" s="92">
        <f t="shared" ref="S140" si="2198">AE$134*20-AJ140</f>
        <v>140</v>
      </c>
      <c r="T140" s="158"/>
      <c r="U140" s="103">
        <f t="shared" ref="U140" si="2199">AC$8</f>
        <v>0</v>
      </c>
      <c r="V140" s="99">
        <f t="shared" si="1429"/>
        <v>600</v>
      </c>
      <c r="W140" s="216"/>
      <c r="X140" s="92"/>
      <c r="Y140" s="81"/>
      <c r="Z140" s="83"/>
      <c r="AA140" s="95">
        <f>A$134</f>
        <v>46185</v>
      </c>
      <c r="AB140" s="107">
        <f t="shared" ref="AB140:AB202" si="2200">WEEKNUM(AA140,21)</f>
        <v>24</v>
      </c>
      <c r="AC140" s="160"/>
      <c r="AE140" s="92"/>
      <c r="AG140" s="92">
        <f t="shared" ref="AG140" si="2201">IF(D140="HF",1,0)</f>
        <v>0</v>
      </c>
      <c r="AH140" s="92">
        <f t="shared" ref="AH140" si="2202">IF(J140="HF",1,0)</f>
        <v>0</v>
      </c>
      <c r="AI140" s="169">
        <f t="shared" ref="AI140" si="2203">AG140+AH140</f>
        <v>0</v>
      </c>
      <c r="AJ140" s="169">
        <f t="shared" ref="AJ140" si="2204">SUMIFS(AI$2:AI$373,C$2:C$373,C140,AB$2:AB$373,AB140)</f>
        <v>0</v>
      </c>
      <c r="AK140" s="169">
        <f t="shared" ref="AK140" si="2205">SUMIFS(AI$2:AI$373,C$2:C$373,C140)</f>
        <v>0</v>
      </c>
      <c r="AL140" s="92">
        <f t="shared" ref="AL140" si="2206">COUNTIF(E140:G141,"Körperhygiene")</f>
        <v>0</v>
      </c>
      <c r="AM140" s="169">
        <f t="shared" ref="AM140" si="2207">COUNTIF(K140:M141,"Körperhygiene")</f>
        <v>0</v>
      </c>
      <c r="AN140" s="169">
        <f t="shared" ref="AN140" si="2208">AL140+AM140</f>
        <v>0</v>
      </c>
      <c r="AO140" s="164">
        <f>COUNTIF(E140:G141,"Zimmersauberkeit")</f>
        <v>0</v>
      </c>
      <c r="AP140" s="93">
        <f>COUNTIF(K140:M141,"Zimmersauberkeit")</f>
        <v>0</v>
      </c>
      <c r="AQ140" s="164">
        <f t="shared" ref="AQ140" si="2209">AO140+AP140</f>
        <v>0</v>
      </c>
      <c r="AR140" s="93">
        <f>COUNTIF(E140:G141,"Zimmerputz")</f>
        <v>0</v>
      </c>
      <c r="AS140" s="164">
        <f>COUNTIF(K140:M141,"Zimmerputz")</f>
        <v>0</v>
      </c>
      <c r="AT140" s="93">
        <f t="shared" ref="AT140" si="2210">AR140+AS140</f>
        <v>0</v>
      </c>
      <c r="AU140" s="164">
        <f>COUNTIF(E140:G141,"Medienverhalten")</f>
        <v>0</v>
      </c>
      <c r="AV140" s="93">
        <f>COUNTIF(K140:M141,"Medienverhalten")</f>
        <v>0</v>
      </c>
      <c r="AW140" s="164">
        <f t="shared" ref="AW140" si="2211">AU140+AV140</f>
        <v>0</v>
      </c>
      <c r="AX140" s="93">
        <f>COUNTIF(E140:G141,"Pünktlichkeit")</f>
        <v>0</v>
      </c>
      <c r="AY140" s="164">
        <f>COUNTIF(K140:M141,"Pünktlichkeit")</f>
        <v>0</v>
      </c>
      <c r="AZ140" s="93">
        <f t="shared" ref="AZ140" si="2212">AX140+AY140</f>
        <v>0</v>
      </c>
      <c r="BA140" s="164">
        <f>COUNTIF(E140:G141,"Küchendienst")</f>
        <v>0</v>
      </c>
      <c r="BB140" s="93">
        <f>COUNTIF(K140:M141,"Küchendienst")</f>
        <v>0</v>
      </c>
      <c r="BC140" s="164">
        <f t="shared" ref="BC140" si="2213">BA140+BB140</f>
        <v>0</v>
      </c>
      <c r="BD140" s="93">
        <f>COUNTIF(E140:G141,"Wäsche")</f>
        <v>0</v>
      </c>
      <c r="BE140" s="164">
        <f>COUNTIF(K140:M141,"Wäsche")</f>
        <v>0</v>
      </c>
      <c r="BF140" s="93">
        <f t="shared" ref="BF140" si="2214">BD140+BE140</f>
        <v>0</v>
      </c>
      <c r="BG140" s="164">
        <f>COUNTIF(E140:G141,"Sozialverhalten")</f>
        <v>0</v>
      </c>
      <c r="BH140" s="93">
        <f>COUNTIF(K140:M141,"Sozialverhalten")</f>
        <v>0</v>
      </c>
      <c r="BI140" s="164">
        <f t="shared" ref="BI140" si="2215">BG140+BH140</f>
        <v>0</v>
      </c>
      <c r="BJ140" s="93">
        <f>COUNTIF(E140:G141,"Essverhalten")</f>
        <v>0</v>
      </c>
      <c r="BK140" s="164">
        <f>COUNTIF(K140:M141,"Essverhalten")</f>
        <v>0</v>
      </c>
      <c r="BL140" s="93">
        <f t="shared" ref="BL140" si="2216">BJ140+BK140</f>
        <v>0</v>
      </c>
      <c r="BM140" s="169">
        <f>COUNTIF(E140:G141,"Nachtruhe")</f>
        <v>0</v>
      </c>
      <c r="BN140" s="169">
        <f>COUNTIF(K140:M141,"Nachtruhe")</f>
        <v>0</v>
      </c>
      <c r="BO140" s="170">
        <f t="shared" ref="BO140" si="2217">BM140+BN140</f>
        <v>0</v>
      </c>
      <c r="BP140" s="174">
        <f>SUMIFS(AN$2:AN$373,C$2:C$373,C140,AB$2:AB$373,AB140)</f>
        <v>0</v>
      </c>
      <c r="BQ140" s="162">
        <f>SUMIFS(AQ$2:AQ$373,C$2:C$373,C140,AB$2:AB$373,AB140)</f>
        <v>0</v>
      </c>
      <c r="BR140" s="162">
        <f>SUMIFS(AT$2:AT$373,C$2:C$373,C140,AB$2:AB$373,AB140)</f>
        <v>0</v>
      </c>
      <c r="BS140" s="162">
        <f>SUMIFS(AW$2:AW$373,C$2:C$373,C140,AB$2:AB$373,AB140)</f>
        <v>0</v>
      </c>
      <c r="BT140" s="162">
        <f>SUMIFS(AZ$2:AZ$373,C$2:C$373,C140,AB$2:AB$373,AB140)</f>
        <v>0</v>
      </c>
      <c r="BU140" s="162">
        <f>SUMIFS(BC$2:BC$373,C$2:C$373,C140,AB$2:AB$373,AB140)</f>
        <v>0</v>
      </c>
      <c r="BV140" s="162">
        <f>SUMIFS(BF$2:BF$373,C$2:C$373,C140,AB$2:AB$373,AB140)</f>
        <v>0</v>
      </c>
      <c r="BW140" s="162">
        <f>SUMIFS(BI$2:BI$373,C$2:C$373,C140,AB$2:AB$373,AB140)</f>
        <v>0</v>
      </c>
      <c r="BX140" s="162">
        <f>SUMIFS(BL$2:BL$373,C$2:C$373,C140,AB$2:AB$373,AB140)</f>
        <v>0</v>
      </c>
      <c r="BY140" s="163">
        <f>SUMIFS(BO$2:BO$373,C$2:C$373,C140,AB$2:AB$373,AB140)</f>
        <v>0</v>
      </c>
      <c r="BZ140" s="174">
        <f>SUMIFS(AN$2:AN$373,C$2:C$373,C140)</f>
        <v>0</v>
      </c>
      <c r="CA140" s="162">
        <f>SUMIFS(AQ$2:AQ$373,C$2:C$373,C140)</f>
        <v>0</v>
      </c>
      <c r="CB140" s="162">
        <f>SUMIFS(AT$2:AT$373,C$2:C$373,C140)</f>
        <v>0</v>
      </c>
      <c r="CC140" s="162">
        <f>SUMIFS(AW$2:AW$373,C$2:C$373,C140)</f>
        <v>0</v>
      </c>
      <c r="CD140" s="162">
        <f>SUMIFS(AZ$2:AZ$373,C$2:C$373,C140)</f>
        <v>0</v>
      </c>
      <c r="CE140" s="162">
        <f>SUMIFS(BC$2:BC$373,C$2:C$373,C140)</f>
        <v>0</v>
      </c>
      <c r="CF140" s="162">
        <f>SUMIFS(BF$2:BF$373,C$2:C$373,C140)</f>
        <v>0</v>
      </c>
      <c r="CG140" s="162">
        <f>SUMIFS(BI$2:BI$373,C$2:C$373,C140)</f>
        <v>0</v>
      </c>
      <c r="CH140" s="162">
        <f>SUMIFS(BL$2:BL$373,C$2:C$373,C140)</f>
        <v>0</v>
      </c>
      <c r="CI140" s="163">
        <f>SUMIFS(BO$2:BO$373,C$2:C$373,C140)</f>
        <v>0</v>
      </c>
      <c r="CJ140" s="94" t="str">
        <f t="shared" ref="CJ140" si="2218">_xlfn.XLOOKUP(LARGE(BP140:BY140,1),BP140:BY140,BP$374:BY$374)</f>
        <v>Körperhygiene</v>
      </c>
      <c r="CK140" s="92" t="str">
        <f t="shared" ref="CK140" si="2219">_xlfn.XLOOKUP(LARGE(BP140:BY140,2),BP140:BY140,BP$374:BY$374)</f>
        <v>Körperhygiene</v>
      </c>
      <c r="CL140" s="92" t="str">
        <f t="shared" ref="CL140" si="2220">_xlfn.XLOOKUP(LARGE(BP140:BY140,3),BP140:BY140,BP$374:BY$374)</f>
        <v>Körperhygiene</v>
      </c>
      <c r="CM140" s="92" t="str">
        <f t="shared" ref="CM140" si="2221">_xlfn.XLOOKUP(LARGE(BP140:BY140,4),BP140:BY140,BP$374:BY$374)</f>
        <v>Körperhygiene</v>
      </c>
      <c r="CN140" s="92" t="str">
        <f t="shared" ref="CN140" si="2222">_xlfn.XLOOKUP(LARGE(BP140:BY140,5),BP140:BY140,BP$374:BY$374)</f>
        <v>Körperhygiene</v>
      </c>
      <c r="CO140" s="93" t="str">
        <f t="shared" ref="CO140" si="2223">_xlfn.XLOOKUP(LARGE(BP140:BY140,6),BP140:BY140,BP$374:BY$374)</f>
        <v>Körperhygiene</v>
      </c>
      <c r="CP140" s="91" t="str">
        <f t="shared" ref="CP140" si="2224">_xlfn.XLOOKUP(LARGE(BZ140:CI140,1),BZ140:CI140,BZ$374:CI$374)</f>
        <v>Körperhygiene</v>
      </c>
      <c r="CQ140" s="92" t="str">
        <f t="shared" ref="CQ140" si="2225">_xlfn.XLOOKUP(LARGE(BZ140:CI140,2),BZ140:CI140,BZ$374:CI$374)</f>
        <v>Körperhygiene</v>
      </c>
      <c r="CR140" s="92" t="str">
        <f t="shared" ref="CR140" si="2226">_xlfn.XLOOKUP(LARGE(BZ140:CI140,3),BZ140:CI140,BZ$374:CI$374)</f>
        <v>Körperhygiene</v>
      </c>
      <c r="CS140" s="92" t="str">
        <f t="shared" ref="CS140" si="2227">_xlfn.XLOOKUP(LARGE(BZ140:CI140,4),BZ140:CI140,BZ$374:CI$374)</f>
        <v>Körperhygiene</v>
      </c>
      <c r="CT140" s="92" t="str">
        <f t="shared" ref="CT140" si="2228">_xlfn.XLOOKUP(LARGE(BZ140:CI140,5),BZ140:CI140,BZ$374:CI$374)</f>
        <v>Körperhygiene</v>
      </c>
      <c r="CU140" s="93" t="str">
        <f t="shared" ref="CU140" si="2229">_xlfn.XLOOKUP(LARGE(BZ140:CI140,6),BZ140:CI140,BZ$374:CI$374)</f>
        <v>Körperhygiene</v>
      </c>
      <c r="CV140" s="90"/>
      <c r="CW140" s="90"/>
      <c r="CX140" s="90"/>
      <c r="CY140" s="90"/>
      <c r="CZ140" s="90"/>
      <c r="DA140" s="90"/>
    </row>
    <row r="141" spans="1:105" ht="12.95" customHeight="1" thickTop="1" thickBot="1">
      <c r="A141" s="122"/>
      <c r="B141" s="125"/>
      <c r="C141" s="116"/>
      <c r="D141" s="137"/>
      <c r="E141" s="21"/>
      <c r="F141" s="22"/>
      <c r="G141" s="23"/>
      <c r="H141" s="145"/>
      <c r="I141" s="125"/>
      <c r="J141" s="137"/>
      <c r="K141" s="21"/>
      <c r="L141" s="22"/>
      <c r="M141" s="23"/>
      <c r="N141" s="140"/>
      <c r="O141" s="109"/>
      <c r="P141" s="92"/>
      <c r="Q141" s="131"/>
      <c r="R141" s="103"/>
      <c r="S141" s="92"/>
      <c r="T141" s="158"/>
      <c r="U141" s="103"/>
      <c r="V141" s="99"/>
      <c r="W141" s="216"/>
      <c r="X141" s="92"/>
      <c r="Y141" s="81"/>
      <c r="Z141" s="83"/>
      <c r="AA141" s="95"/>
      <c r="AB141" s="107"/>
      <c r="AC141" s="160"/>
      <c r="AE141" s="92"/>
      <c r="AG141" s="92"/>
      <c r="AH141" s="92"/>
      <c r="AI141" s="156"/>
      <c r="AJ141" s="156"/>
      <c r="AK141" s="156"/>
      <c r="AL141" s="92"/>
      <c r="AM141" s="156"/>
      <c r="AN141" s="156"/>
      <c r="AO141" s="165"/>
      <c r="AP141" s="93"/>
      <c r="AQ141" s="165"/>
      <c r="AR141" s="93"/>
      <c r="AS141" s="165"/>
      <c r="AT141" s="93"/>
      <c r="AU141" s="165"/>
      <c r="AV141" s="93"/>
      <c r="AW141" s="165"/>
      <c r="AX141" s="93"/>
      <c r="AY141" s="165"/>
      <c r="AZ141" s="93"/>
      <c r="BA141" s="165"/>
      <c r="BB141" s="93"/>
      <c r="BC141" s="165"/>
      <c r="BD141" s="93"/>
      <c r="BE141" s="165"/>
      <c r="BF141" s="93"/>
      <c r="BG141" s="165"/>
      <c r="BH141" s="93"/>
      <c r="BI141" s="165"/>
      <c r="BJ141" s="93"/>
      <c r="BK141" s="165"/>
      <c r="BL141" s="93"/>
      <c r="BM141" s="156"/>
      <c r="BN141" s="156"/>
      <c r="BO141" s="171"/>
      <c r="BP141" s="174"/>
      <c r="BQ141" s="162"/>
      <c r="BR141" s="162"/>
      <c r="BS141" s="162"/>
      <c r="BT141" s="162"/>
      <c r="BU141" s="162"/>
      <c r="BV141" s="162"/>
      <c r="BW141" s="162"/>
      <c r="BX141" s="162"/>
      <c r="BY141" s="163"/>
      <c r="BZ141" s="174"/>
      <c r="CA141" s="162"/>
      <c r="CB141" s="162"/>
      <c r="CC141" s="162"/>
      <c r="CD141" s="162"/>
      <c r="CE141" s="162"/>
      <c r="CF141" s="162"/>
      <c r="CG141" s="162"/>
      <c r="CH141" s="162"/>
      <c r="CI141" s="163"/>
      <c r="CJ141" s="94"/>
      <c r="CK141" s="92"/>
      <c r="CL141" s="92"/>
      <c r="CM141" s="92"/>
      <c r="CN141" s="92"/>
      <c r="CO141" s="93"/>
      <c r="CP141" s="91"/>
      <c r="CQ141" s="92"/>
      <c r="CR141" s="92"/>
      <c r="CS141" s="92"/>
      <c r="CT141" s="92"/>
      <c r="CU141" s="93"/>
      <c r="CV141" s="90"/>
      <c r="CW141" s="90"/>
      <c r="CX141" s="90"/>
      <c r="CY141" s="90"/>
      <c r="CZ141" s="90"/>
      <c r="DA141" s="90"/>
    </row>
    <row r="142" spans="1:105" ht="12.95" customHeight="1" thickTop="1" thickBot="1">
      <c r="A142" s="122"/>
      <c r="B142" s="125"/>
      <c r="C142" s="117" t="s">
        <v>132</v>
      </c>
      <c r="D142" s="134"/>
      <c r="E142" s="24"/>
      <c r="F142" s="25"/>
      <c r="G142" s="26"/>
      <c r="H142" s="145"/>
      <c r="I142" s="125"/>
      <c r="J142" s="134"/>
      <c r="K142" s="24"/>
      <c r="L142" s="25"/>
      <c r="M142" s="26"/>
      <c r="N142" s="140"/>
      <c r="O142" s="109">
        <f t="shared" si="1459"/>
        <v>0</v>
      </c>
      <c r="P142" s="92">
        <f t="shared" si="1460"/>
        <v>20</v>
      </c>
      <c r="Q142" s="131"/>
      <c r="R142" s="103">
        <f>SUMIFS(O$2:O$373,C$2:C$373,C142,AB$2:AB$373,AB142)</f>
        <v>0</v>
      </c>
      <c r="S142" s="92">
        <f t="shared" ref="S142" si="2230">AE$134*20-AJ142</f>
        <v>140</v>
      </c>
      <c r="T142" s="158"/>
      <c r="U142" s="103">
        <f t="shared" ref="U142" si="2231">AC$10</f>
        <v>0</v>
      </c>
      <c r="V142" s="99">
        <f t="shared" si="1463"/>
        <v>600</v>
      </c>
      <c r="W142" s="216"/>
      <c r="X142" s="92"/>
      <c r="Y142" s="81"/>
      <c r="Z142" s="83"/>
      <c r="AA142" s="95">
        <f>A$134</f>
        <v>46185</v>
      </c>
      <c r="AB142" s="107">
        <f t="shared" si="2200"/>
        <v>24</v>
      </c>
      <c r="AC142" s="160"/>
      <c r="AE142" s="92"/>
      <c r="AG142" s="92">
        <f t="shared" ref="AG142" si="2232">IF(D142="HF",1,0)</f>
        <v>0</v>
      </c>
      <c r="AH142" s="92">
        <f t="shared" ref="AH142" si="2233">IF(J142="HF",1,0)</f>
        <v>0</v>
      </c>
      <c r="AI142" s="169">
        <f t="shared" ref="AI142" si="2234">AG142+AH142</f>
        <v>0</v>
      </c>
      <c r="AJ142" s="169">
        <f t="shared" ref="AJ142" si="2235">SUMIFS(AI$2:AI$373,C$2:C$373,C142,AB$2:AB$373,AB142)</f>
        <v>0</v>
      </c>
      <c r="AK142" s="169">
        <f t="shared" ref="AK142" si="2236">SUMIFS(AI$2:AI$373,C$2:C$373,C142)</f>
        <v>0</v>
      </c>
      <c r="AL142" s="92">
        <f t="shared" ref="AL142" si="2237">COUNTIF(E142:G143,"Körperhygiene")</f>
        <v>0</v>
      </c>
      <c r="AM142" s="169">
        <f t="shared" ref="AM142" si="2238">COUNTIF(K142:M143,"Körperhygiene")</f>
        <v>0</v>
      </c>
      <c r="AN142" s="169">
        <f t="shared" ref="AN142" si="2239">AL142+AM142</f>
        <v>0</v>
      </c>
      <c r="AO142" s="164">
        <f>COUNTIF(E142:G143,"Zimmersauberkeit")</f>
        <v>0</v>
      </c>
      <c r="AP142" s="93">
        <f>COUNTIF(K142:M143,"Zimmersauberkeit")</f>
        <v>0</v>
      </c>
      <c r="AQ142" s="164">
        <f t="shared" ref="AQ142" si="2240">AO142+AP142</f>
        <v>0</v>
      </c>
      <c r="AR142" s="93">
        <f>COUNTIF(E142:G143,"Zimmerputz")</f>
        <v>0</v>
      </c>
      <c r="AS142" s="164">
        <f>COUNTIF(K142:M143,"Zimmerputz")</f>
        <v>0</v>
      </c>
      <c r="AT142" s="93">
        <f t="shared" ref="AT142" si="2241">AR142+AS142</f>
        <v>0</v>
      </c>
      <c r="AU142" s="164">
        <f>COUNTIF(E142:G143,"Medienverhalten")</f>
        <v>0</v>
      </c>
      <c r="AV142" s="93">
        <f>COUNTIF(K142:M143,"Medienverhalten")</f>
        <v>0</v>
      </c>
      <c r="AW142" s="164">
        <f t="shared" ref="AW142" si="2242">AU142+AV142</f>
        <v>0</v>
      </c>
      <c r="AX142" s="93">
        <f>COUNTIF(E142:G143,"Pünktlichkeit")</f>
        <v>0</v>
      </c>
      <c r="AY142" s="164">
        <f>COUNTIF(K142:M143,"Pünktlichkeit")</f>
        <v>0</v>
      </c>
      <c r="AZ142" s="93">
        <f t="shared" ref="AZ142" si="2243">AX142+AY142</f>
        <v>0</v>
      </c>
      <c r="BA142" s="164">
        <f>COUNTIF(E142:G143,"Küchendienst")</f>
        <v>0</v>
      </c>
      <c r="BB142" s="93">
        <f>COUNTIF(K142:M143,"Küchendienst")</f>
        <v>0</v>
      </c>
      <c r="BC142" s="164">
        <f t="shared" ref="BC142" si="2244">BA142+BB142</f>
        <v>0</v>
      </c>
      <c r="BD142" s="93">
        <f>COUNTIF(E142:G143,"Wäsche")</f>
        <v>0</v>
      </c>
      <c r="BE142" s="164">
        <f>COUNTIF(K142:M143,"Wäsche")</f>
        <v>0</v>
      </c>
      <c r="BF142" s="93">
        <f t="shared" ref="BF142" si="2245">BD142+BE142</f>
        <v>0</v>
      </c>
      <c r="BG142" s="164">
        <f>COUNTIF(E142:G143,"Sozialverhalten")</f>
        <v>0</v>
      </c>
      <c r="BH142" s="93">
        <f>COUNTIF(K142:M143,"Sozialverhalten")</f>
        <v>0</v>
      </c>
      <c r="BI142" s="164">
        <f t="shared" ref="BI142" si="2246">BG142+BH142</f>
        <v>0</v>
      </c>
      <c r="BJ142" s="93">
        <f>COUNTIF(E142:G143,"Essverhalten")</f>
        <v>0</v>
      </c>
      <c r="BK142" s="164">
        <f>COUNTIF(K142:M143,"Essverhalten")</f>
        <v>0</v>
      </c>
      <c r="BL142" s="93">
        <f t="shared" ref="BL142" si="2247">BJ142+BK142</f>
        <v>0</v>
      </c>
      <c r="BM142" s="169">
        <f>COUNTIF(E142:G143,"Nachtruhe")</f>
        <v>0</v>
      </c>
      <c r="BN142" s="169">
        <f>COUNTIF(K142:M143,"Nachtruhe")</f>
        <v>0</v>
      </c>
      <c r="BO142" s="170">
        <f t="shared" ref="BO142" si="2248">BM142+BN142</f>
        <v>0</v>
      </c>
      <c r="BP142" s="174">
        <f>SUMIFS(AN$2:AN$373,C$2:C$373,C142,AB$2:AB$373,AB142)</f>
        <v>0</v>
      </c>
      <c r="BQ142" s="162">
        <f>SUMIFS(AQ$2:AQ$373,C$2:C$373,C142,AB$2:AB$373,AB142)</f>
        <v>0</v>
      </c>
      <c r="BR142" s="162">
        <f>SUMIFS(AT$2:AT$373,C$2:C$373,C142,AB$2:AB$373,AB142)</f>
        <v>0</v>
      </c>
      <c r="BS142" s="162">
        <f>SUMIFS(AW$2:AW$373,C$2:C$373,C142,AB$2:AB$373,AB142)</f>
        <v>0</v>
      </c>
      <c r="BT142" s="162">
        <f>SUMIFS(AZ$2:AZ$373,C$2:C$373,C142,AB$2:AB$373,AB142)</f>
        <v>0</v>
      </c>
      <c r="BU142" s="162">
        <f>SUMIFS(BC$2:BC$373,C$2:C$373,C142,AB$2:AB$373,AB142)</f>
        <v>0</v>
      </c>
      <c r="BV142" s="162">
        <f>SUMIFS(BF$2:BF$373,C$2:C$373,C142,AB$2:AB$373,AB142)</f>
        <v>0</v>
      </c>
      <c r="BW142" s="162">
        <f>SUMIFS(BI$2:BI$373,C$2:C$373,C142,AB$2:AB$373,AB142)</f>
        <v>0</v>
      </c>
      <c r="BX142" s="162">
        <f>SUMIFS(BL$2:BL$373,C$2:C$373,C142,AB$2:AB$373,AB142)</f>
        <v>0</v>
      </c>
      <c r="BY142" s="163">
        <f>SUMIFS(BO$2:BO$373,C$2:C$373,C142,AB$2:AB$373,AB142)</f>
        <v>0</v>
      </c>
      <c r="BZ142" s="174">
        <f>SUMIFS(AN$2:AN$373,C$2:C$373,C142)</f>
        <v>0</v>
      </c>
      <c r="CA142" s="162">
        <f>SUMIFS(AQ$2:AQ$373,C$2:C$373,C142)</f>
        <v>0</v>
      </c>
      <c r="CB142" s="162">
        <f>SUMIFS(AT$2:AT$373,C$2:C$373,C142)</f>
        <v>0</v>
      </c>
      <c r="CC142" s="162">
        <f>SUMIFS(AW$2:AW$373,C$2:C$373,C142)</f>
        <v>0</v>
      </c>
      <c r="CD142" s="162">
        <f>SUMIFS(AZ$2:AZ$373,C$2:C$373,C142)</f>
        <v>0</v>
      </c>
      <c r="CE142" s="162">
        <f>SUMIFS(BC$2:BC$373,C$2:C$373,C142)</f>
        <v>0</v>
      </c>
      <c r="CF142" s="162">
        <f>SUMIFS(BF$2:BF$373,C$2:C$373,C142)</f>
        <v>0</v>
      </c>
      <c r="CG142" s="162">
        <f>SUMIFS(BI$2:BI$373,C$2:C$373,C142)</f>
        <v>0</v>
      </c>
      <c r="CH142" s="162">
        <f>SUMIFS(BL$2:BL$373,C$2:C$373,C142)</f>
        <v>0</v>
      </c>
      <c r="CI142" s="163">
        <f>SUMIFS(BO$2:BO$373,C$2:C$373,C142)</f>
        <v>0</v>
      </c>
      <c r="CJ142" s="94" t="str">
        <f t="shared" ref="CJ142" si="2249">_xlfn.XLOOKUP(LARGE(BP142:BY142,1),BP142:BY142,BP$374:BY$374)</f>
        <v>Körperhygiene</v>
      </c>
      <c r="CK142" s="92" t="str">
        <f t="shared" ref="CK142" si="2250">_xlfn.XLOOKUP(LARGE(BP142:BY142,2),BP142:BY142,BP$374:BY$374)</f>
        <v>Körperhygiene</v>
      </c>
      <c r="CL142" s="92" t="str">
        <f t="shared" ref="CL142" si="2251">_xlfn.XLOOKUP(LARGE(BP142:BY142,3),BP142:BY142,BP$374:BY$374)</f>
        <v>Körperhygiene</v>
      </c>
      <c r="CM142" s="92" t="str">
        <f t="shared" ref="CM142" si="2252">_xlfn.XLOOKUP(LARGE(BP142:BY142,4),BP142:BY142,BP$374:BY$374)</f>
        <v>Körperhygiene</v>
      </c>
      <c r="CN142" s="92" t="str">
        <f t="shared" ref="CN142" si="2253">_xlfn.XLOOKUP(LARGE(BP142:BY142,5),BP142:BY142,BP$374:BY$374)</f>
        <v>Körperhygiene</v>
      </c>
      <c r="CO142" s="93" t="str">
        <f t="shared" ref="CO142" si="2254">_xlfn.XLOOKUP(LARGE(BP142:BY142,6),BP142:BY142,BP$374:BY$374)</f>
        <v>Körperhygiene</v>
      </c>
      <c r="CP142" s="91" t="str">
        <f t="shared" ref="CP142" si="2255">_xlfn.XLOOKUP(LARGE(BZ142:CI142,1),BZ142:CI142,BZ$374:CI$374)</f>
        <v>Körperhygiene</v>
      </c>
      <c r="CQ142" s="92" t="str">
        <f t="shared" ref="CQ142" si="2256">_xlfn.XLOOKUP(LARGE(BZ142:CI142,2),BZ142:CI142,BZ$374:CI$374)</f>
        <v>Körperhygiene</v>
      </c>
      <c r="CR142" s="92" t="str">
        <f t="shared" ref="CR142" si="2257">_xlfn.XLOOKUP(LARGE(BZ142:CI142,3),BZ142:CI142,BZ$374:CI$374)</f>
        <v>Körperhygiene</v>
      </c>
      <c r="CS142" s="92" t="str">
        <f t="shared" ref="CS142" si="2258">_xlfn.XLOOKUP(LARGE(BZ142:CI142,4),BZ142:CI142,BZ$374:CI$374)</f>
        <v>Körperhygiene</v>
      </c>
      <c r="CT142" s="92" t="str">
        <f t="shared" ref="CT142" si="2259">_xlfn.XLOOKUP(LARGE(BZ142:CI142,5),BZ142:CI142,BZ$374:CI$374)</f>
        <v>Körperhygiene</v>
      </c>
      <c r="CU142" s="93" t="str">
        <f t="shared" ref="CU142" si="2260">_xlfn.XLOOKUP(LARGE(BZ142:CI142,6),BZ142:CI142,BZ$374:CI$374)</f>
        <v>Körperhygiene</v>
      </c>
      <c r="CV142" s="90"/>
      <c r="CW142" s="90"/>
      <c r="CX142" s="90"/>
      <c r="CY142" s="90"/>
      <c r="CZ142" s="90"/>
      <c r="DA142" s="90"/>
    </row>
    <row r="143" spans="1:105" ht="12.95" customHeight="1" thickTop="1" thickBot="1">
      <c r="A143" s="122"/>
      <c r="B143" s="125"/>
      <c r="C143" s="116"/>
      <c r="D143" s="137"/>
      <c r="E143" s="21"/>
      <c r="F143" s="22"/>
      <c r="G143" s="23"/>
      <c r="H143" s="145"/>
      <c r="I143" s="125"/>
      <c r="J143" s="137"/>
      <c r="K143" s="21"/>
      <c r="L143" s="22"/>
      <c r="M143" s="23"/>
      <c r="N143" s="140"/>
      <c r="O143" s="109"/>
      <c r="P143" s="92"/>
      <c r="Q143" s="131"/>
      <c r="R143" s="103"/>
      <c r="S143" s="92"/>
      <c r="T143" s="158"/>
      <c r="U143" s="103"/>
      <c r="V143" s="99"/>
      <c r="W143" s="216"/>
      <c r="X143" s="92"/>
      <c r="Y143" s="81"/>
      <c r="Z143" s="83"/>
      <c r="AA143" s="95"/>
      <c r="AB143" s="107"/>
      <c r="AC143" s="160"/>
      <c r="AE143" s="92"/>
      <c r="AG143" s="92"/>
      <c r="AH143" s="92"/>
      <c r="AI143" s="156"/>
      <c r="AJ143" s="156"/>
      <c r="AK143" s="156"/>
      <c r="AL143" s="92"/>
      <c r="AM143" s="156"/>
      <c r="AN143" s="156"/>
      <c r="AO143" s="165"/>
      <c r="AP143" s="93"/>
      <c r="AQ143" s="165"/>
      <c r="AR143" s="93"/>
      <c r="AS143" s="165"/>
      <c r="AT143" s="93"/>
      <c r="AU143" s="165"/>
      <c r="AV143" s="93"/>
      <c r="AW143" s="165"/>
      <c r="AX143" s="93"/>
      <c r="AY143" s="165"/>
      <c r="AZ143" s="93"/>
      <c r="BA143" s="165"/>
      <c r="BB143" s="93"/>
      <c r="BC143" s="165"/>
      <c r="BD143" s="93"/>
      <c r="BE143" s="165"/>
      <c r="BF143" s="93"/>
      <c r="BG143" s="165"/>
      <c r="BH143" s="93"/>
      <c r="BI143" s="165"/>
      <c r="BJ143" s="93"/>
      <c r="BK143" s="165"/>
      <c r="BL143" s="93"/>
      <c r="BM143" s="156"/>
      <c r="BN143" s="156"/>
      <c r="BO143" s="171"/>
      <c r="BP143" s="174"/>
      <c r="BQ143" s="162"/>
      <c r="BR143" s="162"/>
      <c r="BS143" s="162"/>
      <c r="BT143" s="162"/>
      <c r="BU143" s="162"/>
      <c r="BV143" s="162"/>
      <c r="BW143" s="162"/>
      <c r="BX143" s="162"/>
      <c r="BY143" s="163"/>
      <c r="BZ143" s="174"/>
      <c r="CA143" s="162"/>
      <c r="CB143" s="162"/>
      <c r="CC143" s="162"/>
      <c r="CD143" s="162"/>
      <c r="CE143" s="162"/>
      <c r="CF143" s="162"/>
      <c r="CG143" s="162"/>
      <c r="CH143" s="162"/>
      <c r="CI143" s="163"/>
      <c r="CJ143" s="94"/>
      <c r="CK143" s="92"/>
      <c r="CL143" s="92"/>
      <c r="CM143" s="92"/>
      <c r="CN143" s="92"/>
      <c r="CO143" s="93"/>
      <c r="CP143" s="91"/>
      <c r="CQ143" s="92"/>
      <c r="CR143" s="92"/>
      <c r="CS143" s="92"/>
      <c r="CT143" s="92"/>
      <c r="CU143" s="93"/>
      <c r="CV143" s="90"/>
      <c r="CW143" s="90"/>
      <c r="CX143" s="90"/>
      <c r="CY143" s="90"/>
      <c r="CZ143" s="90"/>
      <c r="DA143" s="90"/>
    </row>
    <row r="144" spans="1:105" ht="12.95" customHeight="1" thickTop="1" thickBot="1">
      <c r="A144" s="122"/>
      <c r="B144" s="125"/>
      <c r="C144" s="118"/>
      <c r="D144" s="134"/>
      <c r="E144" s="27"/>
      <c r="F144" s="28"/>
      <c r="G144" s="29"/>
      <c r="H144" s="145"/>
      <c r="I144" s="125"/>
      <c r="J144" s="134"/>
      <c r="K144" s="27"/>
      <c r="L144" s="28"/>
      <c r="M144" s="29"/>
      <c r="N144" s="140"/>
      <c r="O144" s="109">
        <f t="shared" si="1493"/>
        <v>0</v>
      </c>
      <c r="P144" s="92">
        <f t="shared" si="1494"/>
        <v>20</v>
      </c>
      <c r="Q144" s="131"/>
      <c r="R144" s="103">
        <f>SUMIFS(O$2:O$373,C$2:C$373,C144,AB$2:AB$373,AB144)</f>
        <v>0</v>
      </c>
      <c r="S144" s="92">
        <f t="shared" ref="S144" si="2261">AE$134*20-AJ144</f>
        <v>140</v>
      </c>
      <c r="T144" s="158"/>
      <c r="U144" s="103">
        <f t="shared" ref="U144" si="2262">AC$12</f>
        <v>0</v>
      </c>
      <c r="V144" s="99">
        <f t="shared" si="1497"/>
        <v>600</v>
      </c>
      <c r="W144" s="216"/>
      <c r="X144" s="92"/>
      <c r="Y144" s="81"/>
      <c r="Z144" s="83"/>
      <c r="AA144" s="95">
        <f>A$134</f>
        <v>46185</v>
      </c>
      <c r="AB144" s="107">
        <f t="shared" si="2200"/>
        <v>24</v>
      </c>
      <c r="AC144" s="160"/>
      <c r="AE144" s="92"/>
      <c r="AG144" s="92">
        <f t="shared" ref="AG144" si="2263">IF(D144="HF",1,0)</f>
        <v>0</v>
      </c>
      <c r="AH144" s="92">
        <f t="shared" ref="AH144" si="2264">IF(J144="HF",1,0)</f>
        <v>0</v>
      </c>
      <c r="AI144" s="169">
        <f t="shared" ref="AI144" si="2265">AG144+AH144</f>
        <v>0</v>
      </c>
      <c r="AJ144" s="169">
        <f t="shared" ref="AJ144" si="2266">SUMIFS(AI$2:AI$373,C$2:C$373,C144,AB$2:AB$373,AB144)</f>
        <v>0</v>
      </c>
      <c r="AK144" s="169">
        <f t="shared" ref="AK144" si="2267">SUMIFS(AI$2:AI$373,C$2:C$373,C144)</f>
        <v>0</v>
      </c>
      <c r="AL144" s="92">
        <f t="shared" ref="AL144" si="2268">COUNTIF(E144:G145,"Körperhygiene")</f>
        <v>0</v>
      </c>
      <c r="AM144" s="169">
        <f t="shared" ref="AM144" si="2269">COUNTIF(K144:M145,"Körperhygiene")</f>
        <v>0</v>
      </c>
      <c r="AN144" s="169">
        <f t="shared" ref="AN144" si="2270">AL144+AM144</f>
        <v>0</v>
      </c>
      <c r="AO144" s="164">
        <f>COUNTIF(E144:G145,"Zimmersauberkeit")</f>
        <v>0</v>
      </c>
      <c r="AP144" s="93">
        <f>COUNTIF(K144:M145,"Zimmersauberkeit")</f>
        <v>0</v>
      </c>
      <c r="AQ144" s="164">
        <f t="shared" ref="AQ144" si="2271">AO144+AP144</f>
        <v>0</v>
      </c>
      <c r="AR144" s="93">
        <f>COUNTIF(E144:G145,"Zimmerputz")</f>
        <v>0</v>
      </c>
      <c r="AS144" s="164">
        <f>COUNTIF(K144:M145,"Zimmerputz")</f>
        <v>0</v>
      </c>
      <c r="AT144" s="93">
        <f t="shared" ref="AT144" si="2272">AR144+AS144</f>
        <v>0</v>
      </c>
      <c r="AU144" s="164">
        <f>COUNTIF(E144:G145,"Medienverhalten")</f>
        <v>0</v>
      </c>
      <c r="AV144" s="93">
        <f>COUNTIF(K144:M145,"Medienverhalten")</f>
        <v>0</v>
      </c>
      <c r="AW144" s="164">
        <f t="shared" ref="AW144" si="2273">AU144+AV144</f>
        <v>0</v>
      </c>
      <c r="AX144" s="93">
        <f>COUNTIF(E144:G145,"Pünktlichkeit")</f>
        <v>0</v>
      </c>
      <c r="AY144" s="164">
        <f>COUNTIF(K144:M145,"Pünktlichkeit")</f>
        <v>0</v>
      </c>
      <c r="AZ144" s="93">
        <f t="shared" ref="AZ144" si="2274">AX144+AY144</f>
        <v>0</v>
      </c>
      <c r="BA144" s="164">
        <f>COUNTIF(E144:G145,"Küchendienst")</f>
        <v>0</v>
      </c>
      <c r="BB144" s="93">
        <f>COUNTIF(K144:M145,"Küchendienst")</f>
        <v>0</v>
      </c>
      <c r="BC144" s="164">
        <f t="shared" ref="BC144" si="2275">BA144+BB144</f>
        <v>0</v>
      </c>
      <c r="BD144" s="93">
        <f>COUNTIF(E144:G145,"Wäsche")</f>
        <v>0</v>
      </c>
      <c r="BE144" s="164">
        <f>COUNTIF(K144:M145,"Wäsche")</f>
        <v>0</v>
      </c>
      <c r="BF144" s="93">
        <f t="shared" ref="BF144" si="2276">BD144+BE144</f>
        <v>0</v>
      </c>
      <c r="BG144" s="164">
        <f>COUNTIF(E144:G145,"Sozialverhalten")</f>
        <v>0</v>
      </c>
      <c r="BH144" s="93">
        <f>COUNTIF(K144:M145,"Sozialverhalten")</f>
        <v>0</v>
      </c>
      <c r="BI144" s="164">
        <f t="shared" ref="BI144" si="2277">BG144+BH144</f>
        <v>0</v>
      </c>
      <c r="BJ144" s="93">
        <f>COUNTIF(E144:G145,"Essverhalten")</f>
        <v>0</v>
      </c>
      <c r="BK144" s="164">
        <f>COUNTIF(K144:M145,"Essverhalten")</f>
        <v>0</v>
      </c>
      <c r="BL144" s="93">
        <f t="shared" ref="BL144" si="2278">BJ144+BK144</f>
        <v>0</v>
      </c>
      <c r="BM144" s="169">
        <f>COUNTIF(E144:G145,"Nachtruhe")</f>
        <v>0</v>
      </c>
      <c r="BN144" s="169">
        <f>COUNTIF(K144:M145,"Nachtruhe")</f>
        <v>0</v>
      </c>
      <c r="BO144" s="170">
        <f t="shared" ref="BO144" si="2279">BM144+BN144</f>
        <v>0</v>
      </c>
      <c r="BP144" s="174">
        <f>SUMIFS(AN$2:AN$373,C$2:C$373,C144,AB$2:AB$373,AB144)</f>
        <v>0</v>
      </c>
      <c r="BQ144" s="162">
        <f>SUMIFS(AQ$2:AQ$373,C$2:C$373,C144,AB$2:AB$373,AB144)</f>
        <v>0</v>
      </c>
      <c r="BR144" s="162">
        <f>SUMIFS(AT$2:AT$373,C$2:C$373,C144,AB$2:AB$373,AB144)</f>
        <v>0</v>
      </c>
      <c r="BS144" s="162">
        <f>SUMIFS(AW$2:AW$373,C$2:C$373,C144,AB$2:AB$373,AB144)</f>
        <v>0</v>
      </c>
      <c r="BT144" s="162">
        <f>SUMIFS(AZ$2:AZ$373,C$2:C$373,C144,AB$2:AB$373,AB144)</f>
        <v>0</v>
      </c>
      <c r="BU144" s="162">
        <f>SUMIFS(BC$2:BC$373,C$2:C$373,C144,AB$2:AB$373,AB144)</f>
        <v>0</v>
      </c>
      <c r="BV144" s="162">
        <f>SUMIFS(BF$2:BF$373,C$2:C$373,C144,AB$2:AB$373,AB144)</f>
        <v>0</v>
      </c>
      <c r="BW144" s="162">
        <f>SUMIFS(BI$2:BI$373,C$2:C$373,C144,AB$2:AB$373,AB144)</f>
        <v>0</v>
      </c>
      <c r="BX144" s="162">
        <f>SUMIFS(BL$2:BL$373,C$2:C$373,C144,AB$2:AB$373,AB144)</f>
        <v>0</v>
      </c>
      <c r="BY144" s="163">
        <f>SUMIFS(BO$2:BO$373,C$2:C$373,C144,AB$2:AB$373,AB144)</f>
        <v>0</v>
      </c>
      <c r="BZ144" s="174">
        <f>SUMIFS(AN$2:AN$373,C$2:C$373,C144)</f>
        <v>0</v>
      </c>
      <c r="CA144" s="162">
        <f>SUMIFS(AQ$2:AQ$373,C$2:C$373,C144)</f>
        <v>0</v>
      </c>
      <c r="CB144" s="162">
        <f>SUMIFS(AT$2:AT$373,C$2:C$373,C144)</f>
        <v>0</v>
      </c>
      <c r="CC144" s="162">
        <f>SUMIFS(AW$2:AW$373,C$2:C$373,C144)</f>
        <v>0</v>
      </c>
      <c r="CD144" s="162">
        <f>SUMIFS(AZ$2:AZ$373,C$2:C$373,C144)</f>
        <v>0</v>
      </c>
      <c r="CE144" s="162">
        <f>SUMIFS(BC$2:BC$373,C$2:C$373,C144)</f>
        <v>0</v>
      </c>
      <c r="CF144" s="162">
        <f>SUMIFS(BF$2:BF$373,C$2:C$373,C144)</f>
        <v>0</v>
      </c>
      <c r="CG144" s="162">
        <f>SUMIFS(BI$2:BI$373,C$2:C$373,C144)</f>
        <v>0</v>
      </c>
      <c r="CH144" s="162">
        <f>SUMIFS(BL$2:BL$373,C$2:C$373,C144)</f>
        <v>0</v>
      </c>
      <c r="CI144" s="163">
        <f>SUMIFS(BO$2:BO$373,C$2:C$373,C144)</f>
        <v>0</v>
      </c>
      <c r="CJ144" s="94" t="str">
        <f t="shared" ref="CJ144" si="2280">_xlfn.XLOOKUP(LARGE(BP144:BY144,1),BP144:BY144,BP$374:BY$374)</f>
        <v>Körperhygiene</v>
      </c>
      <c r="CK144" s="92" t="str">
        <f t="shared" ref="CK144" si="2281">_xlfn.XLOOKUP(LARGE(BP144:BY144,2),BP144:BY144,BP$374:BY$374)</f>
        <v>Körperhygiene</v>
      </c>
      <c r="CL144" s="92" t="str">
        <f t="shared" ref="CL144" si="2282">_xlfn.XLOOKUP(LARGE(BP144:BY144,3),BP144:BY144,BP$374:BY$374)</f>
        <v>Körperhygiene</v>
      </c>
      <c r="CM144" s="92" t="str">
        <f t="shared" ref="CM144" si="2283">_xlfn.XLOOKUP(LARGE(BP144:BY144,4),BP144:BY144,BP$374:BY$374)</f>
        <v>Körperhygiene</v>
      </c>
      <c r="CN144" s="92" t="str">
        <f t="shared" ref="CN144" si="2284">_xlfn.XLOOKUP(LARGE(BP144:BY144,5),BP144:BY144,BP$374:BY$374)</f>
        <v>Körperhygiene</v>
      </c>
      <c r="CO144" s="93" t="str">
        <f t="shared" ref="CO144" si="2285">_xlfn.XLOOKUP(LARGE(BP144:BY144,6),BP144:BY144,BP$374:BY$374)</f>
        <v>Körperhygiene</v>
      </c>
      <c r="CP144" s="91" t="str">
        <f t="shared" ref="CP144" si="2286">_xlfn.XLOOKUP(LARGE(BZ144:CI144,1),BZ144:CI144,BZ$374:CI$374)</f>
        <v>Körperhygiene</v>
      </c>
      <c r="CQ144" s="92" t="str">
        <f t="shared" ref="CQ144" si="2287">_xlfn.XLOOKUP(LARGE(BZ144:CI144,2),BZ144:CI144,BZ$374:CI$374)</f>
        <v>Körperhygiene</v>
      </c>
      <c r="CR144" s="92" t="str">
        <f t="shared" ref="CR144" si="2288">_xlfn.XLOOKUP(LARGE(BZ144:CI144,3),BZ144:CI144,BZ$374:CI$374)</f>
        <v>Körperhygiene</v>
      </c>
      <c r="CS144" s="92" t="str">
        <f t="shared" ref="CS144" si="2289">_xlfn.XLOOKUP(LARGE(BZ144:CI144,4),BZ144:CI144,BZ$374:CI$374)</f>
        <v>Körperhygiene</v>
      </c>
      <c r="CT144" s="92" t="str">
        <f t="shared" ref="CT144" si="2290">_xlfn.XLOOKUP(LARGE(BZ144:CI144,5),BZ144:CI144,BZ$374:CI$374)</f>
        <v>Körperhygiene</v>
      </c>
      <c r="CU144" s="93" t="str">
        <f t="shared" ref="CU144" si="2291">_xlfn.XLOOKUP(LARGE(BZ144:CI144,6),BZ144:CI144,BZ$374:CI$374)</f>
        <v>Körperhygiene</v>
      </c>
      <c r="CV144" s="90"/>
      <c r="CW144" s="90"/>
      <c r="CX144" s="90"/>
      <c r="CY144" s="90"/>
      <c r="CZ144" s="90"/>
      <c r="DA144" s="90"/>
    </row>
    <row r="145" spans="1:105" ht="12.95" customHeight="1" thickTop="1" thickBot="1">
      <c r="A145" s="142"/>
      <c r="B145" s="143"/>
      <c r="C145" s="133"/>
      <c r="D145" s="135"/>
      <c r="E145" s="30"/>
      <c r="F145" s="31"/>
      <c r="G145" s="32"/>
      <c r="H145" s="146"/>
      <c r="I145" s="143"/>
      <c r="J145" s="135"/>
      <c r="K145" s="30"/>
      <c r="L145" s="31"/>
      <c r="M145" s="32"/>
      <c r="N145" s="141"/>
      <c r="O145" s="111"/>
      <c r="P145" s="97"/>
      <c r="Q145" s="131"/>
      <c r="R145" s="105"/>
      <c r="S145" s="97"/>
      <c r="T145" s="159"/>
      <c r="U145" s="105"/>
      <c r="V145" s="100"/>
      <c r="W145" s="216"/>
      <c r="X145" s="92"/>
      <c r="Y145" s="81"/>
      <c r="Z145" s="83"/>
      <c r="AA145" s="95"/>
      <c r="AB145" s="107"/>
      <c r="AC145" s="160"/>
      <c r="AE145" s="92"/>
      <c r="AG145" s="92"/>
      <c r="AH145" s="92"/>
      <c r="AI145" s="156"/>
      <c r="AJ145" s="156"/>
      <c r="AK145" s="156"/>
      <c r="AL145" s="92"/>
      <c r="AM145" s="156"/>
      <c r="AN145" s="156"/>
      <c r="AO145" s="165"/>
      <c r="AP145" s="93"/>
      <c r="AQ145" s="165"/>
      <c r="AR145" s="93"/>
      <c r="AS145" s="165"/>
      <c r="AT145" s="93"/>
      <c r="AU145" s="165"/>
      <c r="AV145" s="93"/>
      <c r="AW145" s="165"/>
      <c r="AX145" s="93"/>
      <c r="AY145" s="165"/>
      <c r="AZ145" s="93"/>
      <c r="BA145" s="165"/>
      <c r="BB145" s="93"/>
      <c r="BC145" s="165"/>
      <c r="BD145" s="93"/>
      <c r="BE145" s="165"/>
      <c r="BF145" s="93"/>
      <c r="BG145" s="165"/>
      <c r="BH145" s="93"/>
      <c r="BI145" s="165"/>
      <c r="BJ145" s="93"/>
      <c r="BK145" s="165"/>
      <c r="BL145" s="93"/>
      <c r="BM145" s="156"/>
      <c r="BN145" s="156"/>
      <c r="BO145" s="171"/>
      <c r="BP145" s="174"/>
      <c r="BQ145" s="162"/>
      <c r="BR145" s="162"/>
      <c r="BS145" s="162"/>
      <c r="BT145" s="162"/>
      <c r="BU145" s="162"/>
      <c r="BV145" s="162"/>
      <c r="BW145" s="162"/>
      <c r="BX145" s="162"/>
      <c r="BY145" s="163"/>
      <c r="BZ145" s="174"/>
      <c r="CA145" s="162"/>
      <c r="CB145" s="162"/>
      <c r="CC145" s="162"/>
      <c r="CD145" s="162"/>
      <c r="CE145" s="162"/>
      <c r="CF145" s="162"/>
      <c r="CG145" s="162"/>
      <c r="CH145" s="162"/>
      <c r="CI145" s="163"/>
      <c r="CJ145" s="94"/>
      <c r="CK145" s="92"/>
      <c r="CL145" s="92"/>
      <c r="CM145" s="92"/>
      <c r="CN145" s="92"/>
      <c r="CO145" s="93"/>
      <c r="CP145" s="91"/>
      <c r="CQ145" s="92"/>
      <c r="CR145" s="92"/>
      <c r="CS145" s="92"/>
      <c r="CT145" s="92"/>
      <c r="CU145" s="93"/>
      <c r="CV145" s="90"/>
      <c r="CW145" s="90"/>
      <c r="CX145" s="90"/>
      <c r="CY145" s="90"/>
      <c r="CZ145" s="90"/>
      <c r="DA145" s="90"/>
    </row>
    <row r="146" spans="1:105" ht="12.95" customHeight="1" thickTop="1" thickBot="1">
      <c r="A146" s="121">
        <f t="shared" ref="A146" si="2292">A134+1</f>
        <v>46186</v>
      </c>
      <c r="B146" s="124" t="s">
        <v>18</v>
      </c>
      <c r="C146" s="138" t="s">
        <v>128</v>
      </c>
      <c r="D146" s="136"/>
      <c r="E146" s="33"/>
      <c r="F146" s="34"/>
      <c r="G146" s="35"/>
      <c r="H146" s="144"/>
      <c r="I146" s="124" t="s">
        <v>19</v>
      </c>
      <c r="J146" s="136"/>
      <c r="K146" s="33"/>
      <c r="L146" s="34"/>
      <c r="M146" s="35"/>
      <c r="N146" s="139"/>
      <c r="O146" s="108">
        <f t="shared" ref="O146" si="2293">IF(AND(D146="HF",OR(ISNUMBER(J146),J146="")),0+J146,IF(AND(J146="HF",OR(ISNUMBER(D146),D146="")),0+D146,IF(AND(ISNUMBER(D146),ISNUMBER(J146)),D146+J146,IF(AND(D146="HF",J146="HF"),0,D146+J146))))</f>
        <v>0</v>
      </c>
      <c r="P146" s="98">
        <f t="shared" ref="P146" si="2294">AF$2*20-AI146</f>
        <v>20</v>
      </c>
      <c r="Q146" s="131">
        <f>WEEKNUM(A146,21)</f>
        <v>24</v>
      </c>
      <c r="R146" s="106">
        <f>SUMIFS(O$2:O$373,C$2:C$373,C146,AB$2:AB$373,AB146)</f>
        <v>0</v>
      </c>
      <c r="S146" s="98">
        <f>AE$146*20-AJ146</f>
        <v>140</v>
      </c>
      <c r="T146" s="157">
        <f>A146</f>
        <v>46186</v>
      </c>
      <c r="U146" s="106">
        <f t="shared" ref="U146" si="2295">AC$2</f>
        <v>9</v>
      </c>
      <c r="V146" s="101">
        <f t="shared" ref="V146" si="2296">AD$2*20-AK146</f>
        <v>600</v>
      </c>
      <c r="W146" s="216"/>
      <c r="X146" s="92">
        <f t="shared" ref="X146" si="2297">IF(Q146&lt;&gt;"",1,0)</f>
        <v>1</v>
      </c>
      <c r="Y146" s="81"/>
      <c r="Z146" s="83"/>
      <c r="AA146" s="95">
        <f>A$146</f>
        <v>46186</v>
      </c>
      <c r="AB146" s="107">
        <f t="shared" si="2200"/>
        <v>24</v>
      </c>
      <c r="AC146" s="160"/>
      <c r="AE146" s="92">
        <f t="shared" ref="AE146" si="2298">SUMIFS(X$2:X$373,C$2:C$373,C146,AB$2:AB$373,AB146)</f>
        <v>7</v>
      </c>
      <c r="AG146" s="92">
        <f t="shared" ref="AG146" si="2299">IF(D146="HF",1,0)</f>
        <v>0</v>
      </c>
      <c r="AH146" s="92">
        <f t="shared" ref="AH146" si="2300">IF(J146="HF",1,0)</f>
        <v>0</v>
      </c>
      <c r="AI146" s="169">
        <f t="shared" ref="AI146" si="2301">AG146+AH146</f>
        <v>0</v>
      </c>
      <c r="AJ146" s="169">
        <f t="shared" ref="AJ146" si="2302">SUMIFS(AI$2:AI$373,C$2:C$373,C146,AB$2:AB$373,AB146)</f>
        <v>0</v>
      </c>
      <c r="AK146" s="169">
        <f t="shared" ref="AK146" si="2303">SUMIFS(AI$2:AI$373,C$2:C$373,C146)</f>
        <v>0</v>
      </c>
      <c r="AL146" s="92">
        <f t="shared" ref="AL146" si="2304">COUNTIF(E146:G147,"Körperhygiene")</f>
        <v>0</v>
      </c>
      <c r="AM146" s="169">
        <f t="shared" ref="AM146" si="2305">COUNTIF(K146:M147,"Körperhygiene")</f>
        <v>0</v>
      </c>
      <c r="AN146" s="169">
        <f t="shared" ref="AN146" si="2306">AL146+AM146</f>
        <v>0</v>
      </c>
      <c r="AO146" s="164">
        <f>COUNTIF(E146:G147,"Zimmersauberkeit")</f>
        <v>0</v>
      </c>
      <c r="AP146" s="93">
        <f>COUNTIF(K146:M147,"Zimmersauberkeit")</f>
        <v>0</v>
      </c>
      <c r="AQ146" s="164">
        <f t="shared" ref="AQ146" si="2307">AO146+AP146</f>
        <v>0</v>
      </c>
      <c r="AR146" s="93">
        <f>COUNTIF(E146:G147,"Zimmerputz")</f>
        <v>0</v>
      </c>
      <c r="AS146" s="164">
        <f>COUNTIF(K146:M147,"Zimmerputz")</f>
        <v>0</v>
      </c>
      <c r="AT146" s="93">
        <f t="shared" ref="AT146" si="2308">AR146+AS146</f>
        <v>0</v>
      </c>
      <c r="AU146" s="164">
        <f>COUNTIF(E146:G147,"Medienverhalten")</f>
        <v>0</v>
      </c>
      <c r="AV146" s="93">
        <f>COUNTIF(K146:M147,"Medienverhalten")</f>
        <v>0</v>
      </c>
      <c r="AW146" s="164">
        <f t="shared" ref="AW146" si="2309">AU146+AV146</f>
        <v>0</v>
      </c>
      <c r="AX146" s="93">
        <f>COUNTIF(E146:G147,"Pünktlichkeit")</f>
        <v>0</v>
      </c>
      <c r="AY146" s="164">
        <f>COUNTIF(K146:M147,"Pünktlichkeit")</f>
        <v>0</v>
      </c>
      <c r="AZ146" s="93">
        <f t="shared" ref="AZ146" si="2310">AX146+AY146</f>
        <v>0</v>
      </c>
      <c r="BA146" s="164">
        <f>COUNTIF(E146:G147,"Küchendienst")</f>
        <v>0</v>
      </c>
      <c r="BB146" s="93">
        <f>COUNTIF(K146:M147,"Küchendienst")</f>
        <v>0</v>
      </c>
      <c r="BC146" s="164">
        <f t="shared" ref="BC146" si="2311">BA146+BB146</f>
        <v>0</v>
      </c>
      <c r="BD146" s="93">
        <f>COUNTIF(E146:G147,"Wäsche")</f>
        <v>0</v>
      </c>
      <c r="BE146" s="164">
        <f>COUNTIF(K146:M147,"Wäsche")</f>
        <v>0</v>
      </c>
      <c r="BF146" s="93">
        <f t="shared" ref="BF146" si="2312">BD146+BE146</f>
        <v>0</v>
      </c>
      <c r="BG146" s="164">
        <f>COUNTIF(E146:G147,"Sozialverhalten")</f>
        <v>0</v>
      </c>
      <c r="BH146" s="93">
        <f>COUNTIF(K146:M147,"Sozialverhalten")</f>
        <v>0</v>
      </c>
      <c r="BI146" s="164">
        <f t="shared" ref="BI146" si="2313">BG146+BH146</f>
        <v>0</v>
      </c>
      <c r="BJ146" s="93">
        <f>COUNTIF(E146:G147,"Essverhalten")</f>
        <v>0</v>
      </c>
      <c r="BK146" s="164">
        <f>COUNTIF(K146:M147,"Essverhalten")</f>
        <v>0</v>
      </c>
      <c r="BL146" s="93">
        <f t="shared" ref="BL146" si="2314">BJ146+BK146</f>
        <v>0</v>
      </c>
      <c r="BM146" s="169">
        <f>COUNTIF(E146:G147,"Nachtruhe")</f>
        <v>0</v>
      </c>
      <c r="BN146" s="169">
        <f>COUNTIF(K146:M147,"Nachtruhe")</f>
        <v>0</v>
      </c>
      <c r="BO146" s="170">
        <f t="shared" ref="BO146" si="2315">BM146+BN146</f>
        <v>0</v>
      </c>
      <c r="BP146" s="174">
        <f>SUMIFS(AN$2:AN$373,C$2:C$373,C146,AB$2:AB$373,AB146)</f>
        <v>0</v>
      </c>
      <c r="BQ146" s="162">
        <f>SUMIFS(AQ$2:AQ$373,C$2:C$373,C146,AB$2:AB$373,AB146)</f>
        <v>0</v>
      </c>
      <c r="BR146" s="162">
        <f>SUMIFS(AT$2:AT$373,C$2:C$373,C146,AB$2:AB$373,AB146)</f>
        <v>0</v>
      </c>
      <c r="BS146" s="162">
        <f>SUMIFS(AW$2:AW$373,C$2:C$373,C146,AB$2:AB$373,AB146)</f>
        <v>0</v>
      </c>
      <c r="BT146" s="162">
        <f>SUMIFS(AZ$2:AZ$373,C$2:C$373,C146,AB$2:AB$373,AB146)</f>
        <v>0</v>
      </c>
      <c r="BU146" s="162">
        <f>SUMIFS(BC$2:BC$373,C$2:C$373,C146,AB$2:AB$373,AB146)</f>
        <v>0</v>
      </c>
      <c r="BV146" s="162">
        <f>SUMIFS(BF$2:BF$373,C$2:C$373,C146,AB$2:AB$373,AB146)</f>
        <v>0</v>
      </c>
      <c r="BW146" s="162">
        <f>SUMIFS(BI$2:BI$373,C$2:C$373,C146,AB$2:AB$373,AB146)</f>
        <v>0</v>
      </c>
      <c r="BX146" s="162">
        <f>SUMIFS(BL$2:BL$373,C$2:C$373,C146,AB$2:AB$373,AB146)</f>
        <v>0</v>
      </c>
      <c r="BY146" s="163">
        <f>SUMIFS(BO$2:BO$373,C$2:C$373,C146,AB$2:AB$373,AB146)</f>
        <v>0</v>
      </c>
      <c r="BZ146" s="174">
        <f>SUMIFS(AN$2:AN$373,C$2:C$373,C146)</f>
        <v>1</v>
      </c>
      <c r="CA146" s="162">
        <f>SUMIFS(AQ$2:AQ$373,C$2:C$373,C146)</f>
        <v>0</v>
      </c>
      <c r="CB146" s="162">
        <f>SUMIFS(AT$2:AT$373,C$2:C$373,C146)</f>
        <v>0</v>
      </c>
      <c r="CC146" s="162">
        <f>SUMIFS(AW$2:AW$373,C$2:C$373,C146)</f>
        <v>0</v>
      </c>
      <c r="CD146" s="162">
        <f>SUMIFS(AZ$2:AZ$373,C$2:C$373,C146)</f>
        <v>1</v>
      </c>
      <c r="CE146" s="162">
        <f>SUMIFS(BC$2:BC$373,C$2:C$373,C146)</f>
        <v>5</v>
      </c>
      <c r="CF146" s="162">
        <f>SUMIFS(BF$2:BF$373,C$2:C$373,C146)</f>
        <v>2</v>
      </c>
      <c r="CG146" s="162">
        <f>SUMIFS(BI$2:BI$373,C$2:C$373,C146)</f>
        <v>1</v>
      </c>
      <c r="CH146" s="162">
        <f>SUMIFS(BL$2:BL$373,C$2:C$373,C146)</f>
        <v>1</v>
      </c>
      <c r="CI146" s="163">
        <f>SUMIFS(BO$2:BO$373,C$2:C$373,C146)</f>
        <v>1</v>
      </c>
      <c r="CJ146" s="94" t="str">
        <f t="shared" ref="CJ146" si="2316">_xlfn.XLOOKUP(LARGE(BP146:BY146,1),BP146:BY146,BP$374:BY$374)</f>
        <v>Körperhygiene</v>
      </c>
      <c r="CK146" s="92" t="str">
        <f t="shared" ref="CK146" si="2317">_xlfn.XLOOKUP(LARGE(BP146:BY146,2),BP146:BY146,BP$374:BY$374)</f>
        <v>Körperhygiene</v>
      </c>
      <c r="CL146" s="92" t="str">
        <f t="shared" ref="CL146" si="2318">_xlfn.XLOOKUP(LARGE(BP146:BY146,3),BP146:BY146,BP$374:BY$374)</f>
        <v>Körperhygiene</v>
      </c>
      <c r="CM146" s="92" t="str">
        <f t="shared" ref="CM146" si="2319">_xlfn.XLOOKUP(LARGE(BP146:BY146,4),BP146:BY146,BP$374:BY$374)</f>
        <v>Körperhygiene</v>
      </c>
      <c r="CN146" s="92" t="str">
        <f t="shared" ref="CN146" si="2320">_xlfn.XLOOKUP(LARGE(BP146:BY146,5),BP146:BY146,BP$374:BY$374)</f>
        <v>Körperhygiene</v>
      </c>
      <c r="CO146" s="93" t="str">
        <f t="shared" ref="CO146" si="2321">_xlfn.XLOOKUP(LARGE(BP146:BY146,6),BP146:BY146,BP$374:BY$374)</f>
        <v>Körperhygiene</v>
      </c>
      <c r="CP146" s="91" t="str">
        <f t="shared" ref="CP146" si="2322">_xlfn.XLOOKUP(LARGE(BZ146:CI146,1),BZ146:CI146,BZ$374:CI$374)</f>
        <v>Küchendienst</v>
      </c>
      <c r="CQ146" s="92" t="str">
        <f t="shared" ref="CQ146" si="2323">_xlfn.XLOOKUP(LARGE(BZ146:CI146,2),BZ146:CI146,BZ$374:CI$374)</f>
        <v>Wäsche</v>
      </c>
      <c r="CR146" s="92" t="str">
        <f t="shared" ref="CR146" si="2324">_xlfn.XLOOKUP(LARGE(BZ146:CI146,3),BZ146:CI146,BZ$374:CI$374)</f>
        <v>Körperhygiene</v>
      </c>
      <c r="CS146" s="92" t="str">
        <f t="shared" ref="CS146" si="2325">_xlfn.XLOOKUP(LARGE(BZ146:CI146,4),BZ146:CI146,BZ$374:CI$374)</f>
        <v>Körperhygiene</v>
      </c>
      <c r="CT146" s="92" t="str">
        <f t="shared" ref="CT146" si="2326">_xlfn.XLOOKUP(LARGE(BZ146:CI146,5),BZ146:CI146,BZ$374:CI$374)</f>
        <v>Körperhygiene</v>
      </c>
      <c r="CU146" s="93" t="str">
        <f t="shared" ref="CU146" si="2327">_xlfn.XLOOKUP(LARGE(BZ146:CI146,6),BZ146:CI146,BZ$374:CI$374)</f>
        <v>Körperhygiene</v>
      </c>
      <c r="CV146" s="90"/>
      <c r="CW146" s="90"/>
      <c r="CX146" s="90"/>
      <c r="CY146" s="90"/>
      <c r="CZ146" s="90"/>
      <c r="DA146" s="90"/>
    </row>
    <row r="147" spans="1:105" ht="12.95" customHeight="1" thickTop="1" thickBot="1">
      <c r="A147" s="122"/>
      <c r="B147" s="125"/>
      <c r="C147" s="116"/>
      <c r="D147" s="137"/>
      <c r="E147" s="27"/>
      <c r="F147" s="28"/>
      <c r="G147" s="29"/>
      <c r="H147" s="145"/>
      <c r="I147" s="125"/>
      <c r="J147" s="137"/>
      <c r="K147" s="27"/>
      <c r="L147" s="28"/>
      <c r="M147" s="29"/>
      <c r="N147" s="140"/>
      <c r="O147" s="109"/>
      <c r="P147" s="92"/>
      <c r="Q147" s="131"/>
      <c r="R147" s="103"/>
      <c r="S147" s="92"/>
      <c r="T147" s="158"/>
      <c r="U147" s="103"/>
      <c r="V147" s="99"/>
      <c r="W147" s="216"/>
      <c r="X147" s="92"/>
      <c r="Y147" s="81"/>
      <c r="Z147" s="83"/>
      <c r="AA147" s="95"/>
      <c r="AB147" s="107"/>
      <c r="AC147" s="160"/>
      <c r="AE147" s="92"/>
      <c r="AG147" s="92"/>
      <c r="AH147" s="92"/>
      <c r="AI147" s="156"/>
      <c r="AJ147" s="156"/>
      <c r="AK147" s="156"/>
      <c r="AL147" s="92"/>
      <c r="AM147" s="156"/>
      <c r="AN147" s="156"/>
      <c r="AO147" s="165"/>
      <c r="AP147" s="93"/>
      <c r="AQ147" s="165"/>
      <c r="AR147" s="93"/>
      <c r="AS147" s="165"/>
      <c r="AT147" s="93"/>
      <c r="AU147" s="165"/>
      <c r="AV147" s="93"/>
      <c r="AW147" s="165"/>
      <c r="AX147" s="93"/>
      <c r="AY147" s="165"/>
      <c r="AZ147" s="93"/>
      <c r="BA147" s="165"/>
      <c r="BB147" s="93"/>
      <c r="BC147" s="165"/>
      <c r="BD147" s="93"/>
      <c r="BE147" s="165"/>
      <c r="BF147" s="93"/>
      <c r="BG147" s="165"/>
      <c r="BH147" s="93"/>
      <c r="BI147" s="165"/>
      <c r="BJ147" s="93"/>
      <c r="BK147" s="165"/>
      <c r="BL147" s="93"/>
      <c r="BM147" s="156"/>
      <c r="BN147" s="156"/>
      <c r="BO147" s="171"/>
      <c r="BP147" s="174"/>
      <c r="BQ147" s="162"/>
      <c r="BR147" s="162"/>
      <c r="BS147" s="162"/>
      <c r="BT147" s="162"/>
      <c r="BU147" s="162"/>
      <c r="BV147" s="162"/>
      <c r="BW147" s="162"/>
      <c r="BX147" s="162"/>
      <c r="BY147" s="163"/>
      <c r="BZ147" s="174"/>
      <c r="CA147" s="162"/>
      <c r="CB147" s="162"/>
      <c r="CC147" s="162"/>
      <c r="CD147" s="162"/>
      <c r="CE147" s="162"/>
      <c r="CF147" s="162"/>
      <c r="CG147" s="162"/>
      <c r="CH147" s="162"/>
      <c r="CI147" s="163"/>
      <c r="CJ147" s="94"/>
      <c r="CK147" s="92"/>
      <c r="CL147" s="92"/>
      <c r="CM147" s="92"/>
      <c r="CN147" s="92"/>
      <c r="CO147" s="93"/>
      <c r="CP147" s="91"/>
      <c r="CQ147" s="92"/>
      <c r="CR147" s="92"/>
      <c r="CS147" s="92"/>
      <c r="CT147" s="92"/>
      <c r="CU147" s="93"/>
      <c r="CV147" s="90"/>
      <c r="CW147" s="90"/>
      <c r="CX147" s="90"/>
      <c r="CY147" s="90"/>
      <c r="CZ147" s="90"/>
      <c r="DA147" s="90"/>
    </row>
    <row r="148" spans="1:105" ht="12.95" customHeight="1" thickTop="1" thickBot="1">
      <c r="A148" s="122"/>
      <c r="B148" s="125"/>
      <c r="C148" s="117" t="s">
        <v>129</v>
      </c>
      <c r="D148" s="134"/>
      <c r="E148" s="24"/>
      <c r="F148" s="25"/>
      <c r="G148" s="26"/>
      <c r="H148" s="145"/>
      <c r="I148" s="125"/>
      <c r="J148" s="134"/>
      <c r="K148" s="24"/>
      <c r="L148" s="25"/>
      <c r="M148" s="26"/>
      <c r="N148" s="140"/>
      <c r="O148" s="109">
        <f t="shared" si="1357"/>
        <v>0</v>
      </c>
      <c r="P148" s="92">
        <f t="shared" si="1358"/>
        <v>20</v>
      </c>
      <c r="Q148" s="131"/>
      <c r="R148" s="103">
        <f>SUMIFS(O$2:O$373,C$2:C$373,C148,AB$2:AB$373,AB148)</f>
        <v>0</v>
      </c>
      <c r="S148" s="92">
        <f t="shared" ref="S148" si="2328">AE$146*20-AJ148</f>
        <v>140</v>
      </c>
      <c r="T148" s="158"/>
      <c r="U148" s="103">
        <f t="shared" ref="U148" si="2329">AC$4</f>
        <v>11</v>
      </c>
      <c r="V148" s="99">
        <f t="shared" si="1361"/>
        <v>598</v>
      </c>
      <c r="W148" s="216"/>
      <c r="X148" s="92"/>
      <c r="Y148" s="81"/>
      <c r="Z148" s="83"/>
      <c r="AA148" s="95">
        <f>A$146</f>
        <v>46186</v>
      </c>
      <c r="AB148" s="107">
        <f t="shared" si="2200"/>
        <v>24</v>
      </c>
      <c r="AC148" s="160"/>
      <c r="AE148" s="92"/>
      <c r="AG148" s="92">
        <f t="shared" ref="AG148" si="2330">IF(D148="HF",1,0)</f>
        <v>0</v>
      </c>
      <c r="AH148" s="92">
        <f t="shared" ref="AH148" si="2331">IF(J148="HF",1,0)</f>
        <v>0</v>
      </c>
      <c r="AI148" s="169">
        <f t="shared" ref="AI148" si="2332">AG148+AH148</f>
        <v>0</v>
      </c>
      <c r="AJ148" s="169">
        <f t="shared" ref="AJ148" si="2333">SUMIFS(AI$2:AI$373,C$2:C$373,C148,AB$2:AB$373,AB148)</f>
        <v>0</v>
      </c>
      <c r="AK148" s="169">
        <f t="shared" ref="AK148" si="2334">SUMIFS(AI$2:AI$373,C$2:C$373,C148)</f>
        <v>2</v>
      </c>
      <c r="AL148" s="92">
        <f t="shared" ref="AL148" si="2335">COUNTIF(E148:G149,"Körperhygiene")</f>
        <v>0</v>
      </c>
      <c r="AM148" s="169">
        <f t="shared" ref="AM148" si="2336">COUNTIF(K148:M149,"Körperhygiene")</f>
        <v>0</v>
      </c>
      <c r="AN148" s="169">
        <f t="shared" ref="AN148" si="2337">AL148+AM148</f>
        <v>0</v>
      </c>
      <c r="AO148" s="164">
        <f>COUNTIF(E148:G149,"Zimmersauberkeit")</f>
        <v>0</v>
      </c>
      <c r="AP148" s="93">
        <f>COUNTIF(K148:M149,"Zimmersauberkeit")</f>
        <v>0</v>
      </c>
      <c r="AQ148" s="164">
        <f t="shared" ref="AQ148" si="2338">AO148+AP148</f>
        <v>0</v>
      </c>
      <c r="AR148" s="93">
        <f>COUNTIF(E148:G149,"Zimmerputz")</f>
        <v>0</v>
      </c>
      <c r="AS148" s="164">
        <f>COUNTIF(K148:M149,"Zimmerputz")</f>
        <v>0</v>
      </c>
      <c r="AT148" s="93">
        <f t="shared" ref="AT148" si="2339">AR148+AS148</f>
        <v>0</v>
      </c>
      <c r="AU148" s="164">
        <f>COUNTIF(E148:G149,"Medienverhalten")</f>
        <v>0</v>
      </c>
      <c r="AV148" s="93">
        <f>COUNTIF(K148:M149,"Medienverhalten")</f>
        <v>0</v>
      </c>
      <c r="AW148" s="164">
        <f t="shared" ref="AW148" si="2340">AU148+AV148</f>
        <v>0</v>
      </c>
      <c r="AX148" s="93">
        <f>COUNTIF(E148:G149,"Pünktlichkeit")</f>
        <v>0</v>
      </c>
      <c r="AY148" s="164">
        <f>COUNTIF(K148:M149,"Pünktlichkeit")</f>
        <v>0</v>
      </c>
      <c r="AZ148" s="93">
        <f t="shared" ref="AZ148" si="2341">AX148+AY148</f>
        <v>0</v>
      </c>
      <c r="BA148" s="164">
        <f>COUNTIF(E148:G149,"Küchendienst")</f>
        <v>0</v>
      </c>
      <c r="BB148" s="93">
        <f>COUNTIF(K148:M149,"Küchendienst")</f>
        <v>0</v>
      </c>
      <c r="BC148" s="164">
        <f t="shared" ref="BC148" si="2342">BA148+BB148</f>
        <v>0</v>
      </c>
      <c r="BD148" s="93">
        <f>COUNTIF(E148:G149,"Wäsche")</f>
        <v>0</v>
      </c>
      <c r="BE148" s="164">
        <f>COUNTIF(K148:M149,"Wäsche")</f>
        <v>0</v>
      </c>
      <c r="BF148" s="93">
        <f t="shared" ref="BF148" si="2343">BD148+BE148</f>
        <v>0</v>
      </c>
      <c r="BG148" s="164">
        <f>COUNTIF(E148:G149,"Sozialverhalten")</f>
        <v>0</v>
      </c>
      <c r="BH148" s="93">
        <f>COUNTIF(K148:M149,"Sozialverhalten")</f>
        <v>0</v>
      </c>
      <c r="BI148" s="164">
        <f t="shared" ref="BI148" si="2344">BG148+BH148</f>
        <v>0</v>
      </c>
      <c r="BJ148" s="93">
        <f>COUNTIF(E148:G149,"Essverhalten")</f>
        <v>0</v>
      </c>
      <c r="BK148" s="164">
        <f>COUNTIF(K148:M149,"Essverhalten")</f>
        <v>0</v>
      </c>
      <c r="BL148" s="93">
        <f t="shared" ref="BL148" si="2345">BJ148+BK148</f>
        <v>0</v>
      </c>
      <c r="BM148" s="169">
        <f>COUNTIF(E148:G149,"Nachtruhe")</f>
        <v>0</v>
      </c>
      <c r="BN148" s="169">
        <f>COUNTIF(K148:M149,"Nachtruhe")</f>
        <v>0</v>
      </c>
      <c r="BO148" s="170">
        <f t="shared" ref="BO148" si="2346">BM148+BN148</f>
        <v>0</v>
      </c>
      <c r="BP148" s="174">
        <f>SUMIFS(AN$2:AN$373,C$2:C$373,C148,AB$2:AB$373,AB148)</f>
        <v>0</v>
      </c>
      <c r="BQ148" s="162">
        <f>SUMIFS(AQ$2:AQ$373,C$2:C$373,C148,AB$2:AB$373,AB148)</f>
        <v>0</v>
      </c>
      <c r="BR148" s="162">
        <f>SUMIFS(AT$2:AT$373,C$2:C$373,C148,AB$2:AB$373,AB148)</f>
        <v>0</v>
      </c>
      <c r="BS148" s="162">
        <f>SUMIFS(AW$2:AW$373,C$2:C$373,C148,AB$2:AB$373,AB148)</f>
        <v>0</v>
      </c>
      <c r="BT148" s="162">
        <f>SUMIFS(AZ$2:AZ$373,C$2:C$373,C148,AB$2:AB$373,AB148)</f>
        <v>0</v>
      </c>
      <c r="BU148" s="162">
        <f>SUMIFS(BC$2:BC$373,C$2:C$373,C148,AB$2:AB$373,AB148)</f>
        <v>0</v>
      </c>
      <c r="BV148" s="162">
        <f>SUMIFS(BF$2:BF$373,C$2:C$373,C148,AB$2:AB$373,AB148)</f>
        <v>0</v>
      </c>
      <c r="BW148" s="162">
        <f>SUMIFS(BI$2:BI$373,C$2:C$373,C148,AB$2:AB$373,AB148)</f>
        <v>0</v>
      </c>
      <c r="BX148" s="162">
        <f>SUMIFS(BL$2:BL$373,C$2:C$373,C148,AB$2:AB$373,AB148)</f>
        <v>0</v>
      </c>
      <c r="BY148" s="163">
        <f>SUMIFS(BO$2:BO$373,C$2:C$373,C148,AB$2:AB$373,AB148)</f>
        <v>0</v>
      </c>
      <c r="BZ148" s="174">
        <f>SUMIFS(AN$2:AN$373,C$2:C$373,C148)</f>
        <v>0</v>
      </c>
      <c r="CA148" s="162">
        <f>SUMIFS(AQ$2:AQ$373,C$2:C$373,C148)</f>
        <v>0</v>
      </c>
      <c r="CB148" s="162">
        <f>SUMIFS(AT$2:AT$373,C$2:C$373,C148)</f>
        <v>0</v>
      </c>
      <c r="CC148" s="162">
        <f>SUMIFS(AW$2:AW$373,C$2:C$373,C148)</f>
        <v>1</v>
      </c>
      <c r="CD148" s="162">
        <f>SUMIFS(AZ$2:AZ$373,C$2:C$373,C148)</f>
        <v>2</v>
      </c>
      <c r="CE148" s="162">
        <f>SUMIFS(BC$2:BC$373,C$2:C$373,C148)</f>
        <v>0</v>
      </c>
      <c r="CF148" s="162">
        <f>SUMIFS(BF$2:BF$373,C$2:C$373,C148)</f>
        <v>1</v>
      </c>
      <c r="CG148" s="162">
        <f>SUMIFS(BI$2:BI$373,C$2:C$373,C148)</f>
        <v>0</v>
      </c>
      <c r="CH148" s="162">
        <f>SUMIFS(BL$2:BL$373,C$2:C$373,C148)</f>
        <v>0</v>
      </c>
      <c r="CI148" s="163">
        <f>SUMIFS(BO$2:BO$373,C$2:C$373,C148)</f>
        <v>0</v>
      </c>
      <c r="CJ148" s="94" t="str">
        <f t="shared" ref="CJ148" si="2347">_xlfn.XLOOKUP(LARGE(BP148:BY148,1),BP148:BY148,BP$374:BY$374)</f>
        <v>Körperhygiene</v>
      </c>
      <c r="CK148" s="92" t="str">
        <f t="shared" ref="CK148" si="2348">_xlfn.XLOOKUP(LARGE(BP148:BY148,2),BP148:BY148,BP$374:BY$374)</f>
        <v>Körperhygiene</v>
      </c>
      <c r="CL148" s="92" t="str">
        <f t="shared" ref="CL148" si="2349">_xlfn.XLOOKUP(LARGE(BP148:BY148,3),BP148:BY148,BP$374:BY$374)</f>
        <v>Körperhygiene</v>
      </c>
      <c r="CM148" s="92" t="str">
        <f t="shared" ref="CM148" si="2350">_xlfn.XLOOKUP(LARGE(BP148:BY148,4),BP148:BY148,BP$374:BY$374)</f>
        <v>Körperhygiene</v>
      </c>
      <c r="CN148" s="92" t="str">
        <f t="shared" ref="CN148" si="2351">_xlfn.XLOOKUP(LARGE(BP148:BY148,5),BP148:BY148,BP$374:BY$374)</f>
        <v>Körperhygiene</v>
      </c>
      <c r="CO148" s="93" t="str">
        <f t="shared" ref="CO148" si="2352">_xlfn.XLOOKUP(LARGE(BP148:BY148,6),BP148:BY148,BP$374:BY$374)</f>
        <v>Körperhygiene</v>
      </c>
      <c r="CP148" s="91" t="str">
        <f t="shared" ref="CP148" si="2353">_xlfn.XLOOKUP(LARGE(BZ148:CI148,1),BZ148:CI148,BZ$374:CI$374)</f>
        <v>Pünktlichkeit</v>
      </c>
      <c r="CQ148" s="92" t="str">
        <f t="shared" ref="CQ148" si="2354">_xlfn.XLOOKUP(LARGE(BZ148:CI148,2),BZ148:CI148,BZ$374:CI$374)</f>
        <v>Medienverhalten</v>
      </c>
      <c r="CR148" s="92" t="str">
        <f t="shared" ref="CR148" si="2355">_xlfn.XLOOKUP(LARGE(BZ148:CI148,3),BZ148:CI148,BZ$374:CI$374)</f>
        <v>Medienverhalten</v>
      </c>
      <c r="CS148" s="92" t="str">
        <f t="shared" ref="CS148" si="2356">_xlfn.XLOOKUP(LARGE(BZ148:CI148,4),BZ148:CI148,BZ$374:CI$374)</f>
        <v>Körperhygiene</v>
      </c>
      <c r="CT148" s="92" t="str">
        <f t="shared" ref="CT148" si="2357">_xlfn.XLOOKUP(LARGE(BZ148:CI148,5),BZ148:CI148,BZ$374:CI$374)</f>
        <v>Körperhygiene</v>
      </c>
      <c r="CU148" s="93" t="str">
        <f t="shared" ref="CU148" si="2358">_xlfn.XLOOKUP(LARGE(BZ148:CI148,6),BZ148:CI148,BZ$374:CI$374)</f>
        <v>Körperhygiene</v>
      </c>
      <c r="CV148" s="90"/>
      <c r="CW148" s="90"/>
      <c r="CX148" s="90"/>
      <c r="CY148" s="90"/>
      <c r="CZ148" s="90"/>
      <c r="DA148" s="90"/>
    </row>
    <row r="149" spans="1:105" ht="12.95" customHeight="1" thickTop="1" thickBot="1">
      <c r="A149" s="122"/>
      <c r="B149" s="125"/>
      <c r="C149" s="116"/>
      <c r="D149" s="137"/>
      <c r="E149" s="21"/>
      <c r="F149" s="22"/>
      <c r="G149" s="23"/>
      <c r="H149" s="145"/>
      <c r="I149" s="125"/>
      <c r="J149" s="137"/>
      <c r="K149" s="21"/>
      <c r="L149" s="22"/>
      <c r="M149" s="23"/>
      <c r="N149" s="140"/>
      <c r="O149" s="109"/>
      <c r="P149" s="92"/>
      <c r="Q149" s="131"/>
      <c r="R149" s="103"/>
      <c r="S149" s="92"/>
      <c r="T149" s="158"/>
      <c r="U149" s="103"/>
      <c r="V149" s="99"/>
      <c r="W149" s="216"/>
      <c r="X149" s="92"/>
      <c r="Y149" s="81"/>
      <c r="Z149" s="83"/>
      <c r="AA149" s="95"/>
      <c r="AB149" s="107"/>
      <c r="AC149" s="160"/>
      <c r="AE149" s="92"/>
      <c r="AG149" s="92"/>
      <c r="AH149" s="92"/>
      <c r="AI149" s="156"/>
      <c r="AJ149" s="156"/>
      <c r="AK149" s="156"/>
      <c r="AL149" s="92"/>
      <c r="AM149" s="156"/>
      <c r="AN149" s="156"/>
      <c r="AO149" s="165"/>
      <c r="AP149" s="93"/>
      <c r="AQ149" s="165"/>
      <c r="AR149" s="93"/>
      <c r="AS149" s="165"/>
      <c r="AT149" s="93"/>
      <c r="AU149" s="165"/>
      <c r="AV149" s="93"/>
      <c r="AW149" s="165"/>
      <c r="AX149" s="93"/>
      <c r="AY149" s="165"/>
      <c r="AZ149" s="93"/>
      <c r="BA149" s="165"/>
      <c r="BB149" s="93"/>
      <c r="BC149" s="165"/>
      <c r="BD149" s="93"/>
      <c r="BE149" s="165"/>
      <c r="BF149" s="93"/>
      <c r="BG149" s="165"/>
      <c r="BH149" s="93"/>
      <c r="BI149" s="165"/>
      <c r="BJ149" s="93"/>
      <c r="BK149" s="165"/>
      <c r="BL149" s="93"/>
      <c r="BM149" s="156"/>
      <c r="BN149" s="156"/>
      <c r="BO149" s="171"/>
      <c r="BP149" s="174"/>
      <c r="BQ149" s="162"/>
      <c r="BR149" s="162"/>
      <c r="BS149" s="162"/>
      <c r="BT149" s="162"/>
      <c r="BU149" s="162"/>
      <c r="BV149" s="162"/>
      <c r="BW149" s="162"/>
      <c r="BX149" s="162"/>
      <c r="BY149" s="163"/>
      <c r="BZ149" s="174"/>
      <c r="CA149" s="162"/>
      <c r="CB149" s="162"/>
      <c r="CC149" s="162"/>
      <c r="CD149" s="162"/>
      <c r="CE149" s="162"/>
      <c r="CF149" s="162"/>
      <c r="CG149" s="162"/>
      <c r="CH149" s="162"/>
      <c r="CI149" s="163"/>
      <c r="CJ149" s="94"/>
      <c r="CK149" s="92"/>
      <c r="CL149" s="92"/>
      <c r="CM149" s="92"/>
      <c r="CN149" s="92"/>
      <c r="CO149" s="93"/>
      <c r="CP149" s="91"/>
      <c r="CQ149" s="92"/>
      <c r="CR149" s="92"/>
      <c r="CS149" s="92"/>
      <c r="CT149" s="92"/>
      <c r="CU149" s="93"/>
      <c r="CV149" s="90"/>
      <c r="CW149" s="90"/>
      <c r="CX149" s="90"/>
      <c r="CY149" s="90"/>
      <c r="CZ149" s="90"/>
      <c r="DA149" s="90"/>
    </row>
    <row r="150" spans="1:105" ht="12.95" customHeight="1" thickTop="1" thickBot="1">
      <c r="A150" s="122"/>
      <c r="B150" s="125"/>
      <c r="C150" s="117" t="s">
        <v>130</v>
      </c>
      <c r="D150" s="134"/>
      <c r="E150" s="24"/>
      <c r="F150" s="25"/>
      <c r="G150" s="26"/>
      <c r="H150" s="145"/>
      <c r="I150" s="125"/>
      <c r="J150" s="134"/>
      <c r="K150" s="24"/>
      <c r="L150" s="25"/>
      <c r="M150" s="26"/>
      <c r="N150" s="140"/>
      <c r="O150" s="109">
        <f t="shared" si="1391"/>
        <v>0</v>
      </c>
      <c r="P150" s="92">
        <f t="shared" si="1392"/>
        <v>20</v>
      </c>
      <c r="Q150" s="131"/>
      <c r="R150" s="103">
        <f>SUMIFS(O$2:O$373,C$2:C$373,C150,AB$2:AB$373,AB150)</f>
        <v>0</v>
      </c>
      <c r="S150" s="92">
        <f t="shared" ref="S150" si="2359">AE$146*20-AJ150</f>
        <v>140</v>
      </c>
      <c r="T150" s="158"/>
      <c r="U150" s="103">
        <f t="shared" ref="U150" si="2360">AC$6</f>
        <v>10</v>
      </c>
      <c r="V150" s="99">
        <f t="shared" si="1395"/>
        <v>599</v>
      </c>
      <c r="W150" s="216"/>
      <c r="X150" s="92"/>
      <c r="Y150" s="81"/>
      <c r="Z150" s="83"/>
      <c r="AA150" s="95">
        <f>A$146</f>
        <v>46186</v>
      </c>
      <c r="AB150" s="107">
        <f t="shared" si="2200"/>
        <v>24</v>
      </c>
      <c r="AC150" s="160"/>
      <c r="AE150" s="92"/>
      <c r="AG150" s="92">
        <f t="shared" ref="AG150" si="2361">IF(D150="HF",1,0)</f>
        <v>0</v>
      </c>
      <c r="AH150" s="92">
        <f t="shared" ref="AH150" si="2362">IF(J150="HF",1,0)</f>
        <v>0</v>
      </c>
      <c r="AI150" s="169">
        <f t="shared" ref="AI150" si="2363">AG150+AH150</f>
        <v>0</v>
      </c>
      <c r="AJ150" s="169">
        <f t="shared" ref="AJ150" si="2364">SUMIFS(AI$2:AI$373,C$2:C$373,C150,AB$2:AB$373,AB150)</f>
        <v>0</v>
      </c>
      <c r="AK150" s="169">
        <f t="shared" ref="AK150" si="2365">SUMIFS(AI$2:AI$373,C$2:C$373,C150)</f>
        <v>1</v>
      </c>
      <c r="AL150" s="92">
        <f t="shared" ref="AL150" si="2366">COUNTIF(E150:G151,"Körperhygiene")</f>
        <v>0</v>
      </c>
      <c r="AM150" s="169">
        <f t="shared" ref="AM150" si="2367">COUNTIF(K150:M151,"Körperhygiene")</f>
        <v>0</v>
      </c>
      <c r="AN150" s="169">
        <f t="shared" ref="AN150" si="2368">AL150+AM150</f>
        <v>0</v>
      </c>
      <c r="AO150" s="164">
        <f>COUNTIF(E150:G151,"Zimmersauberkeit")</f>
        <v>0</v>
      </c>
      <c r="AP150" s="93">
        <f>COUNTIF(K150:M151,"Zimmersauberkeit")</f>
        <v>0</v>
      </c>
      <c r="AQ150" s="164">
        <f t="shared" ref="AQ150" si="2369">AO150+AP150</f>
        <v>0</v>
      </c>
      <c r="AR150" s="93">
        <f>COUNTIF(E150:G151,"Zimmerputz")</f>
        <v>0</v>
      </c>
      <c r="AS150" s="164">
        <f>COUNTIF(K150:M151,"Zimmerputz")</f>
        <v>0</v>
      </c>
      <c r="AT150" s="93">
        <f t="shared" ref="AT150" si="2370">AR150+AS150</f>
        <v>0</v>
      </c>
      <c r="AU150" s="164">
        <f>COUNTIF(E150:G151,"Medienverhalten")</f>
        <v>0</v>
      </c>
      <c r="AV150" s="93">
        <f>COUNTIF(K150:M151,"Medienverhalten")</f>
        <v>0</v>
      </c>
      <c r="AW150" s="164">
        <f t="shared" ref="AW150" si="2371">AU150+AV150</f>
        <v>0</v>
      </c>
      <c r="AX150" s="93">
        <f>COUNTIF(E150:G151,"Pünktlichkeit")</f>
        <v>0</v>
      </c>
      <c r="AY150" s="164">
        <f>COUNTIF(K150:M151,"Pünktlichkeit")</f>
        <v>0</v>
      </c>
      <c r="AZ150" s="93">
        <f t="shared" ref="AZ150" si="2372">AX150+AY150</f>
        <v>0</v>
      </c>
      <c r="BA150" s="164">
        <f>COUNTIF(E150:G151,"Küchendienst")</f>
        <v>0</v>
      </c>
      <c r="BB150" s="93">
        <f>COUNTIF(K150:M151,"Küchendienst")</f>
        <v>0</v>
      </c>
      <c r="BC150" s="164">
        <f t="shared" ref="BC150" si="2373">BA150+BB150</f>
        <v>0</v>
      </c>
      <c r="BD150" s="93">
        <f>COUNTIF(E150:G151,"Wäsche")</f>
        <v>0</v>
      </c>
      <c r="BE150" s="164">
        <f>COUNTIF(K150:M151,"Wäsche")</f>
        <v>0</v>
      </c>
      <c r="BF150" s="93">
        <f t="shared" ref="BF150" si="2374">BD150+BE150</f>
        <v>0</v>
      </c>
      <c r="BG150" s="164">
        <f>COUNTIF(E150:G151,"Sozialverhalten")</f>
        <v>0</v>
      </c>
      <c r="BH150" s="93">
        <f>COUNTIF(K150:M151,"Sozialverhalten")</f>
        <v>0</v>
      </c>
      <c r="BI150" s="164">
        <f t="shared" ref="BI150" si="2375">BG150+BH150</f>
        <v>0</v>
      </c>
      <c r="BJ150" s="93">
        <f>COUNTIF(E150:G151,"Essverhalten")</f>
        <v>0</v>
      </c>
      <c r="BK150" s="164">
        <f>COUNTIF(K150:M151,"Essverhalten")</f>
        <v>0</v>
      </c>
      <c r="BL150" s="93">
        <f t="shared" ref="BL150" si="2376">BJ150+BK150</f>
        <v>0</v>
      </c>
      <c r="BM150" s="169">
        <f>COUNTIF(E150:G151,"Nachtruhe")</f>
        <v>0</v>
      </c>
      <c r="BN150" s="169">
        <f>COUNTIF(K150:M151,"Nachtruhe")</f>
        <v>0</v>
      </c>
      <c r="BO150" s="170">
        <f t="shared" ref="BO150" si="2377">BM150+BN150</f>
        <v>0</v>
      </c>
      <c r="BP150" s="174">
        <f>SUMIFS(AN$2:AN$373,C$2:C$373,C150,AB$2:AB$373,AB150)</f>
        <v>0</v>
      </c>
      <c r="BQ150" s="162">
        <f>SUMIFS(AQ$2:AQ$373,C$2:C$373,C150,AB$2:AB$373,AB150)</f>
        <v>0</v>
      </c>
      <c r="BR150" s="162">
        <f>SUMIFS(AT$2:AT$373,C$2:C$373,C150,AB$2:AB$373,AB150)</f>
        <v>0</v>
      </c>
      <c r="BS150" s="162">
        <f>SUMIFS(AW$2:AW$373,C$2:C$373,C150,AB$2:AB$373,AB150)</f>
        <v>0</v>
      </c>
      <c r="BT150" s="162">
        <f>SUMIFS(AZ$2:AZ$373,C$2:C$373,C150,AB$2:AB$373,AB150)</f>
        <v>0</v>
      </c>
      <c r="BU150" s="162">
        <f>SUMIFS(BC$2:BC$373,C$2:C$373,C150,AB$2:AB$373,AB150)</f>
        <v>0</v>
      </c>
      <c r="BV150" s="162">
        <f>SUMIFS(BF$2:BF$373,C$2:C$373,C150,AB$2:AB$373,AB150)</f>
        <v>0</v>
      </c>
      <c r="BW150" s="162">
        <f>SUMIFS(BI$2:BI$373,C$2:C$373,C150,AB$2:AB$373,AB150)</f>
        <v>0</v>
      </c>
      <c r="BX150" s="162">
        <f>SUMIFS(BL$2:BL$373,C$2:C$373,C150,AB$2:AB$373,AB150)</f>
        <v>0</v>
      </c>
      <c r="BY150" s="163">
        <f>SUMIFS(BO$2:BO$373,C$2:C$373,C150,AB$2:AB$373,AB150)</f>
        <v>0</v>
      </c>
      <c r="BZ150" s="174">
        <f>SUMIFS(AN$2:AN$373,C$2:C$373,C150)</f>
        <v>0</v>
      </c>
      <c r="CA150" s="162">
        <f>SUMIFS(AQ$2:AQ$373,C$2:C$373,C150)</f>
        <v>0</v>
      </c>
      <c r="CB150" s="162">
        <f>SUMIFS(AT$2:AT$373,C$2:C$373,C150)</f>
        <v>0</v>
      </c>
      <c r="CC150" s="162">
        <f>SUMIFS(AW$2:AW$373,C$2:C$373,C150)</f>
        <v>0</v>
      </c>
      <c r="CD150" s="162">
        <f>SUMIFS(AZ$2:AZ$373,C$2:C$373,C150)</f>
        <v>0</v>
      </c>
      <c r="CE150" s="162">
        <f>SUMIFS(BC$2:BC$373,C$2:C$373,C150)</f>
        <v>0</v>
      </c>
      <c r="CF150" s="162">
        <f>SUMIFS(BF$2:BF$373,C$2:C$373,C150)</f>
        <v>0</v>
      </c>
      <c r="CG150" s="162">
        <f>SUMIFS(BI$2:BI$373,C$2:C$373,C150)</f>
        <v>0</v>
      </c>
      <c r="CH150" s="162">
        <f>SUMIFS(BL$2:BL$373,C$2:C$373,C150)</f>
        <v>0</v>
      </c>
      <c r="CI150" s="163">
        <f>SUMIFS(BO$2:BO$373,C$2:C$373,C150)</f>
        <v>0</v>
      </c>
      <c r="CJ150" s="94" t="str">
        <f t="shared" ref="CJ150" si="2378">_xlfn.XLOOKUP(LARGE(BP150:BY150,1),BP150:BY150,BP$374:BY$374)</f>
        <v>Körperhygiene</v>
      </c>
      <c r="CK150" s="92" t="str">
        <f t="shared" ref="CK150" si="2379">_xlfn.XLOOKUP(LARGE(BP150:BY150,2),BP150:BY150,BP$374:BY$374)</f>
        <v>Körperhygiene</v>
      </c>
      <c r="CL150" s="92" t="str">
        <f t="shared" ref="CL150" si="2380">_xlfn.XLOOKUP(LARGE(BP150:BY150,3),BP150:BY150,BP$374:BY$374)</f>
        <v>Körperhygiene</v>
      </c>
      <c r="CM150" s="92" t="str">
        <f t="shared" ref="CM150" si="2381">_xlfn.XLOOKUP(LARGE(BP150:BY150,4),BP150:BY150,BP$374:BY$374)</f>
        <v>Körperhygiene</v>
      </c>
      <c r="CN150" s="92" t="str">
        <f t="shared" ref="CN150" si="2382">_xlfn.XLOOKUP(LARGE(BP150:BY150,5),BP150:BY150,BP$374:BY$374)</f>
        <v>Körperhygiene</v>
      </c>
      <c r="CO150" s="93" t="str">
        <f t="shared" ref="CO150" si="2383">_xlfn.XLOOKUP(LARGE(BP150:BY150,6),BP150:BY150,BP$374:BY$374)</f>
        <v>Körperhygiene</v>
      </c>
      <c r="CP150" s="91" t="str">
        <f t="shared" ref="CP150" si="2384">_xlfn.XLOOKUP(LARGE(BZ150:CI150,1),BZ150:CI150,BZ$374:CI$374)</f>
        <v>Körperhygiene</v>
      </c>
      <c r="CQ150" s="92" t="str">
        <f t="shared" ref="CQ150" si="2385">_xlfn.XLOOKUP(LARGE(BZ150:CI150,2),BZ150:CI150,BZ$374:CI$374)</f>
        <v>Körperhygiene</v>
      </c>
      <c r="CR150" s="92" t="str">
        <f t="shared" ref="CR150" si="2386">_xlfn.XLOOKUP(LARGE(BZ150:CI150,3),BZ150:CI150,BZ$374:CI$374)</f>
        <v>Körperhygiene</v>
      </c>
      <c r="CS150" s="92" t="str">
        <f t="shared" ref="CS150" si="2387">_xlfn.XLOOKUP(LARGE(BZ150:CI150,4),BZ150:CI150,BZ$374:CI$374)</f>
        <v>Körperhygiene</v>
      </c>
      <c r="CT150" s="92" t="str">
        <f t="shared" ref="CT150" si="2388">_xlfn.XLOOKUP(LARGE(BZ150:CI150,5),BZ150:CI150,BZ$374:CI$374)</f>
        <v>Körperhygiene</v>
      </c>
      <c r="CU150" s="93" t="str">
        <f t="shared" ref="CU150" si="2389">_xlfn.XLOOKUP(LARGE(BZ150:CI150,6),BZ150:CI150,BZ$374:CI$374)</f>
        <v>Körperhygiene</v>
      </c>
      <c r="CV150" s="90"/>
      <c r="CW150" s="90"/>
      <c r="CX150" s="90"/>
      <c r="CY150" s="90"/>
      <c r="CZ150" s="90"/>
      <c r="DA150" s="90"/>
    </row>
    <row r="151" spans="1:105" ht="12.95" customHeight="1" thickTop="1" thickBot="1">
      <c r="A151" s="122"/>
      <c r="B151" s="125"/>
      <c r="C151" s="116"/>
      <c r="D151" s="137"/>
      <c r="E151" s="21"/>
      <c r="F151" s="22"/>
      <c r="G151" s="23"/>
      <c r="H151" s="145"/>
      <c r="I151" s="125"/>
      <c r="J151" s="137"/>
      <c r="K151" s="21"/>
      <c r="L151" s="22"/>
      <c r="M151" s="23"/>
      <c r="N151" s="140"/>
      <c r="O151" s="109"/>
      <c r="P151" s="92"/>
      <c r="Q151" s="131"/>
      <c r="R151" s="103"/>
      <c r="S151" s="92"/>
      <c r="T151" s="158"/>
      <c r="U151" s="103"/>
      <c r="V151" s="99"/>
      <c r="W151" s="216"/>
      <c r="X151" s="92"/>
      <c r="Y151" s="81"/>
      <c r="Z151" s="83"/>
      <c r="AA151" s="95"/>
      <c r="AB151" s="107"/>
      <c r="AC151" s="160"/>
      <c r="AE151" s="92"/>
      <c r="AG151" s="92"/>
      <c r="AH151" s="92"/>
      <c r="AI151" s="156"/>
      <c r="AJ151" s="156"/>
      <c r="AK151" s="156"/>
      <c r="AL151" s="92"/>
      <c r="AM151" s="156"/>
      <c r="AN151" s="156"/>
      <c r="AO151" s="165"/>
      <c r="AP151" s="93"/>
      <c r="AQ151" s="165"/>
      <c r="AR151" s="93"/>
      <c r="AS151" s="165"/>
      <c r="AT151" s="93"/>
      <c r="AU151" s="165"/>
      <c r="AV151" s="93"/>
      <c r="AW151" s="165"/>
      <c r="AX151" s="93"/>
      <c r="AY151" s="165"/>
      <c r="AZ151" s="93"/>
      <c r="BA151" s="165"/>
      <c r="BB151" s="93"/>
      <c r="BC151" s="165"/>
      <c r="BD151" s="93"/>
      <c r="BE151" s="165"/>
      <c r="BF151" s="93"/>
      <c r="BG151" s="165"/>
      <c r="BH151" s="93"/>
      <c r="BI151" s="165"/>
      <c r="BJ151" s="93"/>
      <c r="BK151" s="165"/>
      <c r="BL151" s="93"/>
      <c r="BM151" s="156"/>
      <c r="BN151" s="156"/>
      <c r="BO151" s="171"/>
      <c r="BP151" s="174"/>
      <c r="BQ151" s="162"/>
      <c r="BR151" s="162"/>
      <c r="BS151" s="162"/>
      <c r="BT151" s="162"/>
      <c r="BU151" s="162"/>
      <c r="BV151" s="162"/>
      <c r="BW151" s="162"/>
      <c r="BX151" s="162"/>
      <c r="BY151" s="163"/>
      <c r="BZ151" s="174"/>
      <c r="CA151" s="162"/>
      <c r="CB151" s="162"/>
      <c r="CC151" s="162"/>
      <c r="CD151" s="162"/>
      <c r="CE151" s="162"/>
      <c r="CF151" s="162"/>
      <c r="CG151" s="162"/>
      <c r="CH151" s="162"/>
      <c r="CI151" s="163"/>
      <c r="CJ151" s="94"/>
      <c r="CK151" s="92"/>
      <c r="CL151" s="92"/>
      <c r="CM151" s="92"/>
      <c r="CN151" s="92"/>
      <c r="CO151" s="93"/>
      <c r="CP151" s="91"/>
      <c r="CQ151" s="92"/>
      <c r="CR151" s="92"/>
      <c r="CS151" s="92"/>
      <c r="CT151" s="92"/>
      <c r="CU151" s="93"/>
      <c r="CV151" s="90"/>
      <c r="CW151" s="90"/>
      <c r="CX151" s="90"/>
      <c r="CY151" s="90"/>
      <c r="CZ151" s="90"/>
      <c r="DA151" s="90"/>
    </row>
    <row r="152" spans="1:105" ht="12.95" customHeight="1" thickTop="1" thickBot="1">
      <c r="A152" s="122"/>
      <c r="B152" s="125"/>
      <c r="C152" s="117" t="s">
        <v>131</v>
      </c>
      <c r="D152" s="134"/>
      <c r="E152" s="24"/>
      <c r="F152" s="25"/>
      <c r="G152" s="26"/>
      <c r="H152" s="145"/>
      <c r="I152" s="125"/>
      <c r="J152" s="134"/>
      <c r="K152" s="24"/>
      <c r="L152" s="25"/>
      <c r="M152" s="26"/>
      <c r="N152" s="140"/>
      <c r="O152" s="109">
        <f t="shared" si="1425"/>
        <v>0</v>
      </c>
      <c r="P152" s="92">
        <f t="shared" si="1426"/>
        <v>20</v>
      </c>
      <c r="Q152" s="131"/>
      <c r="R152" s="103">
        <f>SUMIFS(O$2:O$373,C$2:C$373,C152,AB$2:AB$373,AB152)</f>
        <v>0</v>
      </c>
      <c r="S152" s="92">
        <f t="shared" ref="S152" si="2390">AE$146*20-AJ152</f>
        <v>140</v>
      </c>
      <c r="T152" s="158"/>
      <c r="U152" s="103">
        <f t="shared" ref="U152" si="2391">AC$8</f>
        <v>0</v>
      </c>
      <c r="V152" s="99">
        <f t="shared" si="1429"/>
        <v>600</v>
      </c>
      <c r="W152" s="216"/>
      <c r="X152" s="92"/>
      <c r="Y152" s="81"/>
      <c r="Z152" s="83"/>
      <c r="AA152" s="95">
        <f>A$146</f>
        <v>46186</v>
      </c>
      <c r="AB152" s="107">
        <f t="shared" si="2200"/>
        <v>24</v>
      </c>
      <c r="AC152" s="160"/>
      <c r="AE152" s="92"/>
      <c r="AG152" s="92">
        <f t="shared" ref="AG152" si="2392">IF(D152="HF",1,0)</f>
        <v>0</v>
      </c>
      <c r="AH152" s="92">
        <f t="shared" ref="AH152" si="2393">IF(J152="HF",1,0)</f>
        <v>0</v>
      </c>
      <c r="AI152" s="169">
        <f t="shared" ref="AI152" si="2394">AG152+AH152</f>
        <v>0</v>
      </c>
      <c r="AJ152" s="169">
        <f t="shared" ref="AJ152" si="2395">SUMIFS(AI$2:AI$373,C$2:C$373,C152,AB$2:AB$373,AB152)</f>
        <v>0</v>
      </c>
      <c r="AK152" s="169">
        <f t="shared" ref="AK152" si="2396">SUMIFS(AI$2:AI$373,C$2:C$373,C152)</f>
        <v>0</v>
      </c>
      <c r="AL152" s="92">
        <f t="shared" ref="AL152" si="2397">COUNTIF(E152:G153,"Körperhygiene")</f>
        <v>0</v>
      </c>
      <c r="AM152" s="169">
        <f t="shared" ref="AM152" si="2398">COUNTIF(K152:M153,"Körperhygiene")</f>
        <v>0</v>
      </c>
      <c r="AN152" s="169">
        <f t="shared" ref="AN152" si="2399">AL152+AM152</f>
        <v>0</v>
      </c>
      <c r="AO152" s="164">
        <f>COUNTIF(E152:G153,"Zimmersauberkeit")</f>
        <v>0</v>
      </c>
      <c r="AP152" s="93">
        <f>COUNTIF(K152:M153,"Zimmersauberkeit")</f>
        <v>0</v>
      </c>
      <c r="AQ152" s="164">
        <f t="shared" ref="AQ152" si="2400">AO152+AP152</f>
        <v>0</v>
      </c>
      <c r="AR152" s="93">
        <f>COUNTIF(E152:G153,"Zimmerputz")</f>
        <v>0</v>
      </c>
      <c r="AS152" s="164">
        <f>COUNTIF(K152:M153,"Zimmerputz")</f>
        <v>0</v>
      </c>
      <c r="AT152" s="93">
        <f t="shared" ref="AT152" si="2401">AR152+AS152</f>
        <v>0</v>
      </c>
      <c r="AU152" s="164">
        <f>COUNTIF(E152:G153,"Medienverhalten")</f>
        <v>0</v>
      </c>
      <c r="AV152" s="93">
        <f>COUNTIF(K152:M153,"Medienverhalten")</f>
        <v>0</v>
      </c>
      <c r="AW152" s="164">
        <f t="shared" ref="AW152" si="2402">AU152+AV152</f>
        <v>0</v>
      </c>
      <c r="AX152" s="93">
        <f>COUNTIF(E152:G153,"Pünktlichkeit")</f>
        <v>0</v>
      </c>
      <c r="AY152" s="164">
        <f>COUNTIF(K152:M153,"Pünktlichkeit")</f>
        <v>0</v>
      </c>
      <c r="AZ152" s="93">
        <f t="shared" ref="AZ152" si="2403">AX152+AY152</f>
        <v>0</v>
      </c>
      <c r="BA152" s="164">
        <f>COUNTIF(E152:G153,"Küchendienst")</f>
        <v>0</v>
      </c>
      <c r="BB152" s="93">
        <f>COUNTIF(K152:M153,"Küchendienst")</f>
        <v>0</v>
      </c>
      <c r="BC152" s="164">
        <f t="shared" ref="BC152" si="2404">BA152+BB152</f>
        <v>0</v>
      </c>
      <c r="BD152" s="93">
        <f>COUNTIF(E152:G153,"Wäsche")</f>
        <v>0</v>
      </c>
      <c r="BE152" s="164">
        <f>COUNTIF(K152:M153,"Wäsche")</f>
        <v>0</v>
      </c>
      <c r="BF152" s="93">
        <f t="shared" ref="BF152" si="2405">BD152+BE152</f>
        <v>0</v>
      </c>
      <c r="BG152" s="164">
        <f>COUNTIF(E152:G153,"Sozialverhalten")</f>
        <v>0</v>
      </c>
      <c r="BH152" s="93">
        <f>COUNTIF(K152:M153,"Sozialverhalten")</f>
        <v>0</v>
      </c>
      <c r="BI152" s="164">
        <f t="shared" ref="BI152" si="2406">BG152+BH152</f>
        <v>0</v>
      </c>
      <c r="BJ152" s="93">
        <f>COUNTIF(E152:G153,"Essverhalten")</f>
        <v>0</v>
      </c>
      <c r="BK152" s="164">
        <f>COUNTIF(K152:M153,"Essverhalten")</f>
        <v>0</v>
      </c>
      <c r="BL152" s="93">
        <f t="shared" ref="BL152" si="2407">BJ152+BK152</f>
        <v>0</v>
      </c>
      <c r="BM152" s="169">
        <f>COUNTIF(E152:G153,"Nachtruhe")</f>
        <v>0</v>
      </c>
      <c r="BN152" s="169">
        <f>COUNTIF(K152:M153,"Nachtruhe")</f>
        <v>0</v>
      </c>
      <c r="BO152" s="170">
        <f t="shared" ref="BO152" si="2408">BM152+BN152</f>
        <v>0</v>
      </c>
      <c r="BP152" s="174">
        <f>SUMIFS(AN$2:AN$373,C$2:C$373,C152,AB$2:AB$373,AB152)</f>
        <v>0</v>
      </c>
      <c r="BQ152" s="162">
        <f>SUMIFS(AQ$2:AQ$373,C$2:C$373,C152,AB$2:AB$373,AB152)</f>
        <v>0</v>
      </c>
      <c r="BR152" s="162">
        <f>SUMIFS(AT$2:AT$373,C$2:C$373,C152,AB$2:AB$373,AB152)</f>
        <v>0</v>
      </c>
      <c r="BS152" s="162">
        <f>SUMIFS(AW$2:AW$373,C$2:C$373,C152,AB$2:AB$373,AB152)</f>
        <v>0</v>
      </c>
      <c r="BT152" s="162">
        <f>SUMIFS(AZ$2:AZ$373,C$2:C$373,C152,AB$2:AB$373,AB152)</f>
        <v>0</v>
      </c>
      <c r="BU152" s="162">
        <f>SUMIFS(BC$2:BC$373,C$2:C$373,C152,AB$2:AB$373,AB152)</f>
        <v>0</v>
      </c>
      <c r="BV152" s="162">
        <f>SUMIFS(BF$2:BF$373,C$2:C$373,C152,AB$2:AB$373,AB152)</f>
        <v>0</v>
      </c>
      <c r="BW152" s="162">
        <f>SUMIFS(BI$2:BI$373,C$2:C$373,C152,AB$2:AB$373,AB152)</f>
        <v>0</v>
      </c>
      <c r="BX152" s="162">
        <f>SUMIFS(BL$2:BL$373,C$2:C$373,C152,AB$2:AB$373,AB152)</f>
        <v>0</v>
      </c>
      <c r="BY152" s="163">
        <f>SUMIFS(BO$2:BO$373,C$2:C$373,C152,AB$2:AB$373,AB152)</f>
        <v>0</v>
      </c>
      <c r="BZ152" s="174">
        <f>SUMIFS(AN$2:AN$373,C$2:C$373,C152)</f>
        <v>0</v>
      </c>
      <c r="CA152" s="162">
        <f>SUMIFS(AQ$2:AQ$373,C$2:C$373,C152)</f>
        <v>0</v>
      </c>
      <c r="CB152" s="162">
        <f>SUMIFS(AT$2:AT$373,C$2:C$373,C152)</f>
        <v>0</v>
      </c>
      <c r="CC152" s="162">
        <f>SUMIFS(AW$2:AW$373,C$2:C$373,C152)</f>
        <v>0</v>
      </c>
      <c r="CD152" s="162">
        <f>SUMIFS(AZ$2:AZ$373,C$2:C$373,C152)</f>
        <v>0</v>
      </c>
      <c r="CE152" s="162">
        <f>SUMIFS(BC$2:BC$373,C$2:C$373,C152)</f>
        <v>0</v>
      </c>
      <c r="CF152" s="162">
        <f>SUMIFS(BF$2:BF$373,C$2:C$373,C152)</f>
        <v>0</v>
      </c>
      <c r="CG152" s="162">
        <f>SUMIFS(BI$2:BI$373,C$2:C$373,C152)</f>
        <v>0</v>
      </c>
      <c r="CH152" s="162">
        <f>SUMIFS(BL$2:BL$373,C$2:C$373,C152)</f>
        <v>0</v>
      </c>
      <c r="CI152" s="163">
        <f>SUMIFS(BO$2:BO$373,C$2:C$373,C152)</f>
        <v>0</v>
      </c>
      <c r="CJ152" s="94" t="str">
        <f t="shared" ref="CJ152" si="2409">_xlfn.XLOOKUP(LARGE(BP152:BY152,1),BP152:BY152,BP$374:BY$374)</f>
        <v>Körperhygiene</v>
      </c>
      <c r="CK152" s="92" t="str">
        <f t="shared" ref="CK152" si="2410">_xlfn.XLOOKUP(LARGE(BP152:BY152,2),BP152:BY152,BP$374:BY$374)</f>
        <v>Körperhygiene</v>
      </c>
      <c r="CL152" s="92" t="str">
        <f t="shared" ref="CL152" si="2411">_xlfn.XLOOKUP(LARGE(BP152:BY152,3),BP152:BY152,BP$374:BY$374)</f>
        <v>Körperhygiene</v>
      </c>
      <c r="CM152" s="92" t="str">
        <f t="shared" ref="CM152" si="2412">_xlfn.XLOOKUP(LARGE(BP152:BY152,4),BP152:BY152,BP$374:BY$374)</f>
        <v>Körperhygiene</v>
      </c>
      <c r="CN152" s="92" t="str">
        <f t="shared" ref="CN152" si="2413">_xlfn.XLOOKUP(LARGE(BP152:BY152,5),BP152:BY152,BP$374:BY$374)</f>
        <v>Körperhygiene</v>
      </c>
      <c r="CO152" s="93" t="str">
        <f t="shared" ref="CO152" si="2414">_xlfn.XLOOKUP(LARGE(BP152:BY152,6),BP152:BY152,BP$374:BY$374)</f>
        <v>Körperhygiene</v>
      </c>
      <c r="CP152" s="91" t="str">
        <f t="shared" ref="CP152" si="2415">_xlfn.XLOOKUP(LARGE(BZ152:CI152,1),BZ152:CI152,BZ$374:CI$374)</f>
        <v>Körperhygiene</v>
      </c>
      <c r="CQ152" s="92" t="str">
        <f t="shared" ref="CQ152" si="2416">_xlfn.XLOOKUP(LARGE(BZ152:CI152,2),BZ152:CI152,BZ$374:CI$374)</f>
        <v>Körperhygiene</v>
      </c>
      <c r="CR152" s="92" t="str">
        <f t="shared" ref="CR152" si="2417">_xlfn.XLOOKUP(LARGE(BZ152:CI152,3),BZ152:CI152,BZ$374:CI$374)</f>
        <v>Körperhygiene</v>
      </c>
      <c r="CS152" s="92" t="str">
        <f t="shared" ref="CS152" si="2418">_xlfn.XLOOKUP(LARGE(BZ152:CI152,4),BZ152:CI152,BZ$374:CI$374)</f>
        <v>Körperhygiene</v>
      </c>
      <c r="CT152" s="92" t="str">
        <f t="shared" ref="CT152" si="2419">_xlfn.XLOOKUP(LARGE(BZ152:CI152,5),BZ152:CI152,BZ$374:CI$374)</f>
        <v>Körperhygiene</v>
      </c>
      <c r="CU152" s="93" t="str">
        <f t="shared" ref="CU152" si="2420">_xlfn.XLOOKUP(LARGE(BZ152:CI152,6),BZ152:CI152,BZ$374:CI$374)</f>
        <v>Körperhygiene</v>
      </c>
      <c r="CV152" s="90"/>
      <c r="CW152" s="90"/>
      <c r="CX152" s="90"/>
      <c r="CY152" s="90"/>
      <c r="CZ152" s="90"/>
      <c r="DA152" s="90"/>
    </row>
    <row r="153" spans="1:105" ht="12.95" customHeight="1" thickTop="1" thickBot="1">
      <c r="A153" s="122"/>
      <c r="B153" s="125"/>
      <c r="C153" s="116"/>
      <c r="D153" s="137"/>
      <c r="E153" s="21"/>
      <c r="F153" s="22"/>
      <c r="G153" s="23"/>
      <c r="H153" s="145"/>
      <c r="I153" s="125"/>
      <c r="J153" s="137"/>
      <c r="K153" s="21"/>
      <c r="L153" s="22"/>
      <c r="M153" s="23"/>
      <c r="N153" s="140"/>
      <c r="O153" s="109"/>
      <c r="P153" s="92"/>
      <c r="Q153" s="131"/>
      <c r="R153" s="103"/>
      <c r="S153" s="92"/>
      <c r="T153" s="158"/>
      <c r="U153" s="103"/>
      <c r="V153" s="99"/>
      <c r="W153" s="216"/>
      <c r="X153" s="92"/>
      <c r="Y153" s="81"/>
      <c r="Z153" s="83"/>
      <c r="AA153" s="95"/>
      <c r="AB153" s="107"/>
      <c r="AC153" s="160"/>
      <c r="AE153" s="92"/>
      <c r="AG153" s="92"/>
      <c r="AH153" s="92"/>
      <c r="AI153" s="156"/>
      <c r="AJ153" s="156"/>
      <c r="AK153" s="156"/>
      <c r="AL153" s="92"/>
      <c r="AM153" s="156"/>
      <c r="AN153" s="156"/>
      <c r="AO153" s="165"/>
      <c r="AP153" s="93"/>
      <c r="AQ153" s="165"/>
      <c r="AR153" s="93"/>
      <c r="AS153" s="165"/>
      <c r="AT153" s="93"/>
      <c r="AU153" s="165"/>
      <c r="AV153" s="93"/>
      <c r="AW153" s="165"/>
      <c r="AX153" s="93"/>
      <c r="AY153" s="165"/>
      <c r="AZ153" s="93"/>
      <c r="BA153" s="165"/>
      <c r="BB153" s="93"/>
      <c r="BC153" s="165"/>
      <c r="BD153" s="93"/>
      <c r="BE153" s="165"/>
      <c r="BF153" s="93"/>
      <c r="BG153" s="165"/>
      <c r="BH153" s="93"/>
      <c r="BI153" s="165"/>
      <c r="BJ153" s="93"/>
      <c r="BK153" s="165"/>
      <c r="BL153" s="93"/>
      <c r="BM153" s="156"/>
      <c r="BN153" s="156"/>
      <c r="BO153" s="171"/>
      <c r="BP153" s="174"/>
      <c r="BQ153" s="162"/>
      <c r="BR153" s="162"/>
      <c r="BS153" s="162"/>
      <c r="BT153" s="162"/>
      <c r="BU153" s="162"/>
      <c r="BV153" s="162"/>
      <c r="BW153" s="162"/>
      <c r="BX153" s="162"/>
      <c r="BY153" s="163"/>
      <c r="BZ153" s="174"/>
      <c r="CA153" s="162"/>
      <c r="CB153" s="162"/>
      <c r="CC153" s="162"/>
      <c r="CD153" s="162"/>
      <c r="CE153" s="162"/>
      <c r="CF153" s="162"/>
      <c r="CG153" s="162"/>
      <c r="CH153" s="162"/>
      <c r="CI153" s="163"/>
      <c r="CJ153" s="94"/>
      <c r="CK153" s="92"/>
      <c r="CL153" s="92"/>
      <c r="CM153" s="92"/>
      <c r="CN153" s="92"/>
      <c r="CO153" s="93"/>
      <c r="CP153" s="91"/>
      <c r="CQ153" s="92"/>
      <c r="CR153" s="92"/>
      <c r="CS153" s="92"/>
      <c r="CT153" s="92"/>
      <c r="CU153" s="93"/>
      <c r="CV153" s="90"/>
      <c r="CW153" s="90"/>
      <c r="CX153" s="90"/>
      <c r="CY153" s="90"/>
      <c r="CZ153" s="90"/>
      <c r="DA153" s="90"/>
    </row>
    <row r="154" spans="1:105" ht="12.95" customHeight="1" thickTop="1" thickBot="1">
      <c r="A154" s="122"/>
      <c r="B154" s="125"/>
      <c r="C154" s="117" t="s">
        <v>132</v>
      </c>
      <c r="D154" s="134"/>
      <c r="E154" s="24"/>
      <c r="F154" s="25"/>
      <c r="G154" s="26"/>
      <c r="H154" s="145"/>
      <c r="I154" s="125"/>
      <c r="J154" s="134"/>
      <c r="K154" s="24"/>
      <c r="L154" s="25"/>
      <c r="M154" s="26"/>
      <c r="N154" s="140"/>
      <c r="O154" s="109">
        <f t="shared" si="1459"/>
        <v>0</v>
      </c>
      <c r="P154" s="92">
        <f t="shared" si="1460"/>
        <v>20</v>
      </c>
      <c r="Q154" s="131"/>
      <c r="R154" s="103">
        <f>SUMIFS(O$2:O$373,C$2:C$373,C154,AB$2:AB$373,AB154)</f>
        <v>0</v>
      </c>
      <c r="S154" s="92">
        <f t="shared" ref="S154" si="2421">AE$146*20-AJ154</f>
        <v>140</v>
      </c>
      <c r="T154" s="158"/>
      <c r="U154" s="103">
        <f t="shared" ref="U154" si="2422">AC$10</f>
        <v>0</v>
      </c>
      <c r="V154" s="99">
        <f t="shared" si="1463"/>
        <v>600</v>
      </c>
      <c r="W154" s="216"/>
      <c r="X154" s="92"/>
      <c r="Y154" s="81"/>
      <c r="Z154" s="83"/>
      <c r="AA154" s="95">
        <f>A$146</f>
        <v>46186</v>
      </c>
      <c r="AB154" s="107">
        <f t="shared" si="2200"/>
        <v>24</v>
      </c>
      <c r="AC154" s="160"/>
      <c r="AE154" s="92"/>
      <c r="AG154" s="92">
        <f t="shared" ref="AG154" si="2423">IF(D154="HF",1,0)</f>
        <v>0</v>
      </c>
      <c r="AH154" s="92">
        <f t="shared" ref="AH154" si="2424">IF(J154="HF",1,0)</f>
        <v>0</v>
      </c>
      <c r="AI154" s="169">
        <f t="shared" ref="AI154" si="2425">AG154+AH154</f>
        <v>0</v>
      </c>
      <c r="AJ154" s="169">
        <f t="shared" ref="AJ154" si="2426">SUMIFS(AI$2:AI$373,C$2:C$373,C154,AB$2:AB$373,AB154)</f>
        <v>0</v>
      </c>
      <c r="AK154" s="169">
        <f t="shared" ref="AK154" si="2427">SUMIFS(AI$2:AI$373,C$2:C$373,C154)</f>
        <v>0</v>
      </c>
      <c r="AL154" s="92">
        <f t="shared" ref="AL154" si="2428">COUNTIF(E154:G155,"Körperhygiene")</f>
        <v>0</v>
      </c>
      <c r="AM154" s="169">
        <f t="shared" ref="AM154" si="2429">COUNTIF(K154:M155,"Körperhygiene")</f>
        <v>0</v>
      </c>
      <c r="AN154" s="169">
        <f t="shared" ref="AN154" si="2430">AL154+AM154</f>
        <v>0</v>
      </c>
      <c r="AO154" s="164">
        <f>COUNTIF(E154:G155,"Zimmersauberkeit")</f>
        <v>0</v>
      </c>
      <c r="AP154" s="93">
        <f>COUNTIF(K154:M155,"Zimmersauberkeit")</f>
        <v>0</v>
      </c>
      <c r="AQ154" s="164">
        <f t="shared" ref="AQ154" si="2431">AO154+AP154</f>
        <v>0</v>
      </c>
      <c r="AR154" s="93">
        <f>COUNTIF(E154:G155,"Zimmerputz")</f>
        <v>0</v>
      </c>
      <c r="AS154" s="164">
        <f>COUNTIF(K154:M155,"Zimmerputz")</f>
        <v>0</v>
      </c>
      <c r="AT154" s="93">
        <f t="shared" ref="AT154" si="2432">AR154+AS154</f>
        <v>0</v>
      </c>
      <c r="AU154" s="164">
        <f>COUNTIF(E154:G155,"Medienverhalten")</f>
        <v>0</v>
      </c>
      <c r="AV154" s="93">
        <f>COUNTIF(K154:M155,"Medienverhalten")</f>
        <v>0</v>
      </c>
      <c r="AW154" s="164">
        <f t="shared" ref="AW154" si="2433">AU154+AV154</f>
        <v>0</v>
      </c>
      <c r="AX154" s="93">
        <f>COUNTIF(E154:G155,"Pünktlichkeit")</f>
        <v>0</v>
      </c>
      <c r="AY154" s="164">
        <f>COUNTIF(K154:M155,"Pünktlichkeit")</f>
        <v>0</v>
      </c>
      <c r="AZ154" s="93">
        <f t="shared" ref="AZ154" si="2434">AX154+AY154</f>
        <v>0</v>
      </c>
      <c r="BA154" s="164">
        <f>COUNTIF(E154:G155,"Küchendienst")</f>
        <v>0</v>
      </c>
      <c r="BB154" s="93">
        <f>COUNTIF(K154:M155,"Küchendienst")</f>
        <v>0</v>
      </c>
      <c r="BC154" s="164">
        <f t="shared" ref="BC154" si="2435">BA154+BB154</f>
        <v>0</v>
      </c>
      <c r="BD154" s="93">
        <f>COUNTIF(E154:G155,"Wäsche")</f>
        <v>0</v>
      </c>
      <c r="BE154" s="164">
        <f>COUNTIF(K154:M155,"Wäsche")</f>
        <v>0</v>
      </c>
      <c r="BF154" s="93">
        <f t="shared" ref="BF154" si="2436">BD154+BE154</f>
        <v>0</v>
      </c>
      <c r="BG154" s="164">
        <f>COUNTIF(E154:G155,"Sozialverhalten")</f>
        <v>0</v>
      </c>
      <c r="BH154" s="93">
        <f>COUNTIF(K154:M155,"Sozialverhalten")</f>
        <v>0</v>
      </c>
      <c r="BI154" s="164">
        <f t="shared" ref="BI154" si="2437">BG154+BH154</f>
        <v>0</v>
      </c>
      <c r="BJ154" s="93">
        <f>COUNTIF(E154:G155,"Essverhalten")</f>
        <v>0</v>
      </c>
      <c r="BK154" s="164">
        <f>COUNTIF(K154:M155,"Essverhalten")</f>
        <v>0</v>
      </c>
      <c r="BL154" s="93">
        <f t="shared" ref="BL154" si="2438">BJ154+BK154</f>
        <v>0</v>
      </c>
      <c r="BM154" s="169">
        <f>COUNTIF(E154:G155,"Nachtruhe")</f>
        <v>0</v>
      </c>
      <c r="BN154" s="169">
        <f>COUNTIF(K154:M155,"Nachtruhe")</f>
        <v>0</v>
      </c>
      <c r="BO154" s="170">
        <f t="shared" ref="BO154" si="2439">BM154+BN154</f>
        <v>0</v>
      </c>
      <c r="BP154" s="174">
        <f>SUMIFS(AN$2:AN$373,C$2:C$373,C154,AB$2:AB$373,AB154)</f>
        <v>0</v>
      </c>
      <c r="BQ154" s="162">
        <f>SUMIFS(AQ$2:AQ$373,C$2:C$373,C154,AB$2:AB$373,AB154)</f>
        <v>0</v>
      </c>
      <c r="BR154" s="162">
        <f>SUMIFS(AT$2:AT$373,C$2:C$373,C154,AB$2:AB$373,AB154)</f>
        <v>0</v>
      </c>
      <c r="BS154" s="162">
        <f>SUMIFS(AW$2:AW$373,C$2:C$373,C154,AB$2:AB$373,AB154)</f>
        <v>0</v>
      </c>
      <c r="BT154" s="162">
        <f>SUMIFS(AZ$2:AZ$373,C$2:C$373,C154,AB$2:AB$373,AB154)</f>
        <v>0</v>
      </c>
      <c r="BU154" s="162">
        <f>SUMIFS(BC$2:BC$373,C$2:C$373,C154,AB$2:AB$373,AB154)</f>
        <v>0</v>
      </c>
      <c r="BV154" s="162">
        <f>SUMIFS(BF$2:BF$373,C$2:C$373,C154,AB$2:AB$373,AB154)</f>
        <v>0</v>
      </c>
      <c r="BW154" s="162">
        <f>SUMIFS(BI$2:BI$373,C$2:C$373,C154,AB$2:AB$373,AB154)</f>
        <v>0</v>
      </c>
      <c r="BX154" s="162">
        <f>SUMIFS(BL$2:BL$373,C$2:C$373,C154,AB$2:AB$373,AB154)</f>
        <v>0</v>
      </c>
      <c r="BY154" s="163">
        <f>SUMIFS(BO$2:BO$373,C$2:C$373,C154,AB$2:AB$373,AB154)</f>
        <v>0</v>
      </c>
      <c r="BZ154" s="174">
        <f>SUMIFS(AN$2:AN$373,C$2:C$373,C154)</f>
        <v>0</v>
      </c>
      <c r="CA154" s="162">
        <f>SUMIFS(AQ$2:AQ$373,C$2:C$373,C154)</f>
        <v>0</v>
      </c>
      <c r="CB154" s="162">
        <f>SUMIFS(AT$2:AT$373,C$2:C$373,C154)</f>
        <v>0</v>
      </c>
      <c r="CC154" s="162">
        <f>SUMIFS(AW$2:AW$373,C$2:C$373,C154)</f>
        <v>0</v>
      </c>
      <c r="CD154" s="162">
        <f>SUMIFS(AZ$2:AZ$373,C$2:C$373,C154)</f>
        <v>0</v>
      </c>
      <c r="CE154" s="162">
        <f>SUMIFS(BC$2:BC$373,C$2:C$373,C154)</f>
        <v>0</v>
      </c>
      <c r="CF154" s="162">
        <f>SUMIFS(BF$2:BF$373,C$2:C$373,C154)</f>
        <v>0</v>
      </c>
      <c r="CG154" s="162">
        <f>SUMIFS(BI$2:BI$373,C$2:C$373,C154)</f>
        <v>0</v>
      </c>
      <c r="CH154" s="162">
        <f>SUMIFS(BL$2:BL$373,C$2:C$373,C154)</f>
        <v>0</v>
      </c>
      <c r="CI154" s="163">
        <f>SUMIFS(BO$2:BO$373,C$2:C$373,C154)</f>
        <v>0</v>
      </c>
      <c r="CJ154" s="94" t="str">
        <f t="shared" ref="CJ154" si="2440">_xlfn.XLOOKUP(LARGE(BP154:BY154,1),BP154:BY154,BP$374:BY$374)</f>
        <v>Körperhygiene</v>
      </c>
      <c r="CK154" s="92" t="str">
        <f t="shared" ref="CK154" si="2441">_xlfn.XLOOKUP(LARGE(BP154:BY154,2),BP154:BY154,BP$374:BY$374)</f>
        <v>Körperhygiene</v>
      </c>
      <c r="CL154" s="92" t="str">
        <f t="shared" ref="CL154" si="2442">_xlfn.XLOOKUP(LARGE(BP154:BY154,3),BP154:BY154,BP$374:BY$374)</f>
        <v>Körperhygiene</v>
      </c>
      <c r="CM154" s="92" t="str">
        <f t="shared" ref="CM154" si="2443">_xlfn.XLOOKUP(LARGE(BP154:BY154,4),BP154:BY154,BP$374:BY$374)</f>
        <v>Körperhygiene</v>
      </c>
      <c r="CN154" s="92" t="str">
        <f t="shared" ref="CN154" si="2444">_xlfn.XLOOKUP(LARGE(BP154:BY154,5),BP154:BY154,BP$374:BY$374)</f>
        <v>Körperhygiene</v>
      </c>
      <c r="CO154" s="93" t="str">
        <f t="shared" ref="CO154" si="2445">_xlfn.XLOOKUP(LARGE(BP154:BY154,6),BP154:BY154,BP$374:BY$374)</f>
        <v>Körperhygiene</v>
      </c>
      <c r="CP154" s="91" t="str">
        <f t="shared" ref="CP154" si="2446">_xlfn.XLOOKUP(LARGE(BZ154:CI154,1),BZ154:CI154,BZ$374:CI$374)</f>
        <v>Körperhygiene</v>
      </c>
      <c r="CQ154" s="92" t="str">
        <f t="shared" ref="CQ154" si="2447">_xlfn.XLOOKUP(LARGE(BZ154:CI154,2),BZ154:CI154,BZ$374:CI$374)</f>
        <v>Körperhygiene</v>
      </c>
      <c r="CR154" s="92" t="str">
        <f t="shared" ref="CR154" si="2448">_xlfn.XLOOKUP(LARGE(BZ154:CI154,3),BZ154:CI154,BZ$374:CI$374)</f>
        <v>Körperhygiene</v>
      </c>
      <c r="CS154" s="92" t="str">
        <f t="shared" ref="CS154" si="2449">_xlfn.XLOOKUP(LARGE(BZ154:CI154,4),BZ154:CI154,BZ$374:CI$374)</f>
        <v>Körperhygiene</v>
      </c>
      <c r="CT154" s="92" t="str">
        <f t="shared" ref="CT154" si="2450">_xlfn.XLOOKUP(LARGE(BZ154:CI154,5),BZ154:CI154,BZ$374:CI$374)</f>
        <v>Körperhygiene</v>
      </c>
      <c r="CU154" s="93" t="str">
        <f t="shared" ref="CU154" si="2451">_xlfn.XLOOKUP(LARGE(BZ154:CI154,6),BZ154:CI154,BZ$374:CI$374)</f>
        <v>Körperhygiene</v>
      </c>
      <c r="CV154" s="90"/>
      <c r="CW154" s="90"/>
      <c r="CX154" s="90"/>
      <c r="CY154" s="90"/>
      <c r="CZ154" s="90"/>
      <c r="DA154" s="90"/>
    </row>
    <row r="155" spans="1:105" ht="12.95" customHeight="1" thickTop="1" thickBot="1">
      <c r="A155" s="122"/>
      <c r="B155" s="125"/>
      <c r="C155" s="116"/>
      <c r="D155" s="137"/>
      <c r="E155" s="21"/>
      <c r="F155" s="22"/>
      <c r="G155" s="23"/>
      <c r="H155" s="145"/>
      <c r="I155" s="125"/>
      <c r="J155" s="137"/>
      <c r="K155" s="21"/>
      <c r="L155" s="22"/>
      <c r="M155" s="23"/>
      <c r="N155" s="140"/>
      <c r="O155" s="109"/>
      <c r="P155" s="92"/>
      <c r="Q155" s="131"/>
      <c r="R155" s="103"/>
      <c r="S155" s="92"/>
      <c r="T155" s="158"/>
      <c r="U155" s="103"/>
      <c r="V155" s="99"/>
      <c r="W155" s="216"/>
      <c r="X155" s="92"/>
      <c r="Y155" s="81"/>
      <c r="Z155" s="83"/>
      <c r="AA155" s="95"/>
      <c r="AB155" s="107"/>
      <c r="AC155" s="160"/>
      <c r="AE155" s="92"/>
      <c r="AG155" s="92"/>
      <c r="AH155" s="92"/>
      <c r="AI155" s="156"/>
      <c r="AJ155" s="156"/>
      <c r="AK155" s="156"/>
      <c r="AL155" s="92"/>
      <c r="AM155" s="156"/>
      <c r="AN155" s="156"/>
      <c r="AO155" s="165"/>
      <c r="AP155" s="93"/>
      <c r="AQ155" s="165"/>
      <c r="AR155" s="93"/>
      <c r="AS155" s="165"/>
      <c r="AT155" s="93"/>
      <c r="AU155" s="165"/>
      <c r="AV155" s="93"/>
      <c r="AW155" s="165"/>
      <c r="AX155" s="93"/>
      <c r="AY155" s="165"/>
      <c r="AZ155" s="93"/>
      <c r="BA155" s="165"/>
      <c r="BB155" s="93"/>
      <c r="BC155" s="165"/>
      <c r="BD155" s="93"/>
      <c r="BE155" s="165"/>
      <c r="BF155" s="93"/>
      <c r="BG155" s="165"/>
      <c r="BH155" s="93"/>
      <c r="BI155" s="165"/>
      <c r="BJ155" s="93"/>
      <c r="BK155" s="165"/>
      <c r="BL155" s="93"/>
      <c r="BM155" s="156"/>
      <c r="BN155" s="156"/>
      <c r="BO155" s="171"/>
      <c r="BP155" s="174"/>
      <c r="BQ155" s="162"/>
      <c r="BR155" s="162"/>
      <c r="BS155" s="162"/>
      <c r="BT155" s="162"/>
      <c r="BU155" s="162"/>
      <c r="BV155" s="162"/>
      <c r="BW155" s="162"/>
      <c r="BX155" s="162"/>
      <c r="BY155" s="163"/>
      <c r="BZ155" s="174"/>
      <c r="CA155" s="162"/>
      <c r="CB155" s="162"/>
      <c r="CC155" s="162"/>
      <c r="CD155" s="162"/>
      <c r="CE155" s="162"/>
      <c r="CF155" s="162"/>
      <c r="CG155" s="162"/>
      <c r="CH155" s="162"/>
      <c r="CI155" s="163"/>
      <c r="CJ155" s="94"/>
      <c r="CK155" s="92"/>
      <c r="CL155" s="92"/>
      <c r="CM155" s="92"/>
      <c r="CN155" s="92"/>
      <c r="CO155" s="93"/>
      <c r="CP155" s="91"/>
      <c r="CQ155" s="92"/>
      <c r="CR155" s="92"/>
      <c r="CS155" s="92"/>
      <c r="CT155" s="92"/>
      <c r="CU155" s="93"/>
      <c r="CV155" s="90"/>
      <c r="CW155" s="90"/>
      <c r="CX155" s="90"/>
      <c r="CY155" s="90"/>
      <c r="CZ155" s="90"/>
      <c r="DA155" s="90"/>
    </row>
    <row r="156" spans="1:105" ht="12.95" customHeight="1" thickTop="1" thickBot="1">
      <c r="A156" s="122"/>
      <c r="B156" s="125"/>
      <c r="C156" s="118"/>
      <c r="D156" s="134"/>
      <c r="E156" s="27"/>
      <c r="F156" s="28"/>
      <c r="G156" s="29"/>
      <c r="H156" s="145"/>
      <c r="I156" s="125"/>
      <c r="J156" s="134"/>
      <c r="K156" s="27"/>
      <c r="L156" s="28"/>
      <c r="M156" s="29"/>
      <c r="N156" s="140"/>
      <c r="O156" s="109">
        <f t="shared" si="1493"/>
        <v>0</v>
      </c>
      <c r="P156" s="92">
        <f t="shared" si="1494"/>
        <v>20</v>
      </c>
      <c r="Q156" s="131"/>
      <c r="R156" s="103">
        <f>SUMIFS(O$2:O$373,C$2:C$373,C156,AB$2:AB$373,AB156)</f>
        <v>0</v>
      </c>
      <c r="S156" s="92">
        <f t="shared" ref="S156" si="2452">AE$146*20-AJ156</f>
        <v>140</v>
      </c>
      <c r="T156" s="158"/>
      <c r="U156" s="103">
        <f t="shared" ref="U156" si="2453">AC$12</f>
        <v>0</v>
      </c>
      <c r="V156" s="99">
        <f t="shared" si="1497"/>
        <v>600</v>
      </c>
      <c r="W156" s="216"/>
      <c r="X156" s="92"/>
      <c r="Y156" s="81"/>
      <c r="Z156" s="83"/>
      <c r="AA156" s="95">
        <f>A$146</f>
        <v>46186</v>
      </c>
      <c r="AB156" s="107">
        <f t="shared" si="2200"/>
        <v>24</v>
      </c>
      <c r="AC156" s="160"/>
      <c r="AE156" s="92"/>
      <c r="AG156" s="92">
        <f t="shared" ref="AG156" si="2454">IF(D156="HF",1,0)</f>
        <v>0</v>
      </c>
      <c r="AH156" s="92">
        <f t="shared" ref="AH156" si="2455">IF(J156="HF",1,0)</f>
        <v>0</v>
      </c>
      <c r="AI156" s="169">
        <f t="shared" ref="AI156" si="2456">AG156+AH156</f>
        <v>0</v>
      </c>
      <c r="AJ156" s="169">
        <f t="shared" ref="AJ156" si="2457">SUMIFS(AI$2:AI$373,C$2:C$373,C156,AB$2:AB$373,AB156)</f>
        <v>0</v>
      </c>
      <c r="AK156" s="169">
        <f t="shared" ref="AK156" si="2458">SUMIFS(AI$2:AI$373,C$2:C$373,C156)</f>
        <v>0</v>
      </c>
      <c r="AL156" s="92">
        <f t="shared" ref="AL156" si="2459">COUNTIF(E156:G157,"Körperhygiene")</f>
        <v>0</v>
      </c>
      <c r="AM156" s="169">
        <f t="shared" ref="AM156" si="2460">COUNTIF(K156:M157,"Körperhygiene")</f>
        <v>0</v>
      </c>
      <c r="AN156" s="169">
        <f t="shared" ref="AN156" si="2461">AL156+AM156</f>
        <v>0</v>
      </c>
      <c r="AO156" s="164">
        <f>COUNTIF(E156:G157,"Zimmersauberkeit")</f>
        <v>0</v>
      </c>
      <c r="AP156" s="93">
        <f>COUNTIF(K156:M157,"Zimmersauberkeit")</f>
        <v>0</v>
      </c>
      <c r="AQ156" s="164">
        <f t="shared" ref="AQ156" si="2462">AO156+AP156</f>
        <v>0</v>
      </c>
      <c r="AR156" s="93">
        <f>COUNTIF(E156:G157,"Zimmerputz")</f>
        <v>0</v>
      </c>
      <c r="AS156" s="164">
        <f>COUNTIF(K156:M157,"Zimmerputz")</f>
        <v>0</v>
      </c>
      <c r="AT156" s="93">
        <f t="shared" ref="AT156" si="2463">AR156+AS156</f>
        <v>0</v>
      </c>
      <c r="AU156" s="164">
        <f>COUNTIF(E156:G157,"Medienverhalten")</f>
        <v>0</v>
      </c>
      <c r="AV156" s="93">
        <f>COUNTIF(K156:M157,"Medienverhalten")</f>
        <v>0</v>
      </c>
      <c r="AW156" s="164">
        <f t="shared" ref="AW156" si="2464">AU156+AV156</f>
        <v>0</v>
      </c>
      <c r="AX156" s="93">
        <f>COUNTIF(E156:G157,"Pünktlichkeit")</f>
        <v>0</v>
      </c>
      <c r="AY156" s="164">
        <f>COUNTIF(K156:M157,"Pünktlichkeit")</f>
        <v>0</v>
      </c>
      <c r="AZ156" s="93">
        <f t="shared" ref="AZ156" si="2465">AX156+AY156</f>
        <v>0</v>
      </c>
      <c r="BA156" s="164">
        <f>COUNTIF(E156:G157,"Küchendienst")</f>
        <v>0</v>
      </c>
      <c r="BB156" s="93">
        <f>COUNTIF(K156:M157,"Küchendienst")</f>
        <v>0</v>
      </c>
      <c r="BC156" s="164">
        <f t="shared" ref="BC156" si="2466">BA156+BB156</f>
        <v>0</v>
      </c>
      <c r="BD156" s="93">
        <f>COUNTIF(E156:G157,"Wäsche")</f>
        <v>0</v>
      </c>
      <c r="BE156" s="164">
        <f>COUNTIF(K156:M157,"Wäsche")</f>
        <v>0</v>
      </c>
      <c r="BF156" s="93">
        <f t="shared" ref="BF156" si="2467">BD156+BE156</f>
        <v>0</v>
      </c>
      <c r="BG156" s="164">
        <f>COUNTIF(E156:G157,"Sozialverhalten")</f>
        <v>0</v>
      </c>
      <c r="BH156" s="93">
        <f>COUNTIF(K156:M157,"Sozialverhalten")</f>
        <v>0</v>
      </c>
      <c r="BI156" s="164">
        <f t="shared" ref="BI156" si="2468">BG156+BH156</f>
        <v>0</v>
      </c>
      <c r="BJ156" s="93">
        <f>COUNTIF(E156:G157,"Essverhalten")</f>
        <v>0</v>
      </c>
      <c r="BK156" s="164">
        <f>COUNTIF(K156:M157,"Essverhalten")</f>
        <v>0</v>
      </c>
      <c r="BL156" s="93">
        <f t="shared" ref="BL156" si="2469">BJ156+BK156</f>
        <v>0</v>
      </c>
      <c r="BM156" s="169">
        <f>COUNTIF(E156:G157,"Nachtruhe")</f>
        <v>0</v>
      </c>
      <c r="BN156" s="169">
        <f>COUNTIF(K156:M157,"Nachtruhe")</f>
        <v>0</v>
      </c>
      <c r="BO156" s="170">
        <f t="shared" ref="BO156" si="2470">BM156+BN156</f>
        <v>0</v>
      </c>
      <c r="BP156" s="174">
        <f>SUMIFS(AN$2:AN$373,C$2:C$373,C156,AB$2:AB$373,AB156)</f>
        <v>0</v>
      </c>
      <c r="BQ156" s="162">
        <f>SUMIFS(AQ$2:AQ$373,C$2:C$373,C156,AB$2:AB$373,AB156)</f>
        <v>0</v>
      </c>
      <c r="BR156" s="162">
        <f>SUMIFS(AT$2:AT$373,C$2:C$373,C156,AB$2:AB$373,AB156)</f>
        <v>0</v>
      </c>
      <c r="BS156" s="162">
        <f>SUMIFS(AW$2:AW$373,C$2:C$373,C156,AB$2:AB$373,AB156)</f>
        <v>0</v>
      </c>
      <c r="BT156" s="162">
        <f>SUMIFS(AZ$2:AZ$373,C$2:C$373,C156,AB$2:AB$373,AB156)</f>
        <v>0</v>
      </c>
      <c r="BU156" s="162">
        <f>SUMIFS(BC$2:BC$373,C$2:C$373,C156,AB$2:AB$373,AB156)</f>
        <v>0</v>
      </c>
      <c r="BV156" s="162">
        <f>SUMIFS(BF$2:BF$373,C$2:C$373,C156,AB$2:AB$373,AB156)</f>
        <v>0</v>
      </c>
      <c r="BW156" s="162">
        <f>SUMIFS(BI$2:BI$373,C$2:C$373,C156,AB$2:AB$373,AB156)</f>
        <v>0</v>
      </c>
      <c r="BX156" s="162">
        <f>SUMIFS(BL$2:BL$373,C$2:C$373,C156,AB$2:AB$373,AB156)</f>
        <v>0</v>
      </c>
      <c r="BY156" s="163">
        <f>SUMIFS(BO$2:BO$373,C$2:C$373,C156,AB$2:AB$373,AB156)</f>
        <v>0</v>
      </c>
      <c r="BZ156" s="174">
        <f>SUMIFS(AN$2:AN$373,C$2:C$373,C156)</f>
        <v>0</v>
      </c>
      <c r="CA156" s="162">
        <f>SUMIFS(AQ$2:AQ$373,C$2:C$373,C156)</f>
        <v>0</v>
      </c>
      <c r="CB156" s="162">
        <f>SUMIFS(AT$2:AT$373,C$2:C$373,C156)</f>
        <v>0</v>
      </c>
      <c r="CC156" s="162">
        <f>SUMIFS(AW$2:AW$373,C$2:C$373,C156)</f>
        <v>0</v>
      </c>
      <c r="CD156" s="162">
        <f>SUMIFS(AZ$2:AZ$373,C$2:C$373,C156)</f>
        <v>0</v>
      </c>
      <c r="CE156" s="162">
        <f>SUMIFS(BC$2:BC$373,C$2:C$373,C156)</f>
        <v>0</v>
      </c>
      <c r="CF156" s="162">
        <f>SUMIFS(BF$2:BF$373,C$2:C$373,C156)</f>
        <v>0</v>
      </c>
      <c r="CG156" s="162">
        <f>SUMIFS(BI$2:BI$373,C$2:C$373,C156)</f>
        <v>0</v>
      </c>
      <c r="CH156" s="162">
        <f>SUMIFS(BL$2:BL$373,C$2:C$373,C156)</f>
        <v>0</v>
      </c>
      <c r="CI156" s="163">
        <f>SUMIFS(BO$2:BO$373,C$2:C$373,C156)</f>
        <v>0</v>
      </c>
      <c r="CJ156" s="94" t="str">
        <f t="shared" ref="CJ156" si="2471">_xlfn.XLOOKUP(LARGE(BP156:BY156,1),BP156:BY156,BP$374:BY$374)</f>
        <v>Körperhygiene</v>
      </c>
      <c r="CK156" s="92" t="str">
        <f t="shared" ref="CK156" si="2472">_xlfn.XLOOKUP(LARGE(BP156:BY156,2),BP156:BY156,BP$374:BY$374)</f>
        <v>Körperhygiene</v>
      </c>
      <c r="CL156" s="92" t="str">
        <f t="shared" ref="CL156" si="2473">_xlfn.XLOOKUP(LARGE(BP156:BY156,3),BP156:BY156,BP$374:BY$374)</f>
        <v>Körperhygiene</v>
      </c>
      <c r="CM156" s="92" t="str">
        <f t="shared" ref="CM156" si="2474">_xlfn.XLOOKUP(LARGE(BP156:BY156,4),BP156:BY156,BP$374:BY$374)</f>
        <v>Körperhygiene</v>
      </c>
      <c r="CN156" s="92" t="str">
        <f t="shared" ref="CN156" si="2475">_xlfn.XLOOKUP(LARGE(BP156:BY156,5),BP156:BY156,BP$374:BY$374)</f>
        <v>Körperhygiene</v>
      </c>
      <c r="CO156" s="93" t="str">
        <f t="shared" ref="CO156" si="2476">_xlfn.XLOOKUP(LARGE(BP156:BY156,6),BP156:BY156,BP$374:BY$374)</f>
        <v>Körperhygiene</v>
      </c>
      <c r="CP156" s="91" t="str">
        <f t="shared" ref="CP156" si="2477">_xlfn.XLOOKUP(LARGE(BZ156:CI156,1),BZ156:CI156,BZ$374:CI$374)</f>
        <v>Körperhygiene</v>
      </c>
      <c r="CQ156" s="92" t="str">
        <f t="shared" ref="CQ156" si="2478">_xlfn.XLOOKUP(LARGE(BZ156:CI156,2),BZ156:CI156,BZ$374:CI$374)</f>
        <v>Körperhygiene</v>
      </c>
      <c r="CR156" s="92" t="str">
        <f t="shared" ref="CR156" si="2479">_xlfn.XLOOKUP(LARGE(BZ156:CI156,3),BZ156:CI156,BZ$374:CI$374)</f>
        <v>Körperhygiene</v>
      </c>
      <c r="CS156" s="92" t="str">
        <f t="shared" ref="CS156" si="2480">_xlfn.XLOOKUP(LARGE(BZ156:CI156,4),BZ156:CI156,BZ$374:CI$374)</f>
        <v>Körperhygiene</v>
      </c>
      <c r="CT156" s="92" t="str">
        <f t="shared" ref="CT156" si="2481">_xlfn.XLOOKUP(LARGE(BZ156:CI156,5),BZ156:CI156,BZ$374:CI$374)</f>
        <v>Körperhygiene</v>
      </c>
      <c r="CU156" s="93" t="str">
        <f t="shared" ref="CU156" si="2482">_xlfn.XLOOKUP(LARGE(BZ156:CI156,6),BZ156:CI156,BZ$374:CI$374)</f>
        <v>Körperhygiene</v>
      </c>
      <c r="CV156" s="90"/>
      <c r="CW156" s="90"/>
      <c r="CX156" s="90"/>
      <c r="CY156" s="90"/>
      <c r="CZ156" s="90"/>
      <c r="DA156" s="90"/>
    </row>
    <row r="157" spans="1:105" ht="12.95" customHeight="1" thickTop="1" thickBot="1">
      <c r="A157" s="142"/>
      <c r="B157" s="143"/>
      <c r="C157" s="133"/>
      <c r="D157" s="135"/>
      <c r="E157" s="30"/>
      <c r="F157" s="31"/>
      <c r="G157" s="32"/>
      <c r="H157" s="146"/>
      <c r="I157" s="143"/>
      <c r="J157" s="135"/>
      <c r="K157" s="30"/>
      <c r="L157" s="31"/>
      <c r="M157" s="32"/>
      <c r="N157" s="141"/>
      <c r="O157" s="111"/>
      <c r="P157" s="97"/>
      <c r="Q157" s="131"/>
      <c r="R157" s="105"/>
      <c r="S157" s="97"/>
      <c r="T157" s="159"/>
      <c r="U157" s="105"/>
      <c r="V157" s="100"/>
      <c r="W157" s="216"/>
      <c r="X157" s="92"/>
      <c r="Y157" s="81"/>
      <c r="Z157" s="83"/>
      <c r="AA157" s="95"/>
      <c r="AB157" s="107"/>
      <c r="AC157" s="160"/>
      <c r="AE157" s="92"/>
      <c r="AG157" s="92"/>
      <c r="AH157" s="92"/>
      <c r="AI157" s="156"/>
      <c r="AJ157" s="156"/>
      <c r="AK157" s="156"/>
      <c r="AL157" s="92"/>
      <c r="AM157" s="156"/>
      <c r="AN157" s="156"/>
      <c r="AO157" s="165"/>
      <c r="AP157" s="93"/>
      <c r="AQ157" s="165"/>
      <c r="AR157" s="93"/>
      <c r="AS157" s="165"/>
      <c r="AT157" s="93"/>
      <c r="AU157" s="165"/>
      <c r="AV157" s="93"/>
      <c r="AW157" s="165"/>
      <c r="AX157" s="93"/>
      <c r="AY157" s="165"/>
      <c r="AZ157" s="93"/>
      <c r="BA157" s="165"/>
      <c r="BB157" s="93"/>
      <c r="BC157" s="165"/>
      <c r="BD157" s="93"/>
      <c r="BE157" s="165"/>
      <c r="BF157" s="93"/>
      <c r="BG157" s="165"/>
      <c r="BH157" s="93"/>
      <c r="BI157" s="165"/>
      <c r="BJ157" s="93"/>
      <c r="BK157" s="165"/>
      <c r="BL157" s="93"/>
      <c r="BM157" s="156"/>
      <c r="BN157" s="156"/>
      <c r="BO157" s="171"/>
      <c r="BP157" s="174"/>
      <c r="BQ157" s="162"/>
      <c r="BR157" s="162"/>
      <c r="BS157" s="162"/>
      <c r="BT157" s="162"/>
      <c r="BU157" s="162"/>
      <c r="BV157" s="162"/>
      <c r="BW157" s="162"/>
      <c r="BX157" s="162"/>
      <c r="BY157" s="163"/>
      <c r="BZ157" s="174"/>
      <c r="CA157" s="162"/>
      <c r="CB157" s="162"/>
      <c r="CC157" s="162"/>
      <c r="CD157" s="162"/>
      <c r="CE157" s="162"/>
      <c r="CF157" s="162"/>
      <c r="CG157" s="162"/>
      <c r="CH157" s="162"/>
      <c r="CI157" s="163"/>
      <c r="CJ157" s="94"/>
      <c r="CK157" s="92"/>
      <c r="CL157" s="92"/>
      <c r="CM157" s="92"/>
      <c r="CN157" s="92"/>
      <c r="CO157" s="93"/>
      <c r="CP157" s="91"/>
      <c r="CQ157" s="92"/>
      <c r="CR157" s="92"/>
      <c r="CS157" s="92"/>
      <c r="CT157" s="92"/>
      <c r="CU157" s="93"/>
      <c r="CV157" s="90"/>
      <c r="CW157" s="90"/>
      <c r="CX157" s="90"/>
      <c r="CY157" s="90"/>
      <c r="CZ157" s="90"/>
      <c r="DA157" s="90"/>
    </row>
    <row r="158" spans="1:105" ht="12.95" customHeight="1" thickTop="1" thickBot="1">
      <c r="A158" s="121">
        <f t="shared" ref="A158" si="2483">A146+1</f>
        <v>46187</v>
      </c>
      <c r="B158" s="124" t="s">
        <v>18</v>
      </c>
      <c r="C158" s="138" t="s">
        <v>128</v>
      </c>
      <c r="D158" s="136"/>
      <c r="E158" s="33"/>
      <c r="F158" s="34"/>
      <c r="G158" s="35"/>
      <c r="H158" s="144"/>
      <c r="I158" s="124" t="s">
        <v>19</v>
      </c>
      <c r="J158" s="136"/>
      <c r="K158" s="33"/>
      <c r="L158" s="34"/>
      <c r="M158" s="35"/>
      <c r="N158" s="139"/>
      <c r="O158" s="108">
        <f t="shared" ref="O158" si="2484">IF(AND(D158="HF",OR(ISNUMBER(J158),J158="")),0+J158,IF(AND(J158="HF",OR(ISNUMBER(D158),D158="")),0+D158,IF(AND(ISNUMBER(D158),ISNUMBER(J158)),D158+J158,IF(AND(D158="HF",J158="HF"),0,D158+J158))))</f>
        <v>0</v>
      </c>
      <c r="P158" s="98">
        <f t="shared" ref="P158" si="2485">AF$2*20-AI158</f>
        <v>20</v>
      </c>
      <c r="Q158" s="131">
        <f>WEEKNUM(A158,21)</f>
        <v>24</v>
      </c>
      <c r="R158" s="106">
        <f>SUMIFS(O$2:O$373,C$2:C$373,C158,AB$2:AB$373,AB158)</f>
        <v>0</v>
      </c>
      <c r="S158" s="98">
        <f>AE$158*20-AJ158</f>
        <v>140</v>
      </c>
      <c r="T158" s="157">
        <f>A158</f>
        <v>46187</v>
      </c>
      <c r="U158" s="106">
        <f t="shared" ref="U158" si="2486">AC$2</f>
        <v>9</v>
      </c>
      <c r="V158" s="101">
        <f t="shared" ref="V158" si="2487">AD$2*20-AK158</f>
        <v>600</v>
      </c>
      <c r="W158" s="216"/>
      <c r="X158" s="92">
        <f t="shared" ref="X158" si="2488">IF(Q158&lt;&gt;"",1,0)</f>
        <v>1</v>
      </c>
      <c r="Y158" s="81"/>
      <c r="Z158" s="83"/>
      <c r="AA158" s="95">
        <f>A$158</f>
        <v>46187</v>
      </c>
      <c r="AB158" s="107">
        <f t="shared" si="2200"/>
        <v>24</v>
      </c>
      <c r="AC158" s="160"/>
      <c r="AE158" s="92">
        <f t="shared" ref="AE158" si="2489">SUMIFS(X$2:X$373,C$2:C$373,C158,AB$2:AB$373,AB158)</f>
        <v>7</v>
      </c>
      <c r="AG158" s="92">
        <f t="shared" ref="AG158" si="2490">IF(D158="HF",1,0)</f>
        <v>0</v>
      </c>
      <c r="AH158" s="92">
        <f t="shared" ref="AH158" si="2491">IF(J158="HF",1,0)</f>
        <v>0</v>
      </c>
      <c r="AI158" s="169">
        <f t="shared" ref="AI158" si="2492">AG158+AH158</f>
        <v>0</v>
      </c>
      <c r="AJ158" s="169">
        <f t="shared" ref="AJ158" si="2493">SUMIFS(AI$2:AI$373,C$2:C$373,C158,AB$2:AB$373,AB158)</f>
        <v>0</v>
      </c>
      <c r="AK158" s="169">
        <f t="shared" ref="AK158" si="2494">SUMIFS(AI$2:AI$373,C$2:C$373,C158)</f>
        <v>0</v>
      </c>
      <c r="AL158" s="92">
        <f t="shared" ref="AL158" si="2495">COUNTIF(E158:G159,"Körperhygiene")</f>
        <v>0</v>
      </c>
      <c r="AM158" s="169">
        <f t="shared" ref="AM158" si="2496">COUNTIF(K158:M159,"Körperhygiene")</f>
        <v>0</v>
      </c>
      <c r="AN158" s="169">
        <f t="shared" ref="AN158" si="2497">AL158+AM158</f>
        <v>0</v>
      </c>
      <c r="AO158" s="164">
        <f>COUNTIF(E158:G159,"Zimmersauberkeit")</f>
        <v>0</v>
      </c>
      <c r="AP158" s="93">
        <f>COUNTIF(K158:M159,"Zimmersauberkeit")</f>
        <v>0</v>
      </c>
      <c r="AQ158" s="164">
        <f t="shared" ref="AQ158" si="2498">AO158+AP158</f>
        <v>0</v>
      </c>
      <c r="AR158" s="93">
        <f>COUNTIF(E158:G159,"Zimmerputz")</f>
        <v>0</v>
      </c>
      <c r="AS158" s="164">
        <f>COUNTIF(K158:M159,"Zimmerputz")</f>
        <v>0</v>
      </c>
      <c r="AT158" s="93">
        <f t="shared" ref="AT158" si="2499">AR158+AS158</f>
        <v>0</v>
      </c>
      <c r="AU158" s="164">
        <f>COUNTIF(E158:G159,"Medienverhalten")</f>
        <v>0</v>
      </c>
      <c r="AV158" s="93">
        <f>COUNTIF(K158:M159,"Medienverhalten")</f>
        <v>0</v>
      </c>
      <c r="AW158" s="164">
        <f t="shared" ref="AW158" si="2500">AU158+AV158</f>
        <v>0</v>
      </c>
      <c r="AX158" s="93">
        <f>COUNTIF(E158:G159,"Pünktlichkeit")</f>
        <v>0</v>
      </c>
      <c r="AY158" s="164">
        <f>COUNTIF(K158:M159,"Pünktlichkeit")</f>
        <v>0</v>
      </c>
      <c r="AZ158" s="93">
        <f t="shared" ref="AZ158" si="2501">AX158+AY158</f>
        <v>0</v>
      </c>
      <c r="BA158" s="164">
        <f>COUNTIF(E158:G159,"Küchendienst")</f>
        <v>0</v>
      </c>
      <c r="BB158" s="93">
        <f>COUNTIF(K158:M159,"Küchendienst")</f>
        <v>0</v>
      </c>
      <c r="BC158" s="164">
        <f t="shared" ref="BC158" si="2502">BA158+BB158</f>
        <v>0</v>
      </c>
      <c r="BD158" s="93">
        <f>COUNTIF(E158:G159,"Wäsche")</f>
        <v>0</v>
      </c>
      <c r="BE158" s="164">
        <f>COUNTIF(K158:M159,"Wäsche")</f>
        <v>0</v>
      </c>
      <c r="BF158" s="93">
        <f t="shared" ref="BF158" si="2503">BD158+BE158</f>
        <v>0</v>
      </c>
      <c r="BG158" s="164">
        <f>COUNTIF(E158:G159,"Sozialverhalten")</f>
        <v>0</v>
      </c>
      <c r="BH158" s="93">
        <f>COUNTIF(K158:M159,"Sozialverhalten")</f>
        <v>0</v>
      </c>
      <c r="BI158" s="164">
        <f t="shared" ref="BI158" si="2504">BG158+BH158</f>
        <v>0</v>
      </c>
      <c r="BJ158" s="93">
        <f>COUNTIF(E158:G159,"Essverhalten")</f>
        <v>0</v>
      </c>
      <c r="BK158" s="164">
        <f>COUNTIF(K158:M159,"Essverhalten")</f>
        <v>0</v>
      </c>
      <c r="BL158" s="93">
        <f t="shared" ref="BL158" si="2505">BJ158+BK158</f>
        <v>0</v>
      </c>
      <c r="BM158" s="169">
        <f>COUNTIF(E158:G159,"Nachtruhe")</f>
        <v>0</v>
      </c>
      <c r="BN158" s="169">
        <f>COUNTIF(K158:M159,"Nachtruhe")</f>
        <v>0</v>
      </c>
      <c r="BO158" s="170">
        <f t="shared" ref="BO158" si="2506">BM158+BN158</f>
        <v>0</v>
      </c>
      <c r="BP158" s="174">
        <f>SUMIFS(AN$2:AN$373,C$2:C$373,C158,AB$2:AB$373,AB158)</f>
        <v>0</v>
      </c>
      <c r="BQ158" s="162">
        <f>SUMIFS(AQ$2:AQ$373,C$2:C$373,C158,AB$2:AB$373,AB158)</f>
        <v>0</v>
      </c>
      <c r="BR158" s="162">
        <f>SUMIFS(AT$2:AT$373,C$2:C$373,C158,AB$2:AB$373,AB158)</f>
        <v>0</v>
      </c>
      <c r="BS158" s="162">
        <f>SUMIFS(AW$2:AW$373,C$2:C$373,C158,AB$2:AB$373,AB158)</f>
        <v>0</v>
      </c>
      <c r="BT158" s="162">
        <f>SUMIFS(AZ$2:AZ$373,C$2:C$373,C158,AB$2:AB$373,AB158)</f>
        <v>0</v>
      </c>
      <c r="BU158" s="162">
        <f>SUMIFS(BC$2:BC$373,C$2:C$373,C158,AB$2:AB$373,AB158)</f>
        <v>0</v>
      </c>
      <c r="BV158" s="162">
        <f>SUMIFS(BF$2:BF$373,C$2:C$373,C158,AB$2:AB$373,AB158)</f>
        <v>0</v>
      </c>
      <c r="BW158" s="162">
        <f>SUMIFS(BI$2:BI$373,C$2:C$373,C158,AB$2:AB$373,AB158)</f>
        <v>0</v>
      </c>
      <c r="BX158" s="162">
        <f>SUMIFS(BL$2:BL$373,C$2:C$373,C158,AB$2:AB$373,AB158)</f>
        <v>0</v>
      </c>
      <c r="BY158" s="163">
        <f>SUMIFS(BO$2:BO$373,C$2:C$373,C158,AB$2:AB$373,AB158)</f>
        <v>0</v>
      </c>
      <c r="BZ158" s="174">
        <f>SUMIFS(AN$2:AN$373,C$2:C$373,C158)</f>
        <v>1</v>
      </c>
      <c r="CA158" s="162">
        <f>SUMIFS(AQ$2:AQ$373,C$2:C$373,C158)</f>
        <v>0</v>
      </c>
      <c r="CB158" s="162">
        <f>SUMIFS(AT$2:AT$373,C$2:C$373,C158)</f>
        <v>0</v>
      </c>
      <c r="CC158" s="162">
        <f>SUMIFS(AW$2:AW$373,C$2:C$373,C158)</f>
        <v>0</v>
      </c>
      <c r="CD158" s="162">
        <f>SUMIFS(AZ$2:AZ$373,C$2:C$373,C158)</f>
        <v>1</v>
      </c>
      <c r="CE158" s="162">
        <f>SUMIFS(BC$2:BC$373,C$2:C$373,C158)</f>
        <v>5</v>
      </c>
      <c r="CF158" s="162">
        <f>SUMIFS(BF$2:BF$373,C$2:C$373,C158)</f>
        <v>2</v>
      </c>
      <c r="CG158" s="162">
        <f>SUMIFS(BI$2:BI$373,C$2:C$373,C158)</f>
        <v>1</v>
      </c>
      <c r="CH158" s="162">
        <f>SUMIFS(BL$2:BL$373,C$2:C$373,C158)</f>
        <v>1</v>
      </c>
      <c r="CI158" s="163">
        <f>SUMIFS(BO$2:BO$373,C$2:C$373,C158)</f>
        <v>1</v>
      </c>
      <c r="CJ158" s="94" t="str">
        <f t="shared" ref="CJ158" si="2507">_xlfn.XLOOKUP(LARGE(BP158:BY158,1),BP158:BY158,BP$374:BY$374)</f>
        <v>Körperhygiene</v>
      </c>
      <c r="CK158" s="92" t="str">
        <f t="shared" ref="CK158" si="2508">_xlfn.XLOOKUP(LARGE(BP158:BY158,2),BP158:BY158,BP$374:BY$374)</f>
        <v>Körperhygiene</v>
      </c>
      <c r="CL158" s="92" t="str">
        <f t="shared" ref="CL158" si="2509">_xlfn.XLOOKUP(LARGE(BP158:BY158,3),BP158:BY158,BP$374:BY$374)</f>
        <v>Körperhygiene</v>
      </c>
      <c r="CM158" s="92" t="str">
        <f t="shared" ref="CM158" si="2510">_xlfn.XLOOKUP(LARGE(BP158:BY158,4),BP158:BY158,BP$374:BY$374)</f>
        <v>Körperhygiene</v>
      </c>
      <c r="CN158" s="92" t="str">
        <f t="shared" ref="CN158" si="2511">_xlfn.XLOOKUP(LARGE(BP158:BY158,5),BP158:BY158,BP$374:BY$374)</f>
        <v>Körperhygiene</v>
      </c>
      <c r="CO158" s="93" t="str">
        <f t="shared" ref="CO158" si="2512">_xlfn.XLOOKUP(LARGE(BP158:BY158,6),BP158:BY158,BP$374:BY$374)</f>
        <v>Körperhygiene</v>
      </c>
      <c r="CP158" s="91" t="str">
        <f t="shared" ref="CP158" si="2513">_xlfn.XLOOKUP(LARGE(BZ158:CI158,1),BZ158:CI158,BZ$374:CI$374)</f>
        <v>Küchendienst</v>
      </c>
      <c r="CQ158" s="92" t="str">
        <f t="shared" ref="CQ158" si="2514">_xlfn.XLOOKUP(LARGE(BZ158:CI158,2),BZ158:CI158,BZ$374:CI$374)</f>
        <v>Wäsche</v>
      </c>
      <c r="CR158" s="92" t="str">
        <f t="shared" ref="CR158" si="2515">_xlfn.XLOOKUP(LARGE(BZ158:CI158,3),BZ158:CI158,BZ$374:CI$374)</f>
        <v>Körperhygiene</v>
      </c>
      <c r="CS158" s="92" t="str">
        <f t="shared" ref="CS158" si="2516">_xlfn.XLOOKUP(LARGE(BZ158:CI158,4),BZ158:CI158,BZ$374:CI$374)</f>
        <v>Körperhygiene</v>
      </c>
      <c r="CT158" s="92" t="str">
        <f t="shared" ref="CT158" si="2517">_xlfn.XLOOKUP(LARGE(BZ158:CI158,5),BZ158:CI158,BZ$374:CI$374)</f>
        <v>Körperhygiene</v>
      </c>
      <c r="CU158" s="93" t="str">
        <f t="shared" ref="CU158" si="2518">_xlfn.XLOOKUP(LARGE(BZ158:CI158,6),BZ158:CI158,BZ$374:CI$374)</f>
        <v>Körperhygiene</v>
      </c>
      <c r="CV158" s="90"/>
      <c r="CW158" s="90"/>
      <c r="CX158" s="90"/>
      <c r="CY158" s="90"/>
      <c r="CZ158" s="90"/>
      <c r="DA158" s="90"/>
    </row>
    <row r="159" spans="1:105" ht="12.95" customHeight="1" thickTop="1" thickBot="1">
      <c r="A159" s="122"/>
      <c r="B159" s="125"/>
      <c r="C159" s="116"/>
      <c r="D159" s="137"/>
      <c r="E159" s="27"/>
      <c r="F159" s="28"/>
      <c r="G159" s="29"/>
      <c r="H159" s="145"/>
      <c r="I159" s="125"/>
      <c r="J159" s="137"/>
      <c r="K159" s="27"/>
      <c r="L159" s="28"/>
      <c r="M159" s="29"/>
      <c r="N159" s="140"/>
      <c r="O159" s="109"/>
      <c r="P159" s="92"/>
      <c r="Q159" s="131"/>
      <c r="R159" s="103"/>
      <c r="S159" s="92"/>
      <c r="T159" s="158"/>
      <c r="U159" s="103"/>
      <c r="V159" s="99"/>
      <c r="W159" s="216"/>
      <c r="X159" s="92"/>
      <c r="Y159" s="81"/>
      <c r="Z159" s="83"/>
      <c r="AA159" s="95"/>
      <c r="AB159" s="107"/>
      <c r="AC159" s="160"/>
      <c r="AE159" s="92"/>
      <c r="AG159" s="92"/>
      <c r="AH159" s="92"/>
      <c r="AI159" s="156"/>
      <c r="AJ159" s="156"/>
      <c r="AK159" s="156"/>
      <c r="AL159" s="92"/>
      <c r="AM159" s="156"/>
      <c r="AN159" s="156"/>
      <c r="AO159" s="165"/>
      <c r="AP159" s="93"/>
      <c r="AQ159" s="165"/>
      <c r="AR159" s="93"/>
      <c r="AS159" s="165"/>
      <c r="AT159" s="93"/>
      <c r="AU159" s="165"/>
      <c r="AV159" s="93"/>
      <c r="AW159" s="165"/>
      <c r="AX159" s="93"/>
      <c r="AY159" s="165"/>
      <c r="AZ159" s="93"/>
      <c r="BA159" s="165"/>
      <c r="BB159" s="93"/>
      <c r="BC159" s="165"/>
      <c r="BD159" s="93"/>
      <c r="BE159" s="165"/>
      <c r="BF159" s="93"/>
      <c r="BG159" s="165"/>
      <c r="BH159" s="93"/>
      <c r="BI159" s="165"/>
      <c r="BJ159" s="93"/>
      <c r="BK159" s="165"/>
      <c r="BL159" s="93"/>
      <c r="BM159" s="156"/>
      <c r="BN159" s="156"/>
      <c r="BO159" s="171"/>
      <c r="BP159" s="174"/>
      <c r="BQ159" s="162"/>
      <c r="BR159" s="162"/>
      <c r="BS159" s="162"/>
      <c r="BT159" s="162"/>
      <c r="BU159" s="162"/>
      <c r="BV159" s="162"/>
      <c r="BW159" s="162"/>
      <c r="BX159" s="162"/>
      <c r="BY159" s="163"/>
      <c r="BZ159" s="174"/>
      <c r="CA159" s="162"/>
      <c r="CB159" s="162"/>
      <c r="CC159" s="162"/>
      <c r="CD159" s="162"/>
      <c r="CE159" s="162"/>
      <c r="CF159" s="162"/>
      <c r="CG159" s="162"/>
      <c r="CH159" s="162"/>
      <c r="CI159" s="163"/>
      <c r="CJ159" s="94"/>
      <c r="CK159" s="92"/>
      <c r="CL159" s="92"/>
      <c r="CM159" s="92"/>
      <c r="CN159" s="92"/>
      <c r="CO159" s="93"/>
      <c r="CP159" s="91"/>
      <c r="CQ159" s="92"/>
      <c r="CR159" s="92"/>
      <c r="CS159" s="92"/>
      <c r="CT159" s="92"/>
      <c r="CU159" s="93"/>
      <c r="CV159" s="90"/>
      <c r="CW159" s="90"/>
      <c r="CX159" s="90"/>
      <c r="CY159" s="90"/>
      <c r="CZ159" s="90"/>
      <c r="DA159" s="90"/>
    </row>
    <row r="160" spans="1:105" ht="12.95" customHeight="1" thickTop="1" thickBot="1">
      <c r="A160" s="122"/>
      <c r="B160" s="125"/>
      <c r="C160" s="117" t="s">
        <v>129</v>
      </c>
      <c r="D160" s="134"/>
      <c r="E160" s="24"/>
      <c r="F160" s="25"/>
      <c r="G160" s="26"/>
      <c r="H160" s="145"/>
      <c r="I160" s="125"/>
      <c r="J160" s="134"/>
      <c r="K160" s="24"/>
      <c r="L160" s="25"/>
      <c r="M160" s="26"/>
      <c r="N160" s="140"/>
      <c r="O160" s="109">
        <f t="shared" ref="O160:O220" si="2519">IF(AND(D160="HF",OR(ISNUMBER(J160),J160="")),0+J160,IF(AND(J160="HF",OR(ISNUMBER(D160),D160="")),0+D160,IF(AND(ISNUMBER(D160),ISNUMBER(J160)),D160+J160,IF(AND(D160="HF",J160="HF"),0,D160+J160))))</f>
        <v>0</v>
      </c>
      <c r="P160" s="92">
        <f t="shared" ref="P160:P220" si="2520">AF$2*20-AI160</f>
        <v>20</v>
      </c>
      <c r="Q160" s="131"/>
      <c r="R160" s="103">
        <f>SUMIFS(O$2:O$373,C$2:C$373,C160,AB$2:AB$373,AB160)</f>
        <v>0</v>
      </c>
      <c r="S160" s="92">
        <f t="shared" ref="S160" si="2521">AE$158*20-AJ160</f>
        <v>140</v>
      </c>
      <c r="T160" s="158"/>
      <c r="U160" s="103">
        <f t="shared" ref="U160" si="2522">AC$4</f>
        <v>11</v>
      </c>
      <c r="V160" s="99">
        <f t="shared" ref="V160:V220" si="2523">AD$2*20-AK160</f>
        <v>598</v>
      </c>
      <c r="W160" s="216"/>
      <c r="X160" s="92"/>
      <c r="Y160" s="81"/>
      <c r="Z160" s="83"/>
      <c r="AA160" s="95">
        <f>A$158</f>
        <v>46187</v>
      </c>
      <c r="AB160" s="107">
        <f t="shared" si="2200"/>
        <v>24</v>
      </c>
      <c r="AC160" s="160"/>
      <c r="AE160" s="92"/>
      <c r="AG160" s="92">
        <f t="shared" ref="AG160" si="2524">IF(D160="HF",1,0)</f>
        <v>0</v>
      </c>
      <c r="AH160" s="92">
        <f t="shared" ref="AH160" si="2525">IF(J160="HF",1,0)</f>
        <v>0</v>
      </c>
      <c r="AI160" s="169">
        <f t="shared" ref="AI160" si="2526">AG160+AH160</f>
        <v>0</v>
      </c>
      <c r="AJ160" s="169">
        <f t="shared" ref="AJ160" si="2527">SUMIFS(AI$2:AI$373,C$2:C$373,C160,AB$2:AB$373,AB160)</f>
        <v>0</v>
      </c>
      <c r="AK160" s="169">
        <f t="shared" ref="AK160" si="2528">SUMIFS(AI$2:AI$373,C$2:C$373,C160)</f>
        <v>2</v>
      </c>
      <c r="AL160" s="92">
        <f t="shared" ref="AL160" si="2529">COUNTIF(E160:G161,"Körperhygiene")</f>
        <v>0</v>
      </c>
      <c r="AM160" s="169">
        <f t="shared" ref="AM160" si="2530">COUNTIF(K160:M161,"Körperhygiene")</f>
        <v>0</v>
      </c>
      <c r="AN160" s="169">
        <f t="shared" ref="AN160" si="2531">AL160+AM160</f>
        <v>0</v>
      </c>
      <c r="AO160" s="164">
        <f>COUNTIF(E160:G161,"Zimmersauberkeit")</f>
        <v>0</v>
      </c>
      <c r="AP160" s="93">
        <f>COUNTIF(K160:M161,"Zimmersauberkeit")</f>
        <v>0</v>
      </c>
      <c r="AQ160" s="164">
        <f t="shared" ref="AQ160" si="2532">AO160+AP160</f>
        <v>0</v>
      </c>
      <c r="AR160" s="93">
        <f>COUNTIF(E160:G161,"Zimmerputz")</f>
        <v>0</v>
      </c>
      <c r="AS160" s="164">
        <f>COUNTIF(K160:M161,"Zimmerputz")</f>
        <v>0</v>
      </c>
      <c r="AT160" s="93">
        <f t="shared" ref="AT160" si="2533">AR160+AS160</f>
        <v>0</v>
      </c>
      <c r="AU160" s="164">
        <f>COUNTIF(E160:G161,"Medienverhalten")</f>
        <v>0</v>
      </c>
      <c r="AV160" s="93">
        <f>COUNTIF(K160:M161,"Medienverhalten")</f>
        <v>0</v>
      </c>
      <c r="AW160" s="164">
        <f t="shared" ref="AW160" si="2534">AU160+AV160</f>
        <v>0</v>
      </c>
      <c r="AX160" s="93">
        <f>COUNTIF(E160:G161,"Pünktlichkeit")</f>
        <v>0</v>
      </c>
      <c r="AY160" s="164">
        <f>COUNTIF(K160:M161,"Pünktlichkeit")</f>
        <v>0</v>
      </c>
      <c r="AZ160" s="93">
        <f t="shared" ref="AZ160" si="2535">AX160+AY160</f>
        <v>0</v>
      </c>
      <c r="BA160" s="164">
        <f>COUNTIF(E160:G161,"Küchendienst")</f>
        <v>0</v>
      </c>
      <c r="BB160" s="93">
        <f>COUNTIF(K160:M161,"Küchendienst")</f>
        <v>0</v>
      </c>
      <c r="BC160" s="164">
        <f t="shared" ref="BC160" si="2536">BA160+BB160</f>
        <v>0</v>
      </c>
      <c r="BD160" s="93">
        <f>COUNTIF(E160:G161,"Wäsche")</f>
        <v>0</v>
      </c>
      <c r="BE160" s="164">
        <f>COUNTIF(K160:M161,"Wäsche")</f>
        <v>0</v>
      </c>
      <c r="BF160" s="93">
        <f t="shared" ref="BF160" si="2537">BD160+BE160</f>
        <v>0</v>
      </c>
      <c r="BG160" s="164">
        <f>COUNTIF(E160:G161,"Sozialverhalten")</f>
        <v>0</v>
      </c>
      <c r="BH160" s="93">
        <f>COUNTIF(K160:M161,"Sozialverhalten")</f>
        <v>0</v>
      </c>
      <c r="BI160" s="164">
        <f t="shared" ref="BI160" si="2538">BG160+BH160</f>
        <v>0</v>
      </c>
      <c r="BJ160" s="93">
        <f>COUNTIF(E160:G161,"Essverhalten")</f>
        <v>0</v>
      </c>
      <c r="BK160" s="164">
        <f>COUNTIF(K160:M161,"Essverhalten")</f>
        <v>0</v>
      </c>
      <c r="BL160" s="93">
        <f t="shared" ref="BL160" si="2539">BJ160+BK160</f>
        <v>0</v>
      </c>
      <c r="BM160" s="169">
        <f>COUNTIF(E160:G161,"Nachtruhe")</f>
        <v>0</v>
      </c>
      <c r="BN160" s="169">
        <f>COUNTIF(K160:M161,"Nachtruhe")</f>
        <v>0</v>
      </c>
      <c r="BO160" s="170">
        <f t="shared" ref="BO160" si="2540">BM160+BN160</f>
        <v>0</v>
      </c>
      <c r="BP160" s="174">
        <f>SUMIFS(AN$2:AN$373,C$2:C$373,C160,AB$2:AB$373,AB160)</f>
        <v>0</v>
      </c>
      <c r="BQ160" s="162">
        <f>SUMIFS(AQ$2:AQ$373,C$2:C$373,C160,AB$2:AB$373,AB160)</f>
        <v>0</v>
      </c>
      <c r="BR160" s="162">
        <f>SUMIFS(AT$2:AT$373,C$2:C$373,C160,AB$2:AB$373,AB160)</f>
        <v>0</v>
      </c>
      <c r="BS160" s="162">
        <f>SUMIFS(AW$2:AW$373,C$2:C$373,C160,AB$2:AB$373,AB160)</f>
        <v>0</v>
      </c>
      <c r="BT160" s="162">
        <f>SUMIFS(AZ$2:AZ$373,C$2:C$373,C160,AB$2:AB$373,AB160)</f>
        <v>0</v>
      </c>
      <c r="BU160" s="162">
        <f>SUMIFS(BC$2:BC$373,C$2:C$373,C160,AB$2:AB$373,AB160)</f>
        <v>0</v>
      </c>
      <c r="BV160" s="162">
        <f>SUMIFS(BF$2:BF$373,C$2:C$373,C160,AB$2:AB$373,AB160)</f>
        <v>0</v>
      </c>
      <c r="BW160" s="162">
        <f>SUMIFS(BI$2:BI$373,C$2:C$373,C160,AB$2:AB$373,AB160)</f>
        <v>0</v>
      </c>
      <c r="BX160" s="162">
        <f>SUMIFS(BL$2:BL$373,C$2:C$373,C160,AB$2:AB$373,AB160)</f>
        <v>0</v>
      </c>
      <c r="BY160" s="163">
        <f>SUMIFS(BO$2:BO$373,C$2:C$373,C160,AB$2:AB$373,AB160)</f>
        <v>0</v>
      </c>
      <c r="BZ160" s="174">
        <f>SUMIFS(AN$2:AN$373,C$2:C$373,C160)</f>
        <v>0</v>
      </c>
      <c r="CA160" s="162">
        <f>SUMIFS(AQ$2:AQ$373,C$2:C$373,C160)</f>
        <v>0</v>
      </c>
      <c r="CB160" s="162">
        <f>SUMIFS(AT$2:AT$373,C$2:C$373,C160)</f>
        <v>0</v>
      </c>
      <c r="CC160" s="162">
        <f>SUMIFS(AW$2:AW$373,C$2:C$373,C160)</f>
        <v>1</v>
      </c>
      <c r="CD160" s="162">
        <f>SUMIFS(AZ$2:AZ$373,C$2:C$373,C160)</f>
        <v>2</v>
      </c>
      <c r="CE160" s="162">
        <f>SUMIFS(BC$2:BC$373,C$2:C$373,C160)</f>
        <v>0</v>
      </c>
      <c r="CF160" s="162">
        <f>SUMIFS(BF$2:BF$373,C$2:C$373,C160)</f>
        <v>1</v>
      </c>
      <c r="CG160" s="162">
        <f>SUMIFS(BI$2:BI$373,C$2:C$373,C160)</f>
        <v>0</v>
      </c>
      <c r="CH160" s="162">
        <f>SUMIFS(BL$2:BL$373,C$2:C$373,C160)</f>
        <v>0</v>
      </c>
      <c r="CI160" s="163">
        <f>SUMIFS(BO$2:BO$373,C$2:C$373,C160)</f>
        <v>0</v>
      </c>
      <c r="CJ160" s="94" t="str">
        <f t="shared" ref="CJ160" si="2541">_xlfn.XLOOKUP(LARGE(BP160:BY160,1),BP160:BY160,BP$374:BY$374)</f>
        <v>Körperhygiene</v>
      </c>
      <c r="CK160" s="92" t="str">
        <f t="shared" ref="CK160" si="2542">_xlfn.XLOOKUP(LARGE(BP160:BY160,2),BP160:BY160,BP$374:BY$374)</f>
        <v>Körperhygiene</v>
      </c>
      <c r="CL160" s="92" t="str">
        <f t="shared" ref="CL160" si="2543">_xlfn.XLOOKUP(LARGE(BP160:BY160,3),BP160:BY160,BP$374:BY$374)</f>
        <v>Körperhygiene</v>
      </c>
      <c r="CM160" s="92" t="str">
        <f t="shared" ref="CM160" si="2544">_xlfn.XLOOKUP(LARGE(BP160:BY160,4),BP160:BY160,BP$374:BY$374)</f>
        <v>Körperhygiene</v>
      </c>
      <c r="CN160" s="92" t="str">
        <f t="shared" ref="CN160" si="2545">_xlfn.XLOOKUP(LARGE(BP160:BY160,5),BP160:BY160,BP$374:BY$374)</f>
        <v>Körperhygiene</v>
      </c>
      <c r="CO160" s="93" t="str">
        <f t="shared" ref="CO160" si="2546">_xlfn.XLOOKUP(LARGE(BP160:BY160,6),BP160:BY160,BP$374:BY$374)</f>
        <v>Körperhygiene</v>
      </c>
      <c r="CP160" s="91" t="str">
        <f t="shared" ref="CP160" si="2547">_xlfn.XLOOKUP(LARGE(BZ160:CI160,1),BZ160:CI160,BZ$374:CI$374)</f>
        <v>Pünktlichkeit</v>
      </c>
      <c r="CQ160" s="92" t="str">
        <f t="shared" ref="CQ160" si="2548">_xlfn.XLOOKUP(LARGE(BZ160:CI160,2),BZ160:CI160,BZ$374:CI$374)</f>
        <v>Medienverhalten</v>
      </c>
      <c r="CR160" s="92" t="str">
        <f t="shared" ref="CR160" si="2549">_xlfn.XLOOKUP(LARGE(BZ160:CI160,3),BZ160:CI160,BZ$374:CI$374)</f>
        <v>Medienverhalten</v>
      </c>
      <c r="CS160" s="92" t="str">
        <f t="shared" ref="CS160" si="2550">_xlfn.XLOOKUP(LARGE(BZ160:CI160,4),BZ160:CI160,BZ$374:CI$374)</f>
        <v>Körperhygiene</v>
      </c>
      <c r="CT160" s="92" t="str">
        <f t="shared" ref="CT160" si="2551">_xlfn.XLOOKUP(LARGE(BZ160:CI160,5),BZ160:CI160,BZ$374:CI$374)</f>
        <v>Körperhygiene</v>
      </c>
      <c r="CU160" s="93" t="str">
        <f t="shared" ref="CU160" si="2552">_xlfn.XLOOKUP(LARGE(BZ160:CI160,6),BZ160:CI160,BZ$374:CI$374)</f>
        <v>Körperhygiene</v>
      </c>
      <c r="CV160" s="90"/>
      <c r="CW160" s="90"/>
      <c r="CX160" s="90"/>
      <c r="CY160" s="90"/>
      <c r="CZ160" s="90"/>
      <c r="DA160" s="90"/>
    </row>
    <row r="161" spans="1:105" ht="12.95" customHeight="1" thickTop="1" thickBot="1">
      <c r="A161" s="122"/>
      <c r="B161" s="125"/>
      <c r="C161" s="116"/>
      <c r="D161" s="137"/>
      <c r="E161" s="21"/>
      <c r="F161" s="22"/>
      <c r="G161" s="23"/>
      <c r="H161" s="145"/>
      <c r="I161" s="125"/>
      <c r="J161" s="137"/>
      <c r="K161" s="21"/>
      <c r="L161" s="22"/>
      <c r="M161" s="23"/>
      <c r="N161" s="140"/>
      <c r="O161" s="109"/>
      <c r="P161" s="92"/>
      <c r="Q161" s="131"/>
      <c r="R161" s="103"/>
      <c r="S161" s="92"/>
      <c r="T161" s="158"/>
      <c r="U161" s="103"/>
      <c r="V161" s="99"/>
      <c r="W161" s="216"/>
      <c r="X161" s="92"/>
      <c r="Y161" s="81"/>
      <c r="Z161" s="83"/>
      <c r="AA161" s="95"/>
      <c r="AB161" s="107"/>
      <c r="AC161" s="160"/>
      <c r="AE161" s="92"/>
      <c r="AG161" s="92"/>
      <c r="AH161" s="92"/>
      <c r="AI161" s="156"/>
      <c r="AJ161" s="156"/>
      <c r="AK161" s="156"/>
      <c r="AL161" s="92"/>
      <c r="AM161" s="156"/>
      <c r="AN161" s="156"/>
      <c r="AO161" s="165"/>
      <c r="AP161" s="93"/>
      <c r="AQ161" s="165"/>
      <c r="AR161" s="93"/>
      <c r="AS161" s="165"/>
      <c r="AT161" s="93"/>
      <c r="AU161" s="165"/>
      <c r="AV161" s="93"/>
      <c r="AW161" s="165"/>
      <c r="AX161" s="93"/>
      <c r="AY161" s="165"/>
      <c r="AZ161" s="93"/>
      <c r="BA161" s="165"/>
      <c r="BB161" s="93"/>
      <c r="BC161" s="165"/>
      <c r="BD161" s="93"/>
      <c r="BE161" s="165"/>
      <c r="BF161" s="93"/>
      <c r="BG161" s="165"/>
      <c r="BH161" s="93"/>
      <c r="BI161" s="165"/>
      <c r="BJ161" s="93"/>
      <c r="BK161" s="165"/>
      <c r="BL161" s="93"/>
      <c r="BM161" s="156"/>
      <c r="BN161" s="156"/>
      <c r="BO161" s="171"/>
      <c r="BP161" s="174"/>
      <c r="BQ161" s="162"/>
      <c r="BR161" s="162"/>
      <c r="BS161" s="162"/>
      <c r="BT161" s="162"/>
      <c r="BU161" s="162"/>
      <c r="BV161" s="162"/>
      <c r="BW161" s="162"/>
      <c r="BX161" s="162"/>
      <c r="BY161" s="163"/>
      <c r="BZ161" s="174"/>
      <c r="CA161" s="162"/>
      <c r="CB161" s="162"/>
      <c r="CC161" s="162"/>
      <c r="CD161" s="162"/>
      <c r="CE161" s="162"/>
      <c r="CF161" s="162"/>
      <c r="CG161" s="162"/>
      <c r="CH161" s="162"/>
      <c r="CI161" s="163"/>
      <c r="CJ161" s="94"/>
      <c r="CK161" s="92"/>
      <c r="CL161" s="92"/>
      <c r="CM161" s="92"/>
      <c r="CN161" s="92"/>
      <c r="CO161" s="93"/>
      <c r="CP161" s="91"/>
      <c r="CQ161" s="92"/>
      <c r="CR161" s="92"/>
      <c r="CS161" s="92"/>
      <c r="CT161" s="92"/>
      <c r="CU161" s="93"/>
      <c r="CV161" s="90"/>
      <c r="CW161" s="90"/>
      <c r="CX161" s="90"/>
      <c r="CY161" s="90"/>
      <c r="CZ161" s="90"/>
      <c r="DA161" s="90"/>
    </row>
    <row r="162" spans="1:105" ht="12.95" customHeight="1" thickTop="1" thickBot="1">
      <c r="A162" s="122"/>
      <c r="B162" s="125"/>
      <c r="C162" s="117" t="s">
        <v>130</v>
      </c>
      <c r="D162" s="134"/>
      <c r="E162" s="24"/>
      <c r="F162" s="25"/>
      <c r="G162" s="26"/>
      <c r="H162" s="145"/>
      <c r="I162" s="125"/>
      <c r="J162" s="134"/>
      <c r="K162" s="24"/>
      <c r="L162" s="25"/>
      <c r="M162" s="26"/>
      <c r="N162" s="140"/>
      <c r="O162" s="109">
        <f t="shared" ref="O162:O222" si="2553">IF(AND(D162="HF",OR(ISNUMBER(J162),J162="")),0+J162,IF(AND(J162="HF",OR(ISNUMBER(D162),D162="")),0+D162,IF(AND(ISNUMBER(D162),ISNUMBER(J162)),D162+J162,IF(AND(D162="HF",J162="HF"),0,D162+J162))))</f>
        <v>0</v>
      </c>
      <c r="P162" s="92">
        <f t="shared" ref="P162:P222" si="2554">AF$2*20-AI162</f>
        <v>20</v>
      </c>
      <c r="Q162" s="131"/>
      <c r="R162" s="103">
        <f>SUMIFS(O$2:O$373,C$2:C$373,C162,AB$2:AB$373,AB162)</f>
        <v>0</v>
      </c>
      <c r="S162" s="92">
        <f t="shared" ref="S162" si="2555">AE$158*20-AJ162</f>
        <v>140</v>
      </c>
      <c r="T162" s="158"/>
      <c r="U162" s="103">
        <f t="shared" ref="U162" si="2556">AC$6</f>
        <v>10</v>
      </c>
      <c r="V162" s="99">
        <f t="shared" ref="V162:V222" si="2557">AD$2*20-AK162</f>
        <v>599</v>
      </c>
      <c r="W162" s="216"/>
      <c r="X162" s="92"/>
      <c r="Y162" s="81"/>
      <c r="Z162" s="83"/>
      <c r="AA162" s="95">
        <f>A$158</f>
        <v>46187</v>
      </c>
      <c r="AB162" s="107">
        <f t="shared" si="2200"/>
        <v>24</v>
      </c>
      <c r="AC162" s="160"/>
      <c r="AE162" s="92"/>
      <c r="AG162" s="92">
        <f t="shared" ref="AG162" si="2558">IF(D162="HF",1,0)</f>
        <v>0</v>
      </c>
      <c r="AH162" s="92">
        <f t="shared" ref="AH162" si="2559">IF(J162="HF",1,0)</f>
        <v>0</v>
      </c>
      <c r="AI162" s="169">
        <f t="shared" ref="AI162" si="2560">AG162+AH162</f>
        <v>0</v>
      </c>
      <c r="AJ162" s="169">
        <f t="shared" ref="AJ162" si="2561">SUMIFS(AI$2:AI$373,C$2:C$373,C162,AB$2:AB$373,AB162)</f>
        <v>0</v>
      </c>
      <c r="AK162" s="169">
        <f t="shared" ref="AK162" si="2562">SUMIFS(AI$2:AI$373,C$2:C$373,C162)</f>
        <v>1</v>
      </c>
      <c r="AL162" s="92">
        <f t="shared" ref="AL162" si="2563">COUNTIF(E162:G163,"Körperhygiene")</f>
        <v>0</v>
      </c>
      <c r="AM162" s="169">
        <f t="shared" ref="AM162" si="2564">COUNTIF(K162:M163,"Körperhygiene")</f>
        <v>0</v>
      </c>
      <c r="AN162" s="169">
        <f t="shared" ref="AN162" si="2565">AL162+AM162</f>
        <v>0</v>
      </c>
      <c r="AO162" s="164">
        <f>COUNTIF(E162:G163,"Zimmersauberkeit")</f>
        <v>0</v>
      </c>
      <c r="AP162" s="93">
        <f>COUNTIF(K162:M163,"Zimmersauberkeit")</f>
        <v>0</v>
      </c>
      <c r="AQ162" s="164">
        <f t="shared" ref="AQ162" si="2566">AO162+AP162</f>
        <v>0</v>
      </c>
      <c r="AR162" s="93">
        <f>COUNTIF(E162:G163,"Zimmerputz")</f>
        <v>0</v>
      </c>
      <c r="AS162" s="164">
        <f>COUNTIF(K162:M163,"Zimmerputz")</f>
        <v>0</v>
      </c>
      <c r="AT162" s="93">
        <f t="shared" ref="AT162" si="2567">AR162+AS162</f>
        <v>0</v>
      </c>
      <c r="AU162" s="164">
        <f>COUNTIF(E162:G163,"Medienverhalten")</f>
        <v>0</v>
      </c>
      <c r="AV162" s="93">
        <f>COUNTIF(K162:M163,"Medienverhalten")</f>
        <v>0</v>
      </c>
      <c r="AW162" s="164">
        <f t="shared" ref="AW162" si="2568">AU162+AV162</f>
        <v>0</v>
      </c>
      <c r="AX162" s="93">
        <f>COUNTIF(E162:G163,"Pünktlichkeit")</f>
        <v>0</v>
      </c>
      <c r="AY162" s="164">
        <f>COUNTIF(K162:M163,"Pünktlichkeit")</f>
        <v>0</v>
      </c>
      <c r="AZ162" s="93">
        <f t="shared" ref="AZ162" si="2569">AX162+AY162</f>
        <v>0</v>
      </c>
      <c r="BA162" s="164">
        <f>COUNTIF(E162:G163,"Küchendienst")</f>
        <v>0</v>
      </c>
      <c r="BB162" s="93">
        <f>COUNTIF(K162:M163,"Küchendienst")</f>
        <v>0</v>
      </c>
      <c r="BC162" s="164">
        <f t="shared" ref="BC162" si="2570">BA162+BB162</f>
        <v>0</v>
      </c>
      <c r="BD162" s="93">
        <f>COUNTIF(E162:G163,"Wäsche")</f>
        <v>0</v>
      </c>
      <c r="BE162" s="164">
        <f>COUNTIF(K162:M163,"Wäsche")</f>
        <v>0</v>
      </c>
      <c r="BF162" s="93">
        <f t="shared" ref="BF162" si="2571">BD162+BE162</f>
        <v>0</v>
      </c>
      <c r="BG162" s="164">
        <f>COUNTIF(E162:G163,"Sozialverhalten")</f>
        <v>0</v>
      </c>
      <c r="BH162" s="93">
        <f>COUNTIF(K162:M163,"Sozialverhalten")</f>
        <v>0</v>
      </c>
      <c r="BI162" s="164">
        <f t="shared" ref="BI162" si="2572">BG162+BH162</f>
        <v>0</v>
      </c>
      <c r="BJ162" s="93">
        <f>COUNTIF(E162:G163,"Essverhalten")</f>
        <v>0</v>
      </c>
      <c r="BK162" s="164">
        <f>COUNTIF(K162:M163,"Essverhalten")</f>
        <v>0</v>
      </c>
      <c r="BL162" s="93">
        <f t="shared" ref="BL162" si="2573">BJ162+BK162</f>
        <v>0</v>
      </c>
      <c r="BM162" s="169">
        <f>COUNTIF(E162:G163,"Nachtruhe")</f>
        <v>0</v>
      </c>
      <c r="BN162" s="169">
        <f>COUNTIF(K162:M163,"Nachtruhe")</f>
        <v>0</v>
      </c>
      <c r="BO162" s="170">
        <f t="shared" ref="BO162" si="2574">BM162+BN162</f>
        <v>0</v>
      </c>
      <c r="BP162" s="174">
        <f>SUMIFS(AN$2:AN$373,C$2:C$373,C162,AB$2:AB$373,AB162)</f>
        <v>0</v>
      </c>
      <c r="BQ162" s="162">
        <f>SUMIFS(AQ$2:AQ$373,C$2:C$373,C162,AB$2:AB$373,AB162)</f>
        <v>0</v>
      </c>
      <c r="BR162" s="162">
        <f>SUMIFS(AT$2:AT$373,C$2:C$373,C162,AB$2:AB$373,AB162)</f>
        <v>0</v>
      </c>
      <c r="BS162" s="162">
        <f>SUMIFS(AW$2:AW$373,C$2:C$373,C162,AB$2:AB$373,AB162)</f>
        <v>0</v>
      </c>
      <c r="BT162" s="162">
        <f>SUMIFS(AZ$2:AZ$373,C$2:C$373,C162,AB$2:AB$373,AB162)</f>
        <v>0</v>
      </c>
      <c r="BU162" s="162">
        <f>SUMIFS(BC$2:BC$373,C$2:C$373,C162,AB$2:AB$373,AB162)</f>
        <v>0</v>
      </c>
      <c r="BV162" s="162">
        <f>SUMIFS(BF$2:BF$373,C$2:C$373,C162,AB$2:AB$373,AB162)</f>
        <v>0</v>
      </c>
      <c r="BW162" s="162">
        <f>SUMIFS(BI$2:BI$373,C$2:C$373,C162,AB$2:AB$373,AB162)</f>
        <v>0</v>
      </c>
      <c r="BX162" s="162">
        <f>SUMIFS(BL$2:BL$373,C$2:C$373,C162,AB$2:AB$373,AB162)</f>
        <v>0</v>
      </c>
      <c r="BY162" s="163">
        <f>SUMIFS(BO$2:BO$373,C$2:C$373,C162,AB$2:AB$373,AB162)</f>
        <v>0</v>
      </c>
      <c r="BZ162" s="174">
        <f>SUMIFS(AN$2:AN$373,C$2:C$373,C162)</f>
        <v>0</v>
      </c>
      <c r="CA162" s="162">
        <f>SUMIFS(AQ$2:AQ$373,C$2:C$373,C162)</f>
        <v>0</v>
      </c>
      <c r="CB162" s="162">
        <f>SUMIFS(AT$2:AT$373,C$2:C$373,C162)</f>
        <v>0</v>
      </c>
      <c r="CC162" s="162">
        <f>SUMIFS(AW$2:AW$373,C$2:C$373,C162)</f>
        <v>0</v>
      </c>
      <c r="CD162" s="162">
        <f>SUMIFS(AZ$2:AZ$373,C$2:C$373,C162)</f>
        <v>0</v>
      </c>
      <c r="CE162" s="162">
        <f>SUMIFS(BC$2:BC$373,C$2:C$373,C162)</f>
        <v>0</v>
      </c>
      <c r="CF162" s="162">
        <f>SUMIFS(BF$2:BF$373,C$2:C$373,C162)</f>
        <v>0</v>
      </c>
      <c r="CG162" s="162">
        <f>SUMIFS(BI$2:BI$373,C$2:C$373,C162)</f>
        <v>0</v>
      </c>
      <c r="CH162" s="162">
        <f>SUMIFS(BL$2:BL$373,C$2:C$373,C162)</f>
        <v>0</v>
      </c>
      <c r="CI162" s="163">
        <f>SUMIFS(BO$2:BO$373,C$2:C$373,C162)</f>
        <v>0</v>
      </c>
      <c r="CJ162" s="94" t="str">
        <f t="shared" ref="CJ162" si="2575">_xlfn.XLOOKUP(LARGE(BP162:BY162,1),BP162:BY162,BP$374:BY$374)</f>
        <v>Körperhygiene</v>
      </c>
      <c r="CK162" s="92" t="str">
        <f t="shared" ref="CK162" si="2576">_xlfn.XLOOKUP(LARGE(BP162:BY162,2),BP162:BY162,BP$374:BY$374)</f>
        <v>Körperhygiene</v>
      </c>
      <c r="CL162" s="92" t="str">
        <f t="shared" ref="CL162" si="2577">_xlfn.XLOOKUP(LARGE(BP162:BY162,3),BP162:BY162,BP$374:BY$374)</f>
        <v>Körperhygiene</v>
      </c>
      <c r="CM162" s="92" t="str">
        <f t="shared" ref="CM162" si="2578">_xlfn.XLOOKUP(LARGE(BP162:BY162,4),BP162:BY162,BP$374:BY$374)</f>
        <v>Körperhygiene</v>
      </c>
      <c r="CN162" s="92" t="str">
        <f t="shared" ref="CN162" si="2579">_xlfn.XLOOKUP(LARGE(BP162:BY162,5),BP162:BY162,BP$374:BY$374)</f>
        <v>Körperhygiene</v>
      </c>
      <c r="CO162" s="93" t="str">
        <f t="shared" ref="CO162" si="2580">_xlfn.XLOOKUP(LARGE(BP162:BY162,6),BP162:BY162,BP$374:BY$374)</f>
        <v>Körperhygiene</v>
      </c>
      <c r="CP162" s="91" t="str">
        <f t="shared" ref="CP162" si="2581">_xlfn.XLOOKUP(LARGE(BZ162:CI162,1),BZ162:CI162,BZ$374:CI$374)</f>
        <v>Körperhygiene</v>
      </c>
      <c r="CQ162" s="92" t="str">
        <f t="shared" ref="CQ162" si="2582">_xlfn.XLOOKUP(LARGE(BZ162:CI162,2),BZ162:CI162,BZ$374:CI$374)</f>
        <v>Körperhygiene</v>
      </c>
      <c r="CR162" s="92" t="str">
        <f t="shared" ref="CR162" si="2583">_xlfn.XLOOKUP(LARGE(BZ162:CI162,3),BZ162:CI162,BZ$374:CI$374)</f>
        <v>Körperhygiene</v>
      </c>
      <c r="CS162" s="92" t="str">
        <f t="shared" ref="CS162" si="2584">_xlfn.XLOOKUP(LARGE(BZ162:CI162,4),BZ162:CI162,BZ$374:CI$374)</f>
        <v>Körperhygiene</v>
      </c>
      <c r="CT162" s="92" t="str">
        <f t="shared" ref="CT162" si="2585">_xlfn.XLOOKUP(LARGE(BZ162:CI162,5),BZ162:CI162,BZ$374:CI$374)</f>
        <v>Körperhygiene</v>
      </c>
      <c r="CU162" s="93" t="str">
        <f t="shared" ref="CU162" si="2586">_xlfn.XLOOKUP(LARGE(BZ162:CI162,6),BZ162:CI162,BZ$374:CI$374)</f>
        <v>Körperhygiene</v>
      </c>
      <c r="CV162" s="90"/>
      <c r="CW162" s="90"/>
      <c r="CX162" s="90"/>
      <c r="CY162" s="90"/>
      <c r="CZ162" s="90"/>
      <c r="DA162" s="90"/>
    </row>
    <row r="163" spans="1:105" ht="12.95" customHeight="1" thickTop="1" thickBot="1">
      <c r="A163" s="122"/>
      <c r="B163" s="125"/>
      <c r="C163" s="116"/>
      <c r="D163" s="137"/>
      <c r="E163" s="21"/>
      <c r="F163" s="22"/>
      <c r="G163" s="23"/>
      <c r="H163" s="145"/>
      <c r="I163" s="125"/>
      <c r="J163" s="137"/>
      <c r="K163" s="21"/>
      <c r="L163" s="22"/>
      <c r="M163" s="23"/>
      <c r="N163" s="140"/>
      <c r="O163" s="109"/>
      <c r="P163" s="92"/>
      <c r="Q163" s="131"/>
      <c r="R163" s="103"/>
      <c r="S163" s="92"/>
      <c r="T163" s="158"/>
      <c r="U163" s="103"/>
      <c r="V163" s="99"/>
      <c r="W163" s="216"/>
      <c r="X163" s="92"/>
      <c r="Y163" s="81"/>
      <c r="Z163" s="83"/>
      <c r="AA163" s="95"/>
      <c r="AB163" s="107"/>
      <c r="AC163" s="160"/>
      <c r="AE163" s="92"/>
      <c r="AG163" s="92"/>
      <c r="AH163" s="92"/>
      <c r="AI163" s="156"/>
      <c r="AJ163" s="156"/>
      <c r="AK163" s="156"/>
      <c r="AL163" s="92"/>
      <c r="AM163" s="156"/>
      <c r="AN163" s="156"/>
      <c r="AO163" s="165"/>
      <c r="AP163" s="93"/>
      <c r="AQ163" s="165"/>
      <c r="AR163" s="93"/>
      <c r="AS163" s="165"/>
      <c r="AT163" s="93"/>
      <c r="AU163" s="165"/>
      <c r="AV163" s="93"/>
      <c r="AW163" s="165"/>
      <c r="AX163" s="93"/>
      <c r="AY163" s="165"/>
      <c r="AZ163" s="93"/>
      <c r="BA163" s="165"/>
      <c r="BB163" s="93"/>
      <c r="BC163" s="165"/>
      <c r="BD163" s="93"/>
      <c r="BE163" s="165"/>
      <c r="BF163" s="93"/>
      <c r="BG163" s="165"/>
      <c r="BH163" s="93"/>
      <c r="BI163" s="165"/>
      <c r="BJ163" s="93"/>
      <c r="BK163" s="165"/>
      <c r="BL163" s="93"/>
      <c r="BM163" s="156"/>
      <c r="BN163" s="156"/>
      <c r="BO163" s="171"/>
      <c r="BP163" s="174"/>
      <c r="BQ163" s="162"/>
      <c r="BR163" s="162"/>
      <c r="BS163" s="162"/>
      <c r="BT163" s="162"/>
      <c r="BU163" s="162"/>
      <c r="BV163" s="162"/>
      <c r="BW163" s="162"/>
      <c r="BX163" s="162"/>
      <c r="BY163" s="163"/>
      <c r="BZ163" s="174"/>
      <c r="CA163" s="162"/>
      <c r="CB163" s="162"/>
      <c r="CC163" s="162"/>
      <c r="CD163" s="162"/>
      <c r="CE163" s="162"/>
      <c r="CF163" s="162"/>
      <c r="CG163" s="162"/>
      <c r="CH163" s="162"/>
      <c r="CI163" s="163"/>
      <c r="CJ163" s="94"/>
      <c r="CK163" s="92"/>
      <c r="CL163" s="92"/>
      <c r="CM163" s="92"/>
      <c r="CN163" s="92"/>
      <c r="CO163" s="93"/>
      <c r="CP163" s="91"/>
      <c r="CQ163" s="92"/>
      <c r="CR163" s="92"/>
      <c r="CS163" s="92"/>
      <c r="CT163" s="92"/>
      <c r="CU163" s="93"/>
      <c r="CV163" s="90"/>
      <c r="CW163" s="90"/>
      <c r="CX163" s="90"/>
      <c r="CY163" s="90"/>
      <c r="CZ163" s="90"/>
      <c r="DA163" s="90"/>
    </row>
    <row r="164" spans="1:105" ht="12.95" customHeight="1" thickTop="1" thickBot="1">
      <c r="A164" s="122"/>
      <c r="B164" s="125"/>
      <c r="C164" s="117" t="s">
        <v>131</v>
      </c>
      <c r="D164" s="134"/>
      <c r="E164" s="24"/>
      <c r="F164" s="25"/>
      <c r="G164" s="26"/>
      <c r="H164" s="145"/>
      <c r="I164" s="125"/>
      <c r="J164" s="134"/>
      <c r="K164" s="24"/>
      <c r="L164" s="25"/>
      <c r="M164" s="26"/>
      <c r="N164" s="140"/>
      <c r="O164" s="109">
        <f t="shared" ref="O164:O224" si="2587">IF(AND(D164="HF",OR(ISNUMBER(J164),J164="")),0+J164,IF(AND(J164="HF",OR(ISNUMBER(D164),D164="")),0+D164,IF(AND(ISNUMBER(D164),ISNUMBER(J164)),D164+J164,IF(AND(D164="HF",J164="HF"),0,D164+J164))))</f>
        <v>0</v>
      </c>
      <c r="P164" s="92">
        <f t="shared" ref="P164:P224" si="2588">AF$2*20-AI164</f>
        <v>20</v>
      </c>
      <c r="Q164" s="131"/>
      <c r="R164" s="103">
        <f>SUMIFS(O$2:O$373,C$2:C$373,C164,AB$2:AB$373,AB164)</f>
        <v>0</v>
      </c>
      <c r="S164" s="92">
        <f t="shared" ref="S164" si="2589">AE$158*20-AJ164</f>
        <v>140</v>
      </c>
      <c r="T164" s="158"/>
      <c r="U164" s="103">
        <f t="shared" ref="U164" si="2590">AC$8</f>
        <v>0</v>
      </c>
      <c r="V164" s="99">
        <f t="shared" ref="V164:V224" si="2591">AD$2*20-AK164</f>
        <v>600</v>
      </c>
      <c r="W164" s="216"/>
      <c r="X164" s="92"/>
      <c r="Y164" s="81"/>
      <c r="Z164" s="83"/>
      <c r="AA164" s="95">
        <f>A$158</f>
        <v>46187</v>
      </c>
      <c r="AB164" s="107">
        <f t="shared" si="2200"/>
        <v>24</v>
      </c>
      <c r="AC164" s="160"/>
      <c r="AE164" s="92"/>
      <c r="AG164" s="92">
        <f t="shared" ref="AG164" si="2592">IF(D164="HF",1,0)</f>
        <v>0</v>
      </c>
      <c r="AH164" s="92">
        <f t="shared" ref="AH164" si="2593">IF(J164="HF",1,0)</f>
        <v>0</v>
      </c>
      <c r="AI164" s="169">
        <f t="shared" ref="AI164" si="2594">AG164+AH164</f>
        <v>0</v>
      </c>
      <c r="AJ164" s="169">
        <f t="shared" ref="AJ164" si="2595">SUMIFS(AI$2:AI$373,C$2:C$373,C164,AB$2:AB$373,AB164)</f>
        <v>0</v>
      </c>
      <c r="AK164" s="169">
        <f t="shared" ref="AK164" si="2596">SUMIFS(AI$2:AI$373,C$2:C$373,C164)</f>
        <v>0</v>
      </c>
      <c r="AL164" s="92">
        <f t="shared" ref="AL164" si="2597">COUNTIF(E164:G165,"Körperhygiene")</f>
        <v>0</v>
      </c>
      <c r="AM164" s="169">
        <f t="shared" ref="AM164" si="2598">COUNTIF(K164:M165,"Körperhygiene")</f>
        <v>0</v>
      </c>
      <c r="AN164" s="169">
        <f t="shared" ref="AN164" si="2599">AL164+AM164</f>
        <v>0</v>
      </c>
      <c r="AO164" s="164">
        <f>COUNTIF(E164:G165,"Zimmersauberkeit")</f>
        <v>0</v>
      </c>
      <c r="AP164" s="93">
        <f>COUNTIF(K164:M165,"Zimmersauberkeit")</f>
        <v>0</v>
      </c>
      <c r="AQ164" s="164">
        <f t="shared" ref="AQ164" si="2600">AO164+AP164</f>
        <v>0</v>
      </c>
      <c r="AR164" s="93">
        <f>COUNTIF(E164:G165,"Zimmerputz")</f>
        <v>0</v>
      </c>
      <c r="AS164" s="164">
        <f>COUNTIF(K164:M165,"Zimmerputz")</f>
        <v>0</v>
      </c>
      <c r="AT164" s="93">
        <f t="shared" ref="AT164" si="2601">AR164+AS164</f>
        <v>0</v>
      </c>
      <c r="AU164" s="164">
        <f>COUNTIF(E164:G165,"Medienverhalten")</f>
        <v>0</v>
      </c>
      <c r="AV164" s="93">
        <f>COUNTIF(K164:M165,"Medienverhalten")</f>
        <v>0</v>
      </c>
      <c r="AW164" s="164">
        <f t="shared" ref="AW164" si="2602">AU164+AV164</f>
        <v>0</v>
      </c>
      <c r="AX164" s="93">
        <f>COUNTIF(E164:G165,"Pünktlichkeit")</f>
        <v>0</v>
      </c>
      <c r="AY164" s="164">
        <f>COUNTIF(K164:M165,"Pünktlichkeit")</f>
        <v>0</v>
      </c>
      <c r="AZ164" s="93">
        <f t="shared" ref="AZ164" si="2603">AX164+AY164</f>
        <v>0</v>
      </c>
      <c r="BA164" s="164">
        <f>COUNTIF(E164:G165,"Küchendienst")</f>
        <v>0</v>
      </c>
      <c r="BB164" s="93">
        <f>COUNTIF(K164:M165,"Küchendienst")</f>
        <v>0</v>
      </c>
      <c r="BC164" s="164">
        <f t="shared" ref="BC164" si="2604">BA164+BB164</f>
        <v>0</v>
      </c>
      <c r="BD164" s="93">
        <f>COUNTIF(E164:G165,"Wäsche")</f>
        <v>0</v>
      </c>
      <c r="BE164" s="164">
        <f>COUNTIF(K164:M165,"Wäsche")</f>
        <v>0</v>
      </c>
      <c r="BF164" s="93">
        <f t="shared" ref="BF164" si="2605">BD164+BE164</f>
        <v>0</v>
      </c>
      <c r="BG164" s="164">
        <f>COUNTIF(E164:G165,"Sozialverhalten")</f>
        <v>0</v>
      </c>
      <c r="BH164" s="93">
        <f>COUNTIF(K164:M165,"Sozialverhalten")</f>
        <v>0</v>
      </c>
      <c r="BI164" s="164">
        <f t="shared" ref="BI164" si="2606">BG164+BH164</f>
        <v>0</v>
      </c>
      <c r="BJ164" s="93">
        <f>COUNTIF(E164:G165,"Essverhalten")</f>
        <v>0</v>
      </c>
      <c r="BK164" s="164">
        <f>COUNTIF(K164:M165,"Essverhalten")</f>
        <v>0</v>
      </c>
      <c r="BL164" s="93">
        <f t="shared" ref="BL164" si="2607">BJ164+BK164</f>
        <v>0</v>
      </c>
      <c r="BM164" s="169">
        <f>COUNTIF(E164:G165,"Nachtruhe")</f>
        <v>0</v>
      </c>
      <c r="BN164" s="169">
        <f>COUNTIF(K164:M165,"Nachtruhe")</f>
        <v>0</v>
      </c>
      <c r="BO164" s="170">
        <f t="shared" ref="BO164" si="2608">BM164+BN164</f>
        <v>0</v>
      </c>
      <c r="BP164" s="174">
        <f>SUMIFS(AN$2:AN$373,C$2:C$373,C164,AB$2:AB$373,AB164)</f>
        <v>0</v>
      </c>
      <c r="BQ164" s="162">
        <f>SUMIFS(AQ$2:AQ$373,C$2:C$373,C164,AB$2:AB$373,AB164)</f>
        <v>0</v>
      </c>
      <c r="BR164" s="162">
        <f>SUMIFS(AT$2:AT$373,C$2:C$373,C164,AB$2:AB$373,AB164)</f>
        <v>0</v>
      </c>
      <c r="BS164" s="162">
        <f>SUMIFS(AW$2:AW$373,C$2:C$373,C164,AB$2:AB$373,AB164)</f>
        <v>0</v>
      </c>
      <c r="BT164" s="162">
        <f>SUMIFS(AZ$2:AZ$373,C$2:C$373,C164,AB$2:AB$373,AB164)</f>
        <v>0</v>
      </c>
      <c r="BU164" s="162">
        <f>SUMIFS(BC$2:BC$373,C$2:C$373,C164,AB$2:AB$373,AB164)</f>
        <v>0</v>
      </c>
      <c r="BV164" s="162">
        <f>SUMIFS(BF$2:BF$373,C$2:C$373,C164,AB$2:AB$373,AB164)</f>
        <v>0</v>
      </c>
      <c r="BW164" s="162">
        <f>SUMIFS(BI$2:BI$373,C$2:C$373,C164,AB$2:AB$373,AB164)</f>
        <v>0</v>
      </c>
      <c r="BX164" s="162">
        <f>SUMIFS(BL$2:BL$373,C$2:C$373,C164,AB$2:AB$373,AB164)</f>
        <v>0</v>
      </c>
      <c r="BY164" s="163">
        <f>SUMIFS(BO$2:BO$373,C$2:C$373,C164,AB$2:AB$373,AB164)</f>
        <v>0</v>
      </c>
      <c r="BZ164" s="174">
        <f>SUMIFS(AN$2:AN$373,C$2:C$373,C164)</f>
        <v>0</v>
      </c>
      <c r="CA164" s="162">
        <f>SUMIFS(AQ$2:AQ$373,C$2:C$373,C164)</f>
        <v>0</v>
      </c>
      <c r="CB164" s="162">
        <f>SUMIFS(AT$2:AT$373,C$2:C$373,C164)</f>
        <v>0</v>
      </c>
      <c r="CC164" s="162">
        <f>SUMIFS(AW$2:AW$373,C$2:C$373,C164)</f>
        <v>0</v>
      </c>
      <c r="CD164" s="162">
        <f>SUMIFS(AZ$2:AZ$373,C$2:C$373,C164)</f>
        <v>0</v>
      </c>
      <c r="CE164" s="162">
        <f>SUMIFS(BC$2:BC$373,C$2:C$373,C164)</f>
        <v>0</v>
      </c>
      <c r="CF164" s="162">
        <f>SUMIFS(BF$2:BF$373,C$2:C$373,C164)</f>
        <v>0</v>
      </c>
      <c r="CG164" s="162">
        <f>SUMIFS(BI$2:BI$373,C$2:C$373,C164)</f>
        <v>0</v>
      </c>
      <c r="CH164" s="162">
        <f>SUMIFS(BL$2:BL$373,C$2:C$373,C164)</f>
        <v>0</v>
      </c>
      <c r="CI164" s="163">
        <f>SUMIFS(BO$2:BO$373,C$2:C$373,C164)</f>
        <v>0</v>
      </c>
      <c r="CJ164" s="94" t="str">
        <f t="shared" ref="CJ164" si="2609">_xlfn.XLOOKUP(LARGE(BP164:BY164,1),BP164:BY164,BP$374:BY$374)</f>
        <v>Körperhygiene</v>
      </c>
      <c r="CK164" s="92" t="str">
        <f t="shared" ref="CK164" si="2610">_xlfn.XLOOKUP(LARGE(BP164:BY164,2),BP164:BY164,BP$374:BY$374)</f>
        <v>Körperhygiene</v>
      </c>
      <c r="CL164" s="92" t="str">
        <f t="shared" ref="CL164" si="2611">_xlfn.XLOOKUP(LARGE(BP164:BY164,3),BP164:BY164,BP$374:BY$374)</f>
        <v>Körperhygiene</v>
      </c>
      <c r="CM164" s="92" t="str">
        <f t="shared" ref="CM164" si="2612">_xlfn.XLOOKUP(LARGE(BP164:BY164,4),BP164:BY164,BP$374:BY$374)</f>
        <v>Körperhygiene</v>
      </c>
      <c r="CN164" s="92" t="str">
        <f t="shared" ref="CN164" si="2613">_xlfn.XLOOKUP(LARGE(BP164:BY164,5),BP164:BY164,BP$374:BY$374)</f>
        <v>Körperhygiene</v>
      </c>
      <c r="CO164" s="93" t="str">
        <f t="shared" ref="CO164" si="2614">_xlfn.XLOOKUP(LARGE(BP164:BY164,6),BP164:BY164,BP$374:BY$374)</f>
        <v>Körperhygiene</v>
      </c>
      <c r="CP164" s="91" t="str">
        <f t="shared" ref="CP164" si="2615">_xlfn.XLOOKUP(LARGE(BZ164:CI164,1),BZ164:CI164,BZ$374:CI$374)</f>
        <v>Körperhygiene</v>
      </c>
      <c r="CQ164" s="92" t="str">
        <f t="shared" ref="CQ164" si="2616">_xlfn.XLOOKUP(LARGE(BZ164:CI164,2),BZ164:CI164,BZ$374:CI$374)</f>
        <v>Körperhygiene</v>
      </c>
      <c r="CR164" s="92" t="str">
        <f t="shared" ref="CR164" si="2617">_xlfn.XLOOKUP(LARGE(BZ164:CI164,3),BZ164:CI164,BZ$374:CI$374)</f>
        <v>Körperhygiene</v>
      </c>
      <c r="CS164" s="92" t="str">
        <f t="shared" ref="CS164" si="2618">_xlfn.XLOOKUP(LARGE(BZ164:CI164,4),BZ164:CI164,BZ$374:CI$374)</f>
        <v>Körperhygiene</v>
      </c>
      <c r="CT164" s="92" t="str">
        <f t="shared" ref="CT164" si="2619">_xlfn.XLOOKUP(LARGE(BZ164:CI164,5),BZ164:CI164,BZ$374:CI$374)</f>
        <v>Körperhygiene</v>
      </c>
      <c r="CU164" s="93" t="str">
        <f t="shared" ref="CU164" si="2620">_xlfn.XLOOKUP(LARGE(BZ164:CI164,6),BZ164:CI164,BZ$374:CI$374)</f>
        <v>Körperhygiene</v>
      </c>
      <c r="CV164" s="90"/>
      <c r="CW164" s="90"/>
      <c r="CX164" s="90"/>
      <c r="CY164" s="90"/>
      <c r="CZ164" s="90"/>
      <c r="DA164" s="90"/>
    </row>
    <row r="165" spans="1:105" ht="12.95" customHeight="1" thickTop="1" thickBot="1">
      <c r="A165" s="122"/>
      <c r="B165" s="125"/>
      <c r="C165" s="116"/>
      <c r="D165" s="137"/>
      <c r="E165" s="21"/>
      <c r="F165" s="22"/>
      <c r="G165" s="23"/>
      <c r="H165" s="145"/>
      <c r="I165" s="125"/>
      <c r="J165" s="137"/>
      <c r="K165" s="21"/>
      <c r="L165" s="22"/>
      <c r="M165" s="23"/>
      <c r="N165" s="140"/>
      <c r="O165" s="109"/>
      <c r="P165" s="92"/>
      <c r="Q165" s="131"/>
      <c r="R165" s="103"/>
      <c r="S165" s="92"/>
      <c r="T165" s="158"/>
      <c r="U165" s="103"/>
      <c r="V165" s="99"/>
      <c r="W165" s="216"/>
      <c r="X165" s="92"/>
      <c r="Y165" s="81"/>
      <c r="Z165" s="83"/>
      <c r="AA165" s="95"/>
      <c r="AB165" s="107"/>
      <c r="AC165" s="160"/>
      <c r="AE165" s="92"/>
      <c r="AG165" s="92"/>
      <c r="AH165" s="92"/>
      <c r="AI165" s="156"/>
      <c r="AJ165" s="156"/>
      <c r="AK165" s="156"/>
      <c r="AL165" s="92"/>
      <c r="AM165" s="156"/>
      <c r="AN165" s="156"/>
      <c r="AO165" s="165"/>
      <c r="AP165" s="93"/>
      <c r="AQ165" s="165"/>
      <c r="AR165" s="93"/>
      <c r="AS165" s="165"/>
      <c r="AT165" s="93"/>
      <c r="AU165" s="165"/>
      <c r="AV165" s="93"/>
      <c r="AW165" s="165"/>
      <c r="AX165" s="93"/>
      <c r="AY165" s="165"/>
      <c r="AZ165" s="93"/>
      <c r="BA165" s="165"/>
      <c r="BB165" s="93"/>
      <c r="BC165" s="165"/>
      <c r="BD165" s="93"/>
      <c r="BE165" s="165"/>
      <c r="BF165" s="93"/>
      <c r="BG165" s="165"/>
      <c r="BH165" s="93"/>
      <c r="BI165" s="165"/>
      <c r="BJ165" s="93"/>
      <c r="BK165" s="165"/>
      <c r="BL165" s="93"/>
      <c r="BM165" s="156"/>
      <c r="BN165" s="156"/>
      <c r="BO165" s="171"/>
      <c r="BP165" s="174"/>
      <c r="BQ165" s="162"/>
      <c r="BR165" s="162"/>
      <c r="BS165" s="162"/>
      <c r="BT165" s="162"/>
      <c r="BU165" s="162"/>
      <c r="BV165" s="162"/>
      <c r="BW165" s="162"/>
      <c r="BX165" s="162"/>
      <c r="BY165" s="163"/>
      <c r="BZ165" s="174"/>
      <c r="CA165" s="162"/>
      <c r="CB165" s="162"/>
      <c r="CC165" s="162"/>
      <c r="CD165" s="162"/>
      <c r="CE165" s="162"/>
      <c r="CF165" s="162"/>
      <c r="CG165" s="162"/>
      <c r="CH165" s="162"/>
      <c r="CI165" s="163"/>
      <c r="CJ165" s="94"/>
      <c r="CK165" s="92"/>
      <c r="CL165" s="92"/>
      <c r="CM165" s="92"/>
      <c r="CN165" s="92"/>
      <c r="CO165" s="93"/>
      <c r="CP165" s="91"/>
      <c r="CQ165" s="92"/>
      <c r="CR165" s="92"/>
      <c r="CS165" s="92"/>
      <c r="CT165" s="92"/>
      <c r="CU165" s="93"/>
      <c r="CV165" s="90"/>
      <c r="CW165" s="90"/>
      <c r="CX165" s="90"/>
      <c r="CY165" s="90"/>
      <c r="CZ165" s="90"/>
      <c r="DA165" s="90"/>
    </row>
    <row r="166" spans="1:105" ht="12.95" customHeight="1" thickTop="1" thickBot="1">
      <c r="A166" s="122"/>
      <c r="B166" s="125"/>
      <c r="C166" s="117" t="s">
        <v>132</v>
      </c>
      <c r="D166" s="134"/>
      <c r="E166" s="24"/>
      <c r="F166" s="25"/>
      <c r="G166" s="26"/>
      <c r="H166" s="145"/>
      <c r="I166" s="125"/>
      <c r="J166" s="134"/>
      <c r="K166" s="24"/>
      <c r="L166" s="25"/>
      <c r="M166" s="26"/>
      <c r="N166" s="140"/>
      <c r="O166" s="109">
        <f t="shared" ref="O166:O226" si="2621">IF(AND(D166="HF",OR(ISNUMBER(J166),J166="")),0+J166,IF(AND(J166="HF",OR(ISNUMBER(D166),D166="")),0+D166,IF(AND(ISNUMBER(D166),ISNUMBER(J166)),D166+J166,IF(AND(D166="HF",J166="HF"),0,D166+J166))))</f>
        <v>0</v>
      </c>
      <c r="P166" s="92">
        <f t="shared" ref="P166:P226" si="2622">AF$2*20-AI166</f>
        <v>20</v>
      </c>
      <c r="Q166" s="131"/>
      <c r="R166" s="103">
        <f>SUMIFS(O$2:O$373,C$2:C$373,C166,AB$2:AB$373,AB166)</f>
        <v>0</v>
      </c>
      <c r="S166" s="92">
        <f t="shared" ref="S166" si="2623">AE$158*20-AJ166</f>
        <v>140</v>
      </c>
      <c r="T166" s="158"/>
      <c r="U166" s="103">
        <f t="shared" ref="U166" si="2624">AC$10</f>
        <v>0</v>
      </c>
      <c r="V166" s="99">
        <f t="shared" ref="V166:V226" si="2625">AD$2*20-AK166</f>
        <v>600</v>
      </c>
      <c r="W166" s="216"/>
      <c r="X166" s="92"/>
      <c r="Y166" s="81"/>
      <c r="Z166" s="83"/>
      <c r="AA166" s="95">
        <f>A$158</f>
        <v>46187</v>
      </c>
      <c r="AB166" s="107">
        <f t="shared" si="2200"/>
        <v>24</v>
      </c>
      <c r="AC166" s="160"/>
      <c r="AE166" s="92"/>
      <c r="AG166" s="92">
        <f t="shared" ref="AG166" si="2626">IF(D166="HF",1,0)</f>
        <v>0</v>
      </c>
      <c r="AH166" s="92">
        <f t="shared" ref="AH166" si="2627">IF(J166="HF",1,0)</f>
        <v>0</v>
      </c>
      <c r="AI166" s="169">
        <f t="shared" ref="AI166" si="2628">AG166+AH166</f>
        <v>0</v>
      </c>
      <c r="AJ166" s="169">
        <f t="shared" ref="AJ166" si="2629">SUMIFS(AI$2:AI$373,C$2:C$373,C166,AB$2:AB$373,AB166)</f>
        <v>0</v>
      </c>
      <c r="AK166" s="169">
        <f t="shared" ref="AK166" si="2630">SUMIFS(AI$2:AI$373,C$2:C$373,C166)</f>
        <v>0</v>
      </c>
      <c r="AL166" s="92">
        <f t="shared" ref="AL166" si="2631">COUNTIF(E166:G167,"Körperhygiene")</f>
        <v>0</v>
      </c>
      <c r="AM166" s="169">
        <f t="shared" ref="AM166" si="2632">COUNTIF(K166:M167,"Körperhygiene")</f>
        <v>0</v>
      </c>
      <c r="AN166" s="169">
        <f t="shared" ref="AN166" si="2633">AL166+AM166</f>
        <v>0</v>
      </c>
      <c r="AO166" s="164">
        <f>COUNTIF(E166:G167,"Zimmersauberkeit")</f>
        <v>0</v>
      </c>
      <c r="AP166" s="93">
        <f>COUNTIF(K166:M167,"Zimmersauberkeit")</f>
        <v>0</v>
      </c>
      <c r="AQ166" s="164">
        <f t="shared" ref="AQ166" si="2634">AO166+AP166</f>
        <v>0</v>
      </c>
      <c r="AR166" s="93">
        <f>COUNTIF(E166:G167,"Zimmerputz")</f>
        <v>0</v>
      </c>
      <c r="AS166" s="164">
        <f>COUNTIF(K166:M167,"Zimmerputz")</f>
        <v>0</v>
      </c>
      <c r="AT166" s="93">
        <f t="shared" ref="AT166" si="2635">AR166+AS166</f>
        <v>0</v>
      </c>
      <c r="AU166" s="164">
        <f>COUNTIF(E166:G167,"Medienverhalten")</f>
        <v>0</v>
      </c>
      <c r="AV166" s="93">
        <f>COUNTIF(K166:M167,"Medienverhalten")</f>
        <v>0</v>
      </c>
      <c r="AW166" s="164">
        <f t="shared" ref="AW166" si="2636">AU166+AV166</f>
        <v>0</v>
      </c>
      <c r="AX166" s="93">
        <f>COUNTIF(E166:G167,"Pünktlichkeit")</f>
        <v>0</v>
      </c>
      <c r="AY166" s="164">
        <f>COUNTIF(K166:M167,"Pünktlichkeit")</f>
        <v>0</v>
      </c>
      <c r="AZ166" s="93">
        <f t="shared" ref="AZ166" si="2637">AX166+AY166</f>
        <v>0</v>
      </c>
      <c r="BA166" s="164">
        <f>COUNTIF(E166:G167,"Küchendienst")</f>
        <v>0</v>
      </c>
      <c r="BB166" s="93">
        <f>COUNTIF(K166:M167,"Küchendienst")</f>
        <v>0</v>
      </c>
      <c r="BC166" s="164">
        <f t="shared" ref="BC166" si="2638">BA166+BB166</f>
        <v>0</v>
      </c>
      <c r="BD166" s="93">
        <f>COUNTIF(E166:G167,"Wäsche")</f>
        <v>0</v>
      </c>
      <c r="BE166" s="164">
        <f>COUNTIF(K166:M167,"Wäsche")</f>
        <v>0</v>
      </c>
      <c r="BF166" s="93">
        <f t="shared" ref="BF166" si="2639">BD166+BE166</f>
        <v>0</v>
      </c>
      <c r="BG166" s="164">
        <f>COUNTIF(E166:G167,"Sozialverhalten")</f>
        <v>0</v>
      </c>
      <c r="BH166" s="93">
        <f>COUNTIF(K166:M167,"Sozialverhalten")</f>
        <v>0</v>
      </c>
      <c r="BI166" s="164">
        <f t="shared" ref="BI166" si="2640">BG166+BH166</f>
        <v>0</v>
      </c>
      <c r="BJ166" s="93">
        <f>COUNTIF(E166:G167,"Essverhalten")</f>
        <v>0</v>
      </c>
      <c r="BK166" s="164">
        <f>COUNTIF(K166:M167,"Essverhalten")</f>
        <v>0</v>
      </c>
      <c r="BL166" s="93">
        <f t="shared" ref="BL166" si="2641">BJ166+BK166</f>
        <v>0</v>
      </c>
      <c r="BM166" s="169">
        <f>COUNTIF(E166:G167,"Nachtruhe")</f>
        <v>0</v>
      </c>
      <c r="BN166" s="169">
        <f>COUNTIF(K166:M167,"Nachtruhe")</f>
        <v>0</v>
      </c>
      <c r="BO166" s="170">
        <f t="shared" ref="BO166" si="2642">BM166+BN166</f>
        <v>0</v>
      </c>
      <c r="BP166" s="174">
        <f>SUMIFS(AN$2:AN$373,C$2:C$373,C166,AB$2:AB$373,AB166)</f>
        <v>0</v>
      </c>
      <c r="BQ166" s="162">
        <f>SUMIFS(AQ$2:AQ$373,C$2:C$373,C166,AB$2:AB$373,AB166)</f>
        <v>0</v>
      </c>
      <c r="BR166" s="162">
        <f>SUMIFS(AT$2:AT$373,C$2:C$373,C166,AB$2:AB$373,AB166)</f>
        <v>0</v>
      </c>
      <c r="BS166" s="162">
        <f>SUMIFS(AW$2:AW$373,C$2:C$373,C166,AB$2:AB$373,AB166)</f>
        <v>0</v>
      </c>
      <c r="BT166" s="162">
        <f>SUMIFS(AZ$2:AZ$373,C$2:C$373,C166,AB$2:AB$373,AB166)</f>
        <v>0</v>
      </c>
      <c r="BU166" s="162">
        <f>SUMIFS(BC$2:BC$373,C$2:C$373,C166,AB$2:AB$373,AB166)</f>
        <v>0</v>
      </c>
      <c r="BV166" s="162">
        <f>SUMIFS(BF$2:BF$373,C$2:C$373,C166,AB$2:AB$373,AB166)</f>
        <v>0</v>
      </c>
      <c r="BW166" s="162">
        <f>SUMIFS(BI$2:BI$373,C$2:C$373,C166,AB$2:AB$373,AB166)</f>
        <v>0</v>
      </c>
      <c r="BX166" s="162">
        <f>SUMIFS(BL$2:BL$373,C$2:C$373,C166,AB$2:AB$373,AB166)</f>
        <v>0</v>
      </c>
      <c r="BY166" s="163">
        <f>SUMIFS(BO$2:BO$373,C$2:C$373,C166,AB$2:AB$373,AB166)</f>
        <v>0</v>
      </c>
      <c r="BZ166" s="174">
        <f>SUMIFS(AN$2:AN$373,C$2:C$373,C166)</f>
        <v>0</v>
      </c>
      <c r="CA166" s="162">
        <f>SUMIFS(AQ$2:AQ$373,C$2:C$373,C166)</f>
        <v>0</v>
      </c>
      <c r="CB166" s="162">
        <f>SUMIFS(AT$2:AT$373,C$2:C$373,C166)</f>
        <v>0</v>
      </c>
      <c r="CC166" s="162">
        <f>SUMIFS(AW$2:AW$373,C$2:C$373,C166)</f>
        <v>0</v>
      </c>
      <c r="CD166" s="162">
        <f>SUMIFS(AZ$2:AZ$373,C$2:C$373,C166)</f>
        <v>0</v>
      </c>
      <c r="CE166" s="162">
        <f>SUMIFS(BC$2:BC$373,C$2:C$373,C166)</f>
        <v>0</v>
      </c>
      <c r="CF166" s="162">
        <f>SUMIFS(BF$2:BF$373,C$2:C$373,C166)</f>
        <v>0</v>
      </c>
      <c r="CG166" s="162">
        <f>SUMIFS(BI$2:BI$373,C$2:C$373,C166)</f>
        <v>0</v>
      </c>
      <c r="CH166" s="162">
        <f>SUMIFS(BL$2:BL$373,C$2:C$373,C166)</f>
        <v>0</v>
      </c>
      <c r="CI166" s="163">
        <f>SUMIFS(BO$2:BO$373,C$2:C$373,C166)</f>
        <v>0</v>
      </c>
      <c r="CJ166" s="94" t="str">
        <f t="shared" ref="CJ166" si="2643">_xlfn.XLOOKUP(LARGE(BP166:BY166,1),BP166:BY166,BP$374:BY$374)</f>
        <v>Körperhygiene</v>
      </c>
      <c r="CK166" s="92" t="str">
        <f t="shared" ref="CK166" si="2644">_xlfn.XLOOKUP(LARGE(BP166:BY166,2),BP166:BY166,BP$374:BY$374)</f>
        <v>Körperhygiene</v>
      </c>
      <c r="CL166" s="92" t="str">
        <f t="shared" ref="CL166" si="2645">_xlfn.XLOOKUP(LARGE(BP166:BY166,3),BP166:BY166,BP$374:BY$374)</f>
        <v>Körperhygiene</v>
      </c>
      <c r="CM166" s="92" t="str">
        <f t="shared" ref="CM166" si="2646">_xlfn.XLOOKUP(LARGE(BP166:BY166,4),BP166:BY166,BP$374:BY$374)</f>
        <v>Körperhygiene</v>
      </c>
      <c r="CN166" s="92" t="str">
        <f t="shared" ref="CN166" si="2647">_xlfn.XLOOKUP(LARGE(BP166:BY166,5),BP166:BY166,BP$374:BY$374)</f>
        <v>Körperhygiene</v>
      </c>
      <c r="CO166" s="93" t="str">
        <f t="shared" ref="CO166" si="2648">_xlfn.XLOOKUP(LARGE(BP166:BY166,6),BP166:BY166,BP$374:BY$374)</f>
        <v>Körperhygiene</v>
      </c>
      <c r="CP166" s="91" t="str">
        <f t="shared" ref="CP166" si="2649">_xlfn.XLOOKUP(LARGE(BZ166:CI166,1),BZ166:CI166,BZ$374:CI$374)</f>
        <v>Körperhygiene</v>
      </c>
      <c r="CQ166" s="92" t="str">
        <f t="shared" ref="CQ166" si="2650">_xlfn.XLOOKUP(LARGE(BZ166:CI166,2),BZ166:CI166,BZ$374:CI$374)</f>
        <v>Körperhygiene</v>
      </c>
      <c r="CR166" s="92" t="str">
        <f t="shared" ref="CR166" si="2651">_xlfn.XLOOKUP(LARGE(BZ166:CI166,3),BZ166:CI166,BZ$374:CI$374)</f>
        <v>Körperhygiene</v>
      </c>
      <c r="CS166" s="92" t="str">
        <f t="shared" ref="CS166" si="2652">_xlfn.XLOOKUP(LARGE(BZ166:CI166,4),BZ166:CI166,BZ$374:CI$374)</f>
        <v>Körperhygiene</v>
      </c>
      <c r="CT166" s="92" t="str">
        <f t="shared" ref="CT166" si="2653">_xlfn.XLOOKUP(LARGE(BZ166:CI166,5),BZ166:CI166,BZ$374:CI$374)</f>
        <v>Körperhygiene</v>
      </c>
      <c r="CU166" s="93" t="str">
        <f t="shared" ref="CU166" si="2654">_xlfn.XLOOKUP(LARGE(BZ166:CI166,6),BZ166:CI166,BZ$374:CI$374)</f>
        <v>Körperhygiene</v>
      </c>
      <c r="CV166" s="90"/>
      <c r="CW166" s="90"/>
      <c r="CX166" s="90"/>
      <c r="CY166" s="90"/>
      <c r="CZ166" s="90"/>
      <c r="DA166" s="90"/>
    </row>
    <row r="167" spans="1:105" ht="12.95" customHeight="1" thickTop="1" thickBot="1">
      <c r="A167" s="122"/>
      <c r="B167" s="125"/>
      <c r="C167" s="116"/>
      <c r="D167" s="137"/>
      <c r="E167" s="21"/>
      <c r="F167" s="22"/>
      <c r="G167" s="23"/>
      <c r="H167" s="145"/>
      <c r="I167" s="125"/>
      <c r="J167" s="137"/>
      <c r="K167" s="21"/>
      <c r="L167" s="22"/>
      <c r="M167" s="23"/>
      <c r="N167" s="140"/>
      <c r="O167" s="109"/>
      <c r="P167" s="92"/>
      <c r="Q167" s="131"/>
      <c r="R167" s="103"/>
      <c r="S167" s="92"/>
      <c r="T167" s="158"/>
      <c r="U167" s="103"/>
      <c r="V167" s="99"/>
      <c r="W167" s="216"/>
      <c r="X167" s="92"/>
      <c r="Y167" s="81"/>
      <c r="Z167" s="83"/>
      <c r="AA167" s="95"/>
      <c r="AB167" s="107"/>
      <c r="AC167" s="160"/>
      <c r="AE167" s="92"/>
      <c r="AG167" s="92"/>
      <c r="AH167" s="92"/>
      <c r="AI167" s="156"/>
      <c r="AJ167" s="156"/>
      <c r="AK167" s="156"/>
      <c r="AL167" s="92"/>
      <c r="AM167" s="156"/>
      <c r="AN167" s="156"/>
      <c r="AO167" s="165"/>
      <c r="AP167" s="93"/>
      <c r="AQ167" s="165"/>
      <c r="AR167" s="93"/>
      <c r="AS167" s="165"/>
      <c r="AT167" s="93"/>
      <c r="AU167" s="165"/>
      <c r="AV167" s="93"/>
      <c r="AW167" s="165"/>
      <c r="AX167" s="93"/>
      <c r="AY167" s="165"/>
      <c r="AZ167" s="93"/>
      <c r="BA167" s="165"/>
      <c r="BB167" s="93"/>
      <c r="BC167" s="165"/>
      <c r="BD167" s="93"/>
      <c r="BE167" s="165"/>
      <c r="BF167" s="93"/>
      <c r="BG167" s="165"/>
      <c r="BH167" s="93"/>
      <c r="BI167" s="165"/>
      <c r="BJ167" s="93"/>
      <c r="BK167" s="165"/>
      <c r="BL167" s="93"/>
      <c r="BM167" s="156"/>
      <c r="BN167" s="156"/>
      <c r="BO167" s="171"/>
      <c r="BP167" s="174"/>
      <c r="BQ167" s="162"/>
      <c r="BR167" s="162"/>
      <c r="BS167" s="162"/>
      <c r="BT167" s="162"/>
      <c r="BU167" s="162"/>
      <c r="BV167" s="162"/>
      <c r="BW167" s="162"/>
      <c r="BX167" s="162"/>
      <c r="BY167" s="163"/>
      <c r="BZ167" s="174"/>
      <c r="CA167" s="162"/>
      <c r="CB167" s="162"/>
      <c r="CC167" s="162"/>
      <c r="CD167" s="162"/>
      <c r="CE167" s="162"/>
      <c r="CF167" s="162"/>
      <c r="CG167" s="162"/>
      <c r="CH167" s="162"/>
      <c r="CI167" s="163"/>
      <c r="CJ167" s="94"/>
      <c r="CK167" s="92"/>
      <c r="CL167" s="92"/>
      <c r="CM167" s="92"/>
      <c r="CN167" s="92"/>
      <c r="CO167" s="93"/>
      <c r="CP167" s="91"/>
      <c r="CQ167" s="92"/>
      <c r="CR167" s="92"/>
      <c r="CS167" s="92"/>
      <c r="CT167" s="92"/>
      <c r="CU167" s="93"/>
      <c r="CV167" s="90"/>
      <c r="CW167" s="90"/>
      <c r="CX167" s="90"/>
      <c r="CY167" s="90"/>
      <c r="CZ167" s="90"/>
      <c r="DA167" s="90"/>
    </row>
    <row r="168" spans="1:105" ht="12.95" customHeight="1" thickTop="1" thickBot="1">
      <c r="A168" s="122"/>
      <c r="B168" s="125"/>
      <c r="C168" s="118"/>
      <c r="D168" s="134"/>
      <c r="E168" s="27"/>
      <c r="F168" s="28"/>
      <c r="G168" s="29"/>
      <c r="H168" s="145"/>
      <c r="I168" s="125"/>
      <c r="J168" s="134"/>
      <c r="K168" s="27"/>
      <c r="L168" s="28"/>
      <c r="M168" s="29"/>
      <c r="N168" s="140"/>
      <c r="O168" s="109">
        <f t="shared" ref="O168:O228" si="2655">IF(AND(D168="HF",OR(ISNUMBER(J168),J168="")),0+J168,IF(AND(J168="HF",OR(ISNUMBER(D168),D168="")),0+D168,IF(AND(ISNUMBER(D168),ISNUMBER(J168)),D168+J168,IF(AND(D168="HF",J168="HF"),0,D168+J168))))</f>
        <v>0</v>
      </c>
      <c r="P168" s="92">
        <f t="shared" ref="P168:P228" si="2656">AF$2*20-AI168</f>
        <v>20</v>
      </c>
      <c r="Q168" s="131"/>
      <c r="R168" s="103">
        <f>SUMIFS(O$2:O$373,C$2:C$373,C168,AB$2:AB$373,AB168)</f>
        <v>0</v>
      </c>
      <c r="S168" s="92">
        <f t="shared" ref="S168" si="2657">AE$158*20-AJ168</f>
        <v>140</v>
      </c>
      <c r="T168" s="158"/>
      <c r="U168" s="103">
        <f t="shared" ref="U168" si="2658">AC$12</f>
        <v>0</v>
      </c>
      <c r="V168" s="99">
        <f t="shared" ref="V168:V228" si="2659">AD$2*20-AK168</f>
        <v>600</v>
      </c>
      <c r="W168" s="216"/>
      <c r="X168" s="92"/>
      <c r="Y168" s="81"/>
      <c r="Z168" s="83"/>
      <c r="AA168" s="95">
        <f>A$158</f>
        <v>46187</v>
      </c>
      <c r="AB168" s="107">
        <f t="shared" si="2200"/>
        <v>24</v>
      </c>
      <c r="AC168" s="160"/>
      <c r="AE168" s="92"/>
      <c r="AG168" s="92">
        <f t="shared" ref="AG168" si="2660">IF(D168="HF",1,0)</f>
        <v>0</v>
      </c>
      <c r="AH168" s="92">
        <f t="shared" ref="AH168" si="2661">IF(J168="HF",1,0)</f>
        <v>0</v>
      </c>
      <c r="AI168" s="169">
        <f t="shared" ref="AI168" si="2662">AG168+AH168</f>
        <v>0</v>
      </c>
      <c r="AJ168" s="169">
        <f t="shared" ref="AJ168" si="2663">SUMIFS(AI$2:AI$373,C$2:C$373,C168,AB$2:AB$373,AB168)</f>
        <v>0</v>
      </c>
      <c r="AK168" s="169">
        <f t="shared" ref="AK168" si="2664">SUMIFS(AI$2:AI$373,C$2:C$373,C168)</f>
        <v>0</v>
      </c>
      <c r="AL168" s="92">
        <f t="shared" ref="AL168" si="2665">COUNTIF(E168:G169,"Körperhygiene")</f>
        <v>0</v>
      </c>
      <c r="AM168" s="169">
        <f t="shared" ref="AM168" si="2666">COUNTIF(K168:M169,"Körperhygiene")</f>
        <v>0</v>
      </c>
      <c r="AN168" s="169">
        <f t="shared" ref="AN168" si="2667">AL168+AM168</f>
        <v>0</v>
      </c>
      <c r="AO168" s="164">
        <f>COUNTIF(E168:G169,"Zimmersauberkeit")</f>
        <v>0</v>
      </c>
      <c r="AP168" s="93">
        <f>COUNTIF(K168:M169,"Zimmersauberkeit")</f>
        <v>0</v>
      </c>
      <c r="AQ168" s="164">
        <f t="shared" ref="AQ168" si="2668">AO168+AP168</f>
        <v>0</v>
      </c>
      <c r="AR168" s="93">
        <f>COUNTIF(E168:G169,"Zimmerputz")</f>
        <v>0</v>
      </c>
      <c r="AS168" s="164">
        <f>COUNTIF(K168:M169,"Zimmerputz")</f>
        <v>0</v>
      </c>
      <c r="AT168" s="93">
        <f t="shared" ref="AT168" si="2669">AR168+AS168</f>
        <v>0</v>
      </c>
      <c r="AU168" s="164">
        <f>COUNTIF(E168:G169,"Medienverhalten")</f>
        <v>0</v>
      </c>
      <c r="AV168" s="93">
        <f>COUNTIF(K168:M169,"Medienverhalten")</f>
        <v>0</v>
      </c>
      <c r="AW168" s="164">
        <f t="shared" ref="AW168" si="2670">AU168+AV168</f>
        <v>0</v>
      </c>
      <c r="AX168" s="93">
        <f>COUNTIF(E168:G169,"Pünktlichkeit")</f>
        <v>0</v>
      </c>
      <c r="AY168" s="164">
        <f>COUNTIF(K168:M169,"Pünktlichkeit")</f>
        <v>0</v>
      </c>
      <c r="AZ168" s="93">
        <f t="shared" ref="AZ168" si="2671">AX168+AY168</f>
        <v>0</v>
      </c>
      <c r="BA168" s="164">
        <f>COUNTIF(E168:G169,"Küchendienst")</f>
        <v>0</v>
      </c>
      <c r="BB168" s="93">
        <f>COUNTIF(K168:M169,"Küchendienst")</f>
        <v>0</v>
      </c>
      <c r="BC168" s="164">
        <f t="shared" ref="BC168" si="2672">BA168+BB168</f>
        <v>0</v>
      </c>
      <c r="BD168" s="93">
        <f>COUNTIF(E168:G169,"Wäsche")</f>
        <v>0</v>
      </c>
      <c r="BE168" s="164">
        <f>COUNTIF(K168:M169,"Wäsche")</f>
        <v>0</v>
      </c>
      <c r="BF168" s="93">
        <f t="shared" ref="BF168" si="2673">BD168+BE168</f>
        <v>0</v>
      </c>
      <c r="BG168" s="164">
        <f>COUNTIF(E168:G169,"Sozialverhalten")</f>
        <v>0</v>
      </c>
      <c r="BH168" s="93">
        <f>COUNTIF(K168:M169,"Sozialverhalten")</f>
        <v>0</v>
      </c>
      <c r="BI168" s="164">
        <f t="shared" ref="BI168" si="2674">BG168+BH168</f>
        <v>0</v>
      </c>
      <c r="BJ168" s="93">
        <f>COUNTIF(E168:G169,"Essverhalten")</f>
        <v>0</v>
      </c>
      <c r="BK168" s="164">
        <f>COUNTIF(K168:M169,"Essverhalten")</f>
        <v>0</v>
      </c>
      <c r="BL168" s="93">
        <f t="shared" ref="BL168" si="2675">BJ168+BK168</f>
        <v>0</v>
      </c>
      <c r="BM168" s="169">
        <f>COUNTIF(E168:G169,"Nachtruhe")</f>
        <v>0</v>
      </c>
      <c r="BN168" s="169">
        <f>COUNTIF(K168:M169,"Nachtruhe")</f>
        <v>0</v>
      </c>
      <c r="BO168" s="170">
        <f t="shared" ref="BO168" si="2676">BM168+BN168</f>
        <v>0</v>
      </c>
      <c r="BP168" s="174">
        <f>SUMIFS(AN$2:AN$373,C$2:C$373,C168,AB$2:AB$373,AB168)</f>
        <v>0</v>
      </c>
      <c r="BQ168" s="162">
        <f>SUMIFS(AQ$2:AQ$373,C$2:C$373,C168,AB$2:AB$373,AB168)</f>
        <v>0</v>
      </c>
      <c r="BR168" s="162">
        <f>SUMIFS(AT$2:AT$373,C$2:C$373,C168,AB$2:AB$373,AB168)</f>
        <v>0</v>
      </c>
      <c r="BS168" s="162">
        <f>SUMIFS(AW$2:AW$373,C$2:C$373,C168,AB$2:AB$373,AB168)</f>
        <v>0</v>
      </c>
      <c r="BT168" s="162">
        <f>SUMIFS(AZ$2:AZ$373,C$2:C$373,C168,AB$2:AB$373,AB168)</f>
        <v>0</v>
      </c>
      <c r="BU168" s="162">
        <f>SUMIFS(BC$2:BC$373,C$2:C$373,C168,AB$2:AB$373,AB168)</f>
        <v>0</v>
      </c>
      <c r="BV168" s="162">
        <f>SUMIFS(BF$2:BF$373,C$2:C$373,C168,AB$2:AB$373,AB168)</f>
        <v>0</v>
      </c>
      <c r="BW168" s="162">
        <f>SUMIFS(BI$2:BI$373,C$2:C$373,C168,AB$2:AB$373,AB168)</f>
        <v>0</v>
      </c>
      <c r="BX168" s="162">
        <f>SUMIFS(BL$2:BL$373,C$2:C$373,C168,AB$2:AB$373,AB168)</f>
        <v>0</v>
      </c>
      <c r="BY168" s="163">
        <f>SUMIFS(BO$2:BO$373,C$2:C$373,C168,AB$2:AB$373,AB168)</f>
        <v>0</v>
      </c>
      <c r="BZ168" s="174">
        <f>SUMIFS(AN$2:AN$373,C$2:C$373,C168)</f>
        <v>0</v>
      </c>
      <c r="CA168" s="162">
        <f>SUMIFS(AQ$2:AQ$373,C$2:C$373,C168)</f>
        <v>0</v>
      </c>
      <c r="CB168" s="162">
        <f>SUMIFS(AT$2:AT$373,C$2:C$373,C168)</f>
        <v>0</v>
      </c>
      <c r="CC168" s="162">
        <f>SUMIFS(AW$2:AW$373,C$2:C$373,C168)</f>
        <v>0</v>
      </c>
      <c r="CD168" s="162">
        <f>SUMIFS(AZ$2:AZ$373,C$2:C$373,C168)</f>
        <v>0</v>
      </c>
      <c r="CE168" s="162">
        <f>SUMIFS(BC$2:BC$373,C$2:C$373,C168)</f>
        <v>0</v>
      </c>
      <c r="CF168" s="162">
        <f>SUMIFS(BF$2:BF$373,C$2:C$373,C168)</f>
        <v>0</v>
      </c>
      <c r="CG168" s="162">
        <f>SUMIFS(BI$2:BI$373,C$2:C$373,C168)</f>
        <v>0</v>
      </c>
      <c r="CH168" s="162">
        <f>SUMIFS(BL$2:BL$373,C$2:C$373,C168)</f>
        <v>0</v>
      </c>
      <c r="CI168" s="163">
        <f>SUMIFS(BO$2:BO$373,C$2:C$373,C168)</f>
        <v>0</v>
      </c>
      <c r="CJ168" s="94" t="str">
        <f t="shared" ref="CJ168" si="2677">_xlfn.XLOOKUP(LARGE(BP168:BY168,1),BP168:BY168,BP$374:BY$374)</f>
        <v>Körperhygiene</v>
      </c>
      <c r="CK168" s="92" t="str">
        <f t="shared" ref="CK168" si="2678">_xlfn.XLOOKUP(LARGE(BP168:BY168,2),BP168:BY168,BP$374:BY$374)</f>
        <v>Körperhygiene</v>
      </c>
      <c r="CL168" s="92" t="str">
        <f t="shared" ref="CL168" si="2679">_xlfn.XLOOKUP(LARGE(BP168:BY168,3),BP168:BY168,BP$374:BY$374)</f>
        <v>Körperhygiene</v>
      </c>
      <c r="CM168" s="92" t="str">
        <f t="shared" ref="CM168" si="2680">_xlfn.XLOOKUP(LARGE(BP168:BY168,4),BP168:BY168,BP$374:BY$374)</f>
        <v>Körperhygiene</v>
      </c>
      <c r="CN168" s="92" t="str">
        <f t="shared" ref="CN168" si="2681">_xlfn.XLOOKUP(LARGE(BP168:BY168,5),BP168:BY168,BP$374:BY$374)</f>
        <v>Körperhygiene</v>
      </c>
      <c r="CO168" s="93" t="str">
        <f t="shared" ref="CO168" si="2682">_xlfn.XLOOKUP(LARGE(BP168:BY168,6),BP168:BY168,BP$374:BY$374)</f>
        <v>Körperhygiene</v>
      </c>
      <c r="CP168" s="91" t="str">
        <f t="shared" ref="CP168" si="2683">_xlfn.XLOOKUP(LARGE(BZ168:CI168,1),BZ168:CI168,BZ$374:CI$374)</f>
        <v>Körperhygiene</v>
      </c>
      <c r="CQ168" s="92" t="str">
        <f t="shared" ref="CQ168" si="2684">_xlfn.XLOOKUP(LARGE(BZ168:CI168,2),BZ168:CI168,BZ$374:CI$374)</f>
        <v>Körperhygiene</v>
      </c>
      <c r="CR168" s="92" t="str">
        <f t="shared" ref="CR168" si="2685">_xlfn.XLOOKUP(LARGE(BZ168:CI168,3),BZ168:CI168,BZ$374:CI$374)</f>
        <v>Körperhygiene</v>
      </c>
      <c r="CS168" s="92" t="str">
        <f t="shared" ref="CS168" si="2686">_xlfn.XLOOKUP(LARGE(BZ168:CI168,4),BZ168:CI168,BZ$374:CI$374)</f>
        <v>Körperhygiene</v>
      </c>
      <c r="CT168" s="92" t="str">
        <f t="shared" ref="CT168" si="2687">_xlfn.XLOOKUP(LARGE(BZ168:CI168,5),BZ168:CI168,BZ$374:CI$374)</f>
        <v>Körperhygiene</v>
      </c>
      <c r="CU168" s="93" t="str">
        <f t="shared" ref="CU168" si="2688">_xlfn.XLOOKUP(LARGE(BZ168:CI168,6),BZ168:CI168,BZ$374:CI$374)</f>
        <v>Körperhygiene</v>
      </c>
      <c r="CV168" s="90"/>
      <c r="CW168" s="90"/>
      <c r="CX168" s="90"/>
      <c r="CY168" s="90"/>
      <c r="CZ168" s="90"/>
      <c r="DA168" s="90"/>
    </row>
    <row r="169" spans="1:105" ht="12.95" customHeight="1" thickTop="1" thickBot="1">
      <c r="A169" s="142"/>
      <c r="B169" s="143"/>
      <c r="C169" s="133"/>
      <c r="D169" s="135"/>
      <c r="E169" s="30"/>
      <c r="F169" s="31"/>
      <c r="G169" s="32"/>
      <c r="H169" s="146"/>
      <c r="I169" s="143"/>
      <c r="J169" s="135"/>
      <c r="K169" s="30"/>
      <c r="L169" s="31"/>
      <c r="M169" s="32"/>
      <c r="N169" s="141"/>
      <c r="O169" s="111"/>
      <c r="P169" s="97"/>
      <c r="Q169" s="131"/>
      <c r="R169" s="105"/>
      <c r="S169" s="97"/>
      <c r="T169" s="159"/>
      <c r="U169" s="105"/>
      <c r="V169" s="100"/>
      <c r="W169" s="216"/>
      <c r="X169" s="92"/>
      <c r="Y169" s="81"/>
      <c r="Z169" s="83"/>
      <c r="AA169" s="95"/>
      <c r="AB169" s="107"/>
      <c r="AC169" s="160"/>
      <c r="AE169" s="92"/>
      <c r="AG169" s="92"/>
      <c r="AH169" s="92"/>
      <c r="AI169" s="156"/>
      <c r="AJ169" s="156"/>
      <c r="AK169" s="156"/>
      <c r="AL169" s="92"/>
      <c r="AM169" s="156"/>
      <c r="AN169" s="156"/>
      <c r="AO169" s="165"/>
      <c r="AP169" s="93"/>
      <c r="AQ169" s="165"/>
      <c r="AR169" s="93"/>
      <c r="AS169" s="165"/>
      <c r="AT169" s="93"/>
      <c r="AU169" s="165"/>
      <c r="AV169" s="93"/>
      <c r="AW169" s="165"/>
      <c r="AX169" s="93"/>
      <c r="AY169" s="165"/>
      <c r="AZ169" s="93"/>
      <c r="BA169" s="165"/>
      <c r="BB169" s="93"/>
      <c r="BC169" s="165"/>
      <c r="BD169" s="93"/>
      <c r="BE169" s="165"/>
      <c r="BF169" s="93"/>
      <c r="BG169" s="165"/>
      <c r="BH169" s="93"/>
      <c r="BI169" s="165"/>
      <c r="BJ169" s="93"/>
      <c r="BK169" s="165"/>
      <c r="BL169" s="93"/>
      <c r="BM169" s="156"/>
      <c r="BN169" s="156"/>
      <c r="BO169" s="171"/>
      <c r="BP169" s="174"/>
      <c r="BQ169" s="162"/>
      <c r="BR169" s="162"/>
      <c r="BS169" s="162"/>
      <c r="BT169" s="162"/>
      <c r="BU169" s="162"/>
      <c r="BV169" s="162"/>
      <c r="BW169" s="162"/>
      <c r="BX169" s="162"/>
      <c r="BY169" s="163"/>
      <c r="BZ169" s="174"/>
      <c r="CA169" s="162"/>
      <c r="CB169" s="162"/>
      <c r="CC169" s="162"/>
      <c r="CD169" s="162"/>
      <c r="CE169" s="162"/>
      <c r="CF169" s="162"/>
      <c r="CG169" s="162"/>
      <c r="CH169" s="162"/>
      <c r="CI169" s="163"/>
      <c r="CJ169" s="94"/>
      <c r="CK169" s="92"/>
      <c r="CL169" s="92"/>
      <c r="CM169" s="92"/>
      <c r="CN169" s="92"/>
      <c r="CO169" s="93"/>
      <c r="CP169" s="91"/>
      <c r="CQ169" s="92"/>
      <c r="CR169" s="92"/>
      <c r="CS169" s="92"/>
      <c r="CT169" s="92"/>
      <c r="CU169" s="93"/>
      <c r="CV169" s="90"/>
      <c r="CW169" s="90"/>
      <c r="CX169" s="90"/>
      <c r="CY169" s="90"/>
      <c r="CZ169" s="90"/>
      <c r="DA169" s="90"/>
    </row>
    <row r="170" spans="1:105" ht="12.95" customHeight="1" thickTop="1" thickBot="1">
      <c r="A170" s="121">
        <f t="shared" ref="A170" si="2689">A158+1</f>
        <v>46188</v>
      </c>
      <c r="B170" s="124" t="s">
        <v>18</v>
      </c>
      <c r="C170" s="138" t="s">
        <v>128</v>
      </c>
      <c r="D170" s="136"/>
      <c r="E170" s="33"/>
      <c r="F170" s="34"/>
      <c r="G170" s="35"/>
      <c r="H170" s="144"/>
      <c r="I170" s="124" t="s">
        <v>19</v>
      </c>
      <c r="J170" s="136"/>
      <c r="K170" s="33"/>
      <c r="L170" s="34"/>
      <c r="M170" s="35"/>
      <c r="N170" s="139"/>
      <c r="O170" s="108">
        <f t="shared" ref="O170" si="2690">IF(AND(D170="HF",OR(ISNUMBER(J170),J170="")),0+J170,IF(AND(J170="HF",OR(ISNUMBER(D170),D170="")),0+D170,IF(AND(ISNUMBER(D170),ISNUMBER(J170)),D170+J170,IF(AND(D170="HF",J170="HF"),0,D170+J170))))</f>
        <v>0</v>
      </c>
      <c r="P170" s="98">
        <f t="shared" ref="P170" si="2691">AF$2*20-AI170</f>
        <v>20</v>
      </c>
      <c r="Q170" s="131">
        <f>WEEKNUM(A170,21)</f>
        <v>25</v>
      </c>
      <c r="R170" s="106">
        <f>SUMIFS(O$2:O$373,C$2:C$373,C170,AB$2:AB$373,AB170)</f>
        <v>0</v>
      </c>
      <c r="S170" s="98">
        <f>AE$170*20-AJ170</f>
        <v>140</v>
      </c>
      <c r="T170" s="157">
        <f>A170</f>
        <v>46188</v>
      </c>
      <c r="U170" s="106">
        <f t="shared" ref="U170" si="2692">AC$2</f>
        <v>9</v>
      </c>
      <c r="V170" s="101">
        <f t="shared" ref="V170" si="2693">AD$2*20-AK170</f>
        <v>600</v>
      </c>
      <c r="W170" s="216"/>
      <c r="X170" s="92">
        <f t="shared" ref="X170" si="2694">IF(Q170&lt;&gt;"",1,0)</f>
        <v>1</v>
      </c>
      <c r="Y170" s="81"/>
      <c r="Z170" s="83"/>
      <c r="AA170" s="95">
        <f>A$170</f>
        <v>46188</v>
      </c>
      <c r="AB170" s="107">
        <f t="shared" si="2200"/>
        <v>25</v>
      </c>
      <c r="AC170" s="160"/>
      <c r="AE170" s="92">
        <f t="shared" ref="AE170" si="2695">SUMIFS(X$2:X$373,C$2:C$373,C170,AB$2:AB$373,AB170)</f>
        <v>7</v>
      </c>
      <c r="AG170" s="92">
        <f t="shared" ref="AG170" si="2696">IF(D170="HF",1,0)</f>
        <v>0</v>
      </c>
      <c r="AH170" s="92">
        <f t="shared" ref="AH170" si="2697">IF(J170="HF",1,0)</f>
        <v>0</v>
      </c>
      <c r="AI170" s="169">
        <f t="shared" ref="AI170" si="2698">AG170+AH170</f>
        <v>0</v>
      </c>
      <c r="AJ170" s="169">
        <f t="shared" ref="AJ170" si="2699">SUMIFS(AI$2:AI$373,C$2:C$373,C170,AB$2:AB$373,AB170)</f>
        <v>0</v>
      </c>
      <c r="AK170" s="169">
        <f t="shared" ref="AK170" si="2700">SUMIFS(AI$2:AI$373,C$2:C$373,C170)</f>
        <v>0</v>
      </c>
      <c r="AL170" s="92">
        <f t="shared" ref="AL170" si="2701">COUNTIF(E170:G171,"Körperhygiene")</f>
        <v>0</v>
      </c>
      <c r="AM170" s="169">
        <f t="shared" ref="AM170" si="2702">COUNTIF(K170:M171,"Körperhygiene")</f>
        <v>0</v>
      </c>
      <c r="AN170" s="169">
        <f t="shared" ref="AN170" si="2703">AL170+AM170</f>
        <v>0</v>
      </c>
      <c r="AO170" s="164">
        <f>COUNTIF(E170:G171,"Zimmersauberkeit")</f>
        <v>0</v>
      </c>
      <c r="AP170" s="93">
        <f>COUNTIF(K170:M171,"Zimmersauberkeit")</f>
        <v>0</v>
      </c>
      <c r="AQ170" s="164">
        <f t="shared" ref="AQ170" si="2704">AO170+AP170</f>
        <v>0</v>
      </c>
      <c r="AR170" s="93">
        <f>COUNTIF(E170:G171,"Zimmerputz")</f>
        <v>0</v>
      </c>
      <c r="AS170" s="164">
        <f>COUNTIF(K170:M171,"Zimmerputz")</f>
        <v>0</v>
      </c>
      <c r="AT170" s="93">
        <f t="shared" ref="AT170" si="2705">AR170+AS170</f>
        <v>0</v>
      </c>
      <c r="AU170" s="164">
        <f>COUNTIF(E170:G171,"Medienverhalten")</f>
        <v>0</v>
      </c>
      <c r="AV170" s="93">
        <f>COUNTIF(K170:M171,"Medienverhalten")</f>
        <v>0</v>
      </c>
      <c r="AW170" s="164">
        <f t="shared" ref="AW170" si="2706">AU170+AV170</f>
        <v>0</v>
      </c>
      <c r="AX170" s="93">
        <f>COUNTIF(E170:G171,"Pünktlichkeit")</f>
        <v>0</v>
      </c>
      <c r="AY170" s="164">
        <f>COUNTIF(K170:M171,"Pünktlichkeit")</f>
        <v>0</v>
      </c>
      <c r="AZ170" s="93">
        <f t="shared" ref="AZ170" si="2707">AX170+AY170</f>
        <v>0</v>
      </c>
      <c r="BA170" s="164">
        <f>COUNTIF(E170:G171,"Küchendienst")</f>
        <v>0</v>
      </c>
      <c r="BB170" s="93">
        <f>COUNTIF(K170:M171,"Küchendienst")</f>
        <v>0</v>
      </c>
      <c r="BC170" s="164">
        <f t="shared" ref="BC170" si="2708">BA170+BB170</f>
        <v>0</v>
      </c>
      <c r="BD170" s="93">
        <f>COUNTIF(E170:G171,"Wäsche")</f>
        <v>0</v>
      </c>
      <c r="BE170" s="164">
        <f>COUNTIF(K170:M171,"Wäsche")</f>
        <v>0</v>
      </c>
      <c r="BF170" s="93">
        <f t="shared" ref="BF170" si="2709">BD170+BE170</f>
        <v>0</v>
      </c>
      <c r="BG170" s="164">
        <f>COUNTIF(E170:G171,"Sozialverhalten")</f>
        <v>0</v>
      </c>
      <c r="BH170" s="93">
        <f>COUNTIF(K170:M171,"Sozialverhalten")</f>
        <v>0</v>
      </c>
      <c r="BI170" s="164">
        <f t="shared" ref="BI170" si="2710">BG170+BH170</f>
        <v>0</v>
      </c>
      <c r="BJ170" s="93">
        <f>COUNTIF(E170:G171,"Essverhalten")</f>
        <v>0</v>
      </c>
      <c r="BK170" s="164">
        <f>COUNTIF(K170:M171,"Essverhalten")</f>
        <v>0</v>
      </c>
      <c r="BL170" s="93">
        <f t="shared" ref="BL170" si="2711">BJ170+BK170</f>
        <v>0</v>
      </c>
      <c r="BM170" s="169">
        <f>COUNTIF(E170:G171,"Nachtruhe")</f>
        <v>0</v>
      </c>
      <c r="BN170" s="169">
        <f>COUNTIF(K170:M171,"Nachtruhe")</f>
        <v>0</v>
      </c>
      <c r="BO170" s="170">
        <f t="shared" ref="BO170" si="2712">BM170+BN170</f>
        <v>0</v>
      </c>
      <c r="BP170" s="174">
        <f>SUMIFS(AN$2:AN$373,C$2:C$373,C170,AB$2:AB$373,AB170)</f>
        <v>0</v>
      </c>
      <c r="BQ170" s="162">
        <f>SUMIFS(AQ$2:AQ$373,C$2:C$373,C170,AB$2:AB$373,AB170)</f>
        <v>0</v>
      </c>
      <c r="BR170" s="162">
        <f>SUMIFS(AT$2:AT$373,C$2:C$373,C170,AB$2:AB$373,AB170)</f>
        <v>0</v>
      </c>
      <c r="BS170" s="162">
        <f>SUMIFS(AW$2:AW$373,C$2:C$373,C170,AB$2:AB$373,AB170)</f>
        <v>0</v>
      </c>
      <c r="BT170" s="162">
        <f>SUMIFS(AZ$2:AZ$373,C$2:C$373,C170,AB$2:AB$373,AB170)</f>
        <v>0</v>
      </c>
      <c r="BU170" s="162">
        <f>SUMIFS(BC$2:BC$373,C$2:C$373,C170,AB$2:AB$373,AB170)</f>
        <v>0</v>
      </c>
      <c r="BV170" s="162">
        <f>SUMIFS(BF$2:BF$373,C$2:C$373,C170,AB$2:AB$373,AB170)</f>
        <v>0</v>
      </c>
      <c r="BW170" s="162">
        <f>SUMIFS(BI$2:BI$373,C$2:C$373,C170,AB$2:AB$373,AB170)</f>
        <v>0</v>
      </c>
      <c r="BX170" s="162">
        <f>SUMIFS(BL$2:BL$373,C$2:C$373,C170,AB$2:AB$373,AB170)</f>
        <v>0</v>
      </c>
      <c r="BY170" s="163">
        <f>SUMIFS(BO$2:BO$373,C$2:C$373,C170,AB$2:AB$373,AB170)</f>
        <v>0</v>
      </c>
      <c r="BZ170" s="174">
        <f>SUMIFS(AN$2:AN$373,C$2:C$373,C170)</f>
        <v>1</v>
      </c>
      <c r="CA170" s="162">
        <f>SUMIFS(AQ$2:AQ$373,C$2:C$373,C170)</f>
        <v>0</v>
      </c>
      <c r="CB170" s="162">
        <f>SUMIFS(AT$2:AT$373,C$2:C$373,C170)</f>
        <v>0</v>
      </c>
      <c r="CC170" s="162">
        <f>SUMIFS(AW$2:AW$373,C$2:C$373,C170)</f>
        <v>0</v>
      </c>
      <c r="CD170" s="162">
        <f>SUMIFS(AZ$2:AZ$373,C$2:C$373,C170)</f>
        <v>1</v>
      </c>
      <c r="CE170" s="162">
        <f>SUMIFS(BC$2:BC$373,C$2:C$373,C170)</f>
        <v>5</v>
      </c>
      <c r="CF170" s="162">
        <f>SUMIFS(BF$2:BF$373,C$2:C$373,C170)</f>
        <v>2</v>
      </c>
      <c r="CG170" s="162">
        <f>SUMIFS(BI$2:BI$373,C$2:C$373,C170)</f>
        <v>1</v>
      </c>
      <c r="CH170" s="162">
        <f>SUMIFS(BL$2:BL$373,C$2:C$373,C170)</f>
        <v>1</v>
      </c>
      <c r="CI170" s="163">
        <f>SUMIFS(BO$2:BO$373,C$2:C$373,C170)</f>
        <v>1</v>
      </c>
      <c r="CJ170" s="94" t="str">
        <f t="shared" ref="CJ170" si="2713">_xlfn.XLOOKUP(LARGE(BP170:BY170,1),BP170:BY170,BP$374:BY$374)</f>
        <v>Körperhygiene</v>
      </c>
      <c r="CK170" s="92" t="str">
        <f t="shared" ref="CK170" si="2714">_xlfn.XLOOKUP(LARGE(BP170:BY170,2),BP170:BY170,BP$374:BY$374)</f>
        <v>Körperhygiene</v>
      </c>
      <c r="CL170" s="92" t="str">
        <f t="shared" ref="CL170" si="2715">_xlfn.XLOOKUP(LARGE(BP170:BY170,3),BP170:BY170,BP$374:BY$374)</f>
        <v>Körperhygiene</v>
      </c>
      <c r="CM170" s="92" t="str">
        <f t="shared" ref="CM170" si="2716">_xlfn.XLOOKUP(LARGE(BP170:BY170,4),BP170:BY170,BP$374:BY$374)</f>
        <v>Körperhygiene</v>
      </c>
      <c r="CN170" s="92" t="str">
        <f t="shared" ref="CN170" si="2717">_xlfn.XLOOKUP(LARGE(BP170:BY170,5),BP170:BY170,BP$374:BY$374)</f>
        <v>Körperhygiene</v>
      </c>
      <c r="CO170" s="93" t="str">
        <f t="shared" ref="CO170" si="2718">_xlfn.XLOOKUP(LARGE(BP170:BY170,6),BP170:BY170,BP$374:BY$374)</f>
        <v>Körperhygiene</v>
      </c>
      <c r="CP170" s="91" t="str">
        <f t="shared" ref="CP170" si="2719">_xlfn.XLOOKUP(LARGE(BZ170:CI170,1),BZ170:CI170,BZ$374:CI$374)</f>
        <v>Küchendienst</v>
      </c>
      <c r="CQ170" s="92" t="str">
        <f t="shared" ref="CQ170" si="2720">_xlfn.XLOOKUP(LARGE(BZ170:CI170,2),BZ170:CI170,BZ$374:CI$374)</f>
        <v>Wäsche</v>
      </c>
      <c r="CR170" s="92" t="str">
        <f t="shared" ref="CR170" si="2721">_xlfn.XLOOKUP(LARGE(BZ170:CI170,3),BZ170:CI170,BZ$374:CI$374)</f>
        <v>Körperhygiene</v>
      </c>
      <c r="CS170" s="92" t="str">
        <f t="shared" ref="CS170" si="2722">_xlfn.XLOOKUP(LARGE(BZ170:CI170,4),BZ170:CI170,BZ$374:CI$374)</f>
        <v>Körperhygiene</v>
      </c>
      <c r="CT170" s="92" t="str">
        <f t="shared" ref="CT170" si="2723">_xlfn.XLOOKUP(LARGE(BZ170:CI170,5),BZ170:CI170,BZ$374:CI$374)</f>
        <v>Körperhygiene</v>
      </c>
      <c r="CU170" s="93" t="str">
        <f t="shared" ref="CU170" si="2724">_xlfn.XLOOKUP(LARGE(BZ170:CI170,6),BZ170:CI170,BZ$374:CI$374)</f>
        <v>Körperhygiene</v>
      </c>
      <c r="CV170" s="90"/>
      <c r="CW170" s="90"/>
      <c r="CX170" s="90"/>
      <c r="CY170" s="90"/>
      <c r="CZ170" s="90"/>
      <c r="DA170" s="90"/>
    </row>
    <row r="171" spans="1:105" ht="12.95" customHeight="1" thickTop="1" thickBot="1">
      <c r="A171" s="122"/>
      <c r="B171" s="125"/>
      <c r="C171" s="116"/>
      <c r="D171" s="137"/>
      <c r="E171" s="27"/>
      <c r="F171" s="28"/>
      <c r="G171" s="29"/>
      <c r="H171" s="145"/>
      <c r="I171" s="125"/>
      <c r="J171" s="137"/>
      <c r="K171" s="27"/>
      <c r="L171" s="28"/>
      <c r="M171" s="29"/>
      <c r="N171" s="140"/>
      <c r="O171" s="109"/>
      <c r="P171" s="92"/>
      <c r="Q171" s="131"/>
      <c r="R171" s="103"/>
      <c r="S171" s="92"/>
      <c r="T171" s="158"/>
      <c r="U171" s="103"/>
      <c r="V171" s="99"/>
      <c r="W171" s="216"/>
      <c r="X171" s="92"/>
      <c r="Y171" s="81"/>
      <c r="Z171" s="83"/>
      <c r="AA171" s="95"/>
      <c r="AB171" s="107"/>
      <c r="AC171" s="160"/>
      <c r="AE171" s="92"/>
      <c r="AG171" s="92"/>
      <c r="AH171" s="92"/>
      <c r="AI171" s="156"/>
      <c r="AJ171" s="156"/>
      <c r="AK171" s="156"/>
      <c r="AL171" s="92"/>
      <c r="AM171" s="156"/>
      <c r="AN171" s="156"/>
      <c r="AO171" s="165"/>
      <c r="AP171" s="93"/>
      <c r="AQ171" s="165"/>
      <c r="AR171" s="93"/>
      <c r="AS171" s="165"/>
      <c r="AT171" s="93"/>
      <c r="AU171" s="165"/>
      <c r="AV171" s="93"/>
      <c r="AW171" s="165"/>
      <c r="AX171" s="93"/>
      <c r="AY171" s="165"/>
      <c r="AZ171" s="93"/>
      <c r="BA171" s="165"/>
      <c r="BB171" s="93"/>
      <c r="BC171" s="165"/>
      <c r="BD171" s="93"/>
      <c r="BE171" s="165"/>
      <c r="BF171" s="93"/>
      <c r="BG171" s="165"/>
      <c r="BH171" s="93"/>
      <c r="BI171" s="165"/>
      <c r="BJ171" s="93"/>
      <c r="BK171" s="165"/>
      <c r="BL171" s="93"/>
      <c r="BM171" s="156"/>
      <c r="BN171" s="156"/>
      <c r="BO171" s="171"/>
      <c r="BP171" s="174"/>
      <c r="BQ171" s="162"/>
      <c r="BR171" s="162"/>
      <c r="BS171" s="162"/>
      <c r="BT171" s="162"/>
      <c r="BU171" s="162"/>
      <c r="BV171" s="162"/>
      <c r="BW171" s="162"/>
      <c r="BX171" s="162"/>
      <c r="BY171" s="163"/>
      <c r="BZ171" s="174"/>
      <c r="CA171" s="162"/>
      <c r="CB171" s="162"/>
      <c r="CC171" s="162"/>
      <c r="CD171" s="162"/>
      <c r="CE171" s="162"/>
      <c r="CF171" s="162"/>
      <c r="CG171" s="162"/>
      <c r="CH171" s="162"/>
      <c r="CI171" s="163"/>
      <c r="CJ171" s="94"/>
      <c r="CK171" s="92"/>
      <c r="CL171" s="92"/>
      <c r="CM171" s="92"/>
      <c r="CN171" s="92"/>
      <c r="CO171" s="93"/>
      <c r="CP171" s="91"/>
      <c r="CQ171" s="92"/>
      <c r="CR171" s="92"/>
      <c r="CS171" s="92"/>
      <c r="CT171" s="92"/>
      <c r="CU171" s="93"/>
      <c r="CV171" s="90"/>
      <c r="CW171" s="90"/>
      <c r="CX171" s="90"/>
      <c r="CY171" s="90"/>
      <c r="CZ171" s="90"/>
      <c r="DA171" s="90"/>
    </row>
    <row r="172" spans="1:105" ht="12.95" customHeight="1" thickTop="1" thickBot="1">
      <c r="A172" s="122"/>
      <c r="B172" s="125"/>
      <c r="C172" s="117" t="s">
        <v>129</v>
      </c>
      <c r="D172" s="134"/>
      <c r="E172" s="24"/>
      <c r="F172" s="25"/>
      <c r="G172" s="26"/>
      <c r="H172" s="145"/>
      <c r="I172" s="125"/>
      <c r="J172" s="134"/>
      <c r="K172" s="24"/>
      <c r="L172" s="25"/>
      <c r="M172" s="26"/>
      <c r="N172" s="140"/>
      <c r="O172" s="109">
        <f t="shared" si="2519"/>
        <v>0</v>
      </c>
      <c r="P172" s="92">
        <f t="shared" si="2520"/>
        <v>20</v>
      </c>
      <c r="Q172" s="131"/>
      <c r="R172" s="103">
        <f>SUMIFS(O$2:O$373,C$2:C$373,C172,AB$2:AB$373,AB172)</f>
        <v>0</v>
      </c>
      <c r="S172" s="92">
        <f t="shared" ref="S172" si="2725">AE$170*20-AJ172</f>
        <v>140</v>
      </c>
      <c r="T172" s="158"/>
      <c r="U172" s="103">
        <f t="shared" ref="U172" si="2726">AC$4</f>
        <v>11</v>
      </c>
      <c r="V172" s="99">
        <f t="shared" si="2523"/>
        <v>598</v>
      </c>
      <c r="W172" s="216"/>
      <c r="X172" s="92"/>
      <c r="Y172" s="81"/>
      <c r="Z172" s="83"/>
      <c r="AA172" s="95">
        <f>A$170</f>
        <v>46188</v>
      </c>
      <c r="AB172" s="107">
        <f t="shared" si="2200"/>
        <v>25</v>
      </c>
      <c r="AC172" s="160"/>
      <c r="AE172" s="92"/>
      <c r="AG172" s="92">
        <f t="shared" ref="AG172" si="2727">IF(D172="HF",1,0)</f>
        <v>0</v>
      </c>
      <c r="AH172" s="92">
        <f t="shared" ref="AH172" si="2728">IF(J172="HF",1,0)</f>
        <v>0</v>
      </c>
      <c r="AI172" s="169">
        <f t="shared" ref="AI172" si="2729">AG172+AH172</f>
        <v>0</v>
      </c>
      <c r="AJ172" s="169">
        <f t="shared" ref="AJ172" si="2730">SUMIFS(AI$2:AI$373,C$2:C$373,C172,AB$2:AB$373,AB172)</f>
        <v>0</v>
      </c>
      <c r="AK172" s="169">
        <f t="shared" ref="AK172" si="2731">SUMIFS(AI$2:AI$373,C$2:C$373,C172)</f>
        <v>2</v>
      </c>
      <c r="AL172" s="92">
        <f t="shared" ref="AL172" si="2732">COUNTIF(E172:G173,"Körperhygiene")</f>
        <v>0</v>
      </c>
      <c r="AM172" s="169">
        <f t="shared" ref="AM172" si="2733">COUNTIF(K172:M173,"Körperhygiene")</f>
        <v>0</v>
      </c>
      <c r="AN172" s="169">
        <f t="shared" ref="AN172" si="2734">AL172+AM172</f>
        <v>0</v>
      </c>
      <c r="AO172" s="164">
        <f>COUNTIF(E172:G173,"Zimmersauberkeit")</f>
        <v>0</v>
      </c>
      <c r="AP172" s="93">
        <f>COUNTIF(K172:M173,"Zimmersauberkeit")</f>
        <v>0</v>
      </c>
      <c r="AQ172" s="164">
        <f t="shared" ref="AQ172" si="2735">AO172+AP172</f>
        <v>0</v>
      </c>
      <c r="AR172" s="93">
        <f>COUNTIF(E172:G173,"Zimmerputz")</f>
        <v>0</v>
      </c>
      <c r="AS172" s="164">
        <f>COUNTIF(K172:M173,"Zimmerputz")</f>
        <v>0</v>
      </c>
      <c r="AT172" s="93">
        <f t="shared" ref="AT172" si="2736">AR172+AS172</f>
        <v>0</v>
      </c>
      <c r="AU172" s="164">
        <f>COUNTIF(E172:G173,"Medienverhalten")</f>
        <v>0</v>
      </c>
      <c r="AV172" s="93">
        <f>COUNTIF(K172:M173,"Medienverhalten")</f>
        <v>0</v>
      </c>
      <c r="AW172" s="164">
        <f t="shared" ref="AW172" si="2737">AU172+AV172</f>
        <v>0</v>
      </c>
      <c r="AX172" s="93">
        <f>COUNTIF(E172:G173,"Pünktlichkeit")</f>
        <v>0</v>
      </c>
      <c r="AY172" s="164">
        <f>COUNTIF(K172:M173,"Pünktlichkeit")</f>
        <v>0</v>
      </c>
      <c r="AZ172" s="93">
        <f t="shared" ref="AZ172" si="2738">AX172+AY172</f>
        <v>0</v>
      </c>
      <c r="BA172" s="164">
        <f>COUNTIF(E172:G173,"Küchendienst")</f>
        <v>0</v>
      </c>
      <c r="BB172" s="93">
        <f>COUNTIF(K172:M173,"Küchendienst")</f>
        <v>0</v>
      </c>
      <c r="BC172" s="164">
        <f t="shared" ref="BC172" si="2739">BA172+BB172</f>
        <v>0</v>
      </c>
      <c r="BD172" s="93">
        <f>COUNTIF(E172:G173,"Wäsche")</f>
        <v>0</v>
      </c>
      <c r="BE172" s="164">
        <f>COUNTIF(K172:M173,"Wäsche")</f>
        <v>0</v>
      </c>
      <c r="BF172" s="93">
        <f t="shared" ref="BF172" si="2740">BD172+BE172</f>
        <v>0</v>
      </c>
      <c r="BG172" s="164">
        <f>COUNTIF(E172:G173,"Sozialverhalten")</f>
        <v>0</v>
      </c>
      <c r="BH172" s="93">
        <f>COUNTIF(K172:M173,"Sozialverhalten")</f>
        <v>0</v>
      </c>
      <c r="BI172" s="164">
        <f t="shared" ref="BI172" si="2741">BG172+BH172</f>
        <v>0</v>
      </c>
      <c r="BJ172" s="93">
        <f>COUNTIF(E172:G173,"Essverhalten")</f>
        <v>0</v>
      </c>
      <c r="BK172" s="164">
        <f>COUNTIF(K172:M173,"Essverhalten")</f>
        <v>0</v>
      </c>
      <c r="BL172" s="93">
        <f t="shared" ref="BL172" si="2742">BJ172+BK172</f>
        <v>0</v>
      </c>
      <c r="BM172" s="169">
        <f>COUNTIF(E172:G173,"Nachtruhe")</f>
        <v>0</v>
      </c>
      <c r="BN172" s="169">
        <f>COUNTIF(K172:M173,"Nachtruhe")</f>
        <v>0</v>
      </c>
      <c r="BO172" s="170">
        <f t="shared" ref="BO172" si="2743">BM172+BN172</f>
        <v>0</v>
      </c>
      <c r="BP172" s="174">
        <f>SUMIFS(AN$2:AN$373,C$2:C$373,C172,AB$2:AB$373,AB172)</f>
        <v>0</v>
      </c>
      <c r="BQ172" s="162">
        <f>SUMIFS(AQ$2:AQ$373,C$2:C$373,C172,AB$2:AB$373,AB172)</f>
        <v>0</v>
      </c>
      <c r="BR172" s="162">
        <f>SUMIFS(AT$2:AT$373,C$2:C$373,C172,AB$2:AB$373,AB172)</f>
        <v>0</v>
      </c>
      <c r="BS172" s="162">
        <f>SUMIFS(AW$2:AW$373,C$2:C$373,C172,AB$2:AB$373,AB172)</f>
        <v>0</v>
      </c>
      <c r="BT172" s="162">
        <f>SUMIFS(AZ$2:AZ$373,C$2:C$373,C172,AB$2:AB$373,AB172)</f>
        <v>0</v>
      </c>
      <c r="BU172" s="162">
        <f>SUMIFS(BC$2:BC$373,C$2:C$373,C172,AB$2:AB$373,AB172)</f>
        <v>0</v>
      </c>
      <c r="BV172" s="162">
        <f>SUMIFS(BF$2:BF$373,C$2:C$373,C172,AB$2:AB$373,AB172)</f>
        <v>0</v>
      </c>
      <c r="BW172" s="162">
        <f>SUMIFS(BI$2:BI$373,C$2:C$373,C172,AB$2:AB$373,AB172)</f>
        <v>0</v>
      </c>
      <c r="BX172" s="162">
        <f>SUMIFS(BL$2:BL$373,C$2:C$373,C172,AB$2:AB$373,AB172)</f>
        <v>0</v>
      </c>
      <c r="BY172" s="163">
        <f>SUMIFS(BO$2:BO$373,C$2:C$373,C172,AB$2:AB$373,AB172)</f>
        <v>0</v>
      </c>
      <c r="BZ172" s="174">
        <f>SUMIFS(AN$2:AN$373,C$2:C$373,C172)</f>
        <v>0</v>
      </c>
      <c r="CA172" s="162">
        <f>SUMIFS(AQ$2:AQ$373,C$2:C$373,C172)</f>
        <v>0</v>
      </c>
      <c r="CB172" s="162">
        <f>SUMIFS(AT$2:AT$373,C$2:C$373,C172)</f>
        <v>0</v>
      </c>
      <c r="CC172" s="162">
        <f>SUMIFS(AW$2:AW$373,C$2:C$373,C172)</f>
        <v>1</v>
      </c>
      <c r="CD172" s="162">
        <f>SUMIFS(AZ$2:AZ$373,C$2:C$373,C172)</f>
        <v>2</v>
      </c>
      <c r="CE172" s="162">
        <f>SUMIFS(BC$2:BC$373,C$2:C$373,C172)</f>
        <v>0</v>
      </c>
      <c r="CF172" s="162">
        <f>SUMIFS(BF$2:BF$373,C$2:C$373,C172)</f>
        <v>1</v>
      </c>
      <c r="CG172" s="162">
        <f>SUMIFS(BI$2:BI$373,C$2:C$373,C172)</f>
        <v>0</v>
      </c>
      <c r="CH172" s="162">
        <f>SUMIFS(BL$2:BL$373,C$2:C$373,C172)</f>
        <v>0</v>
      </c>
      <c r="CI172" s="163">
        <f>SUMIFS(BO$2:BO$373,C$2:C$373,C172)</f>
        <v>0</v>
      </c>
      <c r="CJ172" s="94" t="str">
        <f t="shared" ref="CJ172" si="2744">_xlfn.XLOOKUP(LARGE(BP172:BY172,1),BP172:BY172,BP$374:BY$374)</f>
        <v>Körperhygiene</v>
      </c>
      <c r="CK172" s="92" t="str">
        <f t="shared" ref="CK172" si="2745">_xlfn.XLOOKUP(LARGE(BP172:BY172,2),BP172:BY172,BP$374:BY$374)</f>
        <v>Körperhygiene</v>
      </c>
      <c r="CL172" s="92" t="str">
        <f t="shared" ref="CL172" si="2746">_xlfn.XLOOKUP(LARGE(BP172:BY172,3),BP172:BY172,BP$374:BY$374)</f>
        <v>Körperhygiene</v>
      </c>
      <c r="CM172" s="92" t="str">
        <f t="shared" ref="CM172" si="2747">_xlfn.XLOOKUP(LARGE(BP172:BY172,4),BP172:BY172,BP$374:BY$374)</f>
        <v>Körperhygiene</v>
      </c>
      <c r="CN172" s="92" t="str">
        <f t="shared" ref="CN172" si="2748">_xlfn.XLOOKUP(LARGE(BP172:BY172,5),BP172:BY172,BP$374:BY$374)</f>
        <v>Körperhygiene</v>
      </c>
      <c r="CO172" s="93" t="str">
        <f t="shared" ref="CO172" si="2749">_xlfn.XLOOKUP(LARGE(BP172:BY172,6),BP172:BY172,BP$374:BY$374)</f>
        <v>Körperhygiene</v>
      </c>
      <c r="CP172" s="91" t="str">
        <f t="shared" ref="CP172" si="2750">_xlfn.XLOOKUP(LARGE(BZ172:CI172,1),BZ172:CI172,BZ$374:CI$374)</f>
        <v>Pünktlichkeit</v>
      </c>
      <c r="CQ172" s="92" t="str">
        <f t="shared" ref="CQ172" si="2751">_xlfn.XLOOKUP(LARGE(BZ172:CI172,2),BZ172:CI172,BZ$374:CI$374)</f>
        <v>Medienverhalten</v>
      </c>
      <c r="CR172" s="92" t="str">
        <f t="shared" ref="CR172" si="2752">_xlfn.XLOOKUP(LARGE(BZ172:CI172,3),BZ172:CI172,BZ$374:CI$374)</f>
        <v>Medienverhalten</v>
      </c>
      <c r="CS172" s="92" t="str">
        <f t="shared" ref="CS172" si="2753">_xlfn.XLOOKUP(LARGE(BZ172:CI172,4),BZ172:CI172,BZ$374:CI$374)</f>
        <v>Körperhygiene</v>
      </c>
      <c r="CT172" s="92" t="str">
        <f t="shared" ref="CT172" si="2754">_xlfn.XLOOKUP(LARGE(BZ172:CI172,5),BZ172:CI172,BZ$374:CI$374)</f>
        <v>Körperhygiene</v>
      </c>
      <c r="CU172" s="93" t="str">
        <f t="shared" ref="CU172" si="2755">_xlfn.XLOOKUP(LARGE(BZ172:CI172,6),BZ172:CI172,BZ$374:CI$374)</f>
        <v>Körperhygiene</v>
      </c>
      <c r="CV172" s="90"/>
      <c r="CW172" s="90"/>
      <c r="CX172" s="90"/>
      <c r="CY172" s="90"/>
      <c r="CZ172" s="90"/>
      <c r="DA172" s="90"/>
    </row>
    <row r="173" spans="1:105" ht="12.95" customHeight="1" thickTop="1" thickBot="1">
      <c r="A173" s="122"/>
      <c r="B173" s="125"/>
      <c r="C173" s="116"/>
      <c r="D173" s="137"/>
      <c r="E173" s="21"/>
      <c r="F173" s="22"/>
      <c r="G173" s="23"/>
      <c r="H173" s="145"/>
      <c r="I173" s="125"/>
      <c r="J173" s="137"/>
      <c r="K173" s="21"/>
      <c r="L173" s="22"/>
      <c r="M173" s="23"/>
      <c r="N173" s="140"/>
      <c r="O173" s="109"/>
      <c r="P173" s="92"/>
      <c r="Q173" s="131"/>
      <c r="R173" s="103"/>
      <c r="S173" s="92"/>
      <c r="T173" s="158"/>
      <c r="U173" s="103"/>
      <c r="V173" s="99"/>
      <c r="W173" s="216"/>
      <c r="X173" s="92"/>
      <c r="Y173" s="81"/>
      <c r="Z173" s="83"/>
      <c r="AA173" s="95"/>
      <c r="AB173" s="107"/>
      <c r="AC173" s="160"/>
      <c r="AE173" s="92"/>
      <c r="AG173" s="92"/>
      <c r="AH173" s="92"/>
      <c r="AI173" s="156"/>
      <c r="AJ173" s="156"/>
      <c r="AK173" s="156"/>
      <c r="AL173" s="92"/>
      <c r="AM173" s="156"/>
      <c r="AN173" s="156"/>
      <c r="AO173" s="165"/>
      <c r="AP173" s="93"/>
      <c r="AQ173" s="165"/>
      <c r="AR173" s="93"/>
      <c r="AS173" s="165"/>
      <c r="AT173" s="93"/>
      <c r="AU173" s="165"/>
      <c r="AV173" s="93"/>
      <c r="AW173" s="165"/>
      <c r="AX173" s="93"/>
      <c r="AY173" s="165"/>
      <c r="AZ173" s="93"/>
      <c r="BA173" s="165"/>
      <c r="BB173" s="93"/>
      <c r="BC173" s="165"/>
      <c r="BD173" s="93"/>
      <c r="BE173" s="165"/>
      <c r="BF173" s="93"/>
      <c r="BG173" s="165"/>
      <c r="BH173" s="93"/>
      <c r="BI173" s="165"/>
      <c r="BJ173" s="93"/>
      <c r="BK173" s="165"/>
      <c r="BL173" s="93"/>
      <c r="BM173" s="156"/>
      <c r="BN173" s="156"/>
      <c r="BO173" s="171"/>
      <c r="BP173" s="174"/>
      <c r="BQ173" s="162"/>
      <c r="BR173" s="162"/>
      <c r="BS173" s="162"/>
      <c r="BT173" s="162"/>
      <c r="BU173" s="162"/>
      <c r="BV173" s="162"/>
      <c r="BW173" s="162"/>
      <c r="BX173" s="162"/>
      <c r="BY173" s="163"/>
      <c r="BZ173" s="174"/>
      <c r="CA173" s="162"/>
      <c r="CB173" s="162"/>
      <c r="CC173" s="162"/>
      <c r="CD173" s="162"/>
      <c r="CE173" s="162"/>
      <c r="CF173" s="162"/>
      <c r="CG173" s="162"/>
      <c r="CH173" s="162"/>
      <c r="CI173" s="163"/>
      <c r="CJ173" s="94"/>
      <c r="CK173" s="92"/>
      <c r="CL173" s="92"/>
      <c r="CM173" s="92"/>
      <c r="CN173" s="92"/>
      <c r="CO173" s="93"/>
      <c r="CP173" s="91"/>
      <c r="CQ173" s="92"/>
      <c r="CR173" s="92"/>
      <c r="CS173" s="92"/>
      <c r="CT173" s="92"/>
      <c r="CU173" s="93"/>
      <c r="CV173" s="90"/>
      <c r="CW173" s="90"/>
      <c r="CX173" s="90"/>
      <c r="CY173" s="90"/>
      <c r="CZ173" s="90"/>
      <c r="DA173" s="90"/>
    </row>
    <row r="174" spans="1:105" ht="12.95" customHeight="1" thickTop="1" thickBot="1">
      <c r="A174" s="122"/>
      <c r="B174" s="125"/>
      <c r="C174" s="117" t="s">
        <v>130</v>
      </c>
      <c r="D174" s="134"/>
      <c r="E174" s="24"/>
      <c r="F174" s="25"/>
      <c r="G174" s="26"/>
      <c r="H174" s="145"/>
      <c r="I174" s="125"/>
      <c r="J174" s="134"/>
      <c r="K174" s="24"/>
      <c r="L174" s="25"/>
      <c r="M174" s="26"/>
      <c r="N174" s="140"/>
      <c r="O174" s="109">
        <f t="shared" si="2553"/>
        <v>0</v>
      </c>
      <c r="P174" s="92">
        <f t="shared" si="2554"/>
        <v>20</v>
      </c>
      <c r="Q174" s="131"/>
      <c r="R174" s="103">
        <f>SUMIFS(O$2:O$373,C$2:C$373,C174,AB$2:AB$373,AB174)</f>
        <v>0</v>
      </c>
      <c r="S174" s="92">
        <f t="shared" ref="S174" si="2756">AE$170*20-AJ174</f>
        <v>140</v>
      </c>
      <c r="T174" s="158"/>
      <c r="U174" s="103">
        <f t="shared" ref="U174" si="2757">AC$6</f>
        <v>10</v>
      </c>
      <c r="V174" s="99">
        <f t="shared" si="2557"/>
        <v>599</v>
      </c>
      <c r="W174" s="216"/>
      <c r="X174" s="92"/>
      <c r="Y174" s="81"/>
      <c r="Z174" s="83"/>
      <c r="AA174" s="95">
        <f>A$170</f>
        <v>46188</v>
      </c>
      <c r="AB174" s="107">
        <f t="shared" si="2200"/>
        <v>25</v>
      </c>
      <c r="AC174" s="160"/>
      <c r="AE174" s="92"/>
      <c r="AG174" s="92">
        <f t="shared" ref="AG174" si="2758">IF(D174="HF",1,0)</f>
        <v>0</v>
      </c>
      <c r="AH174" s="92">
        <f t="shared" ref="AH174" si="2759">IF(J174="HF",1,0)</f>
        <v>0</v>
      </c>
      <c r="AI174" s="169">
        <f t="shared" ref="AI174" si="2760">AG174+AH174</f>
        <v>0</v>
      </c>
      <c r="AJ174" s="169">
        <f t="shared" ref="AJ174" si="2761">SUMIFS(AI$2:AI$373,C$2:C$373,C174,AB$2:AB$373,AB174)</f>
        <v>0</v>
      </c>
      <c r="AK174" s="169">
        <f t="shared" ref="AK174" si="2762">SUMIFS(AI$2:AI$373,C$2:C$373,C174)</f>
        <v>1</v>
      </c>
      <c r="AL174" s="92">
        <f t="shared" ref="AL174" si="2763">COUNTIF(E174:G175,"Körperhygiene")</f>
        <v>0</v>
      </c>
      <c r="AM174" s="169">
        <f t="shared" ref="AM174" si="2764">COUNTIF(K174:M175,"Körperhygiene")</f>
        <v>0</v>
      </c>
      <c r="AN174" s="169">
        <f t="shared" ref="AN174" si="2765">AL174+AM174</f>
        <v>0</v>
      </c>
      <c r="AO174" s="164">
        <f>COUNTIF(E174:G175,"Zimmersauberkeit")</f>
        <v>0</v>
      </c>
      <c r="AP174" s="93">
        <f>COUNTIF(K174:M175,"Zimmersauberkeit")</f>
        <v>0</v>
      </c>
      <c r="AQ174" s="164">
        <f t="shared" ref="AQ174" si="2766">AO174+AP174</f>
        <v>0</v>
      </c>
      <c r="AR174" s="93">
        <f>COUNTIF(E174:G175,"Zimmerputz")</f>
        <v>0</v>
      </c>
      <c r="AS174" s="164">
        <f>COUNTIF(K174:M175,"Zimmerputz")</f>
        <v>0</v>
      </c>
      <c r="AT174" s="93">
        <f t="shared" ref="AT174" si="2767">AR174+AS174</f>
        <v>0</v>
      </c>
      <c r="AU174" s="164">
        <f>COUNTIF(E174:G175,"Medienverhalten")</f>
        <v>0</v>
      </c>
      <c r="AV174" s="93">
        <f>COUNTIF(K174:M175,"Medienverhalten")</f>
        <v>0</v>
      </c>
      <c r="AW174" s="164">
        <f t="shared" ref="AW174" si="2768">AU174+AV174</f>
        <v>0</v>
      </c>
      <c r="AX174" s="93">
        <f>COUNTIF(E174:G175,"Pünktlichkeit")</f>
        <v>0</v>
      </c>
      <c r="AY174" s="164">
        <f>COUNTIF(K174:M175,"Pünktlichkeit")</f>
        <v>0</v>
      </c>
      <c r="AZ174" s="93">
        <f t="shared" ref="AZ174" si="2769">AX174+AY174</f>
        <v>0</v>
      </c>
      <c r="BA174" s="164">
        <f>COUNTIF(E174:G175,"Küchendienst")</f>
        <v>0</v>
      </c>
      <c r="BB174" s="93">
        <f>COUNTIF(K174:M175,"Küchendienst")</f>
        <v>0</v>
      </c>
      <c r="BC174" s="164">
        <f t="shared" ref="BC174" si="2770">BA174+BB174</f>
        <v>0</v>
      </c>
      <c r="BD174" s="93">
        <f>COUNTIF(E174:G175,"Wäsche")</f>
        <v>0</v>
      </c>
      <c r="BE174" s="164">
        <f>COUNTIF(K174:M175,"Wäsche")</f>
        <v>0</v>
      </c>
      <c r="BF174" s="93">
        <f t="shared" ref="BF174" si="2771">BD174+BE174</f>
        <v>0</v>
      </c>
      <c r="BG174" s="164">
        <f>COUNTIF(E174:G175,"Sozialverhalten")</f>
        <v>0</v>
      </c>
      <c r="BH174" s="93">
        <f>COUNTIF(K174:M175,"Sozialverhalten")</f>
        <v>0</v>
      </c>
      <c r="BI174" s="164">
        <f t="shared" ref="BI174" si="2772">BG174+BH174</f>
        <v>0</v>
      </c>
      <c r="BJ174" s="93">
        <f>COUNTIF(E174:G175,"Essverhalten")</f>
        <v>0</v>
      </c>
      <c r="BK174" s="164">
        <f>COUNTIF(K174:M175,"Essverhalten")</f>
        <v>0</v>
      </c>
      <c r="BL174" s="93">
        <f t="shared" ref="BL174" si="2773">BJ174+BK174</f>
        <v>0</v>
      </c>
      <c r="BM174" s="169">
        <f>COUNTIF(E174:G175,"Nachtruhe")</f>
        <v>0</v>
      </c>
      <c r="BN174" s="169">
        <f>COUNTIF(K174:M175,"Nachtruhe")</f>
        <v>0</v>
      </c>
      <c r="BO174" s="170">
        <f t="shared" ref="BO174" si="2774">BM174+BN174</f>
        <v>0</v>
      </c>
      <c r="BP174" s="174">
        <f>SUMIFS(AN$2:AN$373,C$2:C$373,C174,AB$2:AB$373,AB174)</f>
        <v>0</v>
      </c>
      <c r="BQ174" s="162">
        <f>SUMIFS(AQ$2:AQ$373,C$2:C$373,C174,AB$2:AB$373,AB174)</f>
        <v>0</v>
      </c>
      <c r="BR174" s="162">
        <f>SUMIFS(AT$2:AT$373,C$2:C$373,C174,AB$2:AB$373,AB174)</f>
        <v>0</v>
      </c>
      <c r="BS174" s="162">
        <f>SUMIFS(AW$2:AW$373,C$2:C$373,C174,AB$2:AB$373,AB174)</f>
        <v>0</v>
      </c>
      <c r="BT174" s="162">
        <f>SUMIFS(AZ$2:AZ$373,C$2:C$373,C174,AB$2:AB$373,AB174)</f>
        <v>0</v>
      </c>
      <c r="BU174" s="162">
        <f>SUMIFS(BC$2:BC$373,C$2:C$373,C174,AB$2:AB$373,AB174)</f>
        <v>0</v>
      </c>
      <c r="BV174" s="162">
        <f>SUMIFS(BF$2:BF$373,C$2:C$373,C174,AB$2:AB$373,AB174)</f>
        <v>0</v>
      </c>
      <c r="BW174" s="162">
        <f>SUMIFS(BI$2:BI$373,C$2:C$373,C174,AB$2:AB$373,AB174)</f>
        <v>0</v>
      </c>
      <c r="BX174" s="162">
        <f>SUMIFS(BL$2:BL$373,C$2:C$373,C174,AB$2:AB$373,AB174)</f>
        <v>0</v>
      </c>
      <c r="BY174" s="163">
        <f>SUMIFS(BO$2:BO$373,C$2:C$373,C174,AB$2:AB$373,AB174)</f>
        <v>0</v>
      </c>
      <c r="BZ174" s="174">
        <f>SUMIFS(AN$2:AN$373,C$2:C$373,C174)</f>
        <v>0</v>
      </c>
      <c r="CA174" s="162">
        <f>SUMIFS(AQ$2:AQ$373,C$2:C$373,C174)</f>
        <v>0</v>
      </c>
      <c r="CB174" s="162">
        <f>SUMIFS(AT$2:AT$373,C$2:C$373,C174)</f>
        <v>0</v>
      </c>
      <c r="CC174" s="162">
        <f>SUMIFS(AW$2:AW$373,C$2:C$373,C174)</f>
        <v>0</v>
      </c>
      <c r="CD174" s="162">
        <f>SUMIFS(AZ$2:AZ$373,C$2:C$373,C174)</f>
        <v>0</v>
      </c>
      <c r="CE174" s="162">
        <f>SUMIFS(BC$2:BC$373,C$2:C$373,C174)</f>
        <v>0</v>
      </c>
      <c r="CF174" s="162">
        <f>SUMIFS(BF$2:BF$373,C$2:C$373,C174)</f>
        <v>0</v>
      </c>
      <c r="CG174" s="162">
        <f>SUMIFS(BI$2:BI$373,C$2:C$373,C174)</f>
        <v>0</v>
      </c>
      <c r="CH174" s="162">
        <f>SUMIFS(BL$2:BL$373,C$2:C$373,C174)</f>
        <v>0</v>
      </c>
      <c r="CI174" s="163">
        <f>SUMIFS(BO$2:BO$373,C$2:C$373,C174)</f>
        <v>0</v>
      </c>
      <c r="CJ174" s="94" t="str">
        <f t="shared" ref="CJ174" si="2775">_xlfn.XLOOKUP(LARGE(BP174:BY174,1),BP174:BY174,BP$374:BY$374)</f>
        <v>Körperhygiene</v>
      </c>
      <c r="CK174" s="92" t="str">
        <f t="shared" ref="CK174" si="2776">_xlfn.XLOOKUP(LARGE(BP174:BY174,2),BP174:BY174,BP$374:BY$374)</f>
        <v>Körperhygiene</v>
      </c>
      <c r="CL174" s="92" t="str">
        <f t="shared" ref="CL174" si="2777">_xlfn.XLOOKUP(LARGE(BP174:BY174,3),BP174:BY174,BP$374:BY$374)</f>
        <v>Körperhygiene</v>
      </c>
      <c r="CM174" s="92" t="str">
        <f t="shared" ref="CM174" si="2778">_xlfn.XLOOKUP(LARGE(BP174:BY174,4),BP174:BY174,BP$374:BY$374)</f>
        <v>Körperhygiene</v>
      </c>
      <c r="CN174" s="92" t="str">
        <f t="shared" ref="CN174" si="2779">_xlfn.XLOOKUP(LARGE(BP174:BY174,5),BP174:BY174,BP$374:BY$374)</f>
        <v>Körperhygiene</v>
      </c>
      <c r="CO174" s="93" t="str">
        <f t="shared" ref="CO174" si="2780">_xlfn.XLOOKUP(LARGE(BP174:BY174,6),BP174:BY174,BP$374:BY$374)</f>
        <v>Körperhygiene</v>
      </c>
      <c r="CP174" s="91" t="str">
        <f t="shared" ref="CP174" si="2781">_xlfn.XLOOKUP(LARGE(BZ174:CI174,1),BZ174:CI174,BZ$374:CI$374)</f>
        <v>Körperhygiene</v>
      </c>
      <c r="CQ174" s="92" t="str">
        <f t="shared" ref="CQ174" si="2782">_xlfn.XLOOKUP(LARGE(BZ174:CI174,2),BZ174:CI174,BZ$374:CI$374)</f>
        <v>Körperhygiene</v>
      </c>
      <c r="CR174" s="92" t="str">
        <f t="shared" ref="CR174" si="2783">_xlfn.XLOOKUP(LARGE(BZ174:CI174,3),BZ174:CI174,BZ$374:CI$374)</f>
        <v>Körperhygiene</v>
      </c>
      <c r="CS174" s="92" t="str">
        <f t="shared" ref="CS174" si="2784">_xlfn.XLOOKUP(LARGE(BZ174:CI174,4),BZ174:CI174,BZ$374:CI$374)</f>
        <v>Körperhygiene</v>
      </c>
      <c r="CT174" s="92" t="str">
        <f t="shared" ref="CT174" si="2785">_xlfn.XLOOKUP(LARGE(BZ174:CI174,5),BZ174:CI174,BZ$374:CI$374)</f>
        <v>Körperhygiene</v>
      </c>
      <c r="CU174" s="93" t="str">
        <f t="shared" ref="CU174" si="2786">_xlfn.XLOOKUP(LARGE(BZ174:CI174,6),BZ174:CI174,BZ$374:CI$374)</f>
        <v>Körperhygiene</v>
      </c>
      <c r="CV174" s="90"/>
      <c r="CW174" s="90"/>
      <c r="CX174" s="90"/>
      <c r="CY174" s="90"/>
      <c r="CZ174" s="90"/>
      <c r="DA174" s="90"/>
    </row>
    <row r="175" spans="1:105" ht="12.95" customHeight="1" thickTop="1" thickBot="1">
      <c r="A175" s="122"/>
      <c r="B175" s="125"/>
      <c r="C175" s="116"/>
      <c r="D175" s="137"/>
      <c r="E175" s="21"/>
      <c r="F175" s="22"/>
      <c r="G175" s="23"/>
      <c r="H175" s="145"/>
      <c r="I175" s="125"/>
      <c r="J175" s="137"/>
      <c r="K175" s="21"/>
      <c r="L175" s="22"/>
      <c r="M175" s="23"/>
      <c r="N175" s="140"/>
      <c r="O175" s="109"/>
      <c r="P175" s="92"/>
      <c r="Q175" s="131"/>
      <c r="R175" s="103"/>
      <c r="S175" s="92"/>
      <c r="T175" s="158"/>
      <c r="U175" s="103"/>
      <c r="V175" s="99"/>
      <c r="W175" s="216"/>
      <c r="X175" s="92"/>
      <c r="Y175" s="81"/>
      <c r="Z175" s="83"/>
      <c r="AA175" s="95"/>
      <c r="AB175" s="107"/>
      <c r="AC175" s="160"/>
      <c r="AE175" s="92"/>
      <c r="AG175" s="92"/>
      <c r="AH175" s="92"/>
      <c r="AI175" s="156"/>
      <c r="AJ175" s="156"/>
      <c r="AK175" s="156"/>
      <c r="AL175" s="92"/>
      <c r="AM175" s="156"/>
      <c r="AN175" s="156"/>
      <c r="AO175" s="165"/>
      <c r="AP175" s="93"/>
      <c r="AQ175" s="165"/>
      <c r="AR175" s="93"/>
      <c r="AS175" s="165"/>
      <c r="AT175" s="93"/>
      <c r="AU175" s="165"/>
      <c r="AV175" s="93"/>
      <c r="AW175" s="165"/>
      <c r="AX175" s="93"/>
      <c r="AY175" s="165"/>
      <c r="AZ175" s="93"/>
      <c r="BA175" s="165"/>
      <c r="BB175" s="93"/>
      <c r="BC175" s="165"/>
      <c r="BD175" s="93"/>
      <c r="BE175" s="165"/>
      <c r="BF175" s="93"/>
      <c r="BG175" s="165"/>
      <c r="BH175" s="93"/>
      <c r="BI175" s="165"/>
      <c r="BJ175" s="93"/>
      <c r="BK175" s="165"/>
      <c r="BL175" s="93"/>
      <c r="BM175" s="156"/>
      <c r="BN175" s="156"/>
      <c r="BO175" s="171"/>
      <c r="BP175" s="174"/>
      <c r="BQ175" s="162"/>
      <c r="BR175" s="162"/>
      <c r="BS175" s="162"/>
      <c r="BT175" s="162"/>
      <c r="BU175" s="162"/>
      <c r="BV175" s="162"/>
      <c r="BW175" s="162"/>
      <c r="BX175" s="162"/>
      <c r="BY175" s="163"/>
      <c r="BZ175" s="174"/>
      <c r="CA175" s="162"/>
      <c r="CB175" s="162"/>
      <c r="CC175" s="162"/>
      <c r="CD175" s="162"/>
      <c r="CE175" s="162"/>
      <c r="CF175" s="162"/>
      <c r="CG175" s="162"/>
      <c r="CH175" s="162"/>
      <c r="CI175" s="163"/>
      <c r="CJ175" s="94"/>
      <c r="CK175" s="92"/>
      <c r="CL175" s="92"/>
      <c r="CM175" s="92"/>
      <c r="CN175" s="92"/>
      <c r="CO175" s="93"/>
      <c r="CP175" s="91"/>
      <c r="CQ175" s="92"/>
      <c r="CR175" s="92"/>
      <c r="CS175" s="92"/>
      <c r="CT175" s="92"/>
      <c r="CU175" s="93"/>
      <c r="CV175" s="90"/>
      <c r="CW175" s="90"/>
      <c r="CX175" s="90"/>
      <c r="CY175" s="90"/>
      <c r="CZ175" s="90"/>
      <c r="DA175" s="90"/>
    </row>
    <row r="176" spans="1:105" ht="12.95" customHeight="1" thickTop="1" thickBot="1">
      <c r="A176" s="122"/>
      <c r="B176" s="125"/>
      <c r="C176" s="117" t="s">
        <v>131</v>
      </c>
      <c r="D176" s="134"/>
      <c r="E176" s="24"/>
      <c r="F176" s="25"/>
      <c r="G176" s="26"/>
      <c r="H176" s="145"/>
      <c r="I176" s="125"/>
      <c r="J176" s="134"/>
      <c r="K176" s="24"/>
      <c r="L176" s="25"/>
      <c r="M176" s="26"/>
      <c r="N176" s="140"/>
      <c r="O176" s="109">
        <f t="shared" si="2587"/>
        <v>0</v>
      </c>
      <c r="P176" s="92">
        <f t="shared" si="2588"/>
        <v>20</v>
      </c>
      <c r="Q176" s="131"/>
      <c r="R176" s="103">
        <f>SUMIFS(O$2:O$373,C$2:C$373,C176,AB$2:AB$373,AB176)</f>
        <v>0</v>
      </c>
      <c r="S176" s="92">
        <f t="shared" ref="S176" si="2787">AE$170*20-AJ176</f>
        <v>140</v>
      </c>
      <c r="T176" s="158"/>
      <c r="U176" s="103">
        <f t="shared" ref="U176" si="2788">AC$8</f>
        <v>0</v>
      </c>
      <c r="V176" s="99">
        <f t="shared" si="2591"/>
        <v>600</v>
      </c>
      <c r="W176" s="216"/>
      <c r="X176" s="92"/>
      <c r="Y176" s="81"/>
      <c r="Z176" s="83"/>
      <c r="AA176" s="95">
        <f>A$170</f>
        <v>46188</v>
      </c>
      <c r="AB176" s="107">
        <f t="shared" si="2200"/>
        <v>25</v>
      </c>
      <c r="AC176" s="160"/>
      <c r="AE176" s="92"/>
      <c r="AG176" s="92">
        <f t="shared" ref="AG176" si="2789">IF(D176="HF",1,0)</f>
        <v>0</v>
      </c>
      <c r="AH176" s="92">
        <f t="shared" ref="AH176" si="2790">IF(J176="HF",1,0)</f>
        <v>0</v>
      </c>
      <c r="AI176" s="169">
        <f t="shared" ref="AI176" si="2791">AG176+AH176</f>
        <v>0</v>
      </c>
      <c r="AJ176" s="169">
        <f t="shared" ref="AJ176" si="2792">SUMIFS(AI$2:AI$373,C$2:C$373,C176,AB$2:AB$373,AB176)</f>
        <v>0</v>
      </c>
      <c r="AK176" s="169">
        <f t="shared" ref="AK176" si="2793">SUMIFS(AI$2:AI$373,C$2:C$373,C176)</f>
        <v>0</v>
      </c>
      <c r="AL176" s="92">
        <f t="shared" ref="AL176" si="2794">COUNTIF(E176:G177,"Körperhygiene")</f>
        <v>0</v>
      </c>
      <c r="AM176" s="169">
        <f t="shared" ref="AM176" si="2795">COUNTIF(K176:M177,"Körperhygiene")</f>
        <v>0</v>
      </c>
      <c r="AN176" s="169">
        <f t="shared" ref="AN176" si="2796">AL176+AM176</f>
        <v>0</v>
      </c>
      <c r="AO176" s="164">
        <f>COUNTIF(E176:G177,"Zimmersauberkeit")</f>
        <v>0</v>
      </c>
      <c r="AP176" s="93">
        <f>COUNTIF(K176:M177,"Zimmersauberkeit")</f>
        <v>0</v>
      </c>
      <c r="AQ176" s="164">
        <f t="shared" ref="AQ176" si="2797">AO176+AP176</f>
        <v>0</v>
      </c>
      <c r="AR176" s="93">
        <f>COUNTIF(E176:G177,"Zimmerputz")</f>
        <v>0</v>
      </c>
      <c r="AS176" s="164">
        <f>COUNTIF(K176:M177,"Zimmerputz")</f>
        <v>0</v>
      </c>
      <c r="AT176" s="93">
        <f t="shared" ref="AT176" si="2798">AR176+AS176</f>
        <v>0</v>
      </c>
      <c r="AU176" s="164">
        <f>COUNTIF(E176:G177,"Medienverhalten")</f>
        <v>0</v>
      </c>
      <c r="AV176" s="93">
        <f>COUNTIF(K176:M177,"Medienverhalten")</f>
        <v>0</v>
      </c>
      <c r="AW176" s="164">
        <f t="shared" ref="AW176" si="2799">AU176+AV176</f>
        <v>0</v>
      </c>
      <c r="AX176" s="93">
        <f>COUNTIF(E176:G177,"Pünktlichkeit")</f>
        <v>0</v>
      </c>
      <c r="AY176" s="164">
        <f>COUNTIF(K176:M177,"Pünktlichkeit")</f>
        <v>0</v>
      </c>
      <c r="AZ176" s="93">
        <f t="shared" ref="AZ176" si="2800">AX176+AY176</f>
        <v>0</v>
      </c>
      <c r="BA176" s="164">
        <f>COUNTIF(E176:G177,"Küchendienst")</f>
        <v>0</v>
      </c>
      <c r="BB176" s="93">
        <f>COUNTIF(K176:M177,"Küchendienst")</f>
        <v>0</v>
      </c>
      <c r="BC176" s="164">
        <f t="shared" ref="BC176" si="2801">BA176+BB176</f>
        <v>0</v>
      </c>
      <c r="BD176" s="93">
        <f>COUNTIF(E176:G177,"Wäsche")</f>
        <v>0</v>
      </c>
      <c r="BE176" s="164">
        <f>COUNTIF(K176:M177,"Wäsche")</f>
        <v>0</v>
      </c>
      <c r="BF176" s="93">
        <f t="shared" ref="BF176" si="2802">BD176+BE176</f>
        <v>0</v>
      </c>
      <c r="BG176" s="164">
        <f>COUNTIF(E176:G177,"Sozialverhalten")</f>
        <v>0</v>
      </c>
      <c r="BH176" s="93">
        <f>COUNTIF(K176:M177,"Sozialverhalten")</f>
        <v>0</v>
      </c>
      <c r="BI176" s="164">
        <f t="shared" ref="BI176" si="2803">BG176+BH176</f>
        <v>0</v>
      </c>
      <c r="BJ176" s="93">
        <f>COUNTIF(E176:G177,"Essverhalten")</f>
        <v>0</v>
      </c>
      <c r="BK176" s="164">
        <f>COUNTIF(K176:M177,"Essverhalten")</f>
        <v>0</v>
      </c>
      <c r="BL176" s="93">
        <f t="shared" ref="BL176" si="2804">BJ176+BK176</f>
        <v>0</v>
      </c>
      <c r="BM176" s="169">
        <f>COUNTIF(E176:G177,"Nachtruhe")</f>
        <v>0</v>
      </c>
      <c r="BN176" s="169">
        <f>COUNTIF(K176:M177,"Nachtruhe")</f>
        <v>0</v>
      </c>
      <c r="BO176" s="170">
        <f t="shared" ref="BO176" si="2805">BM176+BN176</f>
        <v>0</v>
      </c>
      <c r="BP176" s="174">
        <f>SUMIFS(AN$2:AN$373,C$2:C$373,C176,AB$2:AB$373,AB176)</f>
        <v>0</v>
      </c>
      <c r="BQ176" s="162">
        <f>SUMIFS(AQ$2:AQ$373,C$2:C$373,C176,AB$2:AB$373,AB176)</f>
        <v>0</v>
      </c>
      <c r="BR176" s="162">
        <f>SUMIFS(AT$2:AT$373,C$2:C$373,C176,AB$2:AB$373,AB176)</f>
        <v>0</v>
      </c>
      <c r="BS176" s="162">
        <f>SUMIFS(AW$2:AW$373,C$2:C$373,C176,AB$2:AB$373,AB176)</f>
        <v>0</v>
      </c>
      <c r="BT176" s="162">
        <f>SUMIFS(AZ$2:AZ$373,C$2:C$373,C176,AB$2:AB$373,AB176)</f>
        <v>0</v>
      </c>
      <c r="BU176" s="162">
        <f>SUMIFS(BC$2:BC$373,C$2:C$373,C176,AB$2:AB$373,AB176)</f>
        <v>0</v>
      </c>
      <c r="BV176" s="162">
        <f>SUMIFS(BF$2:BF$373,C$2:C$373,C176,AB$2:AB$373,AB176)</f>
        <v>0</v>
      </c>
      <c r="BW176" s="162">
        <f>SUMIFS(BI$2:BI$373,C$2:C$373,C176,AB$2:AB$373,AB176)</f>
        <v>0</v>
      </c>
      <c r="BX176" s="162">
        <f>SUMIFS(BL$2:BL$373,C$2:C$373,C176,AB$2:AB$373,AB176)</f>
        <v>0</v>
      </c>
      <c r="BY176" s="163">
        <f>SUMIFS(BO$2:BO$373,C$2:C$373,C176,AB$2:AB$373,AB176)</f>
        <v>0</v>
      </c>
      <c r="BZ176" s="174">
        <f>SUMIFS(AN$2:AN$373,C$2:C$373,C176)</f>
        <v>0</v>
      </c>
      <c r="CA176" s="162">
        <f>SUMIFS(AQ$2:AQ$373,C$2:C$373,C176)</f>
        <v>0</v>
      </c>
      <c r="CB176" s="162">
        <f>SUMIFS(AT$2:AT$373,C$2:C$373,C176)</f>
        <v>0</v>
      </c>
      <c r="CC176" s="162">
        <f>SUMIFS(AW$2:AW$373,C$2:C$373,C176)</f>
        <v>0</v>
      </c>
      <c r="CD176" s="162">
        <f>SUMIFS(AZ$2:AZ$373,C$2:C$373,C176)</f>
        <v>0</v>
      </c>
      <c r="CE176" s="162">
        <f>SUMIFS(BC$2:BC$373,C$2:C$373,C176)</f>
        <v>0</v>
      </c>
      <c r="CF176" s="162">
        <f>SUMIFS(BF$2:BF$373,C$2:C$373,C176)</f>
        <v>0</v>
      </c>
      <c r="CG176" s="162">
        <f>SUMIFS(BI$2:BI$373,C$2:C$373,C176)</f>
        <v>0</v>
      </c>
      <c r="CH176" s="162">
        <f>SUMIFS(BL$2:BL$373,C$2:C$373,C176)</f>
        <v>0</v>
      </c>
      <c r="CI176" s="163">
        <f>SUMIFS(BO$2:BO$373,C$2:C$373,C176)</f>
        <v>0</v>
      </c>
      <c r="CJ176" s="94" t="str">
        <f t="shared" ref="CJ176" si="2806">_xlfn.XLOOKUP(LARGE(BP176:BY176,1),BP176:BY176,BP$374:BY$374)</f>
        <v>Körperhygiene</v>
      </c>
      <c r="CK176" s="92" t="str">
        <f t="shared" ref="CK176" si="2807">_xlfn.XLOOKUP(LARGE(BP176:BY176,2),BP176:BY176,BP$374:BY$374)</f>
        <v>Körperhygiene</v>
      </c>
      <c r="CL176" s="92" t="str">
        <f t="shared" ref="CL176" si="2808">_xlfn.XLOOKUP(LARGE(BP176:BY176,3),BP176:BY176,BP$374:BY$374)</f>
        <v>Körperhygiene</v>
      </c>
      <c r="CM176" s="92" t="str">
        <f t="shared" ref="CM176" si="2809">_xlfn.XLOOKUP(LARGE(BP176:BY176,4),BP176:BY176,BP$374:BY$374)</f>
        <v>Körperhygiene</v>
      </c>
      <c r="CN176" s="92" t="str">
        <f t="shared" ref="CN176" si="2810">_xlfn.XLOOKUP(LARGE(BP176:BY176,5),BP176:BY176,BP$374:BY$374)</f>
        <v>Körperhygiene</v>
      </c>
      <c r="CO176" s="93" t="str">
        <f t="shared" ref="CO176" si="2811">_xlfn.XLOOKUP(LARGE(BP176:BY176,6),BP176:BY176,BP$374:BY$374)</f>
        <v>Körperhygiene</v>
      </c>
      <c r="CP176" s="91" t="str">
        <f t="shared" ref="CP176" si="2812">_xlfn.XLOOKUP(LARGE(BZ176:CI176,1),BZ176:CI176,BZ$374:CI$374)</f>
        <v>Körperhygiene</v>
      </c>
      <c r="CQ176" s="92" t="str">
        <f t="shared" ref="CQ176" si="2813">_xlfn.XLOOKUP(LARGE(BZ176:CI176,2),BZ176:CI176,BZ$374:CI$374)</f>
        <v>Körperhygiene</v>
      </c>
      <c r="CR176" s="92" t="str">
        <f t="shared" ref="CR176" si="2814">_xlfn.XLOOKUP(LARGE(BZ176:CI176,3),BZ176:CI176,BZ$374:CI$374)</f>
        <v>Körperhygiene</v>
      </c>
      <c r="CS176" s="92" t="str">
        <f t="shared" ref="CS176" si="2815">_xlfn.XLOOKUP(LARGE(BZ176:CI176,4),BZ176:CI176,BZ$374:CI$374)</f>
        <v>Körperhygiene</v>
      </c>
      <c r="CT176" s="92" t="str">
        <f t="shared" ref="CT176" si="2816">_xlfn.XLOOKUP(LARGE(BZ176:CI176,5),BZ176:CI176,BZ$374:CI$374)</f>
        <v>Körperhygiene</v>
      </c>
      <c r="CU176" s="93" t="str">
        <f t="shared" ref="CU176" si="2817">_xlfn.XLOOKUP(LARGE(BZ176:CI176,6),BZ176:CI176,BZ$374:CI$374)</f>
        <v>Körperhygiene</v>
      </c>
      <c r="CV176" s="90"/>
      <c r="CW176" s="90"/>
      <c r="CX176" s="90"/>
      <c r="CY176" s="90"/>
      <c r="CZ176" s="90"/>
      <c r="DA176" s="90"/>
    </row>
    <row r="177" spans="1:105" ht="12.95" customHeight="1" thickTop="1" thickBot="1">
      <c r="A177" s="122"/>
      <c r="B177" s="125"/>
      <c r="C177" s="116"/>
      <c r="D177" s="137"/>
      <c r="E177" s="21"/>
      <c r="F177" s="22"/>
      <c r="G177" s="23"/>
      <c r="H177" s="145"/>
      <c r="I177" s="125"/>
      <c r="J177" s="137"/>
      <c r="K177" s="21"/>
      <c r="L177" s="22"/>
      <c r="M177" s="23"/>
      <c r="N177" s="140"/>
      <c r="O177" s="109"/>
      <c r="P177" s="92"/>
      <c r="Q177" s="131"/>
      <c r="R177" s="103"/>
      <c r="S177" s="92"/>
      <c r="T177" s="158"/>
      <c r="U177" s="103"/>
      <c r="V177" s="99"/>
      <c r="W177" s="216"/>
      <c r="X177" s="92"/>
      <c r="Y177" s="81"/>
      <c r="Z177" s="83"/>
      <c r="AA177" s="95"/>
      <c r="AB177" s="107"/>
      <c r="AC177" s="160"/>
      <c r="AE177" s="92"/>
      <c r="AG177" s="92"/>
      <c r="AH177" s="92"/>
      <c r="AI177" s="156"/>
      <c r="AJ177" s="156"/>
      <c r="AK177" s="156"/>
      <c r="AL177" s="92"/>
      <c r="AM177" s="156"/>
      <c r="AN177" s="156"/>
      <c r="AO177" s="165"/>
      <c r="AP177" s="93"/>
      <c r="AQ177" s="165"/>
      <c r="AR177" s="93"/>
      <c r="AS177" s="165"/>
      <c r="AT177" s="93"/>
      <c r="AU177" s="165"/>
      <c r="AV177" s="93"/>
      <c r="AW177" s="165"/>
      <c r="AX177" s="93"/>
      <c r="AY177" s="165"/>
      <c r="AZ177" s="93"/>
      <c r="BA177" s="165"/>
      <c r="BB177" s="93"/>
      <c r="BC177" s="165"/>
      <c r="BD177" s="93"/>
      <c r="BE177" s="165"/>
      <c r="BF177" s="93"/>
      <c r="BG177" s="165"/>
      <c r="BH177" s="93"/>
      <c r="BI177" s="165"/>
      <c r="BJ177" s="93"/>
      <c r="BK177" s="165"/>
      <c r="BL177" s="93"/>
      <c r="BM177" s="156"/>
      <c r="BN177" s="156"/>
      <c r="BO177" s="171"/>
      <c r="BP177" s="174"/>
      <c r="BQ177" s="162"/>
      <c r="BR177" s="162"/>
      <c r="BS177" s="162"/>
      <c r="BT177" s="162"/>
      <c r="BU177" s="162"/>
      <c r="BV177" s="162"/>
      <c r="BW177" s="162"/>
      <c r="BX177" s="162"/>
      <c r="BY177" s="163"/>
      <c r="BZ177" s="174"/>
      <c r="CA177" s="162"/>
      <c r="CB177" s="162"/>
      <c r="CC177" s="162"/>
      <c r="CD177" s="162"/>
      <c r="CE177" s="162"/>
      <c r="CF177" s="162"/>
      <c r="CG177" s="162"/>
      <c r="CH177" s="162"/>
      <c r="CI177" s="163"/>
      <c r="CJ177" s="94"/>
      <c r="CK177" s="92"/>
      <c r="CL177" s="92"/>
      <c r="CM177" s="92"/>
      <c r="CN177" s="92"/>
      <c r="CO177" s="93"/>
      <c r="CP177" s="91"/>
      <c r="CQ177" s="92"/>
      <c r="CR177" s="92"/>
      <c r="CS177" s="92"/>
      <c r="CT177" s="92"/>
      <c r="CU177" s="93"/>
      <c r="CV177" s="90"/>
      <c r="CW177" s="90"/>
      <c r="CX177" s="90"/>
      <c r="CY177" s="90"/>
      <c r="CZ177" s="90"/>
      <c r="DA177" s="90"/>
    </row>
    <row r="178" spans="1:105" ht="12.95" customHeight="1" thickTop="1" thickBot="1">
      <c r="A178" s="122"/>
      <c r="B178" s="125"/>
      <c r="C178" s="117" t="s">
        <v>132</v>
      </c>
      <c r="D178" s="134"/>
      <c r="E178" s="24"/>
      <c r="F178" s="25"/>
      <c r="G178" s="26"/>
      <c r="H178" s="145"/>
      <c r="I178" s="125"/>
      <c r="J178" s="134"/>
      <c r="K178" s="24"/>
      <c r="L178" s="25"/>
      <c r="M178" s="26"/>
      <c r="N178" s="140"/>
      <c r="O178" s="109">
        <f t="shared" si="2621"/>
        <v>0</v>
      </c>
      <c r="P178" s="92">
        <f t="shared" si="2622"/>
        <v>20</v>
      </c>
      <c r="Q178" s="131"/>
      <c r="R178" s="103">
        <f>SUMIFS(O$2:O$373,C$2:C$373,C178,AB$2:AB$373,AB178)</f>
        <v>0</v>
      </c>
      <c r="S178" s="92">
        <f t="shared" ref="S178" si="2818">AE$170*20-AJ178</f>
        <v>140</v>
      </c>
      <c r="T178" s="158"/>
      <c r="U178" s="103">
        <f t="shared" ref="U178" si="2819">AC$10</f>
        <v>0</v>
      </c>
      <c r="V178" s="99">
        <f t="shared" si="2625"/>
        <v>600</v>
      </c>
      <c r="W178" s="216"/>
      <c r="X178" s="92"/>
      <c r="Y178" s="81"/>
      <c r="Z178" s="83"/>
      <c r="AA178" s="95">
        <f>A$170</f>
        <v>46188</v>
      </c>
      <c r="AB178" s="107">
        <f t="shared" si="2200"/>
        <v>25</v>
      </c>
      <c r="AC178" s="160"/>
      <c r="AE178" s="92"/>
      <c r="AG178" s="92">
        <f t="shared" ref="AG178" si="2820">IF(D178="HF",1,0)</f>
        <v>0</v>
      </c>
      <c r="AH178" s="92">
        <f t="shared" ref="AH178" si="2821">IF(J178="HF",1,0)</f>
        <v>0</v>
      </c>
      <c r="AI178" s="169">
        <f t="shared" ref="AI178" si="2822">AG178+AH178</f>
        <v>0</v>
      </c>
      <c r="AJ178" s="169">
        <f t="shared" ref="AJ178" si="2823">SUMIFS(AI$2:AI$373,C$2:C$373,C178,AB$2:AB$373,AB178)</f>
        <v>0</v>
      </c>
      <c r="AK178" s="169">
        <f t="shared" ref="AK178" si="2824">SUMIFS(AI$2:AI$373,C$2:C$373,C178)</f>
        <v>0</v>
      </c>
      <c r="AL178" s="92">
        <f t="shared" ref="AL178" si="2825">COUNTIF(E178:G179,"Körperhygiene")</f>
        <v>0</v>
      </c>
      <c r="AM178" s="169">
        <f t="shared" ref="AM178" si="2826">COUNTIF(K178:M179,"Körperhygiene")</f>
        <v>0</v>
      </c>
      <c r="AN178" s="169">
        <f t="shared" ref="AN178" si="2827">AL178+AM178</f>
        <v>0</v>
      </c>
      <c r="AO178" s="164">
        <f>COUNTIF(E178:G179,"Zimmersauberkeit")</f>
        <v>0</v>
      </c>
      <c r="AP178" s="93">
        <f>COUNTIF(K178:M179,"Zimmersauberkeit")</f>
        <v>0</v>
      </c>
      <c r="AQ178" s="164">
        <f t="shared" ref="AQ178" si="2828">AO178+AP178</f>
        <v>0</v>
      </c>
      <c r="AR178" s="93">
        <f>COUNTIF(E178:G179,"Zimmerputz")</f>
        <v>0</v>
      </c>
      <c r="AS178" s="164">
        <f>COUNTIF(K178:M179,"Zimmerputz")</f>
        <v>0</v>
      </c>
      <c r="AT178" s="93">
        <f t="shared" ref="AT178" si="2829">AR178+AS178</f>
        <v>0</v>
      </c>
      <c r="AU178" s="164">
        <f>COUNTIF(E178:G179,"Medienverhalten")</f>
        <v>0</v>
      </c>
      <c r="AV178" s="93">
        <f>COUNTIF(K178:M179,"Medienverhalten")</f>
        <v>0</v>
      </c>
      <c r="AW178" s="164">
        <f t="shared" ref="AW178" si="2830">AU178+AV178</f>
        <v>0</v>
      </c>
      <c r="AX178" s="93">
        <f>COUNTIF(E178:G179,"Pünktlichkeit")</f>
        <v>0</v>
      </c>
      <c r="AY178" s="164">
        <f>COUNTIF(K178:M179,"Pünktlichkeit")</f>
        <v>0</v>
      </c>
      <c r="AZ178" s="93">
        <f t="shared" ref="AZ178" si="2831">AX178+AY178</f>
        <v>0</v>
      </c>
      <c r="BA178" s="164">
        <f>COUNTIF(E178:G179,"Küchendienst")</f>
        <v>0</v>
      </c>
      <c r="BB178" s="93">
        <f>COUNTIF(K178:M179,"Küchendienst")</f>
        <v>0</v>
      </c>
      <c r="BC178" s="164">
        <f t="shared" ref="BC178" si="2832">BA178+BB178</f>
        <v>0</v>
      </c>
      <c r="BD178" s="93">
        <f>COUNTIF(E178:G179,"Wäsche")</f>
        <v>0</v>
      </c>
      <c r="BE178" s="164">
        <f>COUNTIF(K178:M179,"Wäsche")</f>
        <v>0</v>
      </c>
      <c r="BF178" s="93">
        <f t="shared" ref="BF178" si="2833">BD178+BE178</f>
        <v>0</v>
      </c>
      <c r="BG178" s="164">
        <f>COUNTIF(E178:G179,"Sozialverhalten")</f>
        <v>0</v>
      </c>
      <c r="BH178" s="93">
        <f>COUNTIF(K178:M179,"Sozialverhalten")</f>
        <v>0</v>
      </c>
      <c r="BI178" s="164">
        <f t="shared" ref="BI178" si="2834">BG178+BH178</f>
        <v>0</v>
      </c>
      <c r="BJ178" s="93">
        <f>COUNTIF(E178:G179,"Essverhalten")</f>
        <v>0</v>
      </c>
      <c r="BK178" s="164">
        <f>COUNTIF(K178:M179,"Essverhalten")</f>
        <v>0</v>
      </c>
      <c r="BL178" s="93">
        <f t="shared" ref="BL178" si="2835">BJ178+BK178</f>
        <v>0</v>
      </c>
      <c r="BM178" s="169">
        <f>COUNTIF(E178:G179,"Nachtruhe")</f>
        <v>0</v>
      </c>
      <c r="BN178" s="169">
        <f>COUNTIF(K178:M179,"Nachtruhe")</f>
        <v>0</v>
      </c>
      <c r="BO178" s="170">
        <f t="shared" ref="BO178" si="2836">BM178+BN178</f>
        <v>0</v>
      </c>
      <c r="BP178" s="174">
        <f>SUMIFS(AN$2:AN$373,C$2:C$373,C178,AB$2:AB$373,AB178)</f>
        <v>0</v>
      </c>
      <c r="BQ178" s="162">
        <f>SUMIFS(AQ$2:AQ$373,C$2:C$373,C178,AB$2:AB$373,AB178)</f>
        <v>0</v>
      </c>
      <c r="BR178" s="162">
        <f>SUMIFS(AT$2:AT$373,C$2:C$373,C178,AB$2:AB$373,AB178)</f>
        <v>0</v>
      </c>
      <c r="BS178" s="162">
        <f>SUMIFS(AW$2:AW$373,C$2:C$373,C178,AB$2:AB$373,AB178)</f>
        <v>0</v>
      </c>
      <c r="BT178" s="162">
        <f>SUMIFS(AZ$2:AZ$373,C$2:C$373,C178,AB$2:AB$373,AB178)</f>
        <v>0</v>
      </c>
      <c r="BU178" s="162">
        <f>SUMIFS(BC$2:BC$373,C$2:C$373,C178,AB$2:AB$373,AB178)</f>
        <v>0</v>
      </c>
      <c r="BV178" s="162">
        <f>SUMIFS(BF$2:BF$373,C$2:C$373,C178,AB$2:AB$373,AB178)</f>
        <v>0</v>
      </c>
      <c r="BW178" s="162">
        <f>SUMIFS(BI$2:BI$373,C$2:C$373,C178,AB$2:AB$373,AB178)</f>
        <v>0</v>
      </c>
      <c r="BX178" s="162">
        <f>SUMIFS(BL$2:BL$373,C$2:C$373,C178,AB$2:AB$373,AB178)</f>
        <v>0</v>
      </c>
      <c r="BY178" s="163">
        <f>SUMIFS(BO$2:BO$373,C$2:C$373,C178,AB$2:AB$373,AB178)</f>
        <v>0</v>
      </c>
      <c r="BZ178" s="174">
        <f>SUMIFS(AN$2:AN$373,C$2:C$373,C178)</f>
        <v>0</v>
      </c>
      <c r="CA178" s="162">
        <f>SUMIFS(AQ$2:AQ$373,C$2:C$373,C178)</f>
        <v>0</v>
      </c>
      <c r="CB178" s="162">
        <f>SUMIFS(AT$2:AT$373,C$2:C$373,C178)</f>
        <v>0</v>
      </c>
      <c r="CC178" s="162">
        <f>SUMIFS(AW$2:AW$373,C$2:C$373,C178)</f>
        <v>0</v>
      </c>
      <c r="CD178" s="162">
        <f>SUMIFS(AZ$2:AZ$373,C$2:C$373,C178)</f>
        <v>0</v>
      </c>
      <c r="CE178" s="162">
        <f>SUMIFS(BC$2:BC$373,C$2:C$373,C178)</f>
        <v>0</v>
      </c>
      <c r="CF178" s="162">
        <f>SUMIFS(BF$2:BF$373,C$2:C$373,C178)</f>
        <v>0</v>
      </c>
      <c r="CG178" s="162">
        <f>SUMIFS(BI$2:BI$373,C$2:C$373,C178)</f>
        <v>0</v>
      </c>
      <c r="CH178" s="162">
        <f>SUMIFS(BL$2:BL$373,C$2:C$373,C178)</f>
        <v>0</v>
      </c>
      <c r="CI178" s="163">
        <f>SUMIFS(BO$2:BO$373,C$2:C$373,C178)</f>
        <v>0</v>
      </c>
      <c r="CJ178" s="94" t="str">
        <f t="shared" ref="CJ178" si="2837">_xlfn.XLOOKUP(LARGE(BP178:BY178,1),BP178:BY178,BP$374:BY$374)</f>
        <v>Körperhygiene</v>
      </c>
      <c r="CK178" s="92" t="str">
        <f t="shared" ref="CK178" si="2838">_xlfn.XLOOKUP(LARGE(BP178:BY178,2),BP178:BY178,BP$374:BY$374)</f>
        <v>Körperhygiene</v>
      </c>
      <c r="CL178" s="92" t="str">
        <f t="shared" ref="CL178" si="2839">_xlfn.XLOOKUP(LARGE(BP178:BY178,3),BP178:BY178,BP$374:BY$374)</f>
        <v>Körperhygiene</v>
      </c>
      <c r="CM178" s="92" t="str">
        <f t="shared" ref="CM178" si="2840">_xlfn.XLOOKUP(LARGE(BP178:BY178,4),BP178:BY178,BP$374:BY$374)</f>
        <v>Körperhygiene</v>
      </c>
      <c r="CN178" s="92" t="str">
        <f t="shared" ref="CN178" si="2841">_xlfn.XLOOKUP(LARGE(BP178:BY178,5),BP178:BY178,BP$374:BY$374)</f>
        <v>Körperhygiene</v>
      </c>
      <c r="CO178" s="93" t="str">
        <f t="shared" ref="CO178" si="2842">_xlfn.XLOOKUP(LARGE(BP178:BY178,6),BP178:BY178,BP$374:BY$374)</f>
        <v>Körperhygiene</v>
      </c>
      <c r="CP178" s="91" t="str">
        <f t="shared" ref="CP178" si="2843">_xlfn.XLOOKUP(LARGE(BZ178:CI178,1),BZ178:CI178,BZ$374:CI$374)</f>
        <v>Körperhygiene</v>
      </c>
      <c r="CQ178" s="92" t="str">
        <f t="shared" ref="CQ178" si="2844">_xlfn.XLOOKUP(LARGE(BZ178:CI178,2),BZ178:CI178,BZ$374:CI$374)</f>
        <v>Körperhygiene</v>
      </c>
      <c r="CR178" s="92" t="str">
        <f t="shared" ref="CR178" si="2845">_xlfn.XLOOKUP(LARGE(BZ178:CI178,3),BZ178:CI178,BZ$374:CI$374)</f>
        <v>Körperhygiene</v>
      </c>
      <c r="CS178" s="92" t="str">
        <f t="shared" ref="CS178" si="2846">_xlfn.XLOOKUP(LARGE(BZ178:CI178,4),BZ178:CI178,BZ$374:CI$374)</f>
        <v>Körperhygiene</v>
      </c>
      <c r="CT178" s="92" t="str">
        <f t="shared" ref="CT178" si="2847">_xlfn.XLOOKUP(LARGE(BZ178:CI178,5),BZ178:CI178,BZ$374:CI$374)</f>
        <v>Körperhygiene</v>
      </c>
      <c r="CU178" s="93" t="str">
        <f t="shared" ref="CU178" si="2848">_xlfn.XLOOKUP(LARGE(BZ178:CI178,6),BZ178:CI178,BZ$374:CI$374)</f>
        <v>Körperhygiene</v>
      </c>
      <c r="CV178" s="90"/>
      <c r="CW178" s="90"/>
      <c r="CX178" s="90"/>
      <c r="CY178" s="90"/>
      <c r="CZ178" s="90"/>
      <c r="DA178" s="90"/>
    </row>
    <row r="179" spans="1:105" ht="12.95" customHeight="1" thickTop="1" thickBot="1">
      <c r="A179" s="122"/>
      <c r="B179" s="125"/>
      <c r="C179" s="116"/>
      <c r="D179" s="137"/>
      <c r="E179" s="21"/>
      <c r="F179" s="22"/>
      <c r="G179" s="23"/>
      <c r="H179" s="145"/>
      <c r="I179" s="125"/>
      <c r="J179" s="137"/>
      <c r="K179" s="21"/>
      <c r="L179" s="22"/>
      <c r="M179" s="23"/>
      <c r="N179" s="140"/>
      <c r="O179" s="109"/>
      <c r="P179" s="92"/>
      <c r="Q179" s="131"/>
      <c r="R179" s="103"/>
      <c r="S179" s="92"/>
      <c r="T179" s="158"/>
      <c r="U179" s="103"/>
      <c r="V179" s="99"/>
      <c r="W179" s="216"/>
      <c r="X179" s="92"/>
      <c r="Y179" s="81"/>
      <c r="Z179" s="83"/>
      <c r="AA179" s="95"/>
      <c r="AB179" s="107"/>
      <c r="AC179" s="160"/>
      <c r="AE179" s="92"/>
      <c r="AG179" s="92"/>
      <c r="AH179" s="92"/>
      <c r="AI179" s="156"/>
      <c r="AJ179" s="156"/>
      <c r="AK179" s="156"/>
      <c r="AL179" s="92"/>
      <c r="AM179" s="156"/>
      <c r="AN179" s="156"/>
      <c r="AO179" s="165"/>
      <c r="AP179" s="93"/>
      <c r="AQ179" s="165"/>
      <c r="AR179" s="93"/>
      <c r="AS179" s="165"/>
      <c r="AT179" s="93"/>
      <c r="AU179" s="165"/>
      <c r="AV179" s="93"/>
      <c r="AW179" s="165"/>
      <c r="AX179" s="93"/>
      <c r="AY179" s="165"/>
      <c r="AZ179" s="93"/>
      <c r="BA179" s="165"/>
      <c r="BB179" s="93"/>
      <c r="BC179" s="165"/>
      <c r="BD179" s="93"/>
      <c r="BE179" s="165"/>
      <c r="BF179" s="93"/>
      <c r="BG179" s="165"/>
      <c r="BH179" s="93"/>
      <c r="BI179" s="165"/>
      <c r="BJ179" s="93"/>
      <c r="BK179" s="165"/>
      <c r="BL179" s="93"/>
      <c r="BM179" s="156"/>
      <c r="BN179" s="156"/>
      <c r="BO179" s="171"/>
      <c r="BP179" s="174"/>
      <c r="BQ179" s="162"/>
      <c r="BR179" s="162"/>
      <c r="BS179" s="162"/>
      <c r="BT179" s="162"/>
      <c r="BU179" s="162"/>
      <c r="BV179" s="162"/>
      <c r="BW179" s="162"/>
      <c r="BX179" s="162"/>
      <c r="BY179" s="163"/>
      <c r="BZ179" s="174"/>
      <c r="CA179" s="162"/>
      <c r="CB179" s="162"/>
      <c r="CC179" s="162"/>
      <c r="CD179" s="162"/>
      <c r="CE179" s="162"/>
      <c r="CF179" s="162"/>
      <c r="CG179" s="162"/>
      <c r="CH179" s="162"/>
      <c r="CI179" s="163"/>
      <c r="CJ179" s="94"/>
      <c r="CK179" s="92"/>
      <c r="CL179" s="92"/>
      <c r="CM179" s="92"/>
      <c r="CN179" s="92"/>
      <c r="CO179" s="93"/>
      <c r="CP179" s="91"/>
      <c r="CQ179" s="92"/>
      <c r="CR179" s="92"/>
      <c r="CS179" s="92"/>
      <c r="CT179" s="92"/>
      <c r="CU179" s="93"/>
      <c r="CV179" s="90"/>
      <c r="CW179" s="90"/>
      <c r="CX179" s="90"/>
      <c r="CY179" s="90"/>
      <c r="CZ179" s="90"/>
      <c r="DA179" s="90"/>
    </row>
    <row r="180" spans="1:105" ht="12.95" customHeight="1" thickTop="1" thickBot="1">
      <c r="A180" s="122"/>
      <c r="B180" s="125"/>
      <c r="C180" s="118"/>
      <c r="D180" s="134"/>
      <c r="E180" s="27"/>
      <c r="F180" s="28"/>
      <c r="G180" s="29"/>
      <c r="H180" s="145"/>
      <c r="I180" s="125"/>
      <c r="J180" s="134"/>
      <c r="K180" s="27"/>
      <c r="L180" s="28"/>
      <c r="M180" s="29"/>
      <c r="N180" s="140"/>
      <c r="O180" s="109">
        <f t="shared" si="2655"/>
        <v>0</v>
      </c>
      <c r="P180" s="92">
        <f t="shared" si="2656"/>
        <v>20</v>
      </c>
      <c r="Q180" s="131"/>
      <c r="R180" s="103">
        <f>SUMIFS(O$2:O$373,C$2:C$373,C180,AB$2:AB$373,AB180)</f>
        <v>0</v>
      </c>
      <c r="S180" s="92">
        <f t="shared" ref="S180" si="2849">AE$170*20-AJ180</f>
        <v>140</v>
      </c>
      <c r="T180" s="158"/>
      <c r="U180" s="103">
        <f t="shared" ref="U180" si="2850">AC$12</f>
        <v>0</v>
      </c>
      <c r="V180" s="99">
        <f t="shared" si="2659"/>
        <v>600</v>
      </c>
      <c r="W180" s="216"/>
      <c r="X180" s="92"/>
      <c r="Y180" s="81"/>
      <c r="Z180" s="83"/>
      <c r="AA180" s="95">
        <f>A$170</f>
        <v>46188</v>
      </c>
      <c r="AB180" s="107">
        <f t="shared" si="2200"/>
        <v>25</v>
      </c>
      <c r="AC180" s="160"/>
      <c r="AE180" s="92"/>
      <c r="AG180" s="92">
        <f t="shared" ref="AG180" si="2851">IF(D180="HF",1,0)</f>
        <v>0</v>
      </c>
      <c r="AH180" s="92">
        <f t="shared" ref="AH180" si="2852">IF(J180="HF",1,0)</f>
        <v>0</v>
      </c>
      <c r="AI180" s="169">
        <f t="shared" ref="AI180" si="2853">AG180+AH180</f>
        <v>0</v>
      </c>
      <c r="AJ180" s="169">
        <f t="shared" ref="AJ180" si="2854">SUMIFS(AI$2:AI$373,C$2:C$373,C180,AB$2:AB$373,AB180)</f>
        <v>0</v>
      </c>
      <c r="AK180" s="169">
        <f t="shared" ref="AK180" si="2855">SUMIFS(AI$2:AI$373,C$2:C$373,C180)</f>
        <v>0</v>
      </c>
      <c r="AL180" s="92">
        <f t="shared" ref="AL180" si="2856">COUNTIF(E180:G181,"Körperhygiene")</f>
        <v>0</v>
      </c>
      <c r="AM180" s="169">
        <f t="shared" ref="AM180" si="2857">COUNTIF(K180:M181,"Körperhygiene")</f>
        <v>0</v>
      </c>
      <c r="AN180" s="169">
        <f t="shared" ref="AN180" si="2858">AL180+AM180</f>
        <v>0</v>
      </c>
      <c r="AO180" s="164">
        <f>COUNTIF(E180:G181,"Zimmersauberkeit")</f>
        <v>0</v>
      </c>
      <c r="AP180" s="93">
        <f>COUNTIF(K180:M181,"Zimmersauberkeit")</f>
        <v>0</v>
      </c>
      <c r="AQ180" s="164">
        <f t="shared" ref="AQ180" si="2859">AO180+AP180</f>
        <v>0</v>
      </c>
      <c r="AR180" s="93">
        <f>COUNTIF(E180:G181,"Zimmerputz")</f>
        <v>0</v>
      </c>
      <c r="AS180" s="164">
        <f>COUNTIF(K180:M181,"Zimmerputz")</f>
        <v>0</v>
      </c>
      <c r="AT180" s="93">
        <f t="shared" ref="AT180" si="2860">AR180+AS180</f>
        <v>0</v>
      </c>
      <c r="AU180" s="164">
        <f>COUNTIF(E180:G181,"Medienverhalten")</f>
        <v>0</v>
      </c>
      <c r="AV180" s="93">
        <f>COUNTIF(K180:M181,"Medienverhalten")</f>
        <v>0</v>
      </c>
      <c r="AW180" s="164">
        <f t="shared" ref="AW180" si="2861">AU180+AV180</f>
        <v>0</v>
      </c>
      <c r="AX180" s="93">
        <f>COUNTIF(E180:G181,"Pünktlichkeit")</f>
        <v>0</v>
      </c>
      <c r="AY180" s="164">
        <f>COUNTIF(K180:M181,"Pünktlichkeit")</f>
        <v>0</v>
      </c>
      <c r="AZ180" s="93">
        <f t="shared" ref="AZ180" si="2862">AX180+AY180</f>
        <v>0</v>
      </c>
      <c r="BA180" s="164">
        <f>COUNTIF(E180:G181,"Küchendienst")</f>
        <v>0</v>
      </c>
      <c r="BB180" s="93">
        <f>COUNTIF(K180:M181,"Küchendienst")</f>
        <v>0</v>
      </c>
      <c r="BC180" s="164">
        <f t="shared" ref="BC180" si="2863">BA180+BB180</f>
        <v>0</v>
      </c>
      <c r="BD180" s="93">
        <f>COUNTIF(E180:G181,"Wäsche")</f>
        <v>0</v>
      </c>
      <c r="BE180" s="164">
        <f>COUNTIF(K180:M181,"Wäsche")</f>
        <v>0</v>
      </c>
      <c r="BF180" s="93">
        <f t="shared" ref="BF180" si="2864">BD180+BE180</f>
        <v>0</v>
      </c>
      <c r="BG180" s="164">
        <f>COUNTIF(E180:G181,"Sozialverhalten")</f>
        <v>0</v>
      </c>
      <c r="BH180" s="93">
        <f>COUNTIF(K180:M181,"Sozialverhalten")</f>
        <v>0</v>
      </c>
      <c r="BI180" s="164">
        <f t="shared" ref="BI180" si="2865">BG180+BH180</f>
        <v>0</v>
      </c>
      <c r="BJ180" s="93">
        <f>COUNTIF(E180:G181,"Essverhalten")</f>
        <v>0</v>
      </c>
      <c r="BK180" s="164">
        <f>COUNTIF(K180:M181,"Essverhalten")</f>
        <v>0</v>
      </c>
      <c r="BL180" s="93">
        <f t="shared" ref="BL180" si="2866">BJ180+BK180</f>
        <v>0</v>
      </c>
      <c r="BM180" s="169">
        <f>COUNTIF(E180:G181,"Nachtruhe")</f>
        <v>0</v>
      </c>
      <c r="BN180" s="169">
        <f>COUNTIF(K180:M181,"Nachtruhe")</f>
        <v>0</v>
      </c>
      <c r="BO180" s="170">
        <f t="shared" ref="BO180" si="2867">BM180+BN180</f>
        <v>0</v>
      </c>
      <c r="BP180" s="174">
        <f>SUMIFS(AN$2:AN$373,C$2:C$373,C180,AB$2:AB$373,AB180)</f>
        <v>0</v>
      </c>
      <c r="BQ180" s="162">
        <f>SUMIFS(AQ$2:AQ$373,C$2:C$373,C180,AB$2:AB$373,AB180)</f>
        <v>0</v>
      </c>
      <c r="BR180" s="162">
        <f>SUMIFS(AT$2:AT$373,C$2:C$373,C180,AB$2:AB$373,AB180)</f>
        <v>0</v>
      </c>
      <c r="BS180" s="162">
        <f>SUMIFS(AW$2:AW$373,C$2:C$373,C180,AB$2:AB$373,AB180)</f>
        <v>0</v>
      </c>
      <c r="BT180" s="162">
        <f>SUMIFS(AZ$2:AZ$373,C$2:C$373,C180,AB$2:AB$373,AB180)</f>
        <v>0</v>
      </c>
      <c r="BU180" s="162">
        <f>SUMIFS(BC$2:BC$373,C$2:C$373,C180,AB$2:AB$373,AB180)</f>
        <v>0</v>
      </c>
      <c r="BV180" s="162">
        <f>SUMIFS(BF$2:BF$373,C$2:C$373,C180,AB$2:AB$373,AB180)</f>
        <v>0</v>
      </c>
      <c r="BW180" s="162">
        <f>SUMIFS(BI$2:BI$373,C$2:C$373,C180,AB$2:AB$373,AB180)</f>
        <v>0</v>
      </c>
      <c r="BX180" s="162">
        <f>SUMIFS(BL$2:BL$373,C$2:C$373,C180,AB$2:AB$373,AB180)</f>
        <v>0</v>
      </c>
      <c r="BY180" s="163">
        <f>SUMIFS(BO$2:BO$373,C$2:C$373,C180,AB$2:AB$373,AB180)</f>
        <v>0</v>
      </c>
      <c r="BZ180" s="174">
        <f>SUMIFS(AN$2:AN$373,C$2:C$373,C180)</f>
        <v>0</v>
      </c>
      <c r="CA180" s="162">
        <f>SUMIFS(AQ$2:AQ$373,C$2:C$373,C180)</f>
        <v>0</v>
      </c>
      <c r="CB180" s="162">
        <f>SUMIFS(AT$2:AT$373,C$2:C$373,C180)</f>
        <v>0</v>
      </c>
      <c r="CC180" s="162">
        <f>SUMIFS(AW$2:AW$373,C$2:C$373,C180)</f>
        <v>0</v>
      </c>
      <c r="CD180" s="162">
        <f>SUMIFS(AZ$2:AZ$373,C$2:C$373,C180)</f>
        <v>0</v>
      </c>
      <c r="CE180" s="162">
        <f>SUMIFS(BC$2:BC$373,C$2:C$373,C180)</f>
        <v>0</v>
      </c>
      <c r="CF180" s="162">
        <f>SUMIFS(BF$2:BF$373,C$2:C$373,C180)</f>
        <v>0</v>
      </c>
      <c r="CG180" s="162">
        <f>SUMIFS(BI$2:BI$373,C$2:C$373,C180)</f>
        <v>0</v>
      </c>
      <c r="CH180" s="162">
        <f>SUMIFS(BL$2:BL$373,C$2:C$373,C180)</f>
        <v>0</v>
      </c>
      <c r="CI180" s="163">
        <f>SUMIFS(BO$2:BO$373,C$2:C$373,C180)</f>
        <v>0</v>
      </c>
      <c r="CJ180" s="94" t="str">
        <f t="shared" ref="CJ180" si="2868">_xlfn.XLOOKUP(LARGE(BP180:BY180,1),BP180:BY180,BP$374:BY$374)</f>
        <v>Körperhygiene</v>
      </c>
      <c r="CK180" s="92" t="str">
        <f t="shared" ref="CK180" si="2869">_xlfn.XLOOKUP(LARGE(BP180:BY180,2),BP180:BY180,BP$374:BY$374)</f>
        <v>Körperhygiene</v>
      </c>
      <c r="CL180" s="92" t="str">
        <f t="shared" ref="CL180" si="2870">_xlfn.XLOOKUP(LARGE(BP180:BY180,3),BP180:BY180,BP$374:BY$374)</f>
        <v>Körperhygiene</v>
      </c>
      <c r="CM180" s="92" t="str">
        <f t="shared" ref="CM180" si="2871">_xlfn.XLOOKUP(LARGE(BP180:BY180,4),BP180:BY180,BP$374:BY$374)</f>
        <v>Körperhygiene</v>
      </c>
      <c r="CN180" s="92" t="str">
        <f t="shared" ref="CN180" si="2872">_xlfn.XLOOKUP(LARGE(BP180:BY180,5),BP180:BY180,BP$374:BY$374)</f>
        <v>Körperhygiene</v>
      </c>
      <c r="CO180" s="93" t="str">
        <f t="shared" ref="CO180" si="2873">_xlfn.XLOOKUP(LARGE(BP180:BY180,6),BP180:BY180,BP$374:BY$374)</f>
        <v>Körperhygiene</v>
      </c>
      <c r="CP180" s="91" t="str">
        <f t="shared" ref="CP180" si="2874">_xlfn.XLOOKUP(LARGE(BZ180:CI180,1),BZ180:CI180,BZ$374:CI$374)</f>
        <v>Körperhygiene</v>
      </c>
      <c r="CQ180" s="92" t="str">
        <f t="shared" ref="CQ180" si="2875">_xlfn.XLOOKUP(LARGE(BZ180:CI180,2),BZ180:CI180,BZ$374:CI$374)</f>
        <v>Körperhygiene</v>
      </c>
      <c r="CR180" s="92" t="str">
        <f t="shared" ref="CR180" si="2876">_xlfn.XLOOKUP(LARGE(BZ180:CI180,3),BZ180:CI180,BZ$374:CI$374)</f>
        <v>Körperhygiene</v>
      </c>
      <c r="CS180" s="92" t="str">
        <f t="shared" ref="CS180" si="2877">_xlfn.XLOOKUP(LARGE(BZ180:CI180,4),BZ180:CI180,BZ$374:CI$374)</f>
        <v>Körperhygiene</v>
      </c>
      <c r="CT180" s="92" t="str">
        <f t="shared" ref="CT180" si="2878">_xlfn.XLOOKUP(LARGE(BZ180:CI180,5),BZ180:CI180,BZ$374:CI$374)</f>
        <v>Körperhygiene</v>
      </c>
      <c r="CU180" s="93" t="str">
        <f t="shared" ref="CU180" si="2879">_xlfn.XLOOKUP(LARGE(BZ180:CI180,6),BZ180:CI180,BZ$374:CI$374)</f>
        <v>Körperhygiene</v>
      </c>
      <c r="CV180" s="90"/>
      <c r="CW180" s="90"/>
      <c r="CX180" s="90"/>
      <c r="CY180" s="90"/>
      <c r="CZ180" s="90"/>
      <c r="DA180" s="90"/>
    </row>
    <row r="181" spans="1:105" ht="12.95" customHeight="1" thickTop="1" thickBot="1">
      <c r="A181" s="142"/>
      <c r="B181" s="143"/>
      <c r="C181" s="133"/>
      <c r="D181" s="135"/>
      <c r="E181" s="30"/>
      <c r="F181" s="31"/>
      <c r="G181" s="32"/>
      <c r="H181" s="146"/>
      <c r="I181" s="143"/>
      <c r="J181" s="135"/>
      <c r="K181" s="30"/>
      <c r="L181" s="31"/>
      <c r="M181" s="32"/>
      <c r="N181" s="141"/>
      <c r="O181" s="111"/>
      <c r="P181" s="97"/>
      <c r="Q181" s="131"/>
      <c r="R181" s="105"/>
      <c r="S181" s="97"/>
      <c r="T181" s="159"/>
      <c r="U181" s="105"/>
      <c r="V181" s="100"/>
      <c r="W181" s="216"/>
      <c r="X181" s="92"/>
      <c r="Y181" s="81"/>
      <c r="Z181" s="83"/>
      <c r="AA181" s="95"/>
      <c r="AB181" s="107"/>
      <c r="AC181" s="160"/>
      <c r="AE181" s="92"/>
      <c r="AG181" s="92"/>
      <c r="AH181" s="92"/>
      <c r="AI181" s="156"/>
      <c r="AJ181" s="156"/>
      <c r="AK181" s="156"/>
      <c r="AL181" s="92"/>
      <c r="AM181" s="156"/>
      <c r="AN181" s="156"/>
      <c r="AO181" s="165"/>
      <c r="AP181" s="93"/>
      <c r="AQ181" s="165"/>
      <c r="AR181" s="93"/>
      <c r="AS181" s="165"/>
      <c r="AT181" s="93"/>
      <c r="AU181" s="165"/>
      <c r="AV181" s="93"/>
      <c r="AW181" s="165"/>
      <c r="AX181" s="93"/>
      <c r="AY181" s="165"/>
      <c r="AZ181" s="93"/>
      <c r="BA181" s="165"/>
      <c r="BB181" s="93"/>
      <c r="BC181" s="165"/>
      <c r="BD181" s="93"/>
      <c r="BE181" s="165"/>
      <c r="BF181" s="93"/>
      <c r="BG181" s="165"/>
      <c r="BH181" s="93"/>
      <c r="BI181" s="165"/>
      <c r="BJ181" s="93"/>
      <c r="BK181" s="165"/>
      <c r="BL181" s="93"/>
      <c r="BM181" s="156"/>
      <c r="BN181" s="156"/>
      <c r="BO181" s="171"/>
      <c r="BP181" s="174"/>
      <c r="BQ181" s="162"/>
      <c r="BR181" s="162"/>
      <c r="BS181" s="162"/>
      <c r="BT181" s="162"/>
      <c r="BU181" s="162"/>
      <c r="BV181" s="162"/>
      <c r="BW181" s="162"/>
      <c r="BX181" s="162"/>
      <c r="BY181" s="163"/>
      <c r="BZ181" s="174"/>
      <c r="CA181" s="162"/>
      <c r="CB181" s="162"/>
      <c r="CC181" s="162"/>
      <c r="CD181" s="162"/>
      <c r="CE181" s="162"/>
      <c r="CF181" s="162"/>
      <c r="CG181" s="162"/>
      <c r="CH181" s="162"/>
      <c r="CI181" s="163"/>
      <c r="CJ181" s="94"/>
      <c r="CK181" s="92"/>
      <c r="CL181" s="92"/>
      <c r="CM181" s="92"/>
      <c r="CN181" s="92"/>
      <c r="CO181" s="93"/>
      <c r="CP181" s="91"/>
      <c r="CQ181" s="92"/>
      <c r="CR181" s="92"/>
      <c r="CS181" s="92"/>
      <c r="CT181" s="92"/>
      <c r="CU181" s="93"/>
      <c r="CV181" s="90"/>
      <c r="CW181" s="90"/>
      <c r="CX181" s="90"/>
      <c r="CY181" s="90"/>
      <c r="CZ181" s="90"/>
      <c r="DA181" s="90"/>
    </row>
    <row r="182" spans="1:105" ht="12.95" customHeight="1" thickTop="1" thickBot="1">
      <c r="A182" s="121">
        <f t="shared" ref="A182" si="2880">A170+1</f>
        <v>46189</v>
      </c>
      <c r="B182" s="124" t="s">
        <v>18</v>
      </c>
      <c r="C182" s="138" t="s">
        <v>128</v>
      </c>
      <c r="D182" s="136"/>
      <c r="E182" s="33"/>
      <c r="F182" s="34"/>
      <c r="G182" s="35"/>
      <c r="H182" s="144"/>
      <c r="I182" s="124" t="s">
        <v>19</v>
      </c>
      <c r="J182" s="136"/>
      <c r="K182" s="33"/>
      <c r="L182" s="34"/>
      <c r="M182" s="35"/>
      <c r="N182" s="139"/>
      <c r="O182" s="108">
        <f t="shared" ref="O182" si="2881">IF(AND(D182="HF",OR(ISNUMBER(J182),J182="")),0+J182,IF(AND(J182="HF",OR(ISNUMBER(D182),D182="")),0+D182,IF(AND(ISNUMBER(D182),ISNUMBER(J182)),D182+J182,IF(AND(D182="HF",J182="HF"),0,D182+J182))))</f>
        <v>0</v>
      </c>
      <c r="P182" s="98">
        <f t="shared" ref="P182" si="2882">AF$2*20-AI182</f>
        <v>20</v>
      </c>
      <c r="Q182" s="131">
        <f>WEEKNUM(A182,21)</f>
        <v>25</v>
      </c>
      <c r="R182" s="106">
        <f>SUMIFS(O$2:O$373,C$2:C$373,C182,AB$2:AB$373,AB182)</f>
        <v>0</v>
      </c>
      <c r="S182" s="98">
        <f>AE$182*20-AJ182</f>
        <v>140</v>
      </c>
      <c r="T182" s="157">
        <f>A182</f>
        <v>46189</v>
      </c>
      <c r="U182" s="106">
        <f t="shared" ref="U182" si="2883">AC$2</f>
        <v>9</v>
      </c>
      <c r="V182" s="101">
        <f t="shared" ref="V182" si="2884">AD$2*20-AK182</f>
        <v>600</v>
      </c>
      <c r="W182" s="216"/>
      <c r="X182" s="92">
        <f t="shared" ref="X182" si="2885">IF(Q182&lt;&gt;"",1,0)</f>
        <v>1</v>
      </c>
      <c r="Y182" s="81"/>
      <c r="Z182" s="83"/>
      <c r="AA182" s="95">
        <f>A$182</f>
        <v>46189</v>
      </c>
      <c r="AB182" s="107">
        <f t="shared" si="2200"/>
        <v>25</v>
      </c>
      <c r="AC182" s="160"/>
      <c r="AE182" s="92">
        <f t="shared" ref="AE182" si="2886">SUMIFS(X$2:X$373,C$2:C$373,C182,AB$2:AB$373,AB182)</f>
        <v>7</v>
      </c>
      <c r="AG182" s="92">
        <f t="shared" ref="AG182" si="2887">IF(D182="HF",1,0)</f>
        <v>0</v>
      </c>
      <c r="AH182" s="92">
        <f t="shared" ref="AH182" si="2888">IF(J182="HF",1,0)</f>
        <v>0</v>
      </c>
      <c r="AI182" s="169">
        <f t="shared" ref="AI182" si="2889">AG182+AH182</f>
        <v>0</v>
      </c>
      <c r="AJ182" s="169">
        <f t="shared" ref="AJ182" si="2890">SUMIFS(AI$2:AI$373,C$2:C$373,C182,AB$2:AB$373,AB182)</f>
        <v>0</v>
      </c>
      <c r="AK182" s="169">
        <f t="shared" ref="AK182" si="2891">SUMIFS(AI$2:AI$373,C$2:C$373,C182)</f>
        <v>0</v>
      </c>
      <c r="AL182" s="92">
        <f t="shared" ref="AL182" si="2892">COUNTIF(E182:G183,"Körperhygiene")</f>
        <v>0</v>
      </c>
      <c r="AM182" s="169">
        <f t="shared" ref="AM182" si="2893">COUNTIF(K182:M183,"Körperhygiene")</f>
        <v>0</v>
      </c>
      <c r="AN182" s="169">
        <f t="shared" ref="AN182" si="2894">AL182+AM182</f>
        <v>0</v>
      </c>
      <c r="AO182" s="164">
        <f>COUNTIF(E182:G183,"Zimmersauberkeit")</f>
        <v>0</v>
      </c>
      <c r="AP182" s="93">
        <f>COUNTIF(K182:M183,"Zimmersauberkeit")</f>
        <v>0</v>
      </c>
      <c r="AQ182" s="164">
        <f t="shared" ref="AQ182" si="2895">AO182+AP182</f>
        <v>0</v>
      </c>
      <c r="AR182" s="93">
        <f>COUNTIF(E182:G183,"Zimmerputz")</f>
        <v>0</v>
      </c>
      <c r="AS182" s="164">
        <f>COUNTIF(K182:M183,"Zimmerputz")</f>
        <v>0</v>
      </c>
      <c r="AT182" s="93">
        <f t="shared" ref="AT182" si="2896">AR182+AS182</f>
        <v>0</v>
      </c>
      <c r="AU182" s="164">
        <f>COUNTIF(E182:G183,"Medienverhalten")</f>
        <v>0</v>
      </c>
      <c r="AV182" s="93">
        <f>COUNTIF(K182:M183,"Medienverhalten")</f>
        <v>0</v>
      </c>
      <c r="AW182" s="164">
        <f t="shared" ref="AW182" si="2897">AU182+AV182</f>
        <v>0</v>
      </c>
      <c r="AX182" s="93">
        <f>COUNTIF(E182:G183,"Pünktlichkeit")</f>
        <v>0</v>
      </c>
      <c r="AY182" s="164">
        <f>COUNTIF(K182:M183,"Pünktlichkeit")</f>
        <v>0</v>
      </c>
      <c r="AZ182" s="93">
        <f t="shared" ref="AZ182" si="2898">AX182+AY182</f>
        <v>0</v>
      </c>
      <c r="BA182" s="164">
        <f>COUNTIF(E182:G183,"Küchendienst")</f>
        <v>0</v>
      </c>
      <c r="BB182" s="93">
        <f>COUNTIF(K182:M183,"Küchendienst")</f>
        <v>0</v>
      </c>
      <c r="BC182" s="164">
        <f t="shared" ref="BC182" si="2899">BA182+BB182</f>
        <v>0</v>
      </c>
      <c r="BD182" s="93">
        <f>COUNTIF(E182:G183,"Wäsche")</f>
        <v>0</v>
      </c>
      <c r="BE182" s="164">
        <f>COUNTIF(K182:M183,"Wäsche")</f>
        <v>0</v>
      </c>
      <c r="BF182" s="93">
        <f t="shared" ref="BF182" si="2900">BD182+BE182</f>
        <v>0</v>
      </c>
      <c r="BG182" s="164">
        <f>COUNTIF(E182:G183,"Sozialverhalten")</f>
        <v>0</v>
      </c>
      <c r="BH182" s="93">
        <f>COUNTIF(K182:M183,"Sozialverhalten")</f>
        <v>0</v>
      </c>
      <c r="BI182" s="164">
        <f t="shared" ref="BI182" si="2901">BG182+BH182</f>
        <v>0</v>
      </c>
      <c r="BJ182" s="93">
        <f>COUNTIF(E182:G183,"Essverhalten")</f>
        <v>0</v>
      </c>
      <c r="BK182" s="164">
        <f>COUNTIF(K182:M183,"Essverhalten")</f>
        <v>0</v>
      </c>
      <c r="BL182" s="93">
        <f t="shared" ref="BL182" si="2902">BJ182+BK182</f>
        <v>0</v>
      </c>
      <c r="BM182" s="169">
        <f>COUNTIF(E182:G183,"Nachtruhe")</f>
        <v>0</v>
      </c>
      <c r="BN182" s="169">
        <f>COUNTIF(K182:M183,"Nachtruhe")</f>
        <v>0</v>
      </c>
      <c r="BO182" s="170">
        <f t="shared" ref="BO182" si="2903">BM182+BN182</f>
        <v>0</v>
      </c>
      <c r="BP182" s="174">
        <f>SUMIFS(AN$2:AN$373,C$2:C$373,C182,AB$2:AB$373,AB182)</f>
        <v>0</v>
      </c>
      <c r="BQ182" s="162">
        <f>SUMIFS(AQ$2:AQ$373,C$2:C$373,C182,AB$2:AB$373,AB182)</f>
        <v>0</v>
      </c>
      <c r="BR182" s="162">
        <f>SUMIFS(AT$2:AT$373,C$2:C$373,C182,AB$2:AB$373,AB182)</f>
        <v>0</v>
      </c>
      <c r="BS182" s="162">
        <f>SUMIFS(AW$2:AW$373,C$2:C$373,C182,AB$2:AB$373,AB182)</f>
        <v>0</v>
      </c>
      <c r="BT182" s="162">
        <f>SUMIFS(AZ$2:AZ$373,C$2:C$373,C182,AB$2:AB$373,AB182)</f>
        <v>0</v>
      </c>
      <c r="BU182" s="162">
        <f>SUMIFS(BC$2:BC$373,C$2:C$373,C182,AB$2:AB$373,AB182)</f>
        <v>0</v>
      </c>
      <c r="BV182" s="162">
        <f>SUMIFS(BF$2:BF$373,C$2:C$373,C182,AB$2:AB$373,AB182)</f>
        <v>0</v>
      </c>
      <c r="BW182" s="162">
        <f>SUMIFS(BI$2:BI$373,C$2:C$373,C182,AB$2:AB$373,AB182)</f>
        <v>0</v>
      </c>
      <c r="BX182" s="162">
        <f>SUMIFS(BL$2:BL$373,C$2:C$373,C182,AB$2:AB$373,AB182)</f>
        <v>0</v>
      </c>
      <c r="BY182" s="163">
        <f>SUMIFS(BO$2:BO$373,C$2:C$373,C182,AB$2:AB$373,AB182)</f>
        <v>0</v>
      </c>
      <c r="BZ182" s="174">
        <f>SUMIFS(AN$2:AN$373,C$2:C$373,C182)</f>
        <v>1</v>
      </c>
      <c r="CA182" s="162">
        <f>SUMIFS(AQ$2:AQ$373,C$2:C$373,C182)</f>
        <v>0</v>
      </c>
      <c r="CB182" s="162">
        <f>SUMIFS(AT$2:AT$373,C$2:C$373,C182)</f>
        <v>0</v>
      </c>
      <c r="CC182" s="162">
        <f>SUMIFS(AW$2:AW$373,C$2:C$373,C182)</f>
        <v>0</v>
      </c>
      <c r="CD182" s="162">
        <f>SUMIFS(AZ$2:AZ$373,C$2:C$373,C182)</f>
        <v>1</v>
      </c>
      <c r="CE182" s="162">
        <f>SUMIFS(BC$2:BC$373,C$2:C$373,C182)</f>
        <v>5</v>
      </c>
      <c r="CF182" s="162">
        <f>SUMIFS(BF$2:BF$373,C$2:C$373,C182)</f>
        <v>2</v>
      </c>
      <c r="CG182" s="162">
        <f>SUMIFS(BI$2:BI$373,C$2:C$373,C182)</f>
        <v>1</v>
      </c>
      <c r="CH182" s="162">
        <f>SUMIFS(BL$2:BL$373,C$2:C$373,C182)</f>
        <v>1</v>
      </c>
      <c r="CI182" s="163">
        <f>SUMIFS(BO$2:BO$373,C$2:C$373,C182)</f>
        <v>1</v>
      </c>
      <c r="CJ182" s="94" t="str">
        <f t="shared" ref="CJ182" si="2904">_xlfn.XLOOKUP(LARGE(BP182:BY182,1),BP182:BY182,BP$374:BY$374)</f>
        <v>Körperhygiene</v>
      </c>
      <c r="CK182" s="92" t="str">
        <f t="shared" ref="CK182" si="2905">_xlfn.XLOOKUP(LARGE(BP182:BY182,2),BP182:BY182,BP$374:BY$374)</f>
        <v>Körperhygiene</v>
      </c>
      <c r="CL182" s="92" t="str">
        <f t="shared" ref="CL182" si="2906">_xlfn.XLOOKUP(LARGE(BP182:BY182,3),BP182:BY182,BP$374:BY$374)</f>
        <v>Körperhygiene</v>
      </c>
      <c r="CM182" s="92" t="str">
        <f t="shared" ref="CM182" si="2907">_xlfn.XLOOKUP(LARGE(BP182:BY182,4),BP182:BY182,BP$374:BY$374)</f>
        <v>Körperhygiene</v>
      </c>
      <c r="CN182" s="92" t="str">
        <f t="shared" ref="CN182" si="2908">_xlfn.XLOOKUP(LARGE(BP182:BY182,5),BP182:BY182,BP$374:BY$374)</f>
        <v>Körperhygiene</v>
      </c>
      <c r="CO182" s="93" t="str">
        <f t="shared" ref="CO182" si="2909">_xlfn.XLOOKUP(LARGE(BP182:BY182,6),BP182:BY182,BP$374:BY$374)</f>
        <v>Körperhygiene</v>
      </c>
      <c r="CP182" s="91" t="str">
        <f t="shared" ref="CP182" si="2910">_xlfn.XLOOKUP(LARGE(BZ182:CI182,1),BZ182:CI182,BZ$374:CI$374)</f>
        <v>Küchendienst</v>
      </c>
      <c r="CQ182" s="92" t="str">
        <f t="shared" ref="CQ182" si="2911">_xlfn.XLOOKUP(LARGE(BZ182:CI182,2),BZ182:CI182,BZ$374:CI$374)</f>
        <v>Wäsche</v>
      </c>
      <c r="CR182" s="92" t="str">
        <f t="shared" ref="CR182" si="2912">_xlfn.XLOOKUP(LARGE(BZ182:CI182,3),BZ182:CI182,BZ$374:CI$374)</f>
        <v>Körperhygiene</v>
      </c>
      <c r="CS182" s="92" t="str">
        <f t="shared" ref="CS182" si="2913">_xlfn.XLOOKUP(LARGE(BZ182:CI182,4),BZ182:CI182,BZ$374:CI$374)</f>
        <v>Körperhygiene</v>
      </c>
      <c r="CT182" s="92" t="str">
        <f t="shared" ref="CT182" si="2914">_xlfn.XLOOKUP(LARGE(BZ182:CI182,5),BZ182:CI182,BZ$374:CI$374)</f>
        <v>Körperhygiene</v>
      </c>
      <c r="CU182" s="93" t="str">
        <f t="shared" ref="CU182" si="2915">_xlfn.XLOOKUP(LARGE(BZ182:CI182,6),BZ182:CI182,BZ$374:CI$374)</f>
        <v>Körperhygiene</v>
      </c>
      <c r="CV182" s="90"/>
      <c r="CW182" s="90"/>
      <c r="CX182" s="90"/>
      <c r="CY182" s="90"/>
      <c r="CZ182" s="90"/>
      <c r="DA182" s="90"/>
    </row>
    <row r="183" spans="1:105" ht="12.95" customHeight="1" thickTop="1" thickBot="1">
      <c r="A183" s="122"/>
      <c r="B183" s="125"/>
      <c r="C183" s="116"/>
      <c r="D183" s="137"/>
      <c r="E183" s="27"/>
      <c r="F183" s="28"/>
      <c r="G183" s="29"/>
      <c r="H183" s="145"/>
      <c r="I183" s="125"/>
      <c r="J183" s="137"/>
      <c r="K183" s="27"/>
      <c r="L183" s="28"/>
      <c r="M183" s="29"/>
      <c r="N183" s="140"/>
      <c r="O183" s="109"/>
      <c r="P183" s="92"/>
      <c r="Q183" s="131"/>
      <c r="R183" s="103"/>
      <c r="S183" s="92"/>
      <c r="T183" s="158"/>
      <c r="U183" s="103"/>
      <c r="V183" s="99"/>
      <c r="W183" s="216"/>
      <c r="X183" s="92"/>
      <c r="Y183" s="81"/>
      <c r="Z183" s="83"/>
      <c r="AA183" s="95"/>
      <c r="AB183" s="107"/>
      <c r="AC183" s="160"/>
      <c r="AE183" s="92"/>
      <c r="AG183" s="92"/>
      <c r="AH183" s="92"/>
      <c r="AI183" s="156"/>
      <c r="AJ183" s="156"/>
      <c r="AK183" s="156"/>
      <c r="AL183" s="92"/>
      <c r="AM183" s="156"/>
      <c r="AN183" s="156"/>
      <c r="AO183" s="165"/>
      <c r="AP183" s="93"/>
      <c r="AQ183" s="165"/>
      <c r="AR183" s="93"/>
      <c r="AS183" s="165"/>
      <c r="AT183" s="93"/>
      <c r="AU183" s="165"/>
      <c r="AV183" s="93"/>
      <c r="AW183" s="165"/>
      <c r="AX183" s="93"/>
      <c r="AY183" s="165"/>
      <c r="AZ183" s="93"/>
      <c r="BA183" s="165"/>
      <c r="BB183" s="93"/>
      <c r="BC183" s="165"/>
      <c r="BD183" s="93"/>
      <c r="BE183" s="165"/>
      <c r="BF183" s="93"/>
      <c r="BG183" s="165"/>
      <c r="BH183" s="93"/>
      <c r="BI183" s="165"/>
      <c r="BJ183" s="93"/>
      <c r="BK183" s="165"/>
      <c r="BL183" s="93"/>
      <c r="BM183" s="156"/>
      <c r="BN183" s="156"/>
      <c r="BO183" s="171"/>
      <c r="BP183" s="174"/>
      <c r="BQ183" s="162"/>
      <c r="BR183" s="162"/>
      <c r="BS183" s="162"/>
      <c r="BT183" s="162"/>
      <c r="BU183" s="162"/>
      <c r="BV183" s="162"/>
      <c r="BW183" s="162"/>
      <c r="BX183" s="162"/>
      <c r="BY183" s="163"/>
      <c r="BZ183" s="174"/>
      <c r="CA183" s="162"/>
      <c r="CB183" s="162"/>
      <c r="CC183" s="162"/>
      <c r="CD183" s="162"/>
      <c r="CE183" s="162"/>
      <c r="CF183" s="162"/>
      <c r="CG183" s="162"/>
      <c r="CH183" s="162"/>
      <c r="CI183" s="163"/>
      <c r="CJ183" s="94"/>
      <c r="CK183" s="92"/>
      <c r="CL183" s="92"/>
      <c r="CM183" s="92"/>
      <c r="CN183" s="92"/>
      <c r="CO183" s="93"/>
      <c r="CP183" s="91"/>
      <c r="CQ183" s="92"/>
      <c r="CR183" s="92"/>
      <c r="CS183" s="92"/>
      <c r="CT183" s="92"/>
      <c r="CU183" s="93"/>
      <c r="CV183" s="90"/>
      <c r="CW183" s="90"/>
      <c r="CX183" s="90"/>
      <c r="CY183" s="90"/>
      <c r="CZ183" s="90"/>
      <c r="DA183" s="90"/>
    </row>
    <row r="184" spans="1:105" ht="12.95" customHeight="1" thickTop="1" thickBot="1">
      <c r="A184" s="122"/>
      <c r="B184" s="125"/>
      <c r="C184" s="117" t="s">
        <v>129</v>
      </c>
      <c r="D184" s="134"/>
      <c r="E184" s="24"/>
      <c r="F184" s="25"/>
      <c r="G184" s="26"/>
      <c r="H184" s="145"/>
      <c r="I184" s="125"/>
      <c r="J184" s="134"/>
      <c r="K184" s="24"/>
      <c r="L184" s="25"/>
      <c r="M184" s="26"/>
      <c r="N184" s="140"/>
      <c r="O184" s="109">
        <f t="shared" si="2519"/>
        <v>0</v>
      </c>
      <c r="P184" s="92">
        <f t="shared" si="2520"/>
        <v>20</v>
      </c>
      <c r="Q184" s="131"/>
      <c r="R184" s="103">
        <f>SUMIFS(O$2:O$373,C$2:C$373,C184,AB$2:AB$373,AB184)</f>
        <v>0</v>
      </c>
      <c r="S184" s="92">
        <f t="shared" ref="S184" si="2916">AE$182*20-AJ184</f>
        <v>140</v>
      </c>
      <c r="T184" s="158"/>
      <c r="U184" s="103">
        <f t="shared" ref="U184" si="2917">AC$4</f>
        <v>11</v>
      </c>
      <c r="V184" s="99">
        <f t="shared" si="2523"/>
        <v>598</v>
      </c>
      <c r="W184" s="216"/>
      <c r="X184" s="92"/>
      <c r="Y184" s="81"/>
      <c r="Z184" s="83"/>
      <c r="AA184" s="95">
        <f>A$182</f>
        <v>46189</v>
      </c>
      <c r="AB184" s="107">
        <f t="shared" si="2200"/>
        <v>25</v>
      </c>
      <c r="AC184" s="160"/>
      <c r="AE184" s="92"/>
      <c r="AG184" s="92">
        <f t="shared" ref="AG184" si="2918">IF(D184="HF",1,0)</f>
        <v>0</v>
      </c>
      <c r="AH184" s="92">
        <f t="shared" ref="AH184" si="2919">IF(J184="HF",1,0)</f>
        <v>0</v>
      </c>
      <c r="AI184" s="169">
        <f t="shared" ref="AI184" si="2920">AG184+AH184</f>
        <v>0</v>
      </c>
      <c r="AJ184" s="169">
        <f t="shared" ref="AJ184" si="2921">SUMIFS(AI$2:AI$373,C$2:C$373,C184,AB$2:AB$373,AB184)</f>
        <v>0</v>
      </c>
      <c r="AK184" s="169">
        <f t="shared" ref="AK184" si="2922">SUMIFS(AI$2:AI$373,C$2:C$373,C184)</f>
        <v>2</v>
      </c>
      <c r="AL184" s="92">
        <f t="shared" ref="AL184" si="2923">COUNTIF(E184:G185,"Körperhygiene")</f>
        <v>0</v>
      </c>
      <c r="AM184" s="169">
        <f t="shared" ref="AM184" si="2924">COUNTIF(K184:M185,"Körperhygiene")</f>
        <v>0</v>
      </c>
      <c r="AN184" s="169">
        <f t="shared" ref="AN184" si="2925">AL184+AM184</f>
        <v>0</v>
      </c>
      <c r="AO184" s="164">
        <f>COUNTIF(E184:G185,"Zimmersauberkeit")</f>
        <v>0</v>
      </c>
      <c r="AP184" s="93">
        <f>COUNTIF(K184:M185,"Zimmersauberkeit")</f>
        <v>0</v>
      </c>
      <c r="AQ184" s="164">
        <f t="shared" ref="AQ184" si="2926">AO184+AP184</f>
        <v>0</v>
      </c>
      <c r="AR184" s="93">
        <f>COUNTIF(E184:G185,"Zimmerputz")</f>
        <v>0</v>
      </c>
      <c r="AS184" s="164">
        <f>COUNTIF(K184:M185,"Zimmerputz")</f>
        <v>0</v>
      </c>
      <c r="AT184" s="93">
        <f t="shared" ref="AT184" si="2927">AR184+AS184</f>
        <v>0</v>
      </c>
      <c r="AU184" s="164">
        <f>COUNTIF(E184:G185,"Medienverhalten")</f>
        <v>0</v>
      </c>
      <c r="AV184" s="93">
        <f>COUNTIF(K184:M185,"Medienverhalten")</f>
        <v>0</v>
      </c>
      <c r="AW184" s="164">
        <f t="shared" ref="AW184" si="2928">AU184+AV184</f>
        <v>0</v>
      </c>
      <c r="AX184" s="93">
        <f>COUNTIF(E184:G185,"Pünktlichkeit")</f>
        <v>0</v>
      </c>
      <c r="AY184" s="164">
        <f>COUNTIF(K184:M185,"Pünktlichkeit")</f>
        <v>0</v>
      </c>
      <c r="AZ184" s="93">
        <f t="shared" ref="AZ184" si="2929">AX184+AY184</f>
        <v>0</v>
      </c>
      <c r="BA184" s="164">
        <f>COUNTIF(E184:G185,"Küchendienst")</f>
        <v>0</v>
      </c>
      <c r="BB184" s="93">
        <f>COUNTIF(K184:M185,"Küchendienst")</f>
        <v>0</v>
      </c>
      <c r="BC184" s="164">
        <f t="shared" ref="BC184" si="2930">BA184+BB184</f>
        <v>0</v>
      </c>
      <c r="BD184" s="93">
        <f>COUNTIF(E184:G185,"Wäsche")</f>
        <v>0</v>
      </c>
      <c r="BE184" s="164">
        <f>COUNTIF(K184:M185,"Wäsche")</f>
        <v>0</v>
      </c>
      <c r="BF184" s="93">
        <f t="shared" ref="BF184" si="2931">BD184+BE184</f>
        <v>0</v>
      </c>
      <c r="BG184" s="164">
        <f>COUNTIF(E184:G185,"Sozialverhalten")</f>
        <v>0</v>
      </c>
      <c r="BH184" s="93">
        <f>COUNTIF(K184:M185,"Sozialverhalten")</f>
        <v>0</v>
      </c>
      <c r="BI184" s="164">
        <f t="shared" ref="BI184" si="2932">BG184+BH184</f>
        <v>0</v>
      </c>
      <c r="BJ184" s="93">
        <f>COUNTIF(E184:G185,"Essverhalten")</f>
        <v>0</v>
      </c>
      <c r="BK184" s="164">
        <f>COUNTIF(K184:M185,"Essverhalten")</f>
        <v>0</v>
      </c>
      <c r="BL184" s="93">
        <f t="shared" ref="BL184" si="2933">BJ184+BK184</f>
        <v>0</v>
      </c>
      <c r="BM184" s="169">
        <f>COUNTIF(E184:G185,"Nachtruhe")</f>
        <v>0</v>
      </c>
      <c r="BN184" s="169">
        <f>COUNTIF(K184:M185,"Nachtruhe")</f>
        <v>0</v>
      </c>
      <c r="BO184" s="170">
        <f t="shared" ref="BO184" si="2934">BM184+BN184</f>
        <v>0</v>
      </c>
      <c r="BP184" s="174">
        <f>SUMIFS(AN$2:AN$373,C$2:C$373,C184,AB$2:AB$373,AB184)</f>
        <v>0</v>
      </c>
      <c r="BQ184" s="162">
        <f>SUMIFS(AQ$2:AQ$373,C$2:C$373,C184,AB$2:AB$373,AB184)</f>
        <v>0</v>
      </c>
      <c r="BR184" s="162">
        <f>SUMIFS(AT$2:AT$373,C$2:C$373,C184,AB$2:AB$373,AB184)</f>
        <v>0</v>
      </c>
      <c r="BS184" s="162">
        <f>SUMIFS(AW$2:AW$373,C$2:C$373,C184,AB$2:AB$373,AB184)</f>
        <v>0</v>
      </c>
      <c r="BT184" s="162">
        <f>SUMIFS(AZ$2:AZ$373,C$2:C$373,C184,AB$2:AB$373,AB184)</f>
        <v>0</v>
      </c>
      <c r="BU184" s="162">
        <f>SUMIFS(BC$2:BC$373,C$2:C$373,C184,AB$2:AB$373,AB184)</f>
        <v>0</v>
      </c>
      <c r="BV184" s="162">
        <f>SUMIFS(BF$2:BF$373,C$2:C$373,C184,AB$2:AB$373,AB184)</f>
        <v>0</v>
      </c>
      <c r="BW184" s="162">
        <f>SUMIFS(BI$2:BI$373,C$2:C$373,C184,AB$2:AB$373,AB184)</f>
        <v>0</v>
      </c>
      <c r="BX184" s="162">
        <f>SUMIFS(BL$2:BL$373,C$2:C$373,C184,AB$2:AB$373,AB184)</f>
        <v>0</v>
      </c>
      <c r="BY184" s="163">
        <f>SUMIFS(BO$2:BO$373,C$2:C$373,C184,AB$2:AB$373,AB184)</f>
        <v>0</v>
      </c>
      <c r="BZ184" s="174">
        <f>SUMIFS(AN$2:AN$373,C$2:C$373,C184)</f>
        <v>0</v>
      </c>
      <c r="CA184" s="162">
        <f>SUMIFS(AQ$2:AQ$373,C$2:C$373,C184)</f>
        <v>0</v>
      </c>
      <c r="CB184" s="162">
        <f>SUMIFS(AT$2:AT$373,C$2:C$373,C184)</f>
        <v>0</v>
      </c>
      <c r="CC184" s="162">
        <f>SUMIFS(AW$2:AW$373,C$2:C$373,C184)</f>
        <v>1</v>
      </c>
      <c r="CD184" s="162">
        <f>SUMIFS(AZ$2:AZ$373,C$2:C$373,C184)</f>
        <v>2</v>
      </c>
      <c r="CE184" s="162">
        <f>SUMIFS(BC$2:BC$373,C$2:C$373,C184)</f>
        <v>0</v>
      </c>
      <c r="CF184" s="162">
        <f>SUMIFS(BF$2:BF$373,C$2:C$373,C184)</f>
        <v>1</v>
      </c>
      <c r="CG184" s="162">
        <f>SUMIFS(BI$2:BI$373,C$2:C$373,C184)</f>
        <v>0</v>
      </c>
      <c r="CH184" s="162">
        <f>SUMIFS(BL$2:BL$373,C$2:C$373,C184)</f>
        <v>0</v>
      </c>
      <c r="CI184" s="163">
        <f>SUMIFS(BO$2:BO$373,C$2:C$373,C184)</f>
        <v>0</v>
      </c>
      <c r="CJ184" s="94" t="str">
        <f t="shared" ref="CJ184" si="2935">_xlfn.XLOOKUP(LARGE(BP184:BY184,1),BP184:BY184,BP$374:BY$374)</f>
        <v>Körperhygiene</v>
      </c>
      <c r="CK184" s="92" t="str">
        <f t="shared" ref="CK184" si="2936">_xlfn.XLOOKUP(LARGE(BP184:BY184,2),BP184:BY184,BP$374:BY$374)</f>
        <v>Körperhygiene</v>
      </c>
      <c r="CL184" s="92" t="str">
        <f t="shared" ref="CL184" si="2937">_xlfn.XLOOKUP(LARGE(BP184:BY184,3),BP184:BY184,BP$374:BY$374)</f>
        <v>Körperhygiene</v>
      </c>
      <c r="CM184" s="92" t="str">
        <f t="shared" ref="CM184" si="2938">_xlfn.XLOOKUP(LARGE(BP184:BY184,4),BP184:BY184,BP$374:BY$374)</f>
        <v>Körperhygiene</v>
      </c>
      <c r="CN184" s="92" t="str">
        <f t="shared" ref="CN184" si="2939">_xlfn.XLOOKUP(LARGE(BP184:BY184,5),BP184:BY184,BP$374:BY$374)</f>
        <v>Körperhygiene</v>
      </c>
      <c r="CO184" s="93" t="str">
        <f t="shared" ref="CO184" si="2940">_xlfn.XLOOKUP(LARGE(BP184:BY184,6),BP184:BY184,BP$374:BY$374)</f>
        <v>Körperhygiene</v>
      </c>
      <c r="CP184" s="91" t="str">
        <f t="shared" ref="CP184" si="2941">_xlfn.XLOOKUP(LARGE(BZ184:CI184,1),BZ184:CI184,BZ$374:CI$374)</f>
        <v>Pünktlichkeit</v>
      </c>
      <c r="CQ184" s="92" t="str">
        <f t="shared" ref="CQ184" si="2942">_xlfn.XLOOKUP(LARGE(BZ184:CI184,2),BZ184:CI184,BZ$374:CI$374)</f>
        <v>Medienverhalten</v>
      </c>
      <c r="CR184" s="92" t="str">
        <f t="shared" ref="CR184" si="2943">_xlfn.XLOOKUP(LARGE(BZ184:CI184,3),BZ184:CI184,BZ$374:CI$374)</f>
        <v>Medienverhalten</v>
      </c>
      <c r="CS184" s="92" t="str">
        <f t="shared" ref="CS184" si="2944">_xlfn.XLOOKUP(LARGE(BZ184:CI184,4),BZ184:CI184,BZ$374:CI$374)</f>
        <v>Körperhygiene</v>
      </c>
      <c r="CT184" s="92" t="str">
        <f t="shared" ref="CT184" si="2945">_xlfn.XLOOKUP(LARGE(BZ184:CI184,5),BZ184:CI184,BZ$374:CI$374)</f>
        <v>Körperhygiene</v>
      </c>
      <c r="CU184" s="93" t="str">
        <f t="shared" ref="CU184" si="2946">_xlfn.XLOOKUP(LARGE(BZ184:CI184,6),BZ184:CI184,BZ$374:CI$374)</f>
        <v>Körperhygiene</v>
      </c>
      <c r="CV184" s="90"/>
      <c r="CW184" s="90"/>
      <c r="CX184" s="90"/>
      <c r="CY184" s="90"/>
      <c r="CZ184" s="90"/>
      <c r="DA184" s="90"/>
    </row>
    <row r="185" spans="1:105" ht="12.95" customHeight="1" thickTop="1" thickBot="1">
      <c r="A185" s="122"/>
      <c r="B185" s="125"/>
      <c r="C185" s="116"/>
      <c r="D185" s="137"/>
      <c r="E185" s="21"/>
      <c r="F185" s="22"/>
      <c r="G185" s="23"/>
      <c r="H185" s="145"/>
      <c r="I185" s="125"/>
      <c r="J185" s="137"/>
      <c r="K185" s="21"/>
      <c r="L185" s="22"/>
      <c r="M185" s="23"/>
      <c r="N185" s="140"/>
      <c r="O185" s="109"/>
      <c r="P185" s="92"/>
      <c r="Q185" s="131"/>
      <c r="R185" s="103"/>
      <c r="S185" s="92"/>
      <c r="T185" s="158"/>
      <c r="U185" s="103"/>
      <c r="V185" s="99"/>
      <c r="W185" s="216"/>
      <c r="X185" s="92"/>
      <c r="Y185" s="81"/>
      <c r="Z185" s="83"/>
      <c r="AA185" s="95"/>
      <c r="AB185" s="107"/>
      <c r="AC185" s="160"/>
      <c r="AE185" s="92"/>
      <c r="AG185" s="92"/>
      <c r="AH185" s="92"/>
      <c r="AI185" s="156"/>
      <c r="AJ185" s="156"/>
      <c r="AK185" s="156"/>
      <c r="AL185" s="92"/>
      <c r="AM185" s="156"/>
      <c r="AN185" s="156"/>
      <c r="AO185" s="165"/>
      <c r="AP185" s="93"/>
      <c r="AQ185" s="165"/>
      <c r="AR185" s="93"/>
      <c r="AS185" s="165"/>
      <c r="AT185" s="93"/>
      <c r="AU185" s="165"/>
      <c r="AV185" s="93"/>
      <c r="AW185" s="165"/>
      <c r="AX185" s="93"/>
      <c r="AY185" s="165"/>
      <c r="AZ185" s="93"/>
      <c r="BA185" s="165"/>
      <c r="BB185" s="93"/>
      <c r="BC185" s="165"/>
      <c r="BD185" s="93"/>
      <c r="BE185" s="165"/>
      <c r="BF185" s="93"/>
      <c r="BG185" s="165"/>
      <c r="BH185" s="93"/>
      <c r="BI185" s="165"/>
      <c r="BJ185" s="93"/>
      <c r="BK185" s="165"/>
      <c r="BL185" s="93"/>
      <c r="BM185" s="156"/>
      <c r="BN185" s="156"/>
      <c r="BO185" s="171"/>
      <c r="BP185" s="174"/>
      <c r="BQ185" s="162"/>
      <c r="BR185" s="162"/>
      <c r="BS185" s="162"/>
      <c r="BT185" s="162"/>
      <c r="BU185" s="162"/>
      <c r="BV185" s="162"/>
      <c r="BW185" s="162"/>
      <c r="BX185" s="162"/>
      <c r="BY185" s="163"/>
      <c r="BZ185" s="174"/>
      <c r="CA185" s="162"/>
      <c r="CB185" s="162"/>
      <c r="CC185" s="162"/>
      <c r="CD185" s="162"/>
      <c r="CE185" s="162"/>
      <c r="CF185" s="162"/>
      <c r="CG185" s="162"/>
      <c r="CH185" s="162"/>
      <c r="CI185" s="163"/>
      <c r="CJ185" s="94"/>
      <c r="CK185" s="92"/>
      <c r="CL185" s="92"/>
      <c r="CM185" s="92"/>
      <c r="CN185" s="92"/>
      <c r="CO185" s="93"/>
      <c r="CP185" s="91"/>
      <c r="CQ185" s="92"/>
      <c r="CR185" s="92"/>
      <c r="CS185" s="92"/>
      <c r="CT185" s="92"/>
      <c r="CU185" s="93"/>
      <c r="CV185" s="90"/>
      <c r="CW185" s="90"/>
      <c r="CX185" s="90"/>
      <c r="CY185" s="90"/>
      <c r="CZ185" s="90"/>
      <c r="DA185" s="90"/>
    </row>
    <row r="186" spans="1:105" ht="12.95" customHeight="1" thickTop="1" thickBot="1">
      <c r="A186" s="122"/>
      <c r="B186" s="125"/>
      <c r="C186" s="117" t="s">
        <v>130</v>
      </c>
      <c r="D186" s="134"/>
      <c r="E186" s="24"/>
      <c r="F186" s="25"/>
      <c r="G186" s="26"/>
      <c r="H186" s="145"/>
      <c r="I186" s="125"/>
      <c r="J186" s="134"/>
      <c r="K186" s="24"/>
      <c r="L186" s="25"/>
      <c r="M186" s="26"/>
      <c r="N186" s="140"/>
      <c r="O186" s="109">
        <f t="shared" si="2553"/>
        <v>0</v>
      </c>
      <c r="P186" s="92">
        <f t="shared" si="2554"/>
        <v>20</v>
      </c>
      <c r="Q186" s="131"/>
      <c r="R186" s="103">
        <f>SUMIFS(O$2:O$373,C$2:C$373,C186,AB$2:AB$373,AB186)</f>
        <v>0</v>
      </c>
      <c r="S186" s="92">
        <f t="shared" ref="S186" si="2947">AE$182*20-AJ186</f>
        <v>140</v>
      </c>
      <c r="T186" s="158"/>
      <c r="U186" s="103">
        <f t="shared" ref="U186" si="2948">AC$6</f>
        <v>10</v>
      </c>
      <c r="V186" s="99">
        <f t="shared" si="2557"/>
        <v>599</v>
      </c>
      <c r="W186" s="216"/>
      <c r="X186" s="92"/>
      <c r="Y186" s="81"/>
      <c r="Z186" s="83"/>
      <c r="AA186" s="95">
        <f>A$182</f>
        <v>46189</v>
      </c>
      <c r="AB186" s="107">
        <f t="shared" si="2200"/>
        <v>25</v>
      </c>
      <c r="AC186" s="160"/>
      <c r="AE186" s="92"/>
      <c r="AG186" s="92">
        <f t="shared" ref="AG186" si="2949">IF(D186="HF",1,0)</f>
        <v>0</v>
      </c>
      <c r="AH186" s="92">
        <f t="shared" ref="AH186" si="2950">IF(J186="HF",1,0)</f>
        <v>0</v>
      </c>
      <c r="AI186" s="169">
        <f t="shared" ref="AI186" si="2951">AG186+AH186</f>
        <v>0</v>
      </c>
      <c r="AJ186" s="169">
        <f t="shared" ref="AJ186" si="2952">SUMIFS(AI$2:AI$373,C$2:C$373,C186,AB$2:AB$373,AB186)</f>
        <v>0</v>
      </c>
      <c r="AK186" s="169">
        <f t="shared" ref="AK186" si="2953">SUMIFS(AI$2:AI$373,C$2:C$373,C186)</f>
        <v>1</v>
      </c>
      <c r="AL186" s="92">
        <f t="shared" ref="AL186" si="2954">COUNTIF(E186:G187,"Körperhygiene")</f>
        <v>0</v>
      </c>
      <c r="AM186" s="169">
        <f t="shared" ref="AM186" si="2955">COUNTIF(K186:M187,"Körperhygiene")</f>
        <v>0</v>
      </c>
      <c r="AN186" s="169">
        <f t="shared" ref="AN186" si="2956">AL186+AM186</f>
        <v>0</v>
      </c>
      <c r="AO186" s="164">
        <f>COUNTIF(E186:G187,"Zimmersauberkeit")</f>
        <v>0</v>
      </c>
      <c r="AP186" s="93">
        <f>COUNTIF(K186:M187,"Zimmersauberkeit")</f>
        <v>0</v>
      </c>
      <c r="AQ186" s="164">
        <f t="shared" ref="AQ186" si="2957">AO186+AP186</f>
        <v>0</v>
      </c>
      <c r="AR186" s="93">
        <f>COUNTIF(E186:G187,"Zimmerputz")</f>
        <v>0</v>
      </c>
      <c r="AS186" s="164">
        <f>COUNTIF(K186:M187,"Zimmerputz")</f>
        <v>0</v>
      </c>
      <c r="AT186" s="93">
        <f t="shared" ref="AT186" si="2958">AR186+AS186</f>
        <v>0</v>
      </c>
      <c r="AU186" s="164">
        <f>COUNTIF(E186:G187,"Medienverhalten")</f>
        <v>0</v>
      </c>
      <c r="AV186" s="93">
        <f>COUNTIF(K186:M187,"Medienverhalten")</f>
        <v>0</v>
      </c>
      <c r="AW186" s="164">
        <f t="shared" ref="AW186" si="2959">AU186+AV186</f>
        <v>0</v>
      </c>
      <c r="AX186" s="93">
        <f>COUNTIF(E186:G187,"Pünktlichkeit")</f>
        <v>0</v>
      </c>
      <c r="AY186" s="164">
        <f>COUNTIF(K186:M187,"Pünktlichkeit")</f>
        <v>0</v>
      </c>
      <c r="AZ186" s="93">
        <f t="shared" ref="AZ186" si="2960">AX186+AY186</f>
        <v>0</v>
      </c>
      <c r="BA186" s="164">
        <f>COUNTIF(E186:G187,"Küchendienst")</f>
        <v>0</v>
      </c>
      <c r="BB186" s="93">
        <f>COUNTIF(K186:M187,"Küchendienst")</f>
        <v>0</v>
      </c>
      <c r="BC186" s="164">
        <f t="shared" ref="BC186" si="2961">BA186+BB186</f>
        <v>0</v>
      </c>
      <c r="BD186" s="93">
        <f>COUNTIF(E186:G187,"Wäsche")</f>
        <v>0</v>
      </c>
      <c r="BE186" s="164">
        <f>COUNTIF(K186:M187,"Wäsche")</f>
        <v>0</v>
      </c>
      <c r="BF186" s="93">
        <f t="shared" ref="BF186" si="2962">BD186+BE186</f>
        <v>0</v>
      </c>
      <c r="BG186" s="164">
        <f>COUNTIF(E186:G187,"Sozialverhalten")</f>
        <v>0</v>
      </c>
      <c r="BH186" s="93">
        <f>COUNTIF(K186:M187,"Sozialverhalten")</f>
        <v>0</v>
      </c>
      <c r="BI186" s="164">
        <f t="shared" ref="BI186" si="2963">BG186+BH186</f>
        <v>0</v>
      </c>
      <c r="BJ186" s="93">
        <f>COUNTIF(E186:G187,"Essverhalten")</f>
        <v>0</v>
      </c>
      <c r="BK186" s="164">
        <f>COUNTIF(K186:M187,"Essverhalten")</f>
        <v>0</v>
      </c>
      <c r="BL186" s="93">
        <f t="shared" ref="BL186" si="2964">BJ186+BK186</f>
        <v>0</v>
      </c>
      <c r="BM186" s="169">
        <f>COUNTIF(E186:G187,"Nachtruhe")</f>
        <v>0</v>
      </c>
      <c r="BN186" s="169">
        <f>COUNTIF(K186:M187,"Nachtruhe")</f>
        <v>0</v>
      </c>
      <c r="BO186" s="170">
        <f t="shared" ref="BO186" si="2965">BM186+BN186</f>
        <v>0</v>
      </c>
      <c r="BP186" s="174">
        <f>SUMIFS(AN$2:AN$373,C$2:C$373,C186,AB$2:AB$373,AB186)</f>
        <v>0</v>
      </c>
      <c r="BQ186" s="162">
        <f>SUMIFS(AQ$2:AQ$373,C$2:C$373,C186,AB$2:AB$373,AB186)</f>
        <v>0</v>
      </c>
      <c r="BR186" s="162">
        <f>SUMIFS(AT$2:AT$373,C$2:C$373,C186,AB$2:AB$373,AB186)</f>
        <v>0</v>
      </c>
      <c r="BS186" s="162">
        <f>SUMIFS(AW$2:AW$373,C$2:C$373,C186,AB$2:AB$373,AB186)</f>
        <v>0</v>
      </c>
      <c r="BT186" s="162">
        <f>SUMIFS(AZ$2:AZ$373,C$2:C$373,C186,AB$2:AB$373,AB186)</f>
        <v>0</v>
      </c>
      <c r="BU186" s="162">
        <f>SUMIFS(BC$2:BC$373,C$2:C$373,C186,AB$2:AB$373,AB186)</f>
        <v>0</v>
      </c>
      <c r="BV186" s="162">
        <f>SUMIFS(BF$2:BF$373,C$2:C$373,C186,AB$2:AB$373,AB186)</f>
        <v>0</v>
      </c>
      <c r="BW186" s="162">
        <f>SUMIFS(BI$2:BI$373,C$2:C$373,C186,AB$2:AB$373,AB186)</f>
        <v>0</v>
      </c>
      <c r="BX186" s="162">
        <f>SUMIFS(BL$2:BL$373,C$2:C$373,C186,AB$2:AB$373,AB186)</f>
        <v>0</v>
      </c>
      <c r="BY186" s="163">
        <f>SUMIFS(BO$2:BO$373,C$2:C$373,C186,AB$2:AB$373,AB186)</f>
        <v>0</v>
      </c>
      <c r="BZ186" s="174">
        <f>SUMIFS(AN$2:AN$373,C$2:C$373,C186)</f>
        <v>0</v>
      </c>
      <c r="CA186" s="162">
        <f>SUMIFS(AQ$2:AQ$373,C$2:C$373,C186)</f>
        <v>0</v>
      </c>
      <c r="CB186" s="162">
        <f>SUMIFS(AT$2:AT$373,C$2:C$373,C186)</f>
        <v>0</v>
      </c>
      <c r="CC186" s="162">
        <f>SUMIFS(AW$2:AW$373,C$2:C$373,C186)</f>
        <v>0</v>
      </c>
      <c r="CD186" s="162">
        <f>SUMIFS(AZ$2:AZ$373,C$2:C$373,C186)</f>
        <v>0</v>
      </c>
      <c r="CE186" s="162">
        <f>SUMIFS(BC$2:BC$373,C$2:C$373,C186)</f>
        <v>0</v>
      </c>
      <c r="CF186" s="162">
        <f>SUMIFS(BF$2:BF$373,C$2:C$373,C186)</f>
        <v>0</v>
      </c>
      <c r="CG186" s="162">
        <f>SUMIFS(BI$2:BI$373,C$2:C$373,C186)</f>
        <v>0</v>
      </c>
      <c r="CH186" s="162">
        <f>SUMIFS(BL$2:BL$373,C$2:C$373,C186)</f>
        <v>0</v>
      </c>
      <c r="CI186" s="163">
        <f>SUMIFS(BO$2:BO$373,C$2:C$373,C186)</f>
        <v>0</v>
      </c>
      <c r="CJ186" s="94" t="str">
        <f t="shared" ref="CJ186" si="2966">_xlfn.XLOOKUP(LARGE(BP186:BY186,1),BP186:BY186,BP$374:BY$374)</f>
        <v>Körperhygiene</v>
      </c>
      <c r="CK186" s="92" t="str">
        <f t="shared" ref="CK186" si="2967">_xlfn.XLOOKUP(LARGE(BP186:BY186,2),BP186:BY186,BP$374:BY$374)</f>
        <v>Körperhygiene</v>
      </c>
      <c r="CL186" s="92" t="str">
        <f t="shared" ref="CL186" si="2968">_xlfn.XLOOKUP(LARGE(BP186:BY186,3),BP186:BY186,BP$374:BY$374)</f>
        <v>Körperhygiene</v>
      </c>
      <c r="CM186" s="92" t="str">
        <f t="shared" ref="CM186" si="2969">_xlfn.XLOOKUP(LARGE(BP186:BY186,4),BP186:BY186,BP$374:BY$374)</f>
        <v>Körperhygiene</v>
      </c>
      <c r="CN186" s="92" t="str">
        <f t="shared" ref="CN186" si="2970">_xlfn.XLOOKUP(LARGE(BP186:BY186,5),BP186:BY186,BP$374:BY$374)</f>
        <v>Körperhygiene</v>
      </c>
      <c r="CO186" s="93" t="str">
        <f t="shared" ref="CO186" si="2971">_xlfn.XLOOKUP(LARGE(BP186:BY186,6),BP186:BY186,BP$374:BY$374)</f>
        <v>Körperhygiene</v>
      </c>
      <c r="CP186" s="91" t="str">
        <f t="shared" ref="CP186" si="2972">_xlfn.XLOOKUP(LARGE(BZ186:CI186,1),BZ186:CI186,BZ$374:CI$374)</f>
        <v>Körperhygiene</v>
      </c>
      <c r="CQ186" s="92" t="str">
        <f t="shared" ref="CQ186" si="2973">_xlfn.XLOOKUP(LARGE(BZ186:CI186,2),BZ186:CI186,BZ$374:CI$374)</f>
        <v>Körperhygiene</v>
      </c>
      <c r="CR186" s="92" t="str">
        <f t="shared" ref="CR186" si="2974">_xlfn.XLOOKUP(LARGE(BZ186:CI186,3),BZ186:CI186,BZ$374:CI$374)</f>
        <v>Körperhygiene</v>
      </c>
      <c r="CS186" s="92" t="str">
        <f t="shared" ref="CS186" si="2975">_xlfn.XLOOKUP(LARGE(BZ186:CI186,4),BZ186:CI186,BZ$374:CI$374)</f>
        <v>Körperhygiene</v>
      </c>
      <c r="CT186" s="92" t="str">
        <f t="shared" ref="CT186" si="2976">_xlfn.XLOOKUP(LARGE(BZ186:CI186,5),BZ186:CI186,BZ$374:CI$374)</f>
        <v>Körperhygiene</v>
      </c>
      <c r="CU186" s="93" t="str">
        <f t="shared" ref="CU186" si="2977">_xlfn.XLOOKUP(LARGE(BZ186:CI186,6),BZ186:CI186,BZ$374:CI$374)</f>
        <v>Körperhygiene</v>
      </c>
      <c r="CV186" s="90"/>
      <c r="CW186" s="90"/>
      <c r="CX186" s="90"/>
      <c r="CY186" s="90"/>
      <c r="CZ186" s="90"/>
      <c r="DA186" s="90"/>
    </row>
    <row r="187" spans="1:105" ht="12.95" customHeight="1" thickTop="1" thickBot="1">
      <c r="A187" s="122"/>
      <c r="B187" s="125"/>
      <c r="C187" s="116"/>
      <c r="D187" s="137"/>
      <c r="E187" s="21"/>
      <c r="F187" s="22"/>
      <c r="G187" s="23"/>
      <c r="H187" s="145"/>
      <c r="I187" s="125"/>
      <c r="J187" s="137"/>
      <c r="K187" s="21"/>
      <c r="L187" s="22"/>
      <c r="M187" s="23"/>
      <c r="N187" s="140"/>
      <c r="O187" s="109"/>
      <c r="P187" s="92"/>
      <c r="Q187" s="131"/>
      <c r="R187" s="103"/>
      <c r="S187" s="92"/>
      <c r="T187" s="158"/>
      <c r="U187" s="103"/>
      <c r="V187" s="99"/>
      <c r="W187" s="216"/>
      <c r="X187" s="92"/>
      <c r="Y187" s="81"/>
      <c r="Z187" s="83"/>
      <c r="AA187" s="95"/>
      <c r="AB187" s="107"/>
      <c r="AC187" s="160"/>
      <c r="AE187" s="92"/>
      <c r="AG187" s="92"/>
      <c r="AH187" s="92"/>
      <c r="AI187" s="156"/>
      <c r="AJ187" s="156"/>
      <c r="AK187" s="156"/>
      <c r="AL187" s="92"/>
      <c r="AM187" s="156"/>
      <c r="AN187" s="156"/>
      <c r="AO187" s="165"/>
      <c r="AP187" s="93"/>
      <c r="AQ187" s="165"/>
      <c r="AR187" s="93"/>
      <c r="AS187" s="165"/>
      <c r="AT187" s="93"/>
      <c r="AU187" s="165"/>
      <c r="AV187" s="93"/>
      <c r="AW187" s="165"/>
      <c r="AX187" s="93"/>
      <c r="AY187" s="165"/>
      <c r="AZ187" s="93"/>
      <c r="BA187" s="165"/>
      <c r="BB187" s="93"/>
      <c r="BC187" s="165"/>
      <c r="BD187" s="93"/>
      <c r="BE187" s="165"/>
      <c r="BF187" s="93"/>
      <c r="BG187" s="165"/>
      <c r="BH187" s="93"/>
      <c r="BI187" s="165"/>
      <c r="BJ187" s="93"/>
      <c r="BK187" s="165"/>
      <c r="BL187" s="93"/>
      <c r="BM187" s="156"/>
      <c r="BN187" s="156"/>
      <c r="BO187" s="171"/>
      <c r="BP187" s="174"/>
      <c r="BQ187" s="162"/>
      <c r="BR187" s="162"/>
      <c r="BS187" s="162"/>
      <c r="BT187" s="162"/>
      <c r="BU187" s="162"/>
      <c r="BV187" s="162"/>
      <c r="BW187" s="162"/>
      <c r="BX187" s="162"/>
      <c r="BY187" s="163"/>
      <c r="BZ187" s="174"/>
      <c r="CA187" s="162"/>
      <c r="CB187" s="162"/>
      <c r="CC187" s="162"/>
      <c r="CD187" s="162"/>
      <c r="CE187" s="162"/>
      <c r="CF187" s="162"/>
      <c r="CG187" s="162"/>
      <c r="CH187" s="162"/>
      <c r="CI187" s="163"/>
      <c r="CJ187" s="94"/>
      <c r="CK187" s="92"/>
      <c r="CL187" s="92"/>
      <c r="CM187" s="92"/>
      <c r="CN187" s="92"/>
      <c r="CO187" s="93"/>
      <c r="CP187" s="91"/>
      <c r="CQ187" s="92"/>
      <c r="CR187" s="92"/>
      <c r="CS187" s="92"/>
      <c r="CT187" s="92"/>
      <c r="CU187" s="93"/>
      <c r="CV187" s="90"/>
      <c r="CW187" s="90"/>
      <c r="CX187" s="90"/>
      <c r="CY187" s="90"/>
      <c r="CZ187" s="90"/>
      <c r="DA187" s="90"/>
    </row>
    <row r="188" spans="1:105" ht="12.95" customHeight="1" thickTop="1" thickBot="1">
      <c r="A188" s="122"/>
      <c r="B188" s="125"/>
      <c r="C188" s="117" t="s">
        <v>131</v>
      </c>
      <c r="D188" s="134"/>
      <c r="E188" s="24"/>
      <c r="F188" s="25"/>
      <c r="G188" s="26"/>
      <c r="H188" s="145"/>
      <c r="I188" s="125"/>
      <c r="J188" s="134"/>
      <c r="K188" s="24"/>
      <c r="L188" s="25"/>
      <c r="M188" s="26"/>
      <c r="N188" s="140"/>
      <c r="O188" s="109">
        <f t="shared" si="2587"/>
        <v>0</v>
      </c>
      <c r="P188" s="92">
        <f t="shared" si="2588"/>
        <v>20</v>
      </c>
      <c r="Q188" s="131"/>
      <c r="R188" s="103">
        <f>SUMIFS(O$2:O$373,C$2:C$373,C188,AB$2:AB$373,AB188)</f>
        <v>0</v>
      </c>
      <c r="S188" s="92">
        <f t="shared" ref="S188" si="2978">AE$182*20-AJ188</f>
        <v>140</v>
      </c>
      <c r="T188" s="158"/>
      <c r="U188" s="103">
        <f t="shared" ref="U188" si="2979">AC$8</f>
        <v>0</v>
      </c>
      <c r="V188" s="99">
        <f t="shared" si="2591"/>
        <v>600</v>
      </c>
      <c r="W188" s="216"/>
      <c r="X188" s="92"/>
      <c r="Y188" s="81"/>
      <c r="Z188" s="83"/>
      <c r="AA188" s="95">
        <f>A$182</f>
        <v>46189</v>
      </c>
      <c r="AB188" s="107">
        <f t="shared" si="2200"/>
        <v>25</v>
      </c>
      <c r="AC188" s="160"/>
      <c r="AE188" s="92"/>
      <c r="AG188" s="92">
        <f t="shared" ref="AG188" si="2980">IF(D188="HF",1,0)</f>
        <v>0</v>
      </c>
      <c r="AH188" s="92">
        <f t="shared" ref="AH188" si="2981">IF(J188="HF",1,0)</f>
        <v>0</v>
      </c>
      <c r="AI188" s="169">
        <f t="shared" ref="AI188" si="2982">AG188+AH188</f>
        <v>0</v>
      </c>
      <c r="AJ188" s="169">
        <f t="shared" ref="AJ188" si="2983">SUMIFS(AI$2:AI$373,C$2:C$373,C188,AB$2:AB$373,AB188)</f>
        <v>0</v>
      </c>
      <c r="AK188" s="169">
        <f t="shared" ref="AK188" si="2984">SUMIFS(AI$2:AI$373,C$2:C$373,C188)</f>
        <v>0</v>
      </c>
      <c r="AL188" s="92">
        <f t="shared" ref="AL188" si="2985">COUNTIF(E188:G189,"Körperhygiene")</f>
        <v>0</v>
      </c>
      <c r="AM188" s="169">
        <f t="shared" ref="AM188" si="2986">COUNTIF(K188:M189,"Körperhygiene")</f>
        <v>0</v>
      </c>
      <c r="AN188" s="169">
        <f t="shared" ref="AN188" si="2987">AL188+AM188</f>
        <v>0</v>
      </c>
      <c r="AO188" s="164">
        <f>COUNTIF(E188:G189,"Zimmersauberkeit")</f>
        <v>0</v>
      </c>
      <c r="AP188" s="93">
        <f>COUNTIF(K188:M189,"Zimmersauberkeit")</f>
        <v>0</v>
      </c>
      <c r="AQ188" s="164">
        <f t="shared" ref="AQ188" si="2988">AO188+AP188</f>
        <v>0</v>
      </c>
      <c r="AR188" s="93">
        <f>COUNTIF(E188:G189,"Zimmerputz")</f>
        <v>0</v>
      </c>
      <c r="AS188" s="164">
        <f>COUNTIF(K188:M189,"Zimmerputz")</f>
        <v>0</v>
      </c>
      <c r="AT188" s="93">
        <f t="shared" ref="AT188" si="2989">AR188+AS188</f>
        <v>0</v>
      </c>
      <c r="AU188" s="164">
        <f>COUNTIF(E188:G189,"Medienverhalten")</f>
        <v>0</v>
      </c>
      <c r="AV188" s="93">
        <f>COUNTIF(K188:M189,"Medienverhalten")</f>
        <v>0</v>
      </c>
      <c r="AW188" s="164">
        <f t="shared" ref="AW188" si="2990">AU188+AV188</f>
        <v>0</v>
      </c>
      <c r="AX188" s="93">
        <f>COUNTIF(E188:G189,"Pünktlichkeit")</f>
        <v>0</v>
      </c>
      <c r="AY188" s="164">
        <f>COUNTIF(K188:M189,"Pünktlichkeit")</f>
        <v>0</v>
      </c>
      <c r="AZ188" s="93">
        <f t="shared" ref="AZ188" si="2991">AX188+AY188</f>
        <v>0</v>
      </c>
      <c r="BA188" s="164">
        <f>COUNTIF(E188:G189,"Küchendienst")</f>
        <v>0</v>
      </c>
      <c r="BB188" s="93">
        <f>COUNTIF(K188:M189,"Küchendienst")</f>
        <v>0</v>
      </c>
      <c r="BC188" s="164">
        <f t="shared" ref="BC188" si="2992">BA188+BB188</f>
        <v>0</v>
      </c>
      <c r="BD188" s="93">
        <f>COUNTIF(E188:G189,"Wäsche")</f>
        <v>0</v>
      </c>
      <c r="BE188" s="164">
        <f>COUNTIF(K188:M189,"Wäsche")</f>
        <v>0</v>
      </c>
      <c r="BF188" s="93">
        <f t="shared" ref="BF188" si="2993">BD188+BE188</f>
        <v>0</v>
      </c>
      <c r="BG188" s="164">
        <f>COUNTIF(E188:G189,"Sozialverhalten")</f>
        <v>0</v>
      </c>
      <c r="BH188" s="93">
        <f>COUNTIF(K188:M189,"Sozialverhalten")</f>
        <v>0</v>
      </c>
      <c r="BI188" s="164">
        <f t="shared" ref="BI188" si="2994">BG188+BH188</f>
        <v>0</v>
      </c>
      <c r="BJ188" s="93">
        <f>COUNTIF(E188:G189,"Essverhalten")</f>
        <v>0</v>
      </c>
      <c r="BK188" s="164">
        <f>COUNTIF(K188:M189,"Essverhalten")</f>
        <v>0</v>
      </c>
      <c r="BL188" s="93">
        <f t="shared" ref="BL188" si="2995">BJ188+BK188</f>
        <v>0</v>
      </c>
      <c r="BM188" s="169">
        <f>COUNTIF(E188:G189,"Nachtruhe")</f>
        <v>0</v>
      </c>
      <c r="BN188" s="169">
        <f>COUNTIF(K188:M189,"Nachtruhe")</f>
        <v>0</v>
      </c>
      <c r="BO188" s="170">
        <f t="shared" ref="BO188" si="2996">BM188+BN188</f>
        <v>0</v>
      </c>
      <c r="BP188" s="174">
        <f>SUMIFS(AN$2:AN$373,C$2:C$373,C188,AB$2:AB$373,AB188)</f>
        <v>0</v>
      </c>
      <c r="BQ188" s="162">
        <f>SUMIFS(AQ$2:AQ$373,C$2:C$373,C188,AB$2:AB$373,AB188)</f>
        <v>0</v>
      </c>
      <c r="BR188" s="162">
        <f>SUMIFS(AT$2:AT$373,C$2:C$373,C188,AB$2:AB$373,AB188)</f>
        <v>0</v>
      </c>
      <c r="BS188" s="162">
        <f>SUMIFS(AW$2:AW$373,C$2:C$373,C188,AB$2:AB$373,AB188)</f>
        <v>0</v>
      </c>
      <c r="BT188" s="162">
        <f>SUMIFS(AZ$2:AZ$373,C$2:C$373,C188,AB$2:AB$373,AB188)</f>
        <v>0</v>
      </c>
      <c r="BU188" s="162">
        <f>SUMIFS(BC$2:BC$373,C$2:C$373,C188,AB$2:AB$373,AB188)</f>
        <v>0</v>
      </c>
      <c r="BV188" s="162">
        <f>SUMIFS(BF$2:BF$373,C$2:C$373,C188,AB$2:AB$373,AB188)</f>
        <v>0</v>
      </c>
      <c r="BW188" s="162">
        <f>SUMIFS(BI$2:BI$373,C$2:C$373,C188,AB$2:AB$373,AB188)</f>
        <v>0</v>
      </c>
      <c r="BX188" s="162">
        <f>SUMIFS(BL$2:BL$373,C$2:C$373,C188,AB$2:AB$373,AB188)</f>
        <v>0</v>
      </c>
      <c r="BY188" s="163">
        <f>SUMIFS(BO$2:BO$373,C$2:C$373,C188,AB$2:AB$373,AB188)</f>
        <v>0</v>
      </c>
      <c r="BZ188" s="174">
        <f>SUMIFS(AN$2:AN$373,C$2:C$373,C188)</f>
        <v>0</v>
      </c>
      <c r="CA188" s="162">
        <f>SUMIFS(AQ$2:AQ$373,C$2:C$373,C188)</f>
        <v>0</v>
      </c>
      <c r="CB188" s="162">
        <f>SUMIFS(AT$2:AT$373,C$2:C$373,C188)</f>
        <v>0</v>
      </c>
      <c r="CC188" s="162">
        <f>SUMIFS(AW$2:AW$373,C$2:C$373,C188)</f>
        <v>0</v>
      </c>
      <c r="CD188" s="162">
        <f>SUMIFS(AZ$2:AZ$373,C$2:C$373,C188)</f>
        <v>0</v>
      </c>
      <c r="CE188" s="162">
        <f>SUMIFS(BC$2:BC$373,C$2:C$373,C188)</f>
        <v>0</v>
      </c>
      <c r="CF188" s="162">
        <f>SUMIFS(BF$2:BF$373,C$2:C$373,C188)</f>
        <v>0</v>
      </c>
      <c r="CG188" s="162">
        <f>SUMIFS(BI$2:BI$373,C$2:C$373,C188)</f>
        <v>0</v>
      </c>
      <c r="CH188" s="162">
        <f>SUMIFS(BL$2:BL$373,C$2:C$373,C188)</f>
        <v>0</v>
      </c>
      <c r="CI188" s="163">
        <f>SUMIFS(BO$2:BO$373,C$2:C$373,C188)</f>
        <v>0</v>
      </c>
      <c r="CJ188" s="94" t="str">
        <f t="shared" ref="CJ188" si="2997">_xlfn.XLOOKUP(LARGE(BP188:BY188,1),BP188:BY188,BP$374:BY$374)</f>
        <v>Körperhygiene</v>
      </c>
      <c r="CK188" s="92" t="str">
        <f t="shared" ref="CK188" si="2998">_xlfn.XLOOKUP(LARGE(BP188:BY188,2),BP188:BY188,BP$374:BY$374)</f>
        <v>Körperhygiene</v>
      </c>
      <c r="CL188" s="92" t="str">
        <f t="shared" ref="CL188" si="2999">_xlfn.XLOOKUP(LARGE(BP188:BY188,3),BP188:BY188,BP$374:BY$374)</f>
        <v>Körperhygiene</v>
      </c>
      <c r="CM188" s="92" t="str">
        <f t="shared" ref="CM188" si="3000">_xlfn.XLOOKUP(LARGE(BP188:BY188,4),BP188:BY188,BP$374:BY$374)</f>
        <v>Körperhygiene</v>
      </c>
      <c r="CN188" s="92" t="str">
        <f t="shared" ref="CN188" si="3001">_xlfn.XLOOKUP(LARGE(BP188:BY188,5),BP188:BY188,BP$374:BY$374)</f>
        <v>Körperhygiene</v>
      </c>
      <c r="CO188" s="93" t="str">
        <f t="shared" ref="CO188" si="3002">_xlfn.XLOOKUP(LARGE(BP188:BY188,6),BP188:BY188,BP$374:BY$374)</f>
        <v>Körperhygiene</v>
      </c>
      <c r="CP188" s="91" t="str">
        <f t="shared" ref="CP188" si="3003">_xlfn.XLOOKUP(LARGE(BZ188:CI188,1),BZ188:CI188,BZ$374:CI$374)</f>
        <v>Körperhygiene</v>
      </c>
      <c r="CQ188" s="92" t="str">
        <f t="shared" ref="CQ188" si="3004">_xlfn.XLOOKUP(LARGE(BZ188:CI188,2),BZ188:CI188,BZ$374:CI$374)</f>
        <v>Körperhygiene</v>
      </c>
      <c r="CR188" s="92" t="str">
        <f t="shared" ref="CR188" si="3005">_xlfn.XLOOKUP(LARGE(BZ188:CI188,3),BZ188:CI188,BZ$374:CI$374)</f>
        <v>Körperhygiene</v>
      </c>
      <c r="CS188" s="92" t="str">
        <f t="shared" ref="CS188" si="3006">_xlfn.XLOOKUP(LARGE(BZ188:CI188,4),BZ188:CI188,BZ$374:CI$374)</f>
        <v>Körperhygiene</v>
      </c>
      <c r="CT188" s="92" t="str">
        <f t="shared" ref="CT188" si="3007">_xlfn.XLOOKUP(LARGE(BZ188:CI188,5),BZ188:CI188,BZ$374:CI$374)</f>
        <v>Körperhygiene</v>
      </c>
      <c r="CU188" s="93" t="str">
        <f t="shared" ref="CU188" si="3008">_xlfn.XLOOKUP(LARGE(BZ188:CI188,6),BZ188:CI188,BZ$374:CI$374)</f>
        <v>Körperhygiene</v>
      </c>
      <c r="CV188" s="90"/>
      <c r="CW188" s="90"/>
      <c r="CX188" s="90"/>
      <c r="CY188" s="90"/>
      <c r="CZ188" s="90"/>
      <c r="DA188" s="90"/>
    </row>
    <row r="189" spans="1:105" ht="12.95" customHeight="1" thickTop="1" thickBot="1">
      <c r="A189" s="122"/>
      <c r="B189" s="125"/>
      <c r="C189" s="116"/>
      <c r="D189" s="137"/>
      <c r="E189" s="21"/>
      <c r="F189" s="22"/>
      <c r="G189" s="23"/>
      <c r="H189" s="145"/>
      <c r="I189" s="125"/>
      <c r="J189" s="137"/>
      <c r="K189" s="21"/>
      <c r="L189" s="22"/>
      <c r="M189" s="23"/>
      <c r="N189" s="140"/>
      <c r="O189" s="109"/>
      <c r="P189" s="92"/>
      <c r="Q189" s="131"/>
      <c r="R189" s="103"/>
      <c r="S189" s="92"/>
      <c r="T189" s="158"/>
      <c r="U189" s="103"/>
      <c r="V189" s="99"/>
      <c r="W189" s="216"/>
      <c r="X189" s="92"/>
      <c r="Y189" s="81"/>
      <c r="Z189" s="83"/>
      <c r="AA189" s="95"/>
      <c r="AB189" s="107"/>
      <c r="AC189" s="160"/>
      <c r="AE189" s="92"/>
      <c r="AG189" s="92"/>
      <c r="AH189" s="92"/>
      <c r="AI189" s="156"/>
      <c r="AJ189" s="156"/>
      <c r="AK189" s="156"/>
      <c r="AL189" s="92"/>
      <c r="AM189" s="156"/>
      <c r="AN189" s="156"/>
      <c r="AO189" s="165"/>
      <c r="AP189" s="93"/>
      <c r="AQ189" s="165"/>
      <c r="AR189" s="93"/>
      <c r="AS189" s="165"/>
      <c r="AT189" s="93"/>
      <c r="AU189" s="165"/>
      <c r="AV189" s="93"/>
      <c r="AW189" s="165"/>
      <c r="AX189" s="93"/>
      <c r="AY189" s="165"/>
      <c r="AZ189" s="93"/>
      <c r="BA189" s="165"/>
      <c r="BB189" s="93"/>
      <c r="BC189" s="165"/>
      <c r="BD189" s="93"/>
      <c r="BE189" s="165"/>
      <c r="BF189" s="93"/>
      <c r="BG189" s="165"/>
      <c r="BH189" s="93"/>
      <c r="BI189" s="165"/>
      <c r="BJ189" s="93"/>
      <c r="BK189" s="165"/>
      <c r="BL189" s="93"/>
      <c r="BM189" s="156"/>
      <c r="BN189" s="156"/>
      <c r="BO189" s="171"/>
      <c r="BP189" s="174"/>
      <c r="BQ189" s="162"/>
      <c r="BR189" s="162"/>
      <c r="BS189" s="162"/>
      <c r="BT189" s="162"/>
      <c r="BU189" s="162"/>
      <c r="BV189" s="162"/>
      <c r="BW189" s="162"/>
      <c r="BX189" s="162"/>
      <c r="BY189" s="163"/>
      <c r="BZ189" s="174"/>
      <c r="CA189" s="162"/>
      <c r="CB189" s="162"/>
      <c r="CC189" s="162"/>
      <c r="CD189" s="162"/>
      <c r="CE189" s="162"/>
      <c r="CF189" s="162"/>
      <c r="CG189" s="162"/>
      <c r="CH189" s="162"/>
      <c r="CI189" s="163"/>
      <c r="CJ189" s="94"/>
      <c r="CK189" s="92"/>
      <c r="CL189" s="92"/>
      <c r="CM189" s="92"/>
      <c r="CN189" s="92"/>
      <c r="CO189" s="93"/>
      <c r="CP189" s="91"/>
      <c r="CQ189" s="92"/>
      <c r="CR189" s="92"/>
      <c r="CS189" s="92"/>
      <c r="CT189" s="92"/>
      <c r="CU189" s="93"/>
      <c r="CV189" s="90"/>
      <c r="CW189" s="90"/>
      <c r="CX189" s="90"/>
      <c r="CY189" s="90"/>
      <c r="CZ189" s="90"/>
      <c r="DA189" s="90"/>
    </row>
    <row r="190" spans="1:105" ht="12.95" customHeight="1" thickTop="1" thickBot="1">
      <c r="A190" s="122"/>
      <c r="B190" s="125"/>
      <c r="C190" s="117" t="s">
        <v>132</v>
      </c>
      <c r="D190" s="134"/>
      <c r="E190" s="24"/>
      <c r="F190" s="25"/>
      <c r="G190" s="26"/>
      <c r="H190" s="145"/>
      <c r="I190" s="125"/>
      <c r="J190" s="134"/>
      <c r="K190" s="24"/>
      <c r="L190" s="25"/>
      <c r="M190" s="26"/>
      <c r="N190" s="140"/>
      <c r="O190" s="109">
        <f t="shared" si="2621"/>
        <v>0</v>
      </c>
      <c r="P190" s="92">
        <f t="shared" si="2622"/>
        <v>20</v>
      </c>
      <c r="Q190" s="131"/>
      <c r="R190" s="103">
        <f>SUMIFS(O$2:O$373,C$2:C$373,C190,AB$2:AB$373,AB190)</f>
        <v>0</v>
      </c>
      <c r="S190" s="92">
        <f t="shared" ref="S190" si="3009">AE$182*20-AJ190</f>
        <v>140</v>
      </c>
      <c r="T190" s="158"/>
      <c r="U190" s="103">
        <f t="shared" ref="U190" si="3010">AC$10</f>
        <v>0</v>
      </c>
      <c r="V190" s="99">
        <f t="shared" si="2625"/>
        <v>600</v>
      </c>
      <c r="W190" s="216"/>
      <c r="X190" s="92"/>
      <c r="Y190" s="81"/>
      <c r="Z190" s="83"/>
      <c r="AA190" s="95">
        <f>A$182</f>
        <v>46189</v>
      </c>
      <c r="AB190" s="107">
        <f t="shared" si="2200"/>
        <v>25</v>
      </c>
      <c r="AC190" s="160"/>
      <c r="AE190" s="92"/>
      <c r="AG190" s="92">
        <f t="shared" ref="AG190" si="3011">IF(D190="HF",1,0)</f>
        <v>0</v>
      </c>
      <c r="AH190" s="92">
        <f t="shared" ref="AH190" si="3012">IF(J190="HF",1,0)</f>
        <v>0</v>
      </c>
      <c r="AI190" s="169">
        <f t="shared" ref="AI190" si="3013">AG190+AH190</f>
        <v>0</v>
      </c>
      <c r="AJ190" s="169">
        <f t="shared" ref="AJ190" si="3014">SUMIFS(AI$2:AI$373,C$2:C$373,C190,AB$2:AB$373,AB190)</f>
        <v>0</v>
      </c>
      <c r="AK190" s="169">
        <f t="shared" ref="AK190" si="3015">SUMIFS(AI$2:AI$373,C$2:C$373,C190)</f>
        <v>0</v>
      </c>
      <c r="AL190" s="92">
        <f t="shared" ref="AL190" si="3016">COUNTIF(E190:G191,"Körperhygiene")</f>
        <v>0</v>
      </c>
      <c r="AM190" s="169">
        <f t="shared" ref="AM190" si="3017">COUNTIF(K190:M191,"Körperhygiene")</f>
        <v>0</v>
      </c>
      <c r="AN190" s="169">
        <f t="shared" ref="AN190" si="3018">AL190+AM190</f>
        <v>0</v>
      </c>
      <c r="AO190" s="164">
        <f>COUNTIF(E190:G191,"Zimmersauberkeit")</f>
        <v>0</v>
      </c>
      <c r="AP190" s="93">
        <f>COUNTIF(K190:M191,"Zimmersauberkeit")</f>
        <v>0</v>
      </c>
      <c r="AQ190" s="164">
        <f t="shared" ref="AQ190" si="3019">AO190+AP190</f>
        <v>0</v>
      </c>
      <c r="AR190" s="93">
        <f>COUNTIF(E190:G191,"Zimmerputz")</f>
        <v>0</v>
      </c>
      <c r="AS190" s="164">
        <f>COUNTIF(K190:M191,"Zimmerputz")</f>
        <v>0</v>
      </c>
      <c r="AT190" s="93">
        <f t="shared" ref="AT190" si="3020">AR190+AS190</f>
        <v>0</v>
      </c>
      <c r="AU190" s="164">
        <f>COUNTIF(E190:G191,"Medienverhalten")</f>
        <v>0</v>
      </c>
      <c r="AV190" s="93">
        <f>COUNTIF(K190:M191,"Medienverhalten")</f>
        <v>0</v>
      </c>
      <c r="AW190" s="164">
        <f t="shared" ref="AW190" si="3021">AU190+AV190</f>
        <v>0</v>
      </c>
      <c r="AX190" s="93">
        <f>COUNTIF(E190:G191,"Pünktlichkeit")</f>
        <v>0</v>
      </c>
      <c r="AY190" s="164">
        <f>COUNTIF(K190:M191,"Pünktlichkeit")</f>
        <v>0</v>
      </c>
      <c r="AZ190" s="93">
        <f t="shared" ref="AZ190" si="3022">AX190+AY190</f>
        <v>0</v>
      </c>
      <c r="BA190" s="164">
        <f>COUNTIF(E190:G191,"Küchendienst")</f>
        <v>0</v>
      </c>
      <c r="BB190" s="93">
        <f>COUNTIF(K190:M191,"Küchendienst")</f>
        <v>0</v>
      </c>
      <c r="BC190" s="164">
        <f t="shared" ref="BC190" si="3023">BA190+BB190</f>
        <v>0</v>
      </c>
      <c r="BD190" s="93">
        <f>COUNTIF(E190:G191,"Wäsche")</f>
        <v>0</v>
      </c>
      <c r="BE190" s="164">
        <f>COUNTIF(K190:M191,"Wäsche")</f>
        <v>0</v>
      </c>
      <c r="BF190" s="93">
        <f t="shared" ref="BF190" si="3024">BD190+BE190</f>
        <v>0</v>
      </c>
      <c r="BG190" s="164">
        <f>COUNTIF(E190:G191,"Sozialverhalten")</f>
        <v>0</v>
      </c>
      <c r="BH190" s="93">
        <f>COUNTIF(K190:M191,"Sozialverhalten")</f>
        <v>0</v>
      </c>
      <c r="BI190" s="164">
        <f t="shared" ref="BI190" si="3025">BG190+BH190</f>
        <v>0</v>
      </c>
      <c r="BJ190" s="93">
        <f>COUNTIF(E190:G191,"Essverhalten")</f>
        <v>0</v>
      </c>
      <c r="BK190" s="164">
        <f>COUNTIF(K190:M191,"Essverhalten")</f>
        <v>0</v>
      </c>
      <c r="BL190" s="93">
        <f t="shared" ref="BL190" si="3026">BJ190+BK190</f>
        <v>0</v>
      </c>
      <c r="BM190" s="169">
        <f>COUNTIF(E190:G191,"Nachtruhe")</f>
        <v>0</v>
      </c>
      <c r="BN190" s="169">
        <f>COUNTIF(K190:M191,"Nachtruhe")</f>
        <v>0</v>
      </c>
      <c r="BO190" s="170">
        <f t="shared" ref="BO190" si="3027">BM190+BN190</f>
        <v>0</v>
      </c>
      <c r="BP190" s="174">
        <f>SUMIFS(AN$2:AN$373,C$2:C$373,C190,AB$2:AB$373,AB190)</f>
        <v>0</v>
      </c>
      <c r="BQ190" s="162">
        <f>SUMIFS(AQ$2:AQ$373,C$2:C$373,C190,AB$2:AB$373,AB190)</f>
        <v>0</v>
      </c>
      <c r="BR190" s="162">
        <f>SUMIFS(AT$2:AT$373,C$2:C$373,C190,AB$2:AB$373,AB190)</f>
        <v>0</v>
      </c>
      <c r="BS190" s="162">
        <f>SUMIFS(AW$2:AW$373,C$2:C$373,C190,AB$2:AB$373,AB190)</f>
        <v>0</v>
      </c>
      <c r="BT190" s="162">
        <f>SUMIFS(AZ$2:AZ$373,C$2:C$373,C190,AB$2:AB$373,AB190)</f>
        <v>0</v>
      </c>
      <c r="BU190" s="162">
        <f>SUMIFS(BC$2:BC$373,C$2:C$373,C190,AB$2:AB$373,AB190)</f>
        <v>0</v>
      </c>
      <c r="BV190" s="162">
        <f>SUMIFS(BF$2:BF$373,C$2:C$373,C190,AB$2:AB$373,AB190)</f>
        <v>0</v>
      </c>
      <c r="BW190" s="162">
        <f>SUMIFS(BI$2:BI$373,C$2:C$373,C190,AB$2:AB$373,AB190)</f>
        <v>0</v>
      </c>
      <c r="BX190" s="162">
        <f>SUMIFS(BL$2:BL$373,C$2:C$373,C190,AB$2:AB$373,AB190)</f>
        <v>0</v>
      </c>
      <c r="BY190" s="163">
        <f>SUMIFS(BO$2:BO$373,C$2:C$373,C190,AB$2:AB$373,AB190)</f>
        <v>0</v>
      </c>
      <c r="BZ190" s="174">
        <f>SUMIFS(AN$2:AN$373,C$2:C$373,C190)</f>
        <v>0</v>
      </c>
      <c r="CA190" s="162">
        <f>SUMIFS(AQ$2:AQ$373,C$2:C$373,C190)</f>
        <v>0</v>
      </c>
      <c r="CB190" s="162">
        <f>SUMIFS(AT$2:AT$373,C$2:C$373,C190)</f>
        <v>0</v>
      </c>
      <c r="CC190" s="162">
        <f>SUMIFS(AW$2:AW$373,C$2:C$373,C190)</f>
        <v>0</v>
      </c>
      <c r="CD190" s="162">
        <f>SUMIFS(AZ$2:AZ$373,C$2:C$373,C190)</f>
        <v>0</v>
      </c>
      <c r="CE190" s="162">
        <f>SUMIFS(BC$2:BC$373,C$2:C$373,C190)</f>
        <v>0</v>
      </c>
      <c r="CF190" s="162">
        <f>SUMIFS(BF$2:BF$373,C$2:C$373,C190)</f>
        <v>0</v>
      </c>
      <c r="CG190" s="162">
        <f>SUMIFS(BI$2:BI$373,C$2:C$373,C190)</f>
        <v>0</v>
      </c>
      <c r="CH190" s="162">
        <f>SUMIFS(BL$2:BL$373,C$2:C$373,C190)</f>
        <v>0</v>
      </c>
      <c r="CI190" s="163">
        <f>SUMIFS(BO$2:BO$373,C$2:C$373,C190)</f>
        <v>0</v>
      </c>
      <c r="CJ190" s="94" t="str">
        <f t="shared" ref="CJ190" si="3028">_xlfn.XLOOKUP(LARGE(BP190:BY190,1),BP190:BY190,BP$374:BY$374)</f>
        <v>Körperhygiene</v>
      </c>
      <c r="CK190" s="92" t="str">
        <f t="shared" ref="CK190" si="3029">_xlfn.XLOOKUP(LARGE(BP190:BY190,2),BP190:BY190,BP$374:BY$374)</f>
        <v>Körperhygiene</v>
      </c>
      <c r="CL190" s="92" t="str">
        <f t="shared" ref="CL190" si="3030">_xlfn.XLOOKUP(LARGE(BP190:BY190,3),BP190:BY190,BP$374:BY$374)</f>
        <v>Körperhygiene</v>
      </c>
      <c r="CM190" s="92" t="str">
        <f t="shared" ref="CM190" si="3031">_xlfn.XLOOKUP(LARGE(BP190:BY190,4),BP190:BY190,BP$374:BY$374)</f>
        <v>Körperhygiene</v>
      </c>
      <c r="CN190" s="92" t="str">
        <f t="shared" ref="CN190" si="3032">_xlfn.XLOOKUP(LARGE(BP190:BY190,5),BP190:BY190,BP$374:BY$374)</f>
        <v>Körperhygiene</v>
      </c>
      <c r="CO190" s="93" t="str">
        <f t="shared" ref="CO190" si="3033">_xlfn.XLOOKUP(LARGE(BP190:BY190,6),BP190:BY190,BP$374:BY$374)</f>
        <v>Körperhygiene</v>
      </c>
      <c r="CP190" s="91" t="str">
        <f t="shared" ref="CP190" si="3034">_xlfn.XLOOKUP(LARGE(BZ190:CI190,1),BZ190:CI190,BZ$374:CI$374)</f>
        <v>Körperhygiene</v>
      </c>
      <c r="CQ190" s="92" t="str">
        <f t="shared" ref="CQ190" si="3035">_xlfn.XLOOKUP(LARGE(BZ190:CI190,2),BZ190:CI190,BZ$374:CI$374)</f>
        <v>Körperhygiene</v>
      </c>
      <c r="CR190" s="92" t="str">
        <f t="shared" ref="CR190" si="3036">_xlfn.XLOOKUP(LARGE(BZ190:CI190,3),BZ190:CI190,BZ$374:CI$374)</f>
        <v>Körperhygiene</v>
      </c>
      <c r="CS190" s="92" t="str">
        <f t="shared" ref="CS190" si="3037">_xlfn.XLOOKUP(LARGE(BZ190:CI190,4),BZ190:CI190,BZ$374:CI$374)</f>
        <v>Körperhygiene</v>
      </c>
      <c r="CT190" s="92" t="str">
        <f t="shared" ref="CT190" si="3038">_xlfn.XLOOKUP(LARGE(BZ190:CI190,5),BZ190:CI190,BZ$374:CI$374)</f>
        <v>Körperhygiene</v>
      </c>
      <c r="CU190" s="93" t="str">
        <f t="shared" ref="CU190" si="3039">_xlfn.XLOOKUP(LARGE(BZ190:CI190,6),BZ190:CI190,BZ$374:CI$374)</f>
        <v>Körperhygiene</v>
      </c>
      <c r="CV190" s="90"/>
      <c r="CW190" s="90"/>
      <c r="CX190" s="90"/>
      <c r="CY190" s="90"/>
      <c r="CZ190" s="90"/>
      <c r="DA190" s="90"/>
    </row>
    <row r="191" spans="1:105" ht="12.95" customHeight="1" thickTop="1" thickBot="1">
      <c r="A191" s="122"/>
      <c r="B191" s="125"/>
      <c r="C191" s="116"/>
      <c r="D191" s="137"/>
      <c r="E191" s="21"/>
      <c r="F191" s="22"/>
      <c r="G191" s="23"/>
      <c r="H191" s="145"/>
      <c r="I191" s="125"/>
      <c r="J191" s="137"/>
      <c r="K191" s="21"/>
      <c r="L191" s="22"/>
      <c r="M191" s="23"/>
      <c r="N191" s="140"/>
      <c r="O191" s="109"/>
      <c r="P191" s="92"/>
      <c r="Q191" s="131"/>
      <c r="R191" s="103"/>
      <c r="S191" s="92"/>
      <c r="T191" s="158"/>
      <c r="U191" s="103"/>
      <c r="V191" s="99"/>
      <c r="W191" s="216"/>
      <c r="X191" s="92"/>
      <c r="Y191" s="81"/>
      <c r="Z191" s="83"/>
      <c r="AA191" s="95"/>
      <c r="AB191" s="107"/>
      <c r="AC191" s="160"/>
      <c r="AE191" s="92"/>
      <c r="AG191" s="92"/>
      <c r="AH191" s="92"/>
      <c r="AI191" s="156"/>
      <c r="AJ191" s="156"/>
      <c r="AK191" s="156"/>
      <c r="AL191" s="92"/>
      <c r="AM191" s="156"/>
      <c r="AN191" s="156"/>
      <c r="AO191" s="165"/>
      <c r="AP191" s="93"/>
      <c r="AQ191" s="165"/>
      <c r="AR191" s="93"/>
      <c r="AS191" s="165"/>
      <c r="AT191" s="93"/>
      <c r="AU191" s="165"/>
      <c r="AV191" s="93"/>
      <c r="AW191" s="165"/>
      <c r="AX191" s="93"/>
      <c r="AY191" s="165"/>
      <c r="AZ191" s="93"/>
      <c r="BA191" s="165"/>
      <c r="BB191" s="93"/>
      <c r="BC191" s="165"/>
      <c r="BD191" s="93"/>
      <c r="BE191" s="165"/>
      <c r="BF191" s="93"/>
      <c r="BG191" s="165"/>
      <c r="BH191" s="93"/>
      <c r="BI191" s="165"/>
      <c r="BJ191" s="93"/>
      <c r="BK191" s="165"/>
      <c r="BL191" s="93"/>
      <c r="BM191" s="156"/>
      <c r="BN191" s="156"/>
      <c r="BO191" s="171"/>
      <c r="BP191" s="174"/>
      <c r="BQ191" s="162"/>
      <c r="BR191" s="162"/>
      <c r="BS191" s="162"/>
      <c r="BT191" s="162"/>
      <c r="BU191" s="162"/>
      <c r="BV191" s="162"/>
      <c r="BW191" s="162"/>
      <c r="BX191" s="162"/>
      <c r="BY191" s="163"/>
      <c r="BZ191" s="174"/>
      <c r="CA191" s="162"/>
      <c r="CB191" s="162"/>
      <c r="CC191" s="162"/>
      <c r="CD191" s="162"/>
      <c r="CE191" s="162"/>
      <c r="CF191" s="162"/>
      <c r="CG191" s="162"/>
      <c r="CH191" s="162"/>
      <c r="CI191" s="163"/>
      <c r="CJ191" s="94"/>
      <c r="CK191" s="92"/>
      <c r="CL191" s="92"/>
      <c r="CM191" s="92"/>
      <c r="CN191" s="92"/>
      <c r="CO191" s="93"/>
      <c r="CP191" s="91"/>
      <c r="CQ191" s="92"/>
      <c r="CR191" s="92"/>
      <c r="CS191" s="92"/>
      <c r="CT191" s="92"/>
      <c r="CU191" s="93"/>
      <c r="CV191" s="90"/>
      <c r="CW191" s="90"/>
      <c r="CX191" s="90"/>
      <c r="CY191" s="90"/>
      <c r="CZ191" s="90"/>
      <c r="DA191" s="90"/>
    </row>
    <row r="192" spans="1:105" ht="12.95" customHeight="1" thickTop="1" thickBot="1">
      <c r="A192" s="122"/>
      <c r="B192" s="125"/>
      <c r="C192" s="118"/>
      <c r="D192" s="134"/>
      <c r="E192" s="27"/>
      <c r="F192" s="28"/>
      <c r="G192" s="29"/>
      <c r="H192" s="145"/>
      <c r="I192" s="125"/>
      <c r="J192" s="134"/>
      <c r="K192" s="27"/>
      <c r="L192" s="28"/>
      <c r="M192" s="29"/>
      <c r="N192" s="140"/>
      <c r="O192" s="109">
        <f t="shared" si="2655"/>
        <v>0</v>
      </c>
      <c r="P192" s="92">
        <f t="shared" si="2656"/>
        <v>20</v>
      </c>
      <c r="Q192" s="131"/>
      <c r="R192" s="103">
        <f>SUMIFS(O$2:O$373,C$2:C$373,C192,AB$2:AB$373,AB192)</f>
        <v>0</v>
      </c>
      <c r="S192" s="92">
        <f t="shared" ref="S192" si="3040">AE$182*20-AJ192</f>
        <v>140</v>
      </c>
      <c r="T192" s="158"/>
      <c r="U192" s="103">
        <f t="shared" ref="U192" si="3041">AC$12</f>
        <v>0</v>
      </c>
      <c r="V192" s="99">
        <f t="shared" si="2659"/>
        <v>600</v>
      </c>
      <c r="W192" s="216"/>
      <c r="X192" s="92"/>
      <c r="Y192" s="81"/>
      <c r="Z192" s="83"/>
      <c r="AA192" s="95">
        <f>A$182</f>
        <v>46189</v>
      </c>
      <c r="AB192" s="107">
        <f t="shared" si="2200"/>
        <v>25</v>
      </c>
      <c r="AC192" s="160"/>
      <c r="AE192" s="92"/>
      <c r="AG192" s="92">
        <f t="shared" ref="AG192" si="3042">IF(D192="HF",1,0)</f>
        <v>0</v>
      </c>
      <c r="AH192" s="92">
        <f t="shared" ref="AH192" si="3043">IF(J192="HF",1,0)</f>
        <v>0</v>
      </c>
      <c r="AI192" s="169">
        <f t="shared" ref="AI192" si="3044">AG192+AH192</f>
        <v>0</v>
      </c>
      <c r="AJ192" s="169">
        <f t="shared" ref="AJ192" si="3045">SUMIFS(AI$2:AI$373,C$2:C$373,C192,AB$2:AB$373,AB192)</f>
        <v>0</v>
      </c>
      <c r="AK192" s="169">
        <f t="shared" ref="AK192" si="3046">SUMIFS(AI$2:AI$373,C$2:C$373,C192)</f>
        <v>0</v>
      </c>
      <c r="AL192" s="92">
        <f t="shared" ref="AL192" si="3047">COUNTIF(E192:G193,"Körperhygiene")</f>
        <v>0</v>
      </c>
      <c r="AM192" s="169">
        <f t="shared" ref="AM192" si="3048">COUNTIF(K192:M193,"Körperhygiene")</f>
        <v>0</v>
      </c>
      <c r="AN192" s="169">
        <f t="shared" ref="AN192" si="3049">AL192+AM192</f>
        <v>0</v>
      </c>
      <c r="AO192" s="164">
        <f>COUNTIF(E192:G193,"Zimmersauberkeit")</f>
        <v>0</v>
      </c>
      <c r="AP192" s="93">
        <f>COUNTIF(K192:M193,"Zimmersauberkeit")</f>
        <v>0</v>
      </c>
      <c r="AQ192" s="164">
        <f t="shared" ref="AQ192" si="3050">AO192+AP192</f>
        <v>0</v>
      </c>
      <c r="AR192" s="93">
        <f>COUNTIF(E192:G193,"Zimmerputz")</f>
        <v>0</v>
      </c>
      <c r="AS192" s="164">
        <f>COUNTIF(K192:M193,"Zimmerputz")</f>
        <v>0</v>
      </c>
      <c r="AT192" s="93">
        <f t="shared" ref="AT192" si="3051">AR192+AS192</f>
        <v>0</v>
      </c>
      <c r="AU192" s="164">
        <f>COUNTIF(E192:G193,"Medienverhalten")</f>
        <v>0</v>
      </c>
      <c r="AV192" s="93">
        <f>COUNTIF(K192:M193,"Medienverhalten")</f>
        <v>0</v>
      </c>
      <c r="AW192" s="164">
        <f t="shared" ref="AW192" si="3052">AU192+AV192</f>
        <v>0</v>
      </c>
      <c r="AX192" s="93">
        <f>COUNTIF(E192:G193,"Pünktlichkeit")</f>
        <v>0</v>
      </c>
      <c r="AY192" s="164">
        <f>COUNTIF(K192:M193,"Pünktlichkeit")</f>
        <v>0</v>
      </c>
      <c r="AZ192" s="93">
        <f t="shared" ref="AZ192" si="3053">AX192+AY192</f>
        <v>0</v>
      </c>
      <c r="BA192" s="164">
        <f>COUNTIF(E192:G193,"Küchendienst")</f>
        <v>0</v>
      </c>
      <c r="BB192" s="93">
        <f>COUNTIF(K192:M193,"Küchendienst")</f>
        <v>0</v>
      </c>
      <c r="BC192" s="164">
        <f t="shared" ref="BC192" si="3054">BA192+BB192</f>
        <v>0</v>
      </c>
      <c r="BD192" s="93">
        <f>COUNTIF(E192:G193,"Wäsche")</f>
        <v>0</v>
      </c>
      <c r="BE192" s="164">
        <f>COUNTIF(K192:M193,"Wäsche")</f>
        <v>0</v>
      </c>
      <c r="BF192" s="93">
        <f t="shared" ref="BF192" si="3055">BD192+BE192</f>
        <v>0</v>
      </c>
      <c r="BG192" s="164">
        <f>COUNTIF(E192:G193,"Sozialverhalten")</f>
        <v>0</v>
      </c>
      <c r="BH192" s="93">
        <f>COUNTIF(K192:M193,"Sozialverhalten")</f>
        <v>0</v>
      </c>
      <c r="BI192" s="164">
        <f t="shared" ref="BI192" si="3056">BG192+BH192</f>
        <v>0</v>
      </c>
      <c r="BJ192" s="93">
        <f>COUNTIF(E192:G193,"Essverhalten")</f>
        <v>0</v>
      </c>
      <c r="BK192" s="164">
        <f>COUNTIF(K192:M193,"Essverhalten")</f>
        <v>0</v>
      </c>
      <c r="BL192" s="93">
        <f t="shared" ref="BL192" si="3057">BJ192+BK192</f>
        <v>0</v>
      </c>
      <c r="BM192" s="169">
        <f>COUNTIF(E192:G193,"Nachtruhe")</f>
        <v>0</v>
      </c>
      <c r="BN192" s="169">
        <f>COUNTIF(K192:M193,"Nachtruhe")</f>
        <v>0</v>
      </c>
      <c r="BO192" s="170">
        <f t="shared" ref="BO192" si="3058">BM192+BN192</f>
        <v>0</v>
      </c>
      <c r="BP192" s="174">
        <f>SUMIFS(AN$2:AN$373,C$2:C$373,C192,AB$2:AB$373,AB192)</f>
        <v>0</v>
      </c>
      <c r="BQ192" s="162">
        <f>SUMIFS(AQ$2:AQ$373,C$2:C$373,C192,AB$2:AB$373,AB192)</f>
        <v>0</v>
      </c>
      <c r="BR192" s="162">
        <f>SUMIFS(AT$2:AT$373,C$2:C$373,C192,AB$2:AB$373,AB192)</f>
        <v>0</v>
      </c>
      <c r="BS192" s="162">
        <f>SUMIFS(AW$2:AW$373,C$2:C$373,C192,AB$2:AB$373,AB192)</f>
        <v>0</v>
      </c>
      <c r="BT192" s="162">
        <f>SUMIFS(AZ$2:AZ$373,C$2:C$373,C192,AB$2:AB$373,AB192)</f>
        <v>0</v>
      </c>
      <c r="BU192" s="162">
        <f>SUMIFS(BC$2:BC$373,C$2:C$373,C192,AB$2:AB$373,AB192)</f>
        <v>0</v>
      </c>
      <c r="BV192" s="162">
        <f>SUMIFS(BF$2:BF$373,C$2:C$373,C192,AB$2:AB$373,AB192)</f>
        <v>0</v>
      </c>
      <c r="BW192" s="162">
        <f>SUMIFS(BI$2:BI$373,C$2:C$373,C192,AB$2:AB$373,AB192)</f>
        <v>0</v>
      </c>
      <c r="BX192" s="162">
        <f>SUMIFS(BL$2:BL$373,C$2:C$373,C192,AB$2:AB$373,AB192)</f>
        <v>0</v>
      </c>
      <c r="BY192" s="163">
        <f>SUMIFS(BO$2:BO$373,C$2:C$373,C192,AB$2:AB$373,AB192)</f>
        <v>0</v>
      </c>
      <c r="BZ192" s="174">
        <f>SUMIFS(AN$2:AN$373,C$2:C$373,C192)</f>
        <v>0</v>
      </c>
      <c r="CA192" s="162">
        <f>SUMIFS(AQ$2:AQ$373,C$2:C$373,C192)</f>
        <v>0</v>
      </c>
      <c r="CB192" s="162">
        <f>SUMIFS(AT$2:AT$373,C$2:C$373,C192)</f>
        <v>0</v>
      </c>
      <c r="CC192" s="162">
        <f>SUMIFS(AW$2:AW$373,C$2:C$373,C192)</f>
        <v>0</v>
      </c>
      <c r="CD192" s="162">
        <f>SUMIFS(AZ$2:AZ$373,C$2:C$373,C192)</f>
        <v>0</v>
      </c>
      <c r="CE192" s="162">
        <f>SUMIFS(BC$2:BC$373,C$2:C$373,C192)</f>
        <v>0</v>
      </c>
      <c r="CF192" s="162">
        <f>SUMIFS(BF$2:BF$373,C$2:C$373,C192)</f>
        <v>0</v>
      </c>
      <c r="CG192" s="162">
        <f>SUMIFS(BI$2:BI$373,C$2:C$373,C192)</f>
        <v>0</v>
      </c>
      <c r="CH192" s="162">
        <f>SUMIFS(BL$2:BL$373,C$2:C$373,C192)</f>
        <v>0</v>
      </c>
      <c r="CI192" s="163">
        <f>SUMIFS(BO$2:BO$373,C$2:C$373,C192)</f>
        <v>0</v>
      </c>
      <c r="CJ192" s="94" t="str">
        <f t="shared" ref="CJ192" si="3059">_xlfn.XLOOKUP(LARGE(BP192:BY192,1),BP192:BY192,BP$374:BY$374)</f>
        <v>Körperhygiene</v>
      </c>
      <c r="CK192" s="92" t="str">
        <f t="shared" ref="CK192" si="3060">_xlfn.XLOOKUP(LARGE(BP192:BY192,2),BP192:BY192,BP$374:BY$374)</f>
        <v>Körperhygiene</v>
      </c>
      <c r="CL192" s="92" t="str">
        <f t="shared" ref="CL192" si="3061">_xlfn.XLOOKUP(LARGE(BP192:BY192,3),BP192:BY192,BP$374:BY$374)</f>
        <v>Körperhygiene</v>
      </c>
      <c r="CM192" s="92" t="str">
        <f t="shared" ref="CM192" si="3062">_xlfn.XLOOKUP(LARGE(BP192:BY192,4),BP192:BY192,BP$374:BY$374)</f>
        <v>Körperhygiene</v>
      </c>
      <c r="CN192" s="92" t="str">
        <f t="shared" ref="CN192" si="3063">_xlfn.XLOOKUP(LARGE(BP192:BY192,5),BP192:BY192,BP$374:BY$374)</f>
        <v>Körperhygiene</v>
      </c>
      <c r="CO192" s="93" t="str">
        <f t="shared" ref="CO192" si="3064">_xlfn.XLOOKUP(LARGE(BP192:BY192,6),BP192:BY192,BP$374:BY$374)</f>
        <v>Körperhygiene</v>
      </c>
      <c r="CP192" s="91" t="str">
        <f t="shared" ref="CP192" si="3065">_xlfn.XLOOKUP(LARGE(BZ192:CI192,1),BZ192:CI192,BZ$374:CI$374)</f>
        <v>Körperhygiene</v>
      </c>
      <c r="CQ192" s="92" t="str">
        <f t="shared" ref="CQ192" si="3066">_xlfn.XLOOKUP(LARGE(BZ192:CI192,2),BZ192:CI192,BZ$374:CI$374)</f>
        <v>Körperhygiene</v>
      </c>
      <c r="CR192" s="92" t="str">
        <f t="shared" ref="CR192" si="3067">_xlfn.XLOOKUP(LARGE(BZ192:CI192,3),BZ192:CI192,BZ$374:CI$374)</f>
        <v>Körperhygiene</v>
      </c>
      <c r="CS192" s="92" t="str">
        <f t="shared" ref="CS192" si="3068">_xlfn.XLOOKUP(LARGE(BZ192:CI192,4),BZ192:CI192,BZ$374:CI$374)</f>
        <v>Körperhygiene</v>
      </c>
      <c r="CT192" s="92" t="str">
        <f t="shared" ref="CT192" si="3069">_xlfn.XLOOKUP(LARGE(BZ192:CI192,5),BZ192:CI192,BZ$374:CI$374)</f>
        <v>Körperhygiene</v>
      </c>
      <c r="CU192" s="93" t="str">
        <f t="shared" ref="CU192" si="3070">_xlfn.XLOOKUP(LARGE(BZ192:CI192,6),BZ192:CI192,BZ$374:CI$374)</f>
        <v>Körperhygiene</v>
      </c>
      <c r="CV192" s="90"/>
      <c r="CW192" s="90"/>
      <c r="CX192" s="90"/>
      <c r="CY192" s="90"/>
      <c r="CZ192" s="90"/>
      <c r="DA192" s="90"/>
    </row>
    <row r="193" spans="1:105" ht="12.95" customHeight="1" thickTop="1" thickBot="1">
      <c r="A193" s="142"/>
      <c r="B193" s="143"/>
      <c r="C193" s="133"/>
      <c r="D193" s="135"/>
      <c r="E193" s="30"/>
      <c r="F193" s="31"/>
      <c r="G193" s="32"/>
      <c r="H193" s="146"/>
      <c r="I193" s="143"/>
      <c r="J193" s="135"/>
      <c r="K193" s="30"/>
      <c r="L193" s="31"/>
      <c r="M193" s="32"/>
      <c r="N193" s="141"/>
      <c r="O193" s="111"/>
      <c r="P193" s="97"/>
      <c r="Q193" s="131"/>
      <c r="R193" s="105"/>
      <c r="S193" s="97"/>
      <c r="T193" s="159"/>
      <c r="U193" s="105"/>
      <c r="V193" s="100"/>
      <c r="W193" s="216"/>
      <c r="X193" s="92"/>
      <c r="Y193" s="81"/>
      <c r="Z193" s="83"/>
      <c r="AA193" s="95"/>
      <c r="AB193" s="107"/>
      <c r="AC193" s="160"/>
      <c r="AE193" s="92"/>
      <c r="AG193" s="92"/>
      <c r="AH193" s="92"/>
      <c r="AI193" s="156"/>
      <c r="AJ193" s="156"/>
      <c r="AK193" s="156"/>
      <c r="AL193" s="92"/>
      <c r="AM193" s="156"/>
      <c r="AN193" s="156"/>
      <c r="AO193" s="165"/>
      <c r="AP193" s="93"/>
      <c r="AQ193" s="165"/>
      <c r="AR193" s="93"/>
      <c r="AS193" s="165"/>
      <c r="AT193" s="93"/>
      <c r="AU193" s="165"/>
      <c r="AV193" s="93"/>
      <c r="AW193" s="165"/>
      <c r="AX193" s="93"/>
      <c r="AY193" s="165"/>
      <c r="AZ193" s="93"/>
      <c r="BA193" s="165"/>
      <c r="BB193" s="93"/>
      <c r="BC193" s="165"/>
      <c r="BD193" s="93"/>
      <c r="BE193" s="165"/>
      <c r="BF193" s="93"/>
      <c r="BG193" s="165"/>
      <c r="BH193" s="93"/>
      <c r="BI193" s="165"/>
      <c r="BJ193" s="93"/>
      <c r="BK193" s="165"/>
      <c r="BL193" s="93"/>
      <c r="BM193" s="156"/>
      <c r="BN193" s="156"/>
      <c r="BO193" s="171"/>
      <c r="BP193" s="174"/>
      <c r="BQ193" s="162"/>
      <c r="BR193" s="162"/>
      <c r="BS193" s="162"/>
      <c r="BT193" s="162"/>
      <c r="BU193" s="162"/>
      <c r="BV193" s="162"/>
      <c r="BW193" s="162"/>
      <c r="BX193" s="162"/>
      <c r="BY193" s="163"/>
      <c r="BZ193" s="174"/>
      <c r="CA193" s="162"/>
      <c r="CB193" s="162"/>
      <c r="CC193" s="162"/>
      <c r="CD193" s="162"/>
      <c r="CE193" s="162"/>
      <c r="CF193" s="162"/>
      <c r="CG193" s="162"/>
      <c r="CH193" s="162"/>
      <c r="CI193" s="163"/>
      <c r="CJ193" s="94"/>
      <c r="CK193" s="92"/>
      <c r="CL193" s="92"/>
      <c r="CM193" s="92"/>
      <c r="CN193" s="92"/>
      <c r="CO193" s="93"/>
      <c r="CP193" s="91"/>
      <c r="CQ193" s="92"/>
      <c r="CR193" s="92"/>
      <c r="CS193" s="92"/>
      <c r="CT193" s="92"/>
      <c r="CU193" s="93"/>
      <c r="CV193" s="90"/>
      <c r="CW193" s="90"/>
      <c r="CX193" s="90"/>
      <c r="CY193" s="90"/>
      <c r="CZ193" s="90"/>
      <c r="DA193" s="90"/>
    </row>
    <row r="194" spans="1:105" ht="12.95" customHeight="1" thickTop="1" thickBot="1">
      <c r="A194" s="121">
        <f t="shared" ref="A194" si="3071">A182+1</f>
        <v>46190</v>
      </c>
      <c r="B194" s="124" t="s">
        <v>18</v>
      </c>
      <c r="C194" s="138" t="s">
        <v>128</v>
      </c>
      <c r="D194" s="136"/>
      <c r="E194" s="33"/>
      <c r="F194" s="34"/>
      <c r="G194" s="35"/>
      <c r="H194" s="144"/>
      <c r="I194" s="124" t="s">
        <v>19</v>
      </c>
      <c r="J194" s="136"/>
      <c r="K194" s="33"/>
      <c r="L194" s="34"/>
      <c r="M194" s="35"/>
      <c r="N194" s="139"/>
      <c r="O194" s="108">
        <f t="shared" ref="O194" si="3072">IF(AND(D194="HF",OR(ISNUMBER(J194),J194="")),0+J194,IF(AND(J194="HF",OR(ISNUMBER(D194),D194="")),0+D194,IF(AND(ISNUMBER(D194),ISNUMBER(J194)),D194+J194,IF(AND(D194="HF",J194="HF"),0,D194+J194))))</f>
        <v>0</v>
      </c>
      <c r="P194" s="98">
        <f t="shared" ref="P194" si="3073">AF$2*20-AI194</f>
        <v>20</v>
      </c>
      <c r="Q194" s="131">
        <f>WEEKNUM(A194,21)</f>
        <v>25</v>
      </c>
      <c r="R194" s="106">
        <f>SUMIFS(O$2:O$373,C$2:C$373,C194,AB$2:AB$373,AB194)</f>
        <v>0</v>
      </c>
      <c r="S194" s="98">
        <f>AE$194*20-AJ194</f>
        <v>140</v>
      </c>
      <c r="T194" s="157">
        <f>A194</f>
        <v>46190</v>
      </c>
      <c r="U194" s="106">
        <f t="shared" ref="U194" si="3074">AC$2</f>
        <v>9</v>
      </c>
      <c r="V194" s="101">
        <f t="shared" ref="V194" si="3075">AD$2*20-AK194</f>
        <v>600</v>
      </c>
      <c r="W194" s="216"/>
      <c r="X194" s="92">
        <f t="shared" ref="X194" si="3076">IF(Q194&lt;&gt;"",1,0)</f>
        <v>1</v>
      </c>
      <c r="Y194" s="81"/>
      <c r="Z194" s="83"/>
      <c r="AA194" s="95">
        <f>A$194</f>
        <v>46190</v>
      </c>
      <c r="AB194" s="107">
        <f t="shared" si="2200"/>
        <v>25</v>
      </c>
      <c r="AC194" s="160"/>
      <c r="AE194" s="92">
        <f t="shared" ref="AE194" si="3077">SUMIFS(X$2:X$373,C$2:C$373,C194,AB$2:AB$373,AB194)</f>
        <v>7</v>
      </c>
      <c r="AG194" s="92">
        <f t="shared" ref="AG194" si="3078">IF(D194="HF",1,0)</f>
        <v>0</v>
      </c>
      <c r="AH194" s="92">
        <f t="shared" ref="AH194" si="3079">IF(J194="HF",1,0)</f>
        <v>0</v>
      </c>
      <c r="AI194" s="169">
        <f t="shared" ref="AI194" si="3080">AG194+AH194</f>
        <v>0</v>
      </c>
      <c r="AJ194" s="169">
        <f t="shared" ref="AJ194" si="3081">SUMIFS(AI$2:AI$373,C$2:C$373,C194,AB$2:AB$373,AB194)</f>
        <v>0</v>
      </c>
      <c r="AK194" s="169">
        <f t="shared" ref="AK194" si="3082">SUMIFS(AI$2:AI$373,C$2:C$373,C194)</f>
        <v>0</v>
      </c>
      <c r="AL194" s="92">
        <f t="shared" ref="AL194" si="3083">COUNTIF(E194:G195,"Körperhygiene")</f>
        <v>0</v>
      </c>
      <c r="AM194" s="169">
        <f t="shared" ref="AM194" si="3084">COUNTIF(K194:M195,"Körperhygiene")</f>
        <v>0</v>
      </c>
      <c r="AN194" s="169">
        <f t="shared" ref="AN194" si="3085">AL194+AM194</f>
        <v>0</v>
      </c>
      <c r="AO194" s="164">
        <f>COUNTIF(E194:G195,"Zimmersauberkeit")</f>
        <v>0</v>
      </c>
      <c r="AP194" s="93">
        <f>COUNTIF(K194:M195,"Zimmersauberkeit")</f>
        <v>0</v>
      </c>
      <c r="AQ194" s="164">
        <f t="shared" ref="AQ194" si="3086">AO194+AP194</f>
        <v>0</v>
      </c>
      <c r="AR194" s="93">
        <f>COUNTIF(E194:G195,"Zimmerputz")</f>
        <v>0</v>
      </c>
      <c r="AS194" s="164">
        <f>COUNTIF(K194:M195,"Zimmerputz")</f>
        <v>0</v>
      </c>
      <c r="AT194" s="93">
        <f t="shared" ref="AT194" si="3087">AR194+AS194</f>
        <v>0</v>
      </c>
      <c r="AU194" s="164">
        <f>COUNTIF(E194:G195,"Medienverhalten")</f>
        <v>0</v>
      </c>
      <c r="AV194" s="93">
        <f>COUNTIF(K194:M195,"Medienverhalten")</f>
        <v>0</v>
      </c>
      <c r="AW194" s="164">
        <f t="shared" ref="AW194" si="3088">AU194+AV194</f>
        <v>0</v>
      </c>
      <c r="AX194" s="93">
        <f>COUNTIF(E194:G195,"Pünktlichkeit")</f>
        <v>0</v>
      </c>
      <c r="AY194" s="164">
        <f>COUNTIF(K194:M195,"Pünktlichkeit")</f>
        <v>0</v>
      </c>
      <c r="AZ194" s="93">
        <f t="shared" ref="AZ194" si="3089">AX194+AY194</f>
        <v>0</v>
      </c>
      <c r="BA194" s="164">
        <f>COUNTIF(E194:G195,"Küchendienst")</f>
        <v>0</v>
      </c>
      <c r="BB194" s="93">
        <f>COUNTIF(K194:M195,"Küchendienst")</f>
        <v>0</v>
      </c>
      <c r="BC194" s="164">
        <f t="shared" ref="BC194" si="3090">BA194+BB194</f>
        <v>0</v>
      </c>
      <c r="BD194" s="93">
        <f>COUNTIF(E194:G195,"Wäsche")</f>
        <v>0</v>
      </c>
      <c r="BE194" s="164">
        <f>COUNTIF(K194:M195,"Wäsche")</f>
        <v>0</v>
      </c>
      <c r="BF194" s="93">
        <f t="shared" ref="BF194" si="3091">BD194+BE194</f>
        <v>0</v>
      </c>
      <c r="BG194" s="164">
        <f>COUNTIF(E194:G195,"Sozialverhalten")</f>
        <v>0</v>
      </c>
      <c r="BH194" s="93">
        <f>COUNTIF(K194:M195,"Sozialverhalten")</f>
        <v>0</v>
      </c>
      <c r="BI194" s="164">
        <f t="shared" ref="BI194" si="3092">BG194+BH194</f>
        <v>0</v>
      </c>
      <c r="BJ194" s="93">
        <f>COUNTIF(E194:G195,"Essverhalten")</f>
        <v>0</v>
      </c>
      <c r="BK194" s="164">
        <f>COUNTIF(K194:M195,"Essverhalten")</f>
        <v>0</v>
      </c>
      <c r="BL194" s="93">
        <f t="shared" ref="BL194" si="3093">BJ194+BK194</f>
        <v>0</v>
      </c>
      <c r="BM194" s="169">
        <f>COUNTIF(E194:G195,"Nachtruhe")</f>
        <v>0</v>
      </c>
      <c r="BN194" s="169">
        <f>COUNTIF(K194:M195,"Nachtruhe")</f>
        <v>0</v>
      </c>
      <c r="BO194" s="170">
        <f t="shared" ref="BO194" si="3094">BM194+BN194</f>
        <v>0</v>
      </c>
      <c r="BP194" s="174">
        <f>SUMIFS(AN$2:AN$373,C$2:C$373,C194,AB$2:AB$373,AB194)</f>
        <v>0</v>
      </c>
      <c r="BQ194" s="162">
        <f>SUMIFS(AQ$2:AQ$373,C$2:C$373,C194,AB$2:AB$373,AB194)</f>
        <v>0</v>
      </c>
      <c r="BR194" s="162">
        <f>SUMIFS(AT$2:AT$373,C$2:C$373,C194,AB$2:AB$373,AB194)</f>
        <v>0</v>
      </c>
      <c r="BS194" s="162">
        <f>SUMIFS(AW$2:AW$373,C$2:C$373,C194,AB$2:AB$373,AB194)</f>
        <v>0</v>
      </c>
      <c r="BT194" s="162">
        <f>SUMIFS(AZ$2:AZ$373,C$2:C$373,C194,AB$2:AB$373,AB194)</f>
        <v>0</v>
      </c>
      <c r="BU194" s="162">
        <f>SUMIFS(BC$2:BC$373,C$2:C$373,C194,AB$2:AB$373,AB194)</f>
        <v>0</v>
      </c>
      <c r="BV194" s="162">
        <f>SUMIFS(BF$2:BF$373,C$2:C$373,C194,AB$2:AB$373,AB194)</f>
        <v>0</v>
      </c>
      <c r="BW194" s="162">
        <f>SUMIFS(BI$2:BI$373,C$2:C$373,C194,AB$2:AB$373,AB194)</f>
        <v>0</v>
      </c>
      <c r="BX194" s="162">
        <f>SUMIFS(BL$2:BL$373,C$2:C$373,C194,AB$2:AB$373,AB194)</f>
        <v>0</v>
      </c>
      <c r="BY194" s="163">
        <f>SUMIFS(BO$2:BO$373,C$2:C$373,C194,AB$2:AB$373,AB194)</f>
        <v>0</v>
      </c>
      <c r="BZ194" s="174">
        <f>SUMIFS(AN$2:AN$373,C$2:C$373,C194)</f>
        <v>1</v>
      </c>
      <c r="CA194" s="162">
        <f>SUMIFS(AQ$2:AQ$373,C$2:C$373,C194)</f>
        <v>0</v>
      </c>
      <c r="CB194" s="162">
        <f>SUMIFS(AT$2:AT$373,C$2:C$373,C194)</f>
        <v>0</v>
      </c>
      <c r="CC194" s="162">
        <f>SUMIFS(AW$2:AW$373,C$2:C$373,C194)</f>
        <v>0</v>
      </c>
      <c r="CD194" s="162">
        <f>SUMIFS(AZ$2:AZ$373,C$2:C$373,C194)</f>
        <v>1</v>
      </c>
      <c r="CE194" s="162">
        <f>SUMIFS(BC$2:BC$373,C$2:C$373,C194)</f>
        <v>5</v>
      </c>
      <c r="CF194" s="162">
        <f>SUMIFS(BF$2:BF$373,C$2:C$373,C194)</f>
        <v>2</v>
      </c>
      <c r="CG194" s="162">
        <f>SUMIFS(BI$2:BI$373,C$2:C$373,C194)</f>
        <v>1</v>
      </c>
      <c r="CH194" s="162">
        <f>SUMIFS(BL$2:BL$373,C$2:C$373,C194)</f>
        <v>1</v>
      </c>
      <c r="CI194" s="163">
        <f>SUMIFS(BO$2:BO$373,C$2:C$373,C194)</f>
        <v>1</v>
      </c>
      <c r="CJ194" s="94" t="str">
        <f t="shared" ref="CJ194" si="3095">_xlfn.XLOOKUP(LARGE(BP194:BY194,1),BP194:BY194,BP$374:BY$374)</f>
        <v>Körperhygiene</v>
      </c>
      <c r="CK194" s="92" t="str">
        <f t="shared" ref="CK194" si="3096">_xlfn.XLOOKUP(LARGE(BP194:BY194,2),BP194:BY194,BP$374:BY$374)</f>
        <v>Körperhygiene</v>
      </c>
      <c r="CL194" s="92" t="str">
        <f t="shared" ref="CL194" si="3097">_xlfn.XLOOKUP(LARGE(BP194:BY194,3),BP194:BY194,BP$374:BY$374)</f>
        <v>Körperhygiene</v>
      </c>
      <c r="CM194" s="92" t="str">
        <f t="shared" ref="CM194" si="3098">_xlfn.XLOOKUP(LARGE(BP194:BY194,4),BP194:BY194,BP$374:BY$374)</f>
        <v>Körperhygiene</v>
      </c>
      <c r="CN194" s="92" t="str">
        <f t="shared" ref="CN194" si="3099">_xlfn.XLOOKUP(LARGE(BP194:BY194,5),BP194:BY194,BP$374:BY$374)</f>
        <v>Körperhygiene</v>
      </c>
      <c r="CO194" s="93" t="str">
        <f t="shared" ref="CO194" si="3100">_xlfn.XLOOKUP(LARGE(BP194:BY194,6),BP194:BY194,BP$374:BY$374)</f>
        <v>Körperhygiene</v>
      </c>
      <c r="CP194" s="91" t="str">
        <f t="shared" ref="CP194" si="3101">_xlfn.XLOOKUP(LARGE(BZ194:CI194,1),BZ194:CI194,BZ$374:CI$374)</f>
        <v>Küchendienst</v>
      </c>
      <c r="CQ194" s="92" t="str">
        <f t="shared" ref="CQ194" si="3102">_xlfn.XLOOKUP(LARGE(BZ194:CI194,2),BZ194:CI194,BZ$374:CI$374)</f>
        <v>Wäsche</v>
      </c>
      <c r="CR194" s="92" t="str">
        <f t="shared" ref="CR194" si="3103">_xlfn.XLOOKUP(LARGE(BZ194:CI194,3),BZ194:CI194,BZ$374:CI$374)</f>
        <v>Körperhygiene</v>
      </c>
      <c r="CS194" s="92" t="str">
        <f t="shared" ref="CS194" si="3104">_xlfn.XLOOKUP(LARGE(BZ194:CI194,4),BZ194:CI194,BZ$374:CI$374)</f>
        <v>Körperhygiene</v>
      </c>
      <c r="CT194" s="92" t="str">
        <f t="shared" ref="CT194" si="3105">_xlfn.XLOOKUP(LARGE(BZ194:CI194,5),BZ194:CI194,BZ$374:CI$374)</f>
        <v>Körperhygiene</v>
      </c>
      <c r="CU194" s="93" t="str">
        <f t="shared" ref="CU194" si="3106">_xlfn.XLOOKUP(LARGE(BZ194:CI194,6),BZ194:CI194,BZ$374:CI$374)</f>
        <v>Körperhygiene</v>
      </c>
      <c r="CV194" s="90"/>
      <c r="CW194" s="90"/>
      <c r="CX194" s="90"/>
      <c r="CY194" s="90"/>
      <c r="CZ194" s="90"/>
      <c r="DA194" s="90"/>
    </row>
    <row r="195" spans="1:105" ht="12.95" customHeight="1" thickTop="1" thickBot="1">
      <c r="A195" s="122"/>
      <c r="B195" s="125"/>
      <c r="C195" s="116"/>
      <c r="D195" s="137"/>
      <c r="E195" s="27"/>
      <c r="F195" s="28"/>
      <c r="G195" s="29"/>
      <c r="H195" s="145"/>
      <c r="I195" s="125"/>
      <c r="J195" s="137"/>
      <c r="K195" s="27"/>
      <c r="L195" s="28"/>
      <c r="M195" s="29"/>
      <c r="N195" s="140"/>
      <c r="O195" s="109"/>
      <c r="P195" s="92"/>
      <c r="Q195" s="131"/>
      <c r="R195" s="103"/>
      <c r="S195" s="92"/>
      <c r="T195" s="158"/>
      <c r="U195" s="103"/>
      <c r="V195" s="99"/>
      <c r="W195" s="216"/>
      <c r="X195" s="92"/>
      <c r="Y195" s="81"/>
      <c r="Z195" s="83"/>
      <c r="AA195" s="95"/>
      <c r="AB195" s="107"/>
      <c r="AC195" s="160"/>
      <c r="AE195" s="92"/>
      <c r="AG195" s="92"/>
      <c r="AH195" s="92"/>
      <c r="AI195" s="156"/>
      <c r="AJ195" s="156"/>
      <c r="AK195" s="156"/>
      <c r="AL195" s="92"/>
      <c r="AM195" s="156"/>
      <c r="AN195" s="156"/>
      <c r="AO195" s="165"/>
      <c r="AP195" s="93"/>
      <c r="AQ195" s="165"/>
      <c r="AR195" s="93"/>
      <c r="AS195" s="165"/>
      <c r="AT195" s="93"/>
      <c r="AU195" s="165"/>
      <c r="AV195" s="93"/>
      <c r="AW195" s="165"/>
      <c r="AX195" s="93"/>
      <c r="AY195" s="165"/>
      <c r="AZ195" s="93"/>
      <c r="BA195" s="165"/>
      <c r="BB195" s="93"/>
      <c r="BC195" s="165"/>
      <c r="BD195" s="93"/>
      <c r="BE195" s="165"/>
      <c r="BF195" s="93"/>
      <c r="BG195" s="165"/>
      <c r="BH195" s="93"/>
      <c r="BI195" s="165"/>
      <c r="BJ195" s="93"/>
      <c r="BK195" s="165"/>
      <c r="BL195" s="93"/>
      <c r="BM195" s="156"/>
      <c r="BN195" s="156"/>
      <c r="BO195" s="171"/>
      <c r="BP195" s="174"/>
      <c r="BQ195" s="162"/>
      <c r="BR195" s="162"/>
      <c r="BS195" s="162"/>
      <c r="BT195" s="162"/>
      <c r="BU195" s="162"/>
      <c r="BV195" s="162"/>
      <c r="BW195" s="162"/>
      <c r="BX195" s="162"/>
      <c r="BY195" s="163"/>
      <c r="BZ195" s="174"/>
      <c r="CA195" s="162"/>
      <c r="CB195" s="162"/>
      <c r="CC195" s="162"/>
      <c r="CD195" s="162"/>
      <c r="CE195" s="162"/>
      <c r="CF195" s="162"/>
      <c r="CG195" s="162"/>
      <c r="CH195" s="162"/>
      <c r="CI195" s="163"/>
      <c r="CJ195" s="94"/>
      <c r="CK195" s="92"/>
      <c r="CL195" s="92"/>
      <c r="CM195" s="92"/>
      <c r="CN195" s="92"/>
      <c r="CO195" s="93"/>
      <c r="CP195" s="91"/>
      <c r="CQ195" s="92"/>
      <c r="CR195" s="92"/>
      <c r="CS195" s="92"/>
      <c r="CT195" s="92"/>
      <c r="CU195" s="93"/>
      <c r="CV195" s="90"/>
      <c r="CW195" s="90"/>
      <c r="CX195" s="90"/>
      <c r="CY195" s="90"/>
      <c r="CZ195" s="90"/>
      <c r="DA195" s="90"/>
    </row>
    <row r="196" spans="1:105" ht="12.95" customHeight="1" thickTop="1" thickBot="1">
      <c r="A196" s="122"/>
      <c r="B196" s="125"/>
      <c r="C196" s="117" t="s">
        <v>129</v>
      </c>
      <c r="D196" s="134"/>
      <c r="E196" s="24"/>
      <c r="F196" s="25"/>
      <c r="G196" s="26"/>
      <c r="H196" s="145"/>
      <c r="I196" s="125"/>
      <c r="J196" s="134"/>
      <c r="K196" s="24"/>
      <c r="L196" s="25"/>
      <c r="M196" s="26"/>
      <c r="N196" s="140"/>
      <c r="O196" s="109">
        <f t="shared" si="2519"/>
        <v>0</v>
      </c>
      <c r="P196" s="92">
        <f t="shared" si="2520"/>
        <v>20</v>
      </c>
      <c r="Q196" s="131"/>
      <c r="R196" s="103">
        <f>SUMIFS(O$2:O$373,C$2:C$373,C196,AB$2:AB$373,AB196)</f>
        <v>0</v>
      </c>
      <c r="S196" s="92">
        <f t="shared" ref="S196" si="3107">AE$194*20-AJ196</f>
        <v>140</v>
      </c>
      <c r="T196" s="158"/>
      <c r="U196" s="103">
        <f t="shared" ref="U196" si="3108">AC$4</f>
        <v>11</v>
      </c>
      <c r="V196" s="99">
        <f t="shared" si="2523"/>
        <v>598</v>
      </c>
      <c r="W196" s="216"/>
      <c r="X196" s="92"/>
      <c r="Y196" s="81"/>
      <c r="Z196" s="83"/>
      <c r="AA196" s="95">
        <f>A$194</f>
        <v>46190</v>
      </c>
      <c r="AB196" s="107">
        <f t="shared" si="2200"/>
        <v>25</v>
      </c>
      <c r="AC196" s="160"/>
      <c r="AE196" s="92"/>
      <c r="AG196" s="92">
        <f t="shared" ref="AG196" si="3109">IF(D196="HF",1,0)</f>
        <v>0</v>
      </c>
      <c r="AH196" s="92">
        <f t="shared" ref="AH196" si="3110">IF(J196="HF",1,0)</f>
        <v>0</v>
      </c>
      <c r="AI196" s="169">
        <f t="shared" ref="AI196" si="3111">AG196+AH196</f>
        <v>0</v>
      </c>
      <c r="AJ196" s="169">
        <f t="shared" ref="AJ196" si="3112">SUMIFS(AI$2:AI$373,C$2:C$373,C196,AB$2:AB$373,AB196)</f>
        <v>0</v>
      </c>
      <c r="AK196" s="169">
        <f t="shared" ref="AK196" si="3113">SUMIFS(AI$2:AI$373,C$2:C$373,C196)</f>
        <v>2</v>
      </c>
      <c r="AL196" s="92">
        <f t="shared" ref="AL196" si="3114">COUNTIF(E196:G197,"Körperhygiene")</f>
        <v>0</v>
      </c>
      <c r="AM196" s="169">
        <f t="shared" ref="AM196" si="3115">COUNTIF(K196:M197,"Körperhygiene")</f>
        <v>0</v>
      </c>
      <c r="AN196" s="169">
        <f t="shared" ref="AN196" si="3116">AL196+AM196</f>
        <v>0</v>
      </c>
      <c r="AO196" s="164">
        <f>COUNTIF(E196:G197,"Zimmersauberkeit")</f>
        <v>0</v>
      </c>
      <c r="AP196" s="93">
        <f>COUNTIF(K196:M197,"Zimmersauberkeit")</f>
        <v>0</v>
      </c>
      <c r="AQ196" s="164">
        <f t="shared" ref="AQ196" si="3117">AO196+AP196</f>
        <v>0</v>
      </c>
      <c r="AR196" s="93">
        <f>COUNTIF(E196:G197,"Zimmerputz")</f>
        <v>0</v>
      </c>
      <c r="AS196" s="164">
        <f>COUNTIF(K196:M197,"Zimmerputz")</f>
        <v>0</v>
      </c>
      <c r="AT196" s="93">
        <f t="shared" ref="AT196" si="3118">AR196+AS196</f>
        <v>0</v>
      </c>
      <c r="AU196" s="164">
        <f>COUNTIF(E196:G197,"Medienverhalten")</f>
        <v>0</v>
      </c>
      <c r="AV196" s="93">
        <f>COUNTIF(K196:M197,"Medienverhalten")</f>
        <v>0</v>
      </c>
      <c r="AW196" s="164">
        <f t="shared" ref="AW196" si="3119">AU196+AV196</f>
        <v>0</v>
      </c>
      <c r="AX196" s="93">
        <f>COUNTIF(E196:G197,"Pünktlichkeit")</f>
        <v>0</v>
      </c>
      <c r="AY196" s="164">
        <f>COUNTIF(K196:M197,"Pünktlichkeit")</f>
        <v>0</v>
      </c>
      <c r="AZ196" s="93">
        <f t="shared" ref="AZ196" si="3120">AX196+AY196</f>
        <v>0</v>
      </c>
      <c r="BA196" s="164">
        <f>COUNTIF(E196:G197,"Küchendienst")</f>
        <v>0</v>
      </c>
      <c r="BB196" s="93">
        <f>COUNTIF(K196:M197,"Küchendienst")</f>
        <v>0</v>
      </c>
      <c r="BC196" s="164">
        <f t="shared" ref="BC196" si="3121">BA196+BB196</f>
        <v>0</v>
      </c>
      <c r="BD196" s="93">
        <f>COUNTIF(E196:G197,"Wäsche")</f>
        <v>0</v>
      </c>
      <c r="BE196" s="164">
        <f>COUNTIF(K196:M197,"Wäsche")</f>
        <v>0</v>
      </c>
      <c r="BF196" s="93">
        <f t="shared" ref="BF196" si="3122">BD196+BE196</f>
        <v>0</v>
      </c>
      <c r="BG196" s="164">
        <f>COUNTIF(E196:G197,"Sozialverhalten")</f>
        <v>0</v>
      </c>
      <c r="BH196" s="93">
        <f>COUNTIF(K196:M197,"Sozialverhalten")</f>
        <v>0</v>
      </c>
      <c r="BI196" s="164">
        <f t="shared" ref="BI196" si="3123">BG196+BH196</f>
        <v>0</v>
      </c>
      <c r="BJ196" s="93">
        <f>COUNTIF(E196:G197,"Essverhalten")</f>
        <v>0</v>
      </c>
      <c r="BK196" s="164">
        <f>COUNTIF(K196:M197,"Essverhalten")</f>
        <v>0</v>
      </c>
      <c r="BL196" s="93">
        <f t="shared" ref="BL196" si="3124">BJ196+BK196</f>
        <v>0</v>
      </c>
      <c r="BM196" s="169">
        <f>COUNTIF(E196:G197,"Nachtruhe")</f>
        <v>0</v>
      </c>
      <c r="BN196" s="169">
        <f>COUNTIF(K196:M197,"Nachtruhe")</f>
        <v>0</v>
      </c>
      <c r="BO196" s="170">
        <f t="shared" ref="BO196" si="3125">BM196+BN196</f>
        <v>0</v>
      </c>
      <c r="BP196" s="174">
        <f>SUMIFS(AN$2:AN$373,C$2:C$373,C196,AB$2:AB$373,AB196)</f>
        <v>0</v>
      </c>
      <c r="BQ196" s="162">
        <f>SUMIFS(AQ$2:AQ$373,C$2:C$373,C196,AB$2:AB$373,AB196)</f>
        <v>0</v>
      </c>
      <c r="BR196" s="162">
        <f>SUMIFS(AT$2:AT$373,C$2:C$373,C196,AB$2:AB$373,AB196)</f>
        <v>0</v>
      </c>
      <c r="BS196" s="162">
        <f>SUMIFS(AW$2:AW$373,C$2:C$373,C196,AB$2:AB$373,AB196)</f>
        <v>0</v>
      </c>
      <c r="BT196" s="162">
        <f>SUMIFS(AZ$2:AZ$373,C$2:C$373,C196,AB$2:AB$373,AB196)</f>
        <v>0</v>
      </c>
      <c r="BU196" s="162">
        <f>SUMIFS(BC$2:BC$373,C$2:C$373,C196,AB$2:AB$373,AB196)</f>
        <v>0</v>
      </c>
      <c r="BV196" s="162">
        <f>SUMIFS(BF$2:BF$373,C$2:C$373,C196,AB$2:AB$373,AB196)</f>
        <v>0</v>
      </c>
      <c r="BW196" s="162">
        <f>SUMIFS(BI$2:BI$373,C$2:C$373,C196,AB$2:AB$373,AB196)</f>
        <v>0</v>
      </c>
      <c r="BX196" s="162">
        <f>SUMIFS(BL$2:BL$373,C$2:C$373,C196,AB$2:AB$373,AB196)</f>
        <v>0</v>
      </c>
      <c r="BY196" s="163">
        <f>SUMIFS(BO$2:BO$373,C$2:C$373,C196,AB$2:AB$373,AB196)</f>
        <v>0</v>
      </c>
      <c r="BZ196" s="174">
        <f>SUMIFS(AN$2:AN$373,C$2:C$373,C196)</f>
        <v>0</v>
      </c>
      <c r="CA196" s="162">
        <f>SUMIFS(AQ$2:AQ$373,C$2:C$373,C196)</f>
        <v>0</v>
      </c>
      <c r="CB196" s="162">
        <f>SUMIFS(AT$2:AT$373,C$2:C$373,C196)</f>
        <v>0</v>
      </c>
      <c r="CC196" s="162">
        <f>SUMIFS(AW$2:AW$373,C$2:C$373,C196)</f>
        <v>1</v>
      </c>
      <c r="CD196" s="162">
        <f>SUMIFS(AZ$2:AZ$373,C$2:C$373,C196)</f>
        <v>2</v>
      </c>
      <c r="CE196" s="162">
        <f>SUMIFS(BC$2:BC$373,C$2:C$373,C196)</f>
        <v>0</v>
      </c>
      <c r="CF196" s="162">
        <f>SUMIFS(BF$2:BF$373,C$2:C$373,C196)</f>
        <v>1</v>
      </c>
      <c r="CG196" s="162">
        <f>SUMIFS(BI$2:BI$373,C$2:C$373,C196)</f>
        <v>0</v>
      </c>
      <c r="CH196" s="162">
        <f>SUMIFS(BL$2:BL$373,C$2:C$373,C196)</f>
        <v>0</v>
      </c>
      <c r="CI196" s="163">
        <f>SUMIFS(BO$2:BO$373,C$2:C$373,C196)</f>
        <v>0</v>
      </c>
      <c r="CJ196" s="94" t="str">
        <f t="shared" ref="CJ196" si="3126">_xlfn.XLOOKUP(LARGE(BP196:BY196,1),BP196:BY196,BP$374:BY$374)</f>
        <v>Körperhygiene</v>
      </c>
      <c r="CK196" s="92" t="str">
        <f t="shared" ref="CK196" si="3127">_xlfn.XLOOKUP(LARGE(BP196:BY196,2),BP196:BY196,BP$374:BY$374)</f>
        <v>Körperhygiene</v>
      </c>
      <c r="CL196" s="92" t="str">
        <f t="shared" ref="CL196" si="3128">_xlfn.XLOOKUP(LARGE(BP196:BY196,3),BP196:BY196,BP$374:BY$374)</f>
        <v>Körperhygiene</v>
      </c>
      <c r="CM196" s="92" t="str">
        <f t="shared" ref="CM196" si="3129">_xlfn.XLOOKUP(LARGE(BP196:BY196,4),BP196:BY196,BP$374:BY$374)</f>
        <v>Körperhygiene</v>
      </c>
      <c r="CN196" s="92" t="str">
        <f t="shared" ref="CN196" si="3130">_xlfn.XLOOKUP(LARGE(BP196:BY196,5),BP196:BY196,BP$374:BY$374)</f>
        <v>Körperhygiene</v>
      </c>
      <c r="CO196" s="93" t="str">
        <f t="shared" ref="CO196" si="3131">_xlfn.XLOOKUP(LARGE(BP196:BY196,6),BP196:BY196,BP$374:BY$374)</f>
        <v>Körperhygiene</v>
      </c>
      <c r="CP196" s="91" t="str">
        <f t="shared" ref="CP196" si="3132">_xlfn.XLOOKUP(LARGE(BZ196:CI196,1),BZ196:CI196,BZ$374:CI$374)</f>
        <v>Pünktlichkeit</v>
      </c>
      <c r="CQ196" s="92" t="str">
        <f t="shared" ref="CQ196" si="3133">_xlfn.XLOOKUP(LARGE(BZ196:CI196,2),BZ196:CI196,BZ$374:CI$374)</f>
        <v>Medienverhalten</v>
      </c>
      <c r="CR196" s="92" t="str">
        <f t="shared" ref="CR196" si="3134">_xlfn.XLOOKUP(LARGE(BZ196:CI196,3),BZ196:CI196,BZ$374:CI$374)</f>
        <v>Medienverhalten</v>
      </c>
      <c r="CS196" s="92" t="str">
        <f t="shared" ref="CS196" si="3135">_xlfn.XLOOKUP(LARGE(BZ196:CI196,4),BZ196:CI196,BZ$374:CI$374)</f>
        <v>Körperhygiene</v>
      </c>
      <c r="CT196" s="92" t="str">
        <f t="shared" ref="CT196" si="3136">_xlfn.XLOOKUP(LARGE(BZ196:CI196,5),BZ196:CI196,BZ$374:CI$374)</f>
        <v>Körperhygiene</v>
      </c>
      <c r="CU196" s="93" t="str">
        <f t="shared" ref="CU196" si="3137">_xlfn.XLOOKUP(LARGE(BZ196:CI196,6),BZ196:CI196,BZ$374:CI$374)</f>
        <v>Körperhygiene</v>
      </c>
      <c r="CV196" s="90"/>
      <c r="CW196" s="90"/>
      <c r="CX196" s="90"/>
      <c r="CY196" s="90"/>
      <c r="CZ196" s="90"/>
      <c r="DA196" s="90"/>
    </row>
    <row r="197" spans="1:105" ht="12.95" customHeight="1" thickTop="1" thickBot="1">
      <c r="A197" s="122"/>
      <c r="B197" s="125"/>
      <c r="C197" s="116"/>
      <c r="D197" s="137"/>
      <c r="E197" s="21"/>
      <c r="F197" s="22"/>
      <c r="G197" s="23"/>
      <c r="H197" s="145"/>
      <c r="I197" s="125"/>
      <c r="J197" s="137"/>
      <c r="K197" s="21"/>
      <c r="L197" s="22"/>
      <c r="M197" s="23"/>
      <c r="N197" s="140"/>
      <c r="O197" s="109"/>
      <c r="P197" s="92"/>
      <c r="Q197" s="131"/>
      <c r="R197" s="103"/>
      <c r="S197" s="92"/>
      <c r="T197" s="158"/>
      <c r="U197" s="103"/>
      <c r="V197" s="99"/>
      <c r="W197" s="216"/>
      <c r="X197" s="92"/>
      <c r="Y197" s="81"/>
      <c r="Z197" s="83"/>
      <c r="AA197" s="95"/>
      <c r="AB197" s="107"/>
      <c r="AC197" s="160"/>
      <c r="AE197" s="92"/>
      <c r="AG197" s="92"/>
      <c r="AH197" s="92"/>
      <c r="AI197" s="156"/>
      <c r="AJ197" s="156"/>
      <c r="AK197" s="156"/>
      <c r="AL197" s="92"/>
      <c r="AM197" s="156"/>
      <c r="AN197" s="156"/>
      <c r="AO197" s="165"/>
      <c r="AP197" s="93"/>
      <c r="AQ197" s="165"/>
      <c r="AR197" s="93"/>
      <c r="AS197" s="165"/>
      <c r="AT197" s="93"/>
      <c r="AU197" s="165"/>
      <c r="AV197" s="93"/>
      <c r="AW197" s="165"/>
      <c r="AX197" s="93"/>
      <c r="AY197" s="165"/>
      <c r="AZ197" s="93"/>
      <c r="BA197" s="165"/>
      <c r="BB197" s="93"/>
      <c r="BC197" s="165"/>
      <c r="BD197" s="93"/>
      <c r="BE197" s="165"/>
      <c r="BF197" s="93"/>
      <c r="BG197" s="165"/>
      <c r="BH197" s="93"/>
      <c r="BI197" s="165"/>
      <c r="BJ197" s="93"/>
      <c r="BK197" s="165"/>
      <c r="BL197" s="93"/>
      <c r="BM197" s="156"/>
      <c r="BN197" s="156"/>
      <c r="BO197" s="171"/>
      <c r="BP197" s="174"/>
      <c r="BQ197" s="162"/>
      <c r="BR197" s="162"/>
      <c r="BS197" s="162"/>
      <c r="BT197" s="162"/>
      <c r="BU197" s="162"/>
      <c r="BV197" s="162"/>
      <c r="BW197" s="162"/>
      <c r="BX197" s="162"/>
      <c r="BY197" s="163"/>
      <c r="BZ197" s="174"/>
      <c r="CA197" s="162"/>
      <c r="CB197" s="162"/>
      <c r="CC197" s="162"/>
      <c r="CD197" s="162"/>
      <c r="CE197" s="162"/>
      <c r="CF197" s="162"/>
      <c r="CG197" s="162"/>
      <c r="CH197" s="162"/>
      <c r="CI197" s="163"/>
      <c r="CJ197" s="94"/>
      <c r="CK197" s="92"/>
      <c r="CL197" s="92"/>
      <c r="CM197" s="92"/>
      <c r="CN197" s="92"/>
      <c r="CO197" s="93"/>
      <c r="CP197" s="91"/>
      <c r="CQ197" s="92"/>
      <c r="CR197" s="92"/>
      <c r="CS197" s="92"/>
      <c r="CT197" s="92"/>
      <c r="CU197" s="93"/>
      <c r="CV197" s="90"/>
      <c r="CW197" s="90"/>
      <c r="CX197" s="90"/>
      <c r="CY197" s="90"/>
      <c r="CZ197" s="90"/>
      <c r="DA197" s="90"/>
    </row>
    <row r="198" spans="1:105" ht="12.95" customHeight="1" thickTop="1" thickBot="1">
      <c r="A198" s="122"/>
      <c r="B198" s="125"/>
      <c r="C198" s="117" t="s">
        <v>130</v>
      </c>
      <c r="D198" s="134"/>
      <c r="E198" s="24"/>
      <c r="F198" s="25"/>
      <c r="G198" s="26"/>
      <c r="H198" s="145"/>
      <c r="I198" s="125"/>
      <c r="J198" s="134"/>
      <c r="K198" s="24"/>
      <c r="L198" s="25"/>
      <c r="M198" s="26"/>
      <c r="N198" s="140"/>
      <c r="O198" s="109">
        <f t="shared" si="2553"/>
        <v>0</v>
      </c>
      <c r="P198" s="92">
        <f t="shared" si="2554"/>
        <v>20</v>
      </c>
      <c r="Q198" s="131"/>
      <c r="R198" s="103">
        <f>SUMIFS(O$2:O$373,C$2:C$373,C198,AB$2:AB$373,AB198)</f>
        <v>0</v>
      </c>
      <c r="S198" s="92">
        <f t="shared" ref="S198" si="3138">AE$194*20-AJ198</f>
        <v>140</v>
      </c>
      <c r="T198" s="158"/>
      <c r="U198" s="103">
        <f t="shared" ref="U198" si="3139">AC$6</f>
        <v>10</v>
      </c>
      <c r="V198" s="99">
        <f t="shared" si="2557"/>
        <v>599</v>
      </c>
      <c r="W198" s="216"/>
      <c r="X198" s="92"/>
      <c r="Y198" s="81"/>
      <c r="Z198" s="83"/>
      <c r="AA198" s="95">
        <f>A$194</f>
        <v>46190</v>
      </c>
      <c r="AB198" s="107">
        <f t="shared" si="2200"/>
        <v>25</v>
      </c>
      <c r="AC198" s="160"/>
      <c r="AE198" s="92"/>
      <c r="AG198" s="92">
        <f t="shared" ref="AG198" si="3140">IF(D198="HF",1,0)</f>
        <v>0</v>
      </c>
      <c r="AH198" s="92">
        <f t="shared" ref="AH198" si="3141">IF(J198="HF",1,0)</f>
        <v>0</v>
      </c>
      <c r="AI198" s="169">
        <f t="shared" ref="AI198" si="3142">AG198+AH198</f>
        <v>0</v>
      </c>
      <c r="AJ198" s="169">
        <f t="shared" ref="AJ198" si="3143">SUMIFS(AI$2:AI$373,C$2:C$373,C198,AB$2:AB$373,AB198)</f>
        <v>0</v>
      </c>
      <c r="AK198" s="169">
        <f t="shared" ref="AK198" si="3144">SUMIFS(AI$2:AI$373,C$2:C$373,C198)</f>
        <v>1</v>
      </c>
      <c r="AL198" s="92">
        <f t="shared" ref="AL198" si="3145">COUNTIF(E198:G199,"Körperhygiene")</f>
        <v>0</v>
      </c>
      <c r="AM198" s="169">
        <f t="shared" ref="AM198" si="3146">COUNTIF(K198:M199,"Körperhygiene")</f>
        <v>0</v>
      </c>
      <c r="AN198" s="169">
        <f t="shared" ref="AN198" si="3147">AL198+AM198</f>
        <v>0</v>
      </c>
      <c r="AO198" s="164">
        <f>COUNTIF(E198:G199,"Zimmersauberkeit")</f>
        <v>0</v>
      </c>
      <c r="AP198" s="93">
        <f>COUNTIF(K198:M199,"Zimmersauberkeit")</f>
        <v>0</v>
      </c>
      <c r="AQ198" s="164">
        <f t="shared" ref="AQ198" si="3148">AO198+AP198</f>
        <v>0</v>
      </c>
      <c r="AR198" s="93">
        <f>COUNTIF(E198:G199,"Zimmerputz")</f>
        <v>0</v>
      </c>
      <c r="AS198" s="164">
        <f>COUNTIF(K198:M199,"Zimmerputz")</f>
        <v>0</v>
      </c>
      <c r="AT198" s="93">
        <f t="shared" ref="AT198" si="3149">AR198+AS198</f>
        <v>0</v>
      </c>
      <c r="AU198" s="164">
        <f>COUNTIF(E198:G199,"Medienverhalten")</f>
        <v>0</v>
      </c>
      <c r="AV198" s="93">
        <f>COUNTIF(K198:M199,"Medienverhalten")</f>
        <v>0</v>
      </c>
      <c r="AW198" s="164">
        <f t="shared" ref="AW198" si="3150">AU198+AV198</f>
        <v>0</v>
      </c>
      <c r="AX198" s="93">
        <f>COUNTIF(E198:G199,"Pünktlichkeit")</f>
        <v>0</v>
      </c>
      <c r="AY198" s="164">
        <f>COUNTIF(K198:M199,"Pünktlichkeit")</f>
        <v>0</v>
      </c>
      <c r="AZ198" s="93">
        <f t="shared" ref="AZ198" si="3151">AX198+AY198</f>
        <v>0</v>
      </c>
      <c r="BA198" s="164">
        <f>COUNTIF(E198:G199,"Küchendienst")</f>
        <v>0</v>
      </c>
      <c r="BB198" s="93">
        <f>COUNTIF(K198:M199,"Küchendienst")</f>
        <v>0</v>
      </c>
      <c r="BC198" s="164">
        <f t="shared" ref="BC198" si="3152">BA198+BB198</f>
        <v>0</v>
      </c>
      <c r="BD198" s="93">
        <f>COUNTIF(E198:G199,"Wäsche")</f>
        <v>0</v>
      </c>
      <c r="BE198" s="164">
        <f>COUNTIF(K198:M199,"Wäsche")</f>
        <v>0</v>
      </c>
      <c r="BF198" s="93">
        <f t="shared" ref="BF198" si="3153">BD198+BE198</f>
        <v>0</v>
      </c>
      <c r="BG198" s="164">
        <f>COUNTIF(E198:G199,"Sozialverhalten")</f>
        <v>0</v>
      </c>
      <c r="BH198" s="93">
        <f>COUNTIF(K198:M199,"Sozialverhalten")</f>
        <v>0</v>
      </c>
      <c r="BI198" s="164">
        <f t="shared" ref="BI198" si="3154">BG198+BH198</f>
        <v>0</v>
      </c>
      <c r="BJ198" s="93">
        <f>COUNTIF(E198:G199,"Essverhalten")</f>
        <v>0</v>
      </c>
      <c r="BK198" s="164">
        <f>COUNTIF(K198:M199,"Essverhalten")</f>
        <v>0</v>
      </c>
      <c r="BL198" s="93">
        <f t="shared" ref="BL198" si="3155">BJ198+BK198</f>
        <v>0</v>
      </c>
      <c r="BM198" s="169">
        <f>COUNTIF(E198:G199,"Nachtruhe")</f>
        <v>0</v>
      </c>
      <c r="BN198" s="169">
        <f>COUNTIF(K198:M199,"Nachtruhe")</f>
        <v>0</v>
      </c>
      <c r="BO198" s="170">
        <f t="shared" ref="BO198" si="3156">BM198+BN198</f>
        <v>0</v>
      </c>
      <c r="BP198" s="174">
        <f>SUMIFS(AN$2:AN$373,C$2:C$373,C198,AB$2:AB$373,AB198)</f>
        <v>0</v>
      </c>
      <c r="BQ198" s="162">
        <f>SUMIFS(AQ$2:AQ$373,C$2:C$373,C198,AB$2:AB$373,AB198)</f>
        <v>0</v>
      </c>
      <c r="BR198" s="162">
        <f>SUMIFS(AT$2:AT$373,C$2:C$373,C198,AB$2:AB$373,AB198)</f>
        <v>0</v>
      </c>
      <c r="BS198" s="162">
        <f>SUMIFS(AW$2:AW$373,C$2:C$373,C198,AB$2:AB$373,AB198)</f>
        <v>0</v>
      </c>
      <c r="BT198" s="162">
        <f>SUMIFS(AZ$2:AZ$373,C$2:C$373,C198,AB$2:AB$373,AB198)</f>
        <v>0</v>
      </c>
      <c r="BU198" s="162">
        <f>SUMIFS(BC$2:BC$373,C$2:C$373,C198,AB$2:AB$373,AB198)</f>
        <v>0</v>
      </c>
      <c r="BV198" s="162">
        <f>SUMIFS(BF$2:BF$373,C$2:C$373,C198,AB$2:AB$373,AB198)</f>
        <v>0</v>
      </c>
      <c r="BW198" s="162">
        <f>SUMIFS(BI$2:BI$373,C$2:C$373,C198,AB$2:AB$373,AB198)</f>
        <v>0</v>
      </c>
      <c r="BX198" s="162">
        <f>SUMIFS(BL$2:BL$373,C$2:C$373,C198,AB$2:AB$373,AB198)</f>
        <v>0</v>
      </c>
      <c r="BY198" s="163">
        <f>SUMIFS(BO$2:BO$373,C$2:C$373,C198,AB$2:AB$373,AB198)</f>
        <v>0</v>
      </c>
      <c r="BZ198" s="174">
        <f>SUMIFS(AN$2:AN$373,C$2:C$373,C198)</f>
        <v>0</v>
      </c>
      <c r="CA198" s="162">
        <f>SUMIFS(AQ$2:AQ$373,C$2:C$373,C198)</f>
        <v>0</v>
      </c>
      <c r="CB198" s="162">
        <f>SUMIFS(AT$2:AT$373,C$2:C$373,C198)</f>
        <v>0</v>
      </c>
      <c r="CC198" s="162">
        <f>SUMIFS(AW$2:AW$373,C$2:C$373,C198)</f>
        <v>0</v>
      </c>
      <c r="CD198" s="162">
        <f>SUMIFS(AZ$2:AZ$373,C$2:C$373,C198)</f>
        <v>0</v>
      </c>
      <c r="CE198" s="162">
        <f>SUMIFS(BC$2:BC$373,C$2:C$373,C198)</f>
        <v>0</v>
      </c>
      <c r="CF198" s="162">
        <f>SUMIFS(BF$2:BF$373,C$2:C$373,C198)</f>
        <v>0</v>
      </c>
      <c r="CG198" s="162">
        <f>SUMIFS(BI$2:BI$373,C$2:C$373,C198)</f>
        <v>0</v>
      </c>
      <c r="CH198" s="162">
        <f>SUMIFS(BL$2:BL$373,C$2:C$373,C198)</f>
        <v>0</v>
      </c>
      <c r="CI198" s="163">
        <f>SUMIFS(BO$2:BO$373,C$2:C$373,C198)</f>
        <v>0</v>
      </c>
      <c r="CJ198" s="94" t="str">
        <f t="shared" ref="CJ198" si="3157">_xlfn.XLOOKUP(LARGE(BP198:BY198,1),BP198:BY198,BP$374:BY$374)</f>
        <v>Körperhygiene</v>
      </c>
      <c r="CK198" s="92" t="str">
        <f t="shared" ref="CK198" si="3158">_xlfn.XLOOKUP(LARGE(BP198:BY198,2),BP198:BY198,BP$374:BY$374)</f>
        <v>Körperhygiene</v>
      </c>
      <c r="CL198" s="92" t="str">
        <f t="shared" ref="CL198" si="3159">_xlfn.XLOOKUP(LARGE(BP198:BY198,3),BP198:BY198,BP$374:BY$374)</f>
        <v>Körperhygiene</v>
      </c>
      <c r="CM198" s="92" t="str">
        <f t="shared" ref="CM198" si="3160">_xlfn.XLOOKUP(LARGE(BP198:BY198,4),BP198:BY198,BP$374:BY$374)</f>
        <v>Körperhygiene</v>
      </c>
      <c r="CN198" s="92" t="str">
        <f t="shared" ref="CN198" si="3161">_xlfn.XLOOKUP(LARGE(BP198:BY198,5),BP198:BY198,BP$374:BY$374)</f>
        <v>Körperhygiene</v>
      </c>
      <c r="CO198" s="93" t="str">
        <f t="shared" ref="CO198" si="3162">_xlfn.XLOOKUP(LARGE(BP198:BY198,6),BP198:BY198,BP$374:BY$374)</f>
        <v>Körperhygiene</v>
      </c>
      <c r="CP198" s="91" t="str">
        <f t="shared" ref="CP198" si="3163">_xlfn.XLOOKUP(LARGE(BZ198:CI198,1),BZ198:CI198,BZ$374:CI$374)</f>
        <v>Körperhygiene</v>
      </c>
      <c r="CQ198" s="92" t="str">
        <f t="shared" ref="CQ198" si="3164">_xlfn.XLOOKUP(LARGE(BZ198:CI198,2),BZ198:CI198,BZ$374:CI$374)</f>
        <v>Körperhygiene</v>
      </c>
      <c r="CR198" s="92" t="str">
        <f t="shared" ref="CR198" si="3165">_xlfn.XLOOKUP(LARGE(BZ198:CI198,3),BZ198:CI198,BZ$374:CI$374)</f>
        <v>Körperhygiene</v>
      </c>
      <c r="CS198" s="92" t="str">
        <f t="shared" ref="CS198" si="3166">_xlfn.XLOOKUP(LARGE(BZ198:CI198,4),BZ198:CI198,BZ$374:CI$374)</f>
        <v>Körperhygiene</v>
      </c>
      <c r="CT198" s="92" t="str">
        <f t="shared" ref="CT198" si="3167">_xlfn.XLOOKUP(LARGE(BZ198:CI198,5),BZ198:CI198,BZ$374:CI$374)</f>
        <v>Körperhygiene</v>
      </c>
      <c r="CU198" s="93" t="str">
        <f t="shared" ref="CU198" si="3168">_xlfn.XLOOKUP(LARGE(BZ198:CI198,6),BZ198:CI198,BZ$374:CI$374)</f>
        <v>Körperhygiene</v>
      </c>
      <c r="CV198" s="90"/>
      <c r="CW198" s="90"/>
      <c r="CX198" s="90"/>
      <c r="CY198" s="90"/>
      <c r="CZ198" s="90"/>
      <c r="DA198" s="90"/>
    </row>
    <row r="199" spans="1:105" ht="12.95" customHeight="1" thickTop="1" thickBot="1">
      <c r="A199" s="122"/>
      <c r="B199" s="125"/>
      <c r="C199" s="116"/>
      <c r="D199" s="137"/>
      <c r="E199" s="21"/>
      <c r="F199" s="22"/>
      <c r="G199" s="23"/>
      <c r="H199" s="145"/>
      <c r="I199" s="125"/>
      <c r="J199" s="137"/>
      <c r="K199" s="21"/>
      <c r="L199" s="22"/>
      <c r="M199" s="23"/>
      <c r="N199" s="140"/>
      <c r="O199" s="109"/>
      <c r="P199" s="92"/>
      <c r="Q199" s="131"/>
      <c r="R199" s="103"/>
      <c r="S199" s="92"/>
      <c r="T199" s="158"/>
      <c r="U199" s="103"/>
      <c r="V199" s="99"/>
      <c r="W199" s="216"/>
      <c r="X199" s="92"/>
      <c r="Y199" s="81"/>
      <c r="Z199" s="83"/>
      <c r="AA199" s="95"/>
      <c r="AB199" s="107"/>
      <c r="AC199" s="160"/>
      <c r="AE199" s="92"/>
      <c r="AG199" s="92"/>
      <c r="AH199" s="92"/>
      <c r="AI199" s="156"/>
      <c r="AJ199" s="156"/>
      <c r="AK199" s="156"/>
      <c r="AL199" s="92"/>
      <c r="AM199" s="156"/>
      <c r="AN199" s="156"/>
      <c r="AO199" s="165"/>
      <c r="AP199" s="93"/>
      <c r="AQ199" s="165"/>
      <c r="AR199" s="93"/>
      <c r="AS199" s="165"/>
      <c r="AT199" s="93"/>
      <c r="AU199" s="165"/>
      <c r="AV199" s="93"/>
      <c r="AW199" s="165"/>
      <c r="AX199" s="93"/>
      <c r="AY199" s="165"/>
      <c r="AZ199" s="93"/>
      <c r="BA199" s="165"/>
      <c r="BB199" s="93"/>
      <c r="BC199" s="165"/>
      <c r="BD199" s="93"/>
      <c r="BE199" s="165"/>
      <c r="BF199" s="93"/>
      <c r="BG199" s="165"/>
      <c r="BH199" s="93"/>
      <c r="BI199" s="165"/>
      <c r="BJ199" s="93"/>
      <c r="BK199" s="165"/>
      <c r="BL199" s="93"/>
      <c r="BM199" s="156"/>
      <c r="BN199" s="156"/>
      <c r="BO199" s="171"/>
      <c r="BP199" s="174"/>
      <c r="BQ199" s="162"/>
      <c r="BR199" s="162"/>
      <c r="BS199" s="162"/>
      <c r="BT199" s="162"/>
      <c r="BU199" s="162"/>
      <c r="BV199" s="162"/>
      <c r="BW199" s="162"/>
      <c r="BX199" s="162"/>
      <c r="BY199" s="163"/>
      <c r="BZ199" s="174"/>
      <c r="CA199" s="162"/>
      <c r="CB199" s="162"/>
      <c r="CC199" s="162"/>
      <c r="CD199" s="162"/>
      <c r="CE199" s="162"/>
      <c r="CF199" s="162"/>
      <c r="CG199" s="162"/>
      <c r="CH199" s="162"/>
      <c r="CI199" s="163"/>
      <c r="CJ199" s="94"/>
      <c r="CK199" s="92"/>
      <c r="CL199" s="92"/>
      <c r="CM199" s="92"/>
      <c r="CN199" s="92"/>
      <c r="CO199" s="93"/>
      <c r="CP199" s="91"/>
      <c r="CQ199" s="92"/>
      <c r="CR199" s="92"/>
      <c r="CS199" s="92"/>
      <c r="CT199" s="92"/>
      <c r="CU199" s="93"/>
      <c r="CV199" s="90"/>
      <c r="CW199" s="90"/>
      <c r="CX199" s="90"/>
      <c r="CY199" s="90"/>
      <c r="CZ199" s="90"/>
      <c r="DA199" s="90"/>
    </row>
    <row r="200" spans="1:105" ht="12.95" customHeight="1" thickTop="1" thickBot="1">
      <c r="A200" s="122"/>
      <c r="B200" s="125"/>
      <c r="C200" s="117" t="s">
        <v>131</v>
      </c>
      <c r="D200" s="134"/>
      <c r="E200" s="24"/>
      <c r="F200" s="25"/>
      <c r="G200" s="26"/>
      <c r="H200" s="145"/>
      <c r="I200" s="125"/>
      <c r="J200" s="134"/>
      <c r="K200" s="24"/>
      <c r="L200" s="25"/>
      <c r="M200" s="26"/>
      <c r="N200" s="140"/>
      <c r="O200" s="109">
        <f t="shared" si="2587"/>
        <v>0</v>
      </c>
      <c r="P200" s="92">
        <f t="shared" si="2588"/>
        <v>20</v>
      </c>
      <c r="Q200" s="131"/>
      <c r="R200" s="103">
        <f>SUMIFS(O$2:O$373,C$2:C$373,C200,AB$2:AB$373,AB200)</f>
        <v>0</v>
      </c>
      <c r="S200" s="92">
        <f t="shared" ref="S200" si="3169">AE$194*20-AJ200</f>
        <v>140</v>
      </c>
      <c r="T200" s="158"/>
      <c r="U200" s="103">
        <f t="shared" ref="U200" si="3170">AC$8</f>
        <v>0</v>
      </c>
      <c r="V200" s="99">
        <f t="shared" si="2591"/>
        <v>600</v>
      </c>
      <c r="W200" s="216"/>
      <c r="X200" s="92"/>
      <c r="Y200" s="81"/>
      <c r="Z200" s="83"/>
      <c r="AA200" s="95">
        <f>A$194</f>
        <v>46190</v>
      </c>
      <c r="AB200" s="107">
        <f t="shared" si="2200"/>
        <v>25</v>
      </c>
      <c r="AC200" s="160"/>
      <c r="AE200" s="92"/>
      <c r="AG200" s="92">
        <f t="shared" ref="AG200" si="3171">IF(D200="HF",1,0)</f>
        <v>0</v>
      </c>
      <c r="AH200" s="92">
        <f t="shared" ref="AH200" si="3172">IF(J200="HF",1,0)</f>
        <v>0</v>
      </c>
      <c r="AI200" s="169">
        <f t="shared" ref="AI200" si="3173">AG200+AH200</f>
        <v>0</v>
      </c>
      <c r="AJ200" s="169">
        <f t="shared" ref="AJ200" si="3174">SUMIFS(AI$2:AI$373,C$2:C$373,C200,AB$2:AB$373,AB200)</f>
        <v>0</v>
      </c>
      <c r="AK200" s="169">
        <f t="shared" ref="AK200" si="3175">SUMIFS(AI$2:AI$373,C$2:C$373,C200)</f>
        <v>0</v>
      </c>
      <c r="AL200" s="92">
        <f t="shared" ref="AL200" si="3176">COUNTIF(E200:G201,"Körperhygiene")</f>
        <v>0</v>
      </c>
      <c r="AM200" s="169">
        <f t="shared" ref="AM200" si="3177">COUNTIF(K200:M201,"Körperhygiene")</f>
        <v>0</v>
      </c>
      <c r="AN200" s="169">
        <f t="shared" ref="AN200" si="3178">AL200+AM200</f>
        <v>0</v>
      </c>
      <c r="AO200" s="164">
        <f>COUNTIF(E200:G201,"Zimmersauberkeit")</f>
        <v>0</v>
      </c>
      <c r="AP200" s="93">
        <f>COUNTIF(K200:M201,"Zimmersauberkeit")</f>
        <v>0</v>
      </c>
      <c r="AQ200" s="164">
        <f t="shared" ref="AQ200" si="3179">AO200+AP200</f>
        <v>0</v>
      </c>
      <c r="AR200" s="93">
        <f>COUNTIF(E200:G201,"Zimmerputz")</f>
        <v>0</v>
      </c>
      <c r="AS200" s="164">
        <f>COUNTIF(K200:M201,"Zimmerputz")</f>
        <v>0</v>
      </c>
      <c r="AT200" s="93">
        <f t="shared" ref="AT200" si="3180">AR200+AS200</f>
        <v>0</v>
      </c>
      <c r="AU200" s="164">
        <f>COUNTIF(E200:G201,"Medienverhalten")</f>
        <v>0</v>
      </c>
      <c r="AV200" s="93">
        <f>COUNTIF(K200:M201,"Medienverhalten")</f>
        <v>0</v>
      </c>
      <c r="AW200" s="164">
        <f t="shared" ref="AW200" si="3181">AU200+AV200</f>
        <v>0</v>
      </c>
      <c r="AX200" s="93">
        <f>COUNTIF(E200:G201,"Pünktlichkeit")</f>
        <v>0</v>
      </c>
      <c r="AY200" s="164">
        <f>COUNTIF(K200:M201,"Pünktlichkeit")</f>
        <v>0</v>
      </c>
      <c r="AZ200" s="93">
        <f t="shared" ref="AZ200" si="3182">AX200+AY200</f>
        <v>0</v>
      </c>
      <c r="BA200" s="164">
        <f>COUNTIF(E200:G201,"Küchendienst")</f>
        <v>0</v>
      </c>
      <c r="BB200" s="93">
        <f>COUNTIF(K200:M201,"Küchendienst")</f>
        <v>0</v>
      </c>
      <c r="BC200" s="164">
        <f t="shared" ref="BC200" si="3183">BA200+BB200</f>
        <v>0</v>
      </c>
      <c r="BD200" s="93">
        <f>COUNTIF(E200:G201,"Wäsche")</f>
        <v>0</v>
      </c>
      <c r="BE200" s="164">
        <f>COUNTIF(K200:M201,"Wäsche")</f>
        <v>0</v>
      </c>
      <c r="BF200" s="93">
        <f t="shared" ref="BF200" si="3184">BD200+BE200</f>
        <v>0</v>
      </c>
      <c r="BG200" s="164">
        <f>COUNTIF(E200:G201,"Sozialverhalten")</f>
        <v>0</v>
      </c>
      <c r="BH200" s="93">
        <f>COUNTIF(K200:M201,"Sozialverhalten")</f>
        <v>0</v>
      </c>
      <c r="BI200" s="164">
        <f t="shared" ref="BI200" si="3185">BG200+BH200</f>
        <v>0</v>
      </c>
      <c r="BJ200" s="93">
        <f>COUNTIF(E200:G201,"Essverhalten")</f>
        <v>0</v>
      </c>
      <c r="BK200" s="164">
        <f>COUNTIF(K200:M201,"Essverhalten")</f>
        <v>0</v>
      </c>
      <c r="BL200" s="93">
        <f t="shared" ref="BL200" si="3186">BJ200+BK200</f>
        <v>0</v>
      </c>
      <c r="BM200" s="169">
        <f>COUNTIF(E200:G201,"Nachtruhe")</f>
        <v>0</v>
      </c>
      <c r="BN200" s="169">
        <f>COUNTIF(K200:M201,"Nachtruhe")</f>
        <v>0</v>
      </c>
      <c r="BO200" s="170">
        <f t="shared" ref="BO200" si="3187">BM200+BN200</f>
        <v>0</v>
      </c>
      <c r="BP200" s="174">
        <f>SUMIFS(AN$2:AN$373,C$2:C$373,C200,AB$2:AB$373,AB200)</f>
        <v>0</v>
      </c>
      <c r="BQ200" s="162">
        <f>SUMIFS(AQ$2:AQ$373,C$2:C$373,C200,AB$2:AB$373,AB200)</f>
        <v>0</v>
      </c>
      <c r="BR200" s="162">
        <f>SUMIFS(AT$2:AT$373,C$2:C$373,C200,AB$2:AB$373,AB200)</f>
        <v>0</v>
      </c>
      <c r="BS200" s="162">
        <f>SUMIFS(AW$2:AW$373,C$2:C$373,C200,AB$2:AB$373,AB200)</f>
        <v>0</v>
      </c>
      <c r="BT200" s="162">
        <f>SUMIFS(AZ$2:AZ$373,C$2:C$373,C200,AB$2:AB$373,AB200)</f>
        <v>0</v>
      </c>
      <c r="BU200" s="162">
        <f>SUMIFS(BC$2:BC$373,C$2:C$373,C200,AB$2:AB$373,AB200)</f>
        <v>0</v>
      </c>
      <c r="BV200" s="162">
        <f>SUMIFS(BF$2:BF$373,C$2:C$373,C200,AB$2:AB$373,AB200)</f>
        <v>0</v>
      </c>
      <c r="BW200" s="162">
        <f>SUMIFS(BI$2:BI$373,C$2:C$373,C200,AB$2:AB$373,AB200)</f>
        <v>0</v>
      </c>
      <c r="BX200" s="162">
        <f>SUMIFS(BL$2:BL$373,C$2:C$373,C200,AB$2:AB$373,AB200)</f>
        <v>0</v>
      </c>
      <c r="BY200" s="163">
        <f>SUMIFS(BO$2:BO$373,C$2:C$373,C200,AB$2:AB$373,AB200)</f>
        <v>0</v>
      </c>
      <c r="BZ200" s="174">
        <f>SUMIFS(AN$2:AN$373,C$2:C$373,C200)</f>
        <v>0</v>
      </c>
      <c r="CA200" s="162">
        <f>SUMIFS(AQ$2:AQ$373,C$2:C$373,C200)</f>
        <v>0</v>
      </c>
      <c r="CB200" s="162">
        <f>SUMIFS(AT$2:AT$373,C$2:C$373,C200)</f>
        <v>0</v>
      </c>
      <c r="CC200" s="162">
        <f>SUMIFS(AW$2:AW$373,C$2:C$373,C200)</f>
        <v>0</v>
      </c>
      <c r="CD200" s="162">
        <f>SUMIFS(AZ$2:AZ$373,C$2:C$373,C200)</f>
        <v>0</v>
      </c>
      <c r="CE200" s="162">
        <f>SUMIFS(BC$2:BC$373,C$2:C$373,C200)</f>
        <v>0</v>
      </c>
      <c r="CF200" s="162">
        <f>SUMIFS(BF$2:BF$373,C$2:C$373,C200)</f>
        <v>0</v>
      </c>
      <c r="CG200" s="162">
        <f>SUMIFS(BI$2:BI$373,C$2:C$373,C200)</f>
        <v>0</v>
      </c>
      <c r="CH200" s="162">
        <f>SUMIFS(BL$2:BL$373,C$2:C$373,C200)</f>
        <v>0</v>
      </c>
      <c r="CI200" s="163">
        <f>SUMIFS(BO$2:BO$373,C$2:C$373,C200)</f>
        <v>0</v>
      </c>
      <c r="CJ200" s="94" t="str">
        <f t="shared" ref="CJ200" si="3188">_xlfn.XLOOKUP(LARGE(BP200:BY200,1),BP200:BY200,BP$374:BY$374)</f>
        <v>Körperhygiene</v>
      </c>
      <c r="CK200" s="92" t="str">
        <f t="shared" ref="CK200" si="3189">_xlfn.XLOOKUP(LARGE(BP200:BY200,2),BP200:BY200,BP$374:BY$374)</f>
        <v>Körperhygiene</v>
      </c>
      <c r="CL200" s="92" t="str">
        <f t="shared" ref="CL200" si="3190">_xlfn.XLOOKUP(LARGE(BP200:BY200,3),BP200:BY200,BP$374:BY$374)</f>
        <v>Körperhygiene</v>
      </c>
      <c r="CM200" s="92" t="str">
        <f t="shared" ref="CM200" si="3191">_xlfn.XLOOKUP(LARGE(BP200:BY200,4),BP200:BY200,BP$374:BY$374)</f>
        <v>Körperhygiene</v>
      </c>
      <c r="CN200" s="92" t="str">
        <f t="shared" ref="CN200" si="3192">_xlfn.XLOOKUP(LARGE(BP200:BY200,5),BP200:BY200,BP$374:BY$374)</f>
        <v>Körperhygiene</v>
      </c>
      <c r="CO200" s="93" t="str">
        <f t="shared" ref="CO200" si="3193">_xlfn.XLOOKUP(LARGE(BP200:BY200,6),BP200:BY200,BP$374:BY$374)</f>
        <v>Körperhygiene</v>
      </c>
      <c r="CP200" s="91" t="str">
        <f t="shared" ref="CP200" si="3194">_xlfn.XLOOKUP(LARGE(BZ200:CI200,1),BZ200:CI200,BZ$374:CI$374)</f>
        <v>Körperhygiene</v>
      </c>
      <c r="CQ200" s="92" t="str">
        <f t="shared" ref="CQ200" si="3195">_xlfn.XLOOKUP(LARGE(BZ200:CI200,2),BZ200:CI200,BZ$374:CI$374)</f>
        <v>Körperhygiene</v>
      </c>
      <c r="CR200" s="92" t="str">
        <f t="shared" ref="CR200" si="3196">_xlfn.XLOOKUP(LARGE(BZ200:CI200,3),BZ200:CI200,BZ$374:CI$374)</f>
        <v>Körperhygiene</v>
      </c>
      <c r="CS200" s="92" t="str">
        <f t="shared" ref="CS200" si="3197">_xlfn.XLOOKUP(LARGE(BZ200:CI200,4),BZ200:CI200,BZ$374:CI$374)</f>
        <v>Körperhygiene</v>
      </c>
      <c r="CT200" s="92" t="str">
        <f t="shared" ref="CT200" si="3198">_xlfn.XLOOKUP(LARGE(BZ200:CI200,5),BZ200:CI200,BZ$374:CI$374)</f>
        <v>Körperhygiene</v>
      </c>
      <c r="CU200" s="93" t="str">
        <f t="shared" ref="CU200" si="3199">_xlfn.XLOOKUP(LARGE(BZ200:CI200,6),BZ200:CI200,BZ$374:CI$374)</f>
        <v>Körperhygiene</v>
      </c>
      <c r="CV200" s="90"/>
      <c r="CW200" s="90"/>
      <c r="CX200" s="90"/>
      <c r="CY200" s="90"/>
      <c r="CZ200" s="90"/>
      <c r="DA200" s="90"/>
    </row>
    <row r="201" spans="1:105" ht="12.95" customHeight="1" thickTop="1" thickBot="1">
      <c r="A201" s="122"/>
      <c r="B201" s="125"/>
      <c r="C201" s="116"/>
      <c r="D201" s="137"/>
      <c r="E201" s="21"/>
      <c r="F201" s="22"/>
      <c r="G201" s="23"/>
      <c r="H201" s="145"/>
      <c r="I201" s="125"/>
      <c r="J201" s="137"/>
      <c r="K201" s="21"/>
      <c r="L201" s="22"/>
      <c r="M201" s="23"/>
      <c r="N201" s="140"/>
      <c r="O201" s="109"/>
      <c r="P201" s="92"/>
      <c r="Q201" s="131"/>
      <c r="R201" s="103"/>
      <c r="S201" s="92"/>
      <c r="T201" s="158"/>
      <c r="U201" s="103"/>
      <c r="V201" s="99"/>
      <c r="W201" s="216"/>
      <c r="X201" s="92"/>
      <c r="Y201" s="81"/>
      <c r="Z201" s="83"/>
      <c r="AA201" s="95"/>
      <c r="AB201" s="107"/>
      <c r="AC201" s="160"/>
      <c r="AE201" s="92"/>
      <c r="AG201" s="92"/>
      <c r="AH201" s="92"/>
      <c r="AI201" s="156"/>
      <c r="AJ201" s="156"/>
      <c r="AK201" s="156"/>
      <c r="AL201" s="92"/>
      <c r="AM201" s="156"/>
      <c r="AN201" s="156"/>
      <c r="AO201" s="165"/>
      <c r="AP201" s="93"/>
      <c r="AQ201" s="165"/>
      <c r="AR201" s="93"/>
      <c r="AS201" s="165"/>
      <c r="AT201" s="93"/>
      <c r="AU201" s="165"/>
      <c r="AV201" s="93"/>
      <c r="AW201" s="165"/>
      <c r="AX201" s="93"/>
      <c r="AY201" s="165"/>
      <c r="AZ201" s="93"/>
      <c r="BA201" s="165"/>
      <c r="BB201" s="93"/>
      <c r="BC201" s="165"/>
      <c r="BD201" s="93"/>
      <c r="BE201" s="165"/>
      <c r="BF201" s="93"/>
      <c r="BG201" s="165"/>
      <c r="BH201" s="93"/>
      <c r="BI201" s="165"/>
      <c r="BJ201" s="93"/>
      <c r="BK201" s="165"/>
      <c r="BL201" s="93"/>
      <c r="BM201" s="156"/>
      <c r="BN201" s="156"/>
      <c r="BO201" s="171"/>
      <c r="BP201" s="174"/>
      <c r="BQ201" s="162"/>
      <c r="BR201" s="162"/>
      <c r="BS201" s="162"/>
      <c r="BT201" s="162"/>
      <c r="BU201" s="162"/>
      <c r="BV201" s="162"/>
      <c r="BW201" s="162"/>
      <c r="BX201" s="162"/>
      <c r="BY201" s="163"/>
      <c r="BZ201" s="174"/>
      <c r="CA201" s="162"/>
      <c r="CB201" s="162"/>
      <c r="CC201" s="162"/>
      <c r="CD201" s="162"/>
      <c r="CE201" s="162"/>
      <c r="CF201" s="162"/>
      <c r="CG201" s="162"/>
      <c r="CH201" s="162"/>
      <c r="CI201" s="163"/>
      <c r="CJ201" s="94"/>
      <c r="CK201" s="92"/>
      <c r="CL201" s="92"/>
      <c r="CM201" s="92"/>
      <c r="CN201" s="92"/>
      <c r="CO201" s="93"/>
      <c r="CP201" s="91"/>
      <c r="CQ201" s="92"/>
      <c r="CR201" s="92"/>
      <c r="CS201" s="92"/>
      <c r="CT201" s="92"/>
      <c r="CU201" s="93"/>
      <c r="CV201" s="90"/>
      <c r="CW201" s="90"/>
      <c r="CX201" s="90"/>
      <c r="CY201" s="90"/>
      <c r="CZ201" s="90"/>
      <c r="DA201" s="90"/>
    </row>
    <row r="202" spans="1:105" ht="12.95" customHeight="1" thickTop="1" thickBot="1">
      <c r="A202" s="122"/>
      <c r="B202" s="125"/>
      <c r="C202" s="117" t="s">
        <v>132</v>
      </c>
      <c r="D202" s="134"/>
      <c r="E202" s="24"/>
      <c r="F202" s="25"/>
      <c r="G202" s="26"/>
      <c r="H202" s="145"/>
      <c r="I202" s="125"/>
      <c r="J202" s="134"/>
      <c r="K202" s="24"/>
      <c r="L202" s="25"/>
      <c r="M202" s="26"/>
      <c r="N202" s="140"/>
      <c r="O202" s="109">
        <f t="shared" si="2621"/>
        <v>0</v>
      </c>
      <c r="P202" s="92">
        <f t="shared" si="2622"/>
        <v>20</v>
      </c>
      <c r="Q202" s="131"/>
      <c r="R202" s="103">
        <f>SUMIFS(O$2:O$373,C$2:C$373,C202,AB$2:AB$373,AB202)</f>
        <v>0</v>
      </c>
      <c r="S202" s="92">
        <f t="shared" ref="S202" si="3200">AE$194*20-AJ202</f>
        <v>140</v>
      </c>
      <c r="T202" s="158"/>
      <c r="U202" s="103">
        <f t="shared" ref="U202" si="3201">AC$10</f>
        <v>0</v>
      </c>
      <c r="V202" s="99">
        <f t="shared" si="2625"/>
        <v>600</v>
      </c>
      <c r="W202" s="216"/>
      <c r="X202" s="92"/>
      <c r="Y202" s="81"/>
      <c r="Z202" s="83"/>
      <c r="AA202" s="95">
        <f>A$194</f>
        <v>46190</v>
      </c>
      <c r="AB202" s="107">
        <f t="shared" si="2200"/>
        <v>25</v>
      </c>
      <c r="AC202" s="160"/>
      <c r="AE202" s="92"/>
      <c r="AG202" s="92">
        <f t="shared" ref="AG202" si="3202">IF(D202="HF",1,0)</f>
        <v>0</v>
      </c>
      <c r="AH202" s="92">
        <f t="shared" ref="AH202" si="3203">IF(J202="HF",1,0)</f>
        <v>0</v>
      </c>
      <c r="AI202" s="169">
        <f t="shared" ref="AI202" si="3204">AG202+AH202</f>
        <v>0</v>
      </c>
      <c r="AJ202" s="169">
        <f t="shared" ref="AJ202" si="3205">SUMIFS(AI$2:AI$373,C$2:C$373,C202,AB$2:AB$373,AB202)</f>
        <v>0</v>
      </c>
      <c r="AK202" s="169">
        <f t="shared" ref="AK202" si="3206">SUMIFS(AI$2:AI$373,C$2:C$373,C202)</f>
        <v>0</v>
      </c>
      <c r="AL202" s="92">
        <f t="shared" ref="AL202" si="3207">COUNTIF(E202:G203,"Körperhygiene")</f>
        <v>0</v>
      </c>
      <c r="AM202" s="169">
        <f t="shared" ref="AM202" si="3208">COUNTIF(K202:M203,"Körperhygiene")</f>
        <v>0</v>
      </c>
      <c r="AN202" s="169">
        <f t="shared" ref="AN202" si="3209">AL202+AM202</f>
        <v>0</v>
      </c>
      <c r="AO202" s="164">
        <f>COUNTIF(E202:G203,"Zimmersauberkeit")</f>
        <v>0</v>
      </c>
      <c r="AP202" s="93">
        <f>COUNTIF(K202:M203,"Zimmersauberkeit")</f>
        <v>0</v>
      </c>
      <c r="AQ202" s="164">
        <f t="shared" ref="AQ202" si="3210">AO202+AP202</f>
        <v>0</v>
      </c>
      <c r="AR202" s="93">
        <f>COUNTIF(E202:G203,"Zimmerputz")</f>
        <v>0</v>
      </c>
      <c r="AS202" s="164">
        <f>COUNTIF(K202:M203,"Zimmerputz")</f>
        <v>0</v>
      </c>
      <c r="AT202" s="93">
        <f t="shared" ref="AT202" si="3211">AR202+AS202</f>
        <v>0</v>
      </c>
      <c r="AU202" s="164">
        <f>COUNTIF(E202:G203,"Medienverhalten")</f>
        <v>0</v>
      </c>
      <c r="AV202" s="93">
        <f>COUNTIF(K202:M203,"Medienverhalten")</f>
        <v>0</v>
      </c>
      <c r="AW202" s="164">
        <f t="shared" ref="AW202" si="3212">AU202+AV202</f>
        <v>0</v>
      </c>
      <c r="AX202" s="93">
        <f>COUNTIF(E202:G203,"Pünktlichkeit")</f>
        <v>0</v>
      </c>
      <c r="AY202" s="164">
        <f>COUNTIF(K202:M203,"Pünktlichkeit")</f>
        <v>0</v>
      </c>
      <c r="AZ202" s="93">
        <f t="shared" ref="AZ202" si="3213">AX202+AY202</f>
        <v>0</v>
      </c>
      <c r="BA202" s="164">
        <f>COUNTIF(E202:G203,"Küchendienst")</f>
        <v>0</v>
      </c>
      <c r="BB202" s="93">
        <f>COUNTIF(K202:M203,"Küchendienst")</f>
        <v>0</v>
      </c>
      <c r="BC202" s="164">
        <f t="shared" ref="BC202" si="3214">BA202+BB202</f>
        <v>0</v>
      </c>
      <c r="BD202" s="93">
        <f>COUNTIF(E202:G203,"Wäsche")</f>
        <v>0</v>
      </c>
      <c r="BE202" s="164">
        <f>COUNTIF(K202:M203,"Wäsche")</f>
        <v>0</v>
      </c>
      <c r="BF202" s="93">
        <f t="shared" ref="BF202" si="3215">BD202+BE202</f>
        <v>0</v>
      </c>
      <c r="BG202" s="164">
        <f>COUNTIF(E202:G203,"Sozialverhalten")</f>
        <v>0</v>
      </c>
      <c r="BH202" s="93">
        <f>COUNTIF(K202:M203,"Sozialverhalten")</f>
        <v>0</v>
      </c>
      <c r="BI202" s="164">
        <f t="shared" ref="BI202" si="3216">BG202+BH202</f>
        <v>0</v>
      </c>
      <c r="BJ202" s="93">
        <f>COUNTIF(E202:G203,"Essverhalten")</f>
        <v>0</v>
      </c>
      <c r="BK202" s="164">
        <f>COUNTIF(K202:M203,"Essverhalten")</f>
        <v>0</v>
      </c>
      <c r="BL202" s="93">
        <f t="shared" ref="BL202" si="3217">BJ202+BK202</f>
        <v>0</v>
      </c>
      <c r="BM202" s="169">
        <f>COUNTIF(E202:G203,"Nachtruhe")</f>
        <v>0</v>
      </c>
      <c r="BN202" s="169">
        <f>COUNTIF(K202:M203,"Nachtruhe")</f>
        <v>0</v>
      </c>
      <c r="BO202" s="170">
        <f t="shared" ref="BO202" si="3218">BM202+BN202</f>
        <v>0</v>
      </c>
      <c r="BP202" s="174">
        <f>SUMIFS(AN$2:AN$373,C$2:C$373,C202,AB$2:AB$373,AB202)</f>
        <v>0</v>
      </c>
      <c r="BQ202" s="162">
        <f>SUMIFS(AQ$2:AQ$373,C$2:C$373,C202,AB$2:AB$373,AB202)</f>
        <v>0</v>
      </c>
      <c r="BR202" s="162">
        <f>SUMIFS(AT$2:AT$373,C$2:C$373,C202,AB$2:AB$373,AB202)</f>
        <v>0</v>
      </c>
      <c r="BS202" s="162">
        <f>SUMIFS(AW$2:AW$373,C$2:C$373,C202,AB$2:AB$373,AB202)</f>
        <v>0</v>
      </c>
      <c r="BT202" s="162">
        <f>SUMIFS(AZ$2:AZ$373,C$2:C$373,C202,AB$2:AB$373,AB202)</f>
        <v>0</v>
      </c>
      <c r="BU202" s="162">
        <f>SUMIFS(BC$2:BC$373,C$2:C$373,C202,AB$2:AB$373,AB202)</f>
        <v>0</v>
      </c>
      <c r="BV202" s="162">
        <f>SUMIFS(BF$2:BF$373,C$2:C$373,C202,AB$2:AB$373,AB202)</f>
        <v>0</v>
      </c>
      <c r="BW202" s="162">
        <f>SUMIFS(BI$2:BI$373,C$2:C$373,C202,AB$2:AB$373,AB202)</f>
        <v>0</v>
      </c>
      <c r="BX202" s="162">
        <f>SUMIFS(BL$2:BL$373,C$2:C$373,C202,AB$2:AB$373,AB202)</f>
        <v>0</v>
      </c>
      <c r="BY202" s="163">
        <f>SUMIFS(BO$2:BO$373,C$2:C$373,C202,AB$2:AB$373,AB202)</f>
        <v>0</v>
      </c>
      <c r="BZ202" s="174">
        <f>SUMIFS(AN$2:AN$373,C$2:C$373,C202)</f>
        <v>0</v>
      </c>
      <c r="CA202" s="162">
        <f>SUMIFS(AQ$2:AQ$373,C$2:C$373,C202)</f>
        <v>0</v>
      </c>
      <c r="CB202" s="162">
        <f>SUMIFS(AT$2:AT$373,C$2:C$373,C202)</f>
        <v>0</v>
      </c>
      <c r="CC202" s="162">
        <f>SUMIFS(AW$2:AW$373,C$2:C$373,C202)</f>
        <v>0</v>
      </c>
      <c r="CD202" s="162">
        <f>SUMIFS(AZ$2:AZ$373,C$2:C$373,C202)</f>
        <v>0</v>
      </c>
      <c r="CE202" s="162">
        <f>SUMIFS(BC$2:BC$373,C$2:C$373,C202)</f>
        <v>0</v>
      </c>
      <c r="CF202" s="162">
        <f>SUMIFS(BF$2:BF$373,C$2:C$373,C202)</f>
        <v>0</v>
      </c>
      <c r="CG202" s="162">
        <f>SUMIFS(BI$2:BI$373,C$2:C$373,C202)</f>
        <v>0</v>
      </c>
      <c r="CH202" s="162">
        <f>SUMIFS(BL$2:BL$373,C$2:C$373,C202)</f>
        <v>0</v>
      </c>
      <c r="CI202" s="163">
        <f>SUMIFS(BO$2:BO$373,C$2:C$373,C202)</f>
        <v>0</v>
      </c>
      <c r="CJ202" s="94" t="str">
        <f t="shared" ref="CJ202" si="3219">_xlfn.XLOOKUP(LARGE(BP202:BY202,1),BP202:BY202,BP$374:BY$374)</f>
        <v>Körperhygiene</v>
      </c>
      <c r="CK202" s="92" t="str">
        <f t="shared" ref="CK202" si="3220">_xlfn.XLOOKUP(LARGE(BP202:BY202,2),BP202:BY202,BP$374:BY$374)</f>
        <v>Körperhygiene</v>
      </c>
      <c r="CL202" s="92" t="str">
        <f t="shared" ref="CL202" si="3221">_xlfn.XLOOKUP(LARGE(BP202:BY202,3),BP202:BY202,BP$374:BY$374)</f>
        <v>Körperhygiene</v>
      </c>
      <c r="CM202" s="92" t="str">
        <f t="shared" ref="CM202" si="3222">_xlfn.XLOOKUP(LARGE(BP202:BY202,4),BP202:BY202,BP$374:BY$374)</f>
        <v>Körperhygiene</v>
      </c>
      <c r="CN202" s="92" t="str">
        <f t="shared" ref="CN202" si="3223">_xlfn.XLOOKUP(LARGE(BP202:BY202,5),BP202:BY202,BP$374:BY$374)</f>
        <v>Körperhygiene</v>
      </c>
      <c r="CO202" s="93" t="str">
        <f t="shared" ref="CO202" si="3224">_xlfn.XLOOKUP(LARGE(BP202:BY202,6),BP202:BY202,BP$374:BY$374)</f>
        <v>Körperhygiene</v>
      </c>
      <c r="CP202" s="91" t="str">
        <f t="shared" ref="CP202" si="3225">_xlfn.XLOOKUP(LARGE(BZ202:CI202,1),BZ202:CI202,BZ$374:CI$374)</f>
        <v>Körperhygiene</v>
      </c>
      <c r="CQ202" s="92" t="str">
        <f t="shared" ref="CQ202" si="3226">_xlfn.XLOOKUP(LARGE(BZ202:CI202,2),BZ202:CI202,BZ$374:CI$374)</f>
        <v>Körperhygiene</v>
      </c>
      <c r="CR202" s="92" t="str">
        <f t="shared" ref="CR202" si="3227">_xlfn.XLOOKUP(LARGE(BZ202:CI202,3),BZ202:CI202,BZ$374:CI$374)</f>
        <v>Körperhygiene</v>
      </c>
      <c r="CS202" s="92" t="str">
        <f t="shared" ref="CS202" si="3228">_xlfn.XLOOKUP(LARGE(BZ202:CI202,4),BZ202:CI202,BZ$374:CI$374)</f>
        <v>Körperhygiene</v>
      </c>
      <c r="CT202" s="92" t="str">
        <f t="shared" ref="CT202" si="3229">_xlfn.XLOOKUP(LARGE(BZ202:CI202,5),BZ202:CI202,BZ$374:CI$374)</f>
        <v>Körperhygiene</v>
      </c>
      <c r="CU202" s="93" t="str">
        <f t="shared" ref="CU202" si="3230">_xlfn.XLOOKUP(LARGE(BZ202:CI202,6),BZ202:CI202,BZ$374:CI$374)</f>
        <v>Körperhygiene</v>
      </c>
      <c r="CV202" s="90"/>
      <c r="CW202" s="90"/>
      <c r="CX202" s="90"/>
      <c r="CY202" s="90"/>
      <c r="CZ202" s="90"/>
      <c r="DA202" s="90"/>
    </row>
    <row r="203" spans="1:105" ht="12.95" customHeight="1" thickTop="1" thickBot="1">
      <c r="A203" s="122"/>
      <c r="B203" s="125"/>
      <c r="C203" s="116"/>
      <c r="D203" s="137"/>
      <c r="E203" s="21"/>
      <c r="F203" s="22"/>
      <c r="G203" s="23"/>
      <c r="H203" s="145"/>
      <c r="I203" s="125"/>
      <c r="J203" s="137"/>
      <c r="K203" s="21"/>
      <c r="L203" s="22"/>
      <c r="M203" s="23"/>
      <c r="N203" s="140"/>
      <c r="O203" s="109"/>
      <c r="P203" s="92"/>
      <c r="Q203" s="131"/>
      <c r="R203" s="103"/>
      <c r="S203" s="92"/>
      <c r="T203" s="158"/>
      <c r="U203" s="103"/>
      <c r="V203" s="99"/>
      <c r="W203" s="216"/>
      <c r="X203" s="92"/>
      <c r="Y203" s="81"/>
      <c r="Z203" s="83"/>
      <c r="AA203" s="95"/>
      <c r="AB203" s="107"/>
      <c r="AC203" s="160"/>
      <c r="AE203" s="92"/>
      <c r="AG203" s="92"/>
      <c r="AH203" s="92"/>
      <c r="AI203" s="156"/>
      <c r="AJ203" s="156"/>
      <c r="AK203" s="156"/>
      <c r="AL203" s="92"/>
      <c r="AM203" s="156"/>
      <c r="AN203" s="156"/>
      <c r="AO203" s="165"/>
      <c r="AP203" s="93"/>
      <c r="AQ203" s="165"/>
      <c r="AR203" s="93"/>
      <c r="AS203" s="165"/>
      <c r="AT203" s="93"/>
      <c r="AU203" s="165"/>
      <c r="AV203" s="93"/>
      <c r="AW203" s="165"/>
      <c r="AX203" s="93"/>
      <c r="AY203" s="165"/>
      <c r="AZ203" s="93"/>
      <c r="BA203" s="165"/>
      <c r="BB203" s="93"/>
      <c r="BC203" s="165"/>
      <c r="BD203" s="93"/>
      <c r="BE203" s="165"/>
      <c r="BF203" s="93"/>
      <c r="BG203" s="165"/>
      <c r="BH203" s="93"/>
      <c r="BI203" s="165"/>
      <c r="BJ203" s="93"/>
      <c r="BK203" s="165"/>
      <c r="BL203" s="93"/>
      <c r="BM203" s="156"/>
      <c r="BN203" s="156"/>
      <c r="BO203" s="171"/>
      <c r="BP203" s="174"/>
      <c r="BQ203" s="162"/>
      <c r="BR203" s="162"/>
      <c r="BS203" s="162"/>
      <c r="BT203" s="162"/>
      <c r="BU203" s="162"/>
      <c r="BV203" s="162"/>
      <c r="BW203" s="162"/>
      <c r="BX203" s="162"/>
      <c r="BY203" s="163"/>
      <c r="BZ203" s="174"/>
      <c r="CA203" s="162"/>
      <c r="CB203" s="162"/>
      <c r="CC203" s="162"/>
      <c r="CD203" s="162"/>
      <c r="CE203" s="162"/>
      <c r="CF203" s="162"/>
      <c r="CG203" s="162"/>
      <c r="CH203" s="162"/>
      <c r="CI203" s="163"/>
      <c r="CJ203" s="94"/>
      <c r="CK203" s="92"/>
      <c r="CL203" s="92"/>
      <c r="CM203" s="92"/>
      <c r="CN203" s="92"/>
      <c r="CO203" s="93"/>
      <c r="CP203" s="91"/>
      <c r="CQ203" s="92"/>
      <c r="CR203" s="92"/>
      <c r="CS203" s="92"/>
      <c r="CT203" s="92"/>
      <c r="CU203" s="93"/>
      <c r="CV203" s="90"/>
      <c r="CW203" s="90"/>
      <c r="CX203" s="90"/>
      <c r="CY203" s="90"/>
      <c r="CZ203" s="90"/>
      <c r="DA203" s="90"/>
    </row>
    <row r="204" spans="1:105" ht="12.95" customHeight="1" thickTop="1" thickBot="1">
      <c r="A204" s="122"/>
      <c r="B204" s="125"/>
      <c r="C204" s="118"/>
      <c r="D204" s="134"/>
      <c r="E204" s="27"/>
      <c r="F204" s="28"/>
      <c r="G204" s="29"/>
      <c r="H204" s="145"/>
      <c r="I204" s="125"/>
      <c r="J204" s="134"/>
      <c r="K204" s="27"/>
      <c r="L204" s="28"/>
      <c r="M204" s="29"/>
      <c r="N204" s="140"/>
      <c r="O204" s="109">
        <f t="shared" si="2655"/>
        <v>0</v>
      </c>
      <c r="P204" s="92">
        <f t="shared" si="2656"/>
        <v>20</v>
      </c>
      <c r="Q204" s="131"/>
      <c r="R204" s="103">
        <f>SUMIFS(O$2:O$373,C$2:C$373,C204,AB$2:AB$373,AB204)</f>
        <v>0</v>
      </c>
      <c r="S204" s="92">
        <f t="shared" ref="S204" si="3231">AE$194*20-AJ204</f>
        <v>140</v>
      </c>
      <c r="T204" s="158"/>
      <c r="U204" s="103">
        <f t="shared" ref="U204" si="3232">AC$12</f>
        <v>0</v>
      </c>
      <c r="V204" s="99">
        <f t="shared" si="2659"/>
        <v>600</v>
      </c>
      <c r="W204" s="216"/>
      <c r="X204" s="92"/>
      <c r="Y204" s="81"/>
      <c r="Z204" s="83"/>
      <c r="AA204" s="95">
        <f>A$194</f>
        <v>46190</v>
      </c>
      <c r="AB204" s="107">
        <f t="shared" ref="AB204:AB266" si="3233">WEEKNUM(AA204,21)</f>
        <v>25</v>
      </c>
      <c r="AC204" s="160"/>
      <c r="AE204" s="92"/>
      <c r="AG204" s="92">
        <f t="shared" ref="AG204" si="3234">IF(D204="HF",1,0)</f>
        <v>0</v>
      </c>
      <c r="AH204" s="92">
        <f t="shared" ref="AH204" si="3235">IF(J204="HF",1,0)</f>
        <v>0</v>
      </c>
      <c r="AI204" s="169">
        <f t="shared" ref="AI204" si="3236">AG204+AH204</f>
        <v>0</v>
      </c>
      <c r="AJ204" s="169">
        <f t="shared" ref="AJ204" si="3237">SUMIFS(AI$2:AI$373,C$2:C$373,C204,AB$2:AB$373,AB204)</f>
        <v>0</v>
      </c>
      <c r="AK204" s="169">
        <f t="shared" ref="AK204" si="3238">SUMIFS(AI$2:AI$373,C$2:C$373,C204)</f>
        <v>0</v>
      </c>
      <c r="AL204" s="92">
        <f t="shared" ref="AL204" si="3239">COUNTIF(E204:G205,"Körperhygiene")</f>
        <v>0</v>
      </c>
      <c r="AM204" s="169">
        <f t="shared" ref="AM204" si="3240">COUNTIF(K204:M205,"Körperhygiene")</f>
        <v>0</v>
      </c>
      <c r="AN204" s="169">
        <f t="shared" ref="AN204" si="3241">AL204+AM204</f>
        <v>0</v>
      </c>
      <c r="AO204" s="164">
        <f>COUNTIF(E204:G205,"Zimmersauberkeit")</f>
        <v>0</v>
      </c>
      <c r="AP204" s="93">
        <f>COUNTIF(K204:M205,"Zimmersauberkeit")</f>
        <v>0</v>
      </c>
      <c r="AQ204" s="164">
        <f t="shared" ref="AQ204" si="3242">AO204+AP204</f>
        <v>0</v>
      </c>
      <c r="AR204" s="93">
        <f>COUNTIF(E204:G205,"Zimmerputz")</f>
        <v>0</v>
      </c>
      <c r="AS204" s="164">
        <f>COUNTIF(K204:M205,"Zimmerputz")</f>
        <v>0</v>
      </c>
      <c r="AT204" s="93">
        <f t="shared" ref="AT204" si="3243">AR204+AS204</f>
        <v>0</v>
      </c>
      <c r="AU204" s="164">
        <f>COUNTIF(E204:G205,"Medienverhalten")</f>
        <v>0</v>
      </c>
      <c r="AV204" s="93">
        <f>COUNTIF(K204:M205,"Medienverhalten")</f>
        <v>0</v>
      </c>
      <c r="AW204" s="164">
        <f t="shared" ref="AW204" si="3244">AU204+AV204</f>
        <v>0</v>
      </c>
      <c r="AX204" s="93">
        <f>COUNTIF(E204:G205,"Pünktlichkeit")</f>
        <v>0</v>
      </c>
      <c r="AY204" s="164">
        <f>COUNTIF(K204:M205,"Pünktlichkeit")</f>
        <v>0</v>
      </c>
      <c r="AZ204" s="93">
        <f t="shared" ref="AZ204" si="3245">AX204+AY204</f>
        <v>0</v>
      </c>
      <c r="BA204" s="164">
        <f>COUNTIF(E204:G205,"Küchendienst")</f>
        <v>0</v>
      </c>
      <c r="BB204" s="93">
        <f>COUNTIF(K204:M205,"Küchendienst")</f>
        <v>0</v>
      </c>
      <c r="BC204" s="164">
        <f t="shared" ref="BC204" si="3246">BA204+BB204</f>
        <v>0</v>
      </c>
      <c r="BD204" s="93">
        <f>COUNTIF(E204:G205,"Wäsche")</f>
        <v>0</v>
      </c>
      <c r="BE204" s="164">
        <f>COUNTIF(K204:M205,"Wäsche")</f>
        <v>0</v>
      </c>
      <c r="BF204" s="93">
        <f t="shared" ref="BF204" si="3247">BD204+BE204</f>
        <v>0</v>
      </c>
      <c r="BG204" s="164">
        <f>COUNTIF(E204:G205,"Sozialverhalten")</f>
        <v>0</v>
      </c>
      <c r="BH204" s="93">
        <f>COUNTIF(K204:M205,"Sozialverhalten")</f>
        <v>0</v>
      </c>
      <c r="BI204" s="164">
        <f t="shared" ref="BI204" si="3248">BG204+BH204</f>
        <v>0</v>
      </c>
      <c r="BJ204" s="93">
        <f>COUNTIF(E204:G205,"Essverhalten")</f>
        <v>0</v>
      </c>
      <c r="BK204" s="164">
        <f>COUNTIF(K204:M205,"Essverhalten")</f>
        <v>0</v>
      </c>
      <c r="BL204" s="93">
        <f t="shared" ref="BL204" si="3249">BJ204+BK204</f>
        <v>0</v>
      </c>
      <c r="BM204" s="169">
        <f>COUNTIF(E204:G205,"Nachtruhe")</f>
        <v>0</v>
      </c>
      <c r="BN204" s="169">
        <f>COUNTIF(K204:M205,"Nachtruhe")</f>
        <v>0</v>
      </c>
      <c r="BO204" s="170">
        <f t="shared" ref="BO204" si="3250">BM204+BN204</f>
        <v>0</v>
      </c>
      <c r="BP204" s="174">
        <f>SUMIFS(AN$2:AN$373,C$2:C$373,C204,AB$2:AB$373,AB204)</f>
        <v>0</v>
      </c>
      <c r="BQ204" s="162">
        <f>SUMIFS(AQ$2:AQ$373,C$2:C$373,C204,AB$2:AB$373,AB204)</f>
        <v>0</v>
      </c>
      <c r="BR204" s="162">
        <f>SUMIFS(AT$2:AT$373,C$2:C$373,C204,AB$2:AB$373,AB204)</f>
        <v>0</v>
      </c>
      <c r="BS204" s="162">
        <f>SUMIFS(AW$2:AW$373,C$2:C$373,C204,AB$2:AB$373,AB204)</f>
        <v>0</v>
      </c>
      <c r="BT204" s="162">
        <f>SUMIFS(AZ$2:AZ$373,C$2:C$373,C204,AB$2:AB$373,AB204)</f>
        <v>0</v>
      </c>
      <c r="BU204" s="162">
        <f>SUMIFS(BC$2:BC$373,C$2:C$373,C204,AB$2:AB$373,AB204)</f>
        <v>0</v>
      </c>
      <c r="BV204" s="162">
        <f>SUMIFS(BF$2:BF$373,C$2:C$373,C204,AB$2:AB$373,AB204)</f>
        <v>0</v>
      </c>
      <c r="BW204" s="162">
        <f>SUMIFS(BI$2:BI$373,C$2:C$373,C204,AB$2:AB$373,AB204)</f>
        <v>0</v>
      </c>
      <c r="BX204" s="162">
        <f>SUMIFS(BL$2:BL$373,C$2:C$373,C204,AB$2:AB$373,AB204)</f>
        <v>0</v>
      </c>
      <c r="BY204" s="163">
        <f>SUMIFS(BO$2:BO$373,C$2:C$373,C204,AB$2:AB$373,AB204)</f>
        <v>0</v>
      </c>
      <c r="BZ204" s="174">
        <f>SUMIFS(AN$2:AN$373,C$2:C$373,C204)</f>
        <v>0</v>
      </c>
      <c r="CA204" s="162">
        <f>SUMIFS(AQ$2:AQ$373,C$2:C$373,C204)</f>
        <v>0</v>
      </c>
      <c r="CB204" s="162">
        <f>SUMIFS(AT$2:AT$373,C$2:C$373,C204)</f>
        <v>0</v>
      </c>
      <c r="CC204" s="162">
        <f>SUMIFS(AW$2:AW$373,C$2:C$373,C204)</f>
        <v>0</v>
      </c>
      <c r="CD204" s="162">
        <f>SUMIFS(AZ$2:AZ$373,C$2:C$373,C204)</f>
        <v>0</v>
      </c>
      <c r="CE204" s="162">
        <f>SUMIFS(BC$2:BC$373,C$2:C$373,C204)</f>
        <v>0</v>
      </c>
      <c r="CF204" s="162">
        <f>SUMIFS(BF$2:BF$373,C$2:C$373,C204)</f>
        <v>0</v>
      </c>
      <c r="CG204" s="162">
        <f>SUMIFS(BI$2:BI$373,C$2:C$373,C204)</f>
        <v>0</v>
      </c>
      <c r="CH204" s="162">
        <f>SUMIFS(BL$2:BL$373,C$2:C$373,C204)</f>
        <v>0</v>
      </c>
      <c r="CI204" s="163">
        <f>SUMIFS(BO$2:BO$373,C$2:C$373,C204)</f>
        <v>0</v>
      </c>
      <c r="CJ204" s="94" t="str">
        <f t="shared" ref="CJ204" si="3251">_xlfn.XLOOKUP(LARGE(BP204:BY204,1),BP204:BY204,BP$374:BY$374)</f>
        <v>Körperhygiene</v>
      </c>
      <c r="CK204" s="92" t="str">
        <f t="shared" ref="CK204" si="3252">_xlfn.XLOOKUP(LARGE(BP204:BY204,2),BP204:BY204,BP$374:BY$374)</f>
        <v>Körperhygiene</v>
      </c>
      <c r="CL204" s="92" t="str">
        <f t="shared" ref="CL204" si="3253">_xlfn.XLOOKUP(LARGE(BP204:BY204,3),BP204:BY204,BP$374:BY$374)</f>
        <v>Körperhygiene</v>
      </c>
      <c r="CM204" s="92" t="str">
        <f t="shared" ref="CM204" si="3254">_xlfn.XLOOKUP(LARGE(BP204:BY204,4),BP204:BY204,BP$374:BY$374)</f>
        <v>Körperhygiene</v>
      </c>
      <c r="CN204" s="92" t="str">
        <f t="shared" ref="CN204" si="3255">_xlfn.XLOOKUP(LARGE(BP204:BY204,5),BP204:BY204,BP$374:BY$374)</f>
        <v>Körperhygiene</v>
      </c>
      <c r="CO204" s="93" t="str">
        <f t="shared" ref="CO204" si="3256">_xlfn.XLOOKUP(LARGE(BP204:BY204,6),BP204:BY204,BP$374:BY$374)</f>
        <v>Körperhygiene</v>
      </c>
      <c r="CP204" s="91" t="str">
        <f t="shared" ref="CP204" si="3257">_xlfn.XLOOKUP(LARGE(BZ204:CI204,1),BZ204:CI204,BZ$374:CI$374)</f>
        <v>Körperhygiene</v>
      </c>
      <c r="CQ204" s="92" t="str">
        <f t="shared" ref="CQ204" si="3258">_xlfn.XLOOKUP(LARGE(BZ204:CI204,2),BZ204:CI204,BZ$374:CI$374)</f>
        <v>Körperhygiene</v>
      </c>
      <c r="CR204" s="92" t="str">
        <f t="shared" ref="CR204" si="3259">_xlfn.XLOOKUP(LARGE(BZ204:CI204,3),BZ204:CI204,BZ$374:CI$374)</f>
        <v>Körperhygiene</v>
      </c>
      <c r="CS204" s="92" t="str">
        <f t="shared" ref="CS204" si="3260">_xlfn.XLOOKUP(LARGE(BZ204:CI204,4),BZ204:CI204,BZ$374:CI$374)</f>
        <v>Körperhygiene</v>
      </c>
      <c r="CT204" s="92" t="str">
        <f t="shared" ref="CT204" si="3261">_xlfn.XLOOKUP(LARGE(BZ204:CI204,5),BZ204:CI204,BZ$374:CI$374)</f>
        <v>Körperhygiene</v>
      </c>
      <c r="CU204" s="93" t="str">
        <f t="shared" ref="CU204" si="3262">_xlfn.XLOOKUP(LARGE(BZ204:CI204,6),BZ204:CI204,BZ$374:CI$374)</f>
        <v>Körperhygiene</v>
      </c>
      <c r="CV204" s="90"/>
      <c r="CW204" s="90"/>
      <c r="CX204" s="90"/>
      <c r="CY204" s="90"/>
      <c r="CZ204" s="90"/>
      <c r="DA204" s="90"/>
    </row>
    <row r="205" spans="1:105" ht="12.95" customHeight="1" thickTop="1" thickBot="1">
      <c r="A205" s="142"/>
      <c r="B205" s="143"/>
      <c r="C205" s="133"/>
      <c r="D205" s="135"/>
      <c r="E205" s="30"/>
      <c r="F205" s="31"/>
      <c r="G205" s="32"/>
      <c r="H205" s="146"/>
      <c r="I205" s="143"/>
      <c r="J205" s="135"/>
      <c r="K205" s="30"/>
      <c r="L205" s="31"/>
      <c r="M205" s="32"/>
      <c r="N205" s="141"/>
      <c r="O205" s="111"/>
      <c r="P205" s="97"/>
      <c r="Q205" s="131"/>
      <c r="R205" s="105"/>
      <c r="S205" s="97"/>
      <c r="T205" s="159"/>
      <c r="U205" s="105"/>
      <c r="V205" s="100"/>
      <c r="W205" s="216"/>
      <c r="X205" s="92"/>
      <c r="Y205" s="81"/>
      <c r="Z205" s="83"/>
      <c r="AA205" s="95"/>
      <c r="AB205" s="107"/>
      <c r="AC205" s="160"/>
      <c r="AE205" s="92"/>
      <c r="AG205" s="92"/>
      <c r="AH205" s="92"/>
      <c r="AI205" s="156"/>
      <c r="AJ205" s="156"/>
      <c r="AK205" s="156"/>
      <c r="AL205" s="92"/>
      <c r="AM205" s="156"/>
      <c r="AN205" s="156"/>
      <c r="AO205" s="165"/>
      <c r="AP205" s="93"/>
      <c r="AQ205" s="165"/>
      <c r="AR205" s="93"/>
      <c r="AS205" s="165"/>
      <c r="AT205" s="93"/>
      <c r="AU205" s="165"/>
      <c r="AV205" s="93"/>
      <c r="AW205" s="165"/>
      <c r="AX205" s="93"/>
      <c r="AY205" s="165"/>
      <c r="AZ205" s="93"/>
      <c r="BA205" s="165"/>
      <c r="BB205" s="93"/>
      <c r="BC205" s="165"/>
      <c r="BD205" s="93"/>
      <c r="BE205" s="165"/>
      <c r="BF205" s="93"/>
      <c r="BG205" s="165"/>
      <c r="BH205" s="93"/>
      <c r="BI205" s="165"/>
      <c r="BJ205" s="93"/>
      <c r="BK205" s="165"/>
      <c r="BL205" s="93"/>
      <c r="BM205" s="156"/>
      <c r="BN205" s="156"/>
      <c r="BO205" s="171"/>
      <c r="BP205" s="174"/>
      <c r="BQ205" s="162"/>
      <c r="BR205" s="162"/>
      <c r="BS205" s="162"/>
      <c r="BT205" s="162"/>
      <c r="BU205" s="162"/>
      <c r="BV205" s="162"/>
      <c r="BW205" s="162"/>
      <c r="BX205" s="162"/>
      <c r="BY205" s="163"/>
      <c r="BZ205" s="174"/>
      <c r="CA205" s="162"/>
      <c r="CB205" s="162"/>
      <c r="CC205" s="162"/>
      <c r="CD205" s="162"/>
      <c r="CE205" s="162"/>
      <c r="CF205" s="162"/>
      <c r="CG205" s="162"/>
      <c r="CH205" s="162"/>
      <c r="CI205" s="163"/>
      <c r="CJ205" s="94"/>
      <c r="CK205" s="92"/>
      <c r="CL205" s="92"/>
      <c r="CM205" s="92"/>
      <c r="CN205" s="92"/>
      <c r="CO205" s="93"/>
      <c r="CP205" s="91"/>
      <c r="CQ205" s="92"/>
      <c r="CR205" s="92"/>
      <c r="CS205" s="92"/>
      <c r="CT205" s="92"/>
      <c r="CU205" s="93"/>
      <c r="CV205" s="90"/>
      <c r="CW205" s="90"/>
      <c r="CX205" s="90"/>
      <c r="CY205" s="90"/>
      <c r="CZ205" s="90"/>
      <c r="DA205" s="90"/>
    </row>
    <row r="206" spans="1:105" ht="12.95" customHeight="1" thickTop="1" thickBot="1">
      <c r="A206" s="121">
        <f t="shared" ref="A206" si="3263">A194+1</f>
        <v>46191</v>
      </c>
      <c r="B206" s="124" t="s">
        <v>18</v>
      </c>
      <c r="C206" s="138" t="s">
        <v>128</v>
      </c>
      <c r="D206" s="136"/>
      <c r="E206" s="33"/>
      <c r="F206" s="34"/>
      <c r="G206" s="35"/>
      <c r="H206" s="144"/>
      <c r="I206" s="124" t="s">
        <v>19</v>
      </c>
      <c r="J206" s="136"/>
      <c r="K206" s="33"/>
      <c r="L206" s="34"/>
      <c r="M206" s="35"/>
      <c r="N206" s="139"/>
      <c r="O206" s="108">
        <f t="shared" ref="O206" si="3264">IF(AND(D206="HF",OR(ISNUMBER(J206),J206="")),0+J206,IF(AND(J206="HF",OR(ISNUMBER(D206),D206="")),0+D206,IF(AND(ISNUMBER(D206),ISNUMBER(J206)),D206+J206,IF(AND(D206="HF",J206="HF"),0,D206+J206))))</f>
        <v>0</v>
      </c>
      <c r="P206" s="98">
        <f t="shared" ref="P206" si="3265">AF$2*20-AI206</f>
        <v>20</v>
      </c>
      <c r="Q206" s="131">
        <f>WEEKNUM(A206,21)</f>
        <v>25</v>
      </c>
      <c r="R206" s="106">
        <f>SUMIFS(O$2:O$373,C$2:C$373,C206,AB$2:AB$373,AB206)</f>
        <v>0</v>
      </c>
      <c r="S206" s="98">
        <f>AE$206*20-AJ206</f>
        <v>140</v>
      </c>
      <c r="T206" s="157">
        <f>A206</f>
        <v>46191</v>
      </c>
      <c r="U206" s="106">
        <f t="shared" ref="U206" si="3266">AC$2</f>
        <v>9</v>
      </c>
      <c r="V206" s="101">
        <f t="shared" ref="V206" si="3267">AD$2*20-AK206</f>
        <v>600</v>
      </c>
      <c r="W206" s="216"/>
      <c r="X206" s="92">
        <f t="shared" ref="X206" si="3268">IF(Q206&lt;&gt;"",1,0)</f>
        <v>1</v>
      </c>
      <c r="Y206" s="81"/>
      <c r="Z206" s="83"/>
      <c r="AA206" s="95">
        <f>A$206</f>
        <v>46191</v>
      </c>
      <c r="AB206" s="107">
        <f t="shared" si="3233"/>
        <v>25</v>
      </c>
      <c r="AC206" s="160"/>
      <c r="AE206" s="92">
        <f t="shared" ref="AE206" si="3269">SUMIFS(X$2:X$373,C$2:C$373,C206,AB$2:AB$373,AB206)</f>
        <v>7</v>
      </c>
      <c r="AG206" s="92">
        <f t="shared" ref="AG206" si="3270">IF(D206="HF",1,0)</f>
        <v>0</v>
      </c>
      <c r="AH206" s="92">
        <f t="shared" ref="AH206" si="3271">IF(J206="HF",1,0)</f>
        <v>0</v>
      </c>
      <c r="AI206" s="169">
        <f t="shared" ref="AI206" si="3272">AG206+AH206</f>
        <v>0</v>
      </c>
      <c r="AJ206" s="169">
        <f t="shared" ref="AJ206" si="3273">SUMIFS(AI$2:AI$373,C$2:C$373,C206,AB$2:AB$373,AB206)</f>
        <v>0</v>
      </c>
      <c r="AK206" s="169">
        <f t="shared" ref="AK206" si="3274">SUMIFS(AI$2:AI$373,C$2:C$373,C206)</f>
        <v>0</v>
      </c>
      <c r="AL206" s="92">
        <f t="shared" ref="AL206" si="3275">COUNTIF(E206:G207,"Körperhygiene")</f>
        <v>0</v>
      </c>
      <c r="AM206" s="169">
        <f t="shared" ref="AM206" si="3276">COUNTIF(K206:M207,"Körperhygiene")</f>
        <v>0</v>
      </c>
      <c r="AN206" s="169">
        <f t="shared" ref="AN206" si="3277">AL206+AM206</f>
        <v>0</v>
      </c>
      <c r="AO206" s="164">
        <f>COUNTIF(E206:G207,"Zimmersauberkeit")</f>
        <v>0</v>
      </c>
      <c r="AP206" s="93">
        <f>COUNTIF(K206:M207,"Zimmersauberkeit")</f>
        <v>0</v>
      </c>
      <c r="AQ206" s="164">
        <f t="shared" ref="AQ206" si="3278">AO206+AP206</f>
        <v>0</v>
      </c>
      <c r="AR206" s="93">
        <f>COUNTIF(E206:G207,"Zimmerputz")</f>
        <v>0</v>
      </c>
      <c r="AS206" s="164">
        <f>COUNTIF(K206:M207,"Zimmerputz")</f>
        <v>0</v>
      </c>
      <c r="AT206" s="93">
        <f t="shared" ref="AT206" si="3279">AR206+AS206</f>
        <v>0</v>
      </c>
      <c r="AU206" s="164">
        <f>COUNTIF(E206:G207,"Medienverhalten")</f>
        <v>0</v>
      </c>
      <c r="AV206" s="93">
        <f>COUNTIF(K206:M207,"Medienverhalten")</f>
        <v>0</v>
      </c>
      <c r="AW206" s="164">
        <f t="shared" ref="AW206" si="3280">AU206+AV206</f>
        <v>0</v>
      </c>
      <c r="AX206" s="93">
        <f>COUNTIF(E206:G207,"Pünktlichkeit")</f>
        <v>0</v>
      </c>
      <c r="AY206" s="164">
        <f>COUNTIF(K206:M207,"Pünktlichkeit")</f>
        <v>0</v>
      </c>
      <c r="AZ206" s="93">
        <f t="shared" ref="AZ206" si="3281">AX206+AY206</f>
        <v>0</v>
      </c>
      <c r="BA206" s="164">
        <f>COUNTIF(E206:G207,"Küchendienst")</f>
        <v>0</v>
      </c>
      <c r="BB206" s="93">
        <f>COUNTIF(K206:M207,"Küchendienst")</f>
        <v>0</v>
      </c>
      <c r="BC206" s="164">
        <f t="shared" ref="BC206" si="3282">BA206+BB206</f>
        <v>0</v>
      </c>
      <c r="BD206" s="93">
        <f>COUNTIF(E206:G207,"Wäsche")</f>
        <v>0</v>
      </c>
      <c r="BE206" s="164">
        <f>COUNTIF(K206:M207,"Wäsche")</f>
        <v>0</v>
      </c>
      <c r="BF206" s="93">
        <f t="shared" ref="BF206" si="3283">BD206+BE206</f>
        <v>0</v>
      </c>
      <c r="BG206" s="164">
        <f>COUNTIF(E206:G207,"Sozialverhalten")</f>
        <v>0</v>
      </c>
      <c r="BH206" s="93">
        <f>COUNTIF(K206:M207,"Sozialverhalten")</f>
        <v>0</v>
      </c>
      <c r="BI206" s="164">
        <f t="shared" ref="BI206" si="3284">BG206+BH206</f>
        <v>0</v>
      </c>
      <c r="BJ206" s="93">
        <f>COUNTIF(E206:G207,"Essverhalten")</f>
        <v>0</v>
      </c>
      <c r="BK206" s="164">
        <f>COUNTIF(K206:M207,"Essverhalten")</f>
        <v>0</v>
      </c>
      <c r="BL206" s="93">
        <f t="shared" ref="BL206" si="3285">BJ206+BK206</f>
        <v>0</v>
      </c>
      <c r="BM206" s="169">
        <f>COUNTIF(E206:G207,"Nachtruhe")</f>
        <v>0</v>
      </c>
      <c r="BN206" s="169">
        <f>COUNTIF(K206:M207,"Nachtruhe")</f>
        <v>0</v>
      </c>
      <c r="BO206" s="170">
        <f t="shared" ref="BO206" si="3286">BM206+BN206</f>
        <v>0</v>
      </c>
      <c r="BP206" s="174">
        <f>SUMIFS(AN$2:AN$373,C$2:C$373,C206,AB$2:AB$373,AB206)</f>
        <v>0</v>
      </c>
      <c r="BQ206" s="162">
        <f>SUMIFS(AQ$2:AQ$373,C$2:C$373,C206,AB$2:AB$373,AB206)</f>
        <v>0</v>
      </c>
      <c r="BR206" s="162">
        <f>SUMIFS(AT$2:AT$373,C$2:C$373,C206,AB$2:AB$373,AB206)</f>
        <v>0</v>
      </c>
      <c r="BS206" s="162">
        <f>SUMIFS(AW$2:AW$373,C$2:C$373,C206,AB$2:AB$373,AB206)</f>
        <v>0</v>
      </c>
      <c r="BT206" s="162">
        <f>SUMIFS(AZ$2:AZ$373,C$2:C$373,C206,AB$2:AB$373,AB206)</f>
        <v>0</v>
      </c>
      <c r="BU206" s="162">
        <f>SUMIFS(BC$2:BC$373,C$2:C$373,C206,AB$2:AB$373,AB206)</f>
        <v>0</v>
      </c>
      <c r="BV206" s="162">
        <f>SUMIFS(BF$2:BF$373,C$2:C$373,C206,AB$2:AB$373,AB206)</f>
        <v>0</v>
      </c>
      <c r="BW206" s="162">
        <f>SUMIFS(BI$2:BI$373,C$2:C$373,C206,AB$2:AB$373,AB206)</f>
        <v>0</v>
      </c>
      <c r="BX206" s="162">
        <f>SUMIFS(BL$2:BL$373,C$2:C$373,C206,AB$2:AB$373,AB206)</f>
        <v>0</v>
      </c>
      <c r="BY206" s="163">
        <f>SUMIFS(BO$2:BO$373,C$2:C$373,C206,AB$2:AB$373,AB206)</f>
        <v>0</v>
      </c>
      <c r="BZ206" s="174">
        <f>SUMIFS(AN$2:AN$373,C$2:C$373,C206)</f>
        <v>1</v>
      </c>
      <c r="CA206" s="162">
        <f>SUMIFS(AQ$2:AQ$373,C$2:C$373,C206)</f>
        <v>0</v>
      </c>
      <c r="CB206" s="162">
        <f>SUMIFS(AT$2:AT$373,C$2:C$373,C206)</f>
        <v>0</v>
      </c>
      <c r="CC206" s="162">
        <f>SUMIFS(AW$2:AW$373,C$2:C$373,C206)</f>
        <v>0</v>
      </c>
      <c r="CD206" s="162">
        <f>SUMIFS(AZ$2:AZ$373,C$2:C$373,C206)</f>
        <v>1</v>
      </c>
      <c r="CE206" s="162">
        <f>SUMIFS(BC$2:BC$373,C$2:C$373,C206)</f>
        <v>5</v>
      </c>
      <c r="CF206" s="162">
        <f>SUMIFS(BF$2:BF$373,C$2:C$373,C206)</f>
        <v>2</v>
      </c>
      <c r="CG206" s="162">
        <f>SUMIFS(BI$2:BI$373,C$2:C$373,C206)</f>
        <v>1</v>
      </c>
      <c r="CH206" s="162">
        <f>SUMIFS(BL$2:BL$373,C$2:C$373,C206)</f>
        <v>1</v>
      </c>
      <c r="CI206" s="163">
        <f>SUMIFS(BO$2:BO$373,C$2:C$373,C206)</f>
        <v>1</v>
      </c>
      <c r="CJ206" s="94" t="str">
        <f t="shared" ref="CJ206" si="3287">_xlfn.XLOOKUP(LARGE(BP206:BY206,1),BP206:BY206,BP$374:BY$374)</f>
        <v>Körperhygiene</v>
      </c>
      <c r="CK206" s="92" t="str">
        <f t="shared" ref="CK206" si="3288">_xlfn.XLOOKUP(LARGE(BP206:BY206,2),BP206:BY206,BP$374:BY$374)</f>
        <v>Körperhygiene</v>
      </c>
      <c r="CL206" s="92" t="str">
        <f t="shared" ref="CL206" si="3289">_xlfn.XLOOKUP(LARGE(BP206:BY206,3),BP206:BY206,BP$374:BY$374)</f>
        <v>Körperhygiene</v>
      </c>
      <c r="CM206" s="92" t="str">
        <f t="shared" ref="CM206" si="3290">_xlfn.XLOOKUP(LARGE(BP206:BY206,4),BP206:BY206,BP$374:BY$374)</f>
        <v>Körperhygiene</v>
      </c>
      <c r="CN206" s="92" t="str">
        <f t="shared" ref="CN206" si="3291">_xlfn.XLOOKUP(LARGE(BP206:BY206,5),BP206:BY206,BP$374:BY$374)</f>
        <v>Körperhygiene</v>
      </c>
      <c r="CO206" s="93" t="str">
        <f t="shared" ref="CO206" si="3292">_xlfn.XLOOKUP(LARGE(BP206:BY206,6),BP206:BY206,BP$374:BY$374)</f>
        <v>Körperhygiene</v>
      </c>
      <c r="CP206" s="91" t="str">
        <f t="shared" ref="CP206" si="3293">_xlfn.XLOOKUP(LARGE(BZ206:CI206,1),BZ206:CI206,BZ$374:CI$374)</f>
        <v>Küchendienst</v>
      </c>
      <c r="CQ206" s="92" t="str">
        <f t="shared" ref="CQ206" si="3294">_xlfn.XLOOKUP(LARGE(BZ206:CI206,2),BZ206:CI206,BZ$374:CI$374)</f>
        <v>Wäsche</v>
      </c>
      <c r="CR206" s="92" t="str">
        <f t="shared" ref="CR206" si="3295">_xlfn.XLOOKUP(LARGE(BZ206:CI206,3),BZ206:CI206,BZ$374:CI$374)</f>
        <v>Körperhygiene</v>
      </c>
      <c r="CS206" s="92" t="str">
        <f t="shared" ref="CS206" si="3296">_xlfn.XLOOKUP(LARGE(BZ206:CI206,4),BZ206:CI206,BZ$374:CI$374)</f>
        <v>Körperhygiene</v>
      </c>
      <c r="CT206" s="92" t="str">
        <f t="shared" ref="CT206" si="3297">_xlfn.XLOOKUP(LARGE(BZ206:CI206,5),BZ206:CI206,BZ$374:CI$374)</f>
        <v>Körperhygiene</v>
      </c>
      <c r="CU206" s="93" t="str">
        <f t="shared" ref="CU206" si="3298">_xlfn.XLOOKUP(LARGE(BZ206:CI206,6),BZ206:CI206,BZ$374:CI$374)</f>
        <v>Körperhygiene</v>
      </c>
      <c r="CV206" s="90"/>
      <c r="CW206" s="90"/>
      <c r="CX206" s="90"/>
      <c r="CY206" s="90"/>
      <c r="CZ206" s="90"/>
      <c r="DA206" s="90"/>
    </row>
    <row r="207" spans="1:105" ht="12.95" customHeight="1" thickTop="1" thickBot="1">
      <c r="A207" s="122"/>
      <c r="B207" s="125"/>
      <c r="C207" s="116"/>
      <c r="D207" s="137"/>
      <c r="E207" s="27"/>
      <c r="F207" s="28"/>
      <c r="G207" s="29"/>
      <c r="H207" s="145"/>
      <c r="I207" s="125"/>
      <c r="J207" s="137"/>
      <c r="K207" s="27"/>
      <c r="L207" s="28"/>
      <c r="M207" s="29"/>
      <c r="N207" s="140"/>
      <c r="O207" s="109"/>
      <c r="P207" s="92"/>
      <c r="Q207" s="131"/>
      <c r="R207" s="103"/>
      <c r="S207" s="92"/>
      <c r="T207" s="158"/>
      <c r="U207" s="103"/>
      <c r="V207" s="99"/>
      <c r="W207" s="216"/>
      <c r="X207" s="92"/>
      <c r="Y207" s="81"/>
      <c r="Z207" s="83"/>
      <c r="AA207" s="95"/>
      <c r="AB207" s="107"/>
      <c r="AC207" s="160"/>
      <c r="AE207" s="92"/>
      <c r="AG207" s="92"/>
      <c r="AH207" s="92"/>
      <c r="AI207" s="156"/>
      <c r="AJ207" s="156"/>
      <c r="AK207" s="156"/>
      <c r="AL207" s="92"/>
      <c r="AM207" s="156"/>
      <c r="AN207" s="156"/>
      <c r="AO207" s="165"/>
      <c r="AP207" s="93"/>
      <c r="AQ207" s="165"/>
      <c r="AR207" s="93"/>
      <c r="AS207" s="165"/>
      <c r="AT207" s="93"/>
      <c r="AU207" s="165"/>
      <c r="AV207" s="93"/>
      <c r="AW207" s="165"/>
      <c r="AX207" s="93"/>
      <c r="AY207" s="165"/>
      <c r="AZ207" s="93"/>
      <c r="BA207" s="165"/>
      <c r="BB207" s="93"/>
      <c r="BC207" s="165"/>
      <c r="BD207" s="93"/>
      <c r="BE207" s="165"/>
      <c r="BF207" s="93"/>
      <c r="BG207" s="165"/>
      <c r="BH207" s="93"/>
      <c r="BI207" s="165"/>
      <c r="BJ207" s="93"/>
      <c r="BK207" s="165"/>
      <c r="BL207" s="93"/>
      <c r="BM207" s="156"/>
      <c r="BN207" s="156"/>
      <c r="BO207" s="171"/>
      <c r="BP207" s="174"/>
      <c r="BQ207" s="162"/>
      <c r="BR207" s="162"/>
      <c r="BS207" s="162"/>
      <c r="BT207" s="162"/>
      <c r="BU207" s="162"/>
      <c r="BV207" s="162"/>
      <c r="BW207" s="162"/>
      <c r="BX207" s="162"/>
      <c r="BY207" s="163"/>
      <c r="BZ207" s="174"/>
      <c r="CA207" s="162"/>
      <c r="CB207" s="162"/>
      <c r="CC207" s="162"/>
      <c r="CD207" s="162"/>
      <c r="CE207" s="162"/>
      <c r="CF207" s="162"/>
      <c r="CG207" s="162"/>
      <c r="CH207" s="162"/>
      <c r="CI207" s="163"/>
      <c r="CJ207" s="94"/>
      <c r="CK207" s="92"/>
      <c r="CL207" s="92"/>
      <c r="CM207" s="92"/>
      <c r="CN207" s="92"/>
      <c r="CO207" s="93"/>
      <c r="CP207" s="91"/>
      <c r="CQ207" s="92"/>
      <c r="CR207" s="92"/>
      <c r="CS207" s="92"/>
      <c r="CT207" s="92"/>
      <c r="CU207" s="93"/>
      <c r="CV207" s="90"/>
      <c r="CW207" s="90"/>
      <c r="CX207" s="90"/>
      <c r="CY207" s="90"/>
      <c r="CZ207" s="90"/>
      <c r="DA207" s="90"/>
    </row>
    <row r="208" spans="1:105" ht="12.95" customHeight="1" thickTop="1" thickBot="1">
      <c r="A208" s="122"/>
      <c r="B208" s="125"/>
      <c r="C208" s="117" t="s">
        <v>129</v>
      </c>
      <c r="D208" s="134"/>
      <c r="E208" s="24"/>
      <c r="F208" s="25"/>
      <c r="G208" s="26"/>
      <c r="H208" s="145"/>
      <c r="I208" s="125"/>
      <c r="J208" s="134"/>
      <c r="K208" s="24"/>
      <c r="L208" s="25"/>
      <c r="M208" s="26"/>
      <c r="N208" s="140"/>
      <c r="O208" s="109">
        <f t="shared" si="2519"/>
        <v>0</v>
      </c>
      <c r="P208" s="92">
        <f t="shared" si="2520"/>
        <v>20</v>
      </c>
      <c r="Q208" s="131"/>
      <c r="R208" s="103">
        <f>SUMIFS(O$2:O$373,C$2:C$373,C208,AB$2:AB$373,AB208)</f>
        <v>0</v>
      </c>
      <c r="S208" s="92">
        <f t="shared" ref="S208" si="3299">AE$206*20-AJ208</f>
        <v>140</v>
      </c>
      <c r="T208" s="158"/>
      <c r="U208" s="103">
        <f t="shared" ref="U208" si="3300">AC$4</f>
        <v>11</v>
      </c>
      <c r="V208" s="99">
        <f t="shared" si="2523"/>
        <v>598</v>
      </c>
      <c r="W208" s="216"/>
      <c r="X208" s="92"/>
      <c r="Y208" s="81"/>
      <c r="Z208" s="83"/>
      <c r="AA208" s="95">
        <f>A$206</f>
        <v>46191</v>
      </c>
      <c r="AB208" s="107">
        <f t="shared" si="3233"/>
        <v>25</v>
      </c>
      <c r="AC208" s="160"/>
      <c r="AE208" s="92"/>
      <c r="AG208" s="92">
        <f t="shared" ref="AG208" si="3301">IF(D208="HF",1,0)</f>
        <v>0</v>
      </c>
      <c r="AH208" s="92">
        <f t="shared" ref="AH208" si="3302">IF(J208="HF",1,0)</f>
        <v>0</v>
      </c>
      <c r="AI208" s="169">
        <f t="shared" ref="AI208" si="3303">AG208+AH208</f>
        <v>0</v>
      </c>
      <c r="AJ208" s="169">
        <f t="shared" ref="AJ208" si="3304">SUMIFS(AI$2:AI$373,C$2:C$373,C208,AB$2:AB$373,AB208)</f>
        <v>0</v>
      </c>
      <c r="AK208" s="169">
        <f t="shared" ref="AK208" si="3305">SUMIFS(AI$2:AI$373,C$2:C$373,C208)</f>
        <v>2</v>
      </c>
      <c r="AL208" s="92">
        <f t="shared" ref="AL208" si="3306">COUNTIF(E208:G209,"Körperhygiene")</f>
        <v>0</v>
      </c>
      <c r="AM208" s="169">
        <f t="shared" ref="AM208" si="3307">COUNTIF(K208:M209,"Körperhygiene")</f>
        <v>0</v>
      </c>
      <c r="AN208" s="169">
        <f t="shared" ref="AN208" si="3308">AL208+AM208</f>
        <v>0</v>
      </c>
      <c r="AO208" s="164">
        <f>COUNTIF(E208:G209,"Zimmersauberkeit")</f>
        <v>0</v>
      </c>
      <c r="AP208" s="93">
        <f>COUNTIF(K208:M209,"Zimmersauberkeit")</f>
        <v>0</v>
      </c>
      <c r="AQ208" s="164">
        <f t="shared" ref="AQ208" si="3309">AO208+AP208</f>
        <v>0</v>
      </c>
      <c r="AR208" s="93">
        <f>COUNTIF(E208:G209,"Zimmerputz")</f>
        <v>0</v>
      </c>
      <c r="AS208" s="164">
        <f>COUNTIF(K208:M209,"Zimmerputz")</f>
        <v>0</v>
      </c>
      <c r="AT208" s="93">
        <f t="shared" ref="AT208" si="3310">AR208+AS208</f>
        <v>0</v>
      </c>
      <c r="AU208" s="164">
        <f>COUNTIF(E208:G209,"Medienverhalten")</f>
        <v>0</v>
      </c>
      <c r="AV208" s="93">
        <f>COUNTIF(K208:M209,"Medienverhalten")</f>
        <v>0</v>
      </c>
      <c r="AW208" s="164">
        <f t="shared" ref="AW208" si="3311">AU208+AV208</f>
        <v>0</v>
      </c>
      <c r="AX208" s="93">
        <f>COUNTIF(E208:G209,"Pünktlichkeit")</f>
        <v>0</v>
      </c>
      <c r="AY208" s="164">
        <f>COUNTIF(K208:M209,"Pünktlichkeit")</f>
        <v>0</v>
      </c>
      <c r="AZ208" s="93">
        <f t="shared" ref="AZ208" si="3312">AX208+AY208</f>
        <v>0</v>
      </c>
      <c r="BA208" s="164">
        <f>COUNTIF(E208:G209,"Küchendienst")</f>
        <v>0</v>
      </c>
      <c r="BB208" s="93">
        <f>COUNTIF(K208:M209,"Küchendienst")</f>
        <v>0</v>
      </c>
      <c r="BC208" s="164">
        <f t="shared" ref="BC208" si="3313">BA208+BB208</f>
        <v>0</v>
      </c>
      <c r="BD208" s="93">
        <f>COUNTIF(E208:G209,"Wäsche")</f>
        <v>0</v>
      </c>
      <c r="BE208" s="164">
        <f>COUNTIF(K208:M209,"Wäsche")</f>
        <v>0</v>
      </c>
      <c r="BF208" s="93">
        <f t="shared" ref="BF208" si="3314">BD208+BE208</f>
        <v>0</v>
      </c>
      <c r="BG208" s="164">
        <f>COUNTIF(E208:G209,"Sozialverhalten")</f>
        <v>0</v>
      </c>
      <c r="BH208" s="93">
        <f>COUNTIF(K208:M209,"Sozialverhalten")</f>
        <v>0</v>
      </c>
      <c r="BI208" s="164">
        <f t="shared" ref="BI208" si="3315">BG208+BH208</f>
        <v>0</v>
      </c>
      <c r="BJ208" s="93">
        <f>COUNTIF(E208:G209,"Essverhalten")</f>
        <v>0</v>
      </c>
      <c r="BK208" s="164">
        <f>COUNTIF(K208:M209,"Essverhalten")</f>
        <v>0</v>
      </c>
      <c r="BL208" s="93">
        <f t="shared" ref="BL208" si="3316">BJ208+BK208</f>
        <v>0</v>
      </c>
      <c r="BM208" s="169">
        <f>COUNTIF(E208:G209,"Nachtruhe")</f>
        <v>0</v>
      </c>
      <c r="BN208" s="169">
        <f>COUNTIF(K208:M209,"Nachtruhe")</f>
        <v>0</v>
      </c>
      <c r="BO208" s="170">
        <f t="shared" ref="BO208" si="3317">BM208+BN208</f>
        <v>0</v>
      </c>
      <c r="BP208" s="174">
        <f>SUMIFS(AN$2:AN$373,C$2:C$373,C208,AB$2:AB$373,AB208)</f>
        <v>0</v>
      </c>
      <c r="BQ208" s="162">
        <f>SUMIFS(AQ$2:AQ$373,C$2:C$373,C208,AB$2:AB$373,AB208)</f>
        <v>0</v>
      </c>
      <c r="BR208" s="162">
        <f>SUMIFS(AT$2:AT$373,C$2:C$373,C208,AB$2:AB$373,AB208)</f>
        <v>0</v>
      </c>
      <c r="BS208" s="162">
        <f>SUMIFS(AW$2:AW$373,C$2:C$373,C208,AB$2:AB$373,AB208)</f>
        <v>0</v>
      </c>
      <c r="BT208" s="162">
        <f>SUMIFS(AZ$2:AZ$373,C$2:C$373,C208,AB$2:AB$373,AB208)</f>
        <v>0</v>
      </c>
      <c r="BU208" s="162">
        <f>SUMIFS(BC$2:BC$373,C$2:C$373,C208,AB$2:AB$373,AB208)</f>
        <v>0</v>
      </c>
      <c r="BV208" s="162">
        <f>SUMIFS(BF$2:BF$373,C$2:C$373,C208,AB$2:AB$373,AB208)</f>
        <v>0</v>
      </c>
      <c r="BW208" s="162">
        <f>SUMIFS(BI$2:BI$373,C$2:C$373,C208,AB$2:AB$373,AB208)</f>
        <v>0</v>
      </c>
      <c r="BX208" s="162">
        <f>SUMIFS(BL$2:BL$373,C$2:C$373,C208,AB$2:AB$373,AB208)</f>
        <v>0</v>
      </c>
      <c r="BY208" s="163">
        <f>SUMIFS(BO$2:BO$373,C$2:C$373,C208,AB$2:AB$373,AB208)</f>
        <v>0</v>
      </c>
      <c r="BZ208" s="174">
        <f>SUMIFS(AN$2:AN$373,C$2:C$373,C208)</f>
        <v>0</v>
      </c>
      <c r="CA208" s="162">
        <f>SUMIFS(AQ$2:AQ$373,C$2:C$373,C208)</f>
        <v>0</v>
      </c>
      <c r="CB208" s="162">
        <f>SUMIFS(AT$2:AT$373,C$2:C$373,C208)</f>
        <v>0</v>
      </c>
      <c r="CC208" s="162">
        <f>SUMIFS(AW$2:AW$373,C$2:C$373,C208)</f>
        <v>1</v>
      </c>
      <c r="CD208" s="162">
        <f>SUMIFS(AZ$2:AZ$373,C$2:C$373,C208)</f>
        <v>2</v>
      </c>
      <c r="CE208" s="162">
        <f>SUMIFS(BC$2:BC$373,C$2:C$373,C208)</f>
        <v>0</v>
      </c>
      <c r="CF208" s="162">
        <f>SUMIFS(BF$2:BF$373,C$2:C$373,C208)</f>
        <v>1</v>
      </c>
      <c r="CG208" s="162">
        <f>SUMIFS(BI$2:BI$373,C$2:C$373,C208)</f>
        <v>0</v>
      </c>
      <c r="CH208" s="162">
        <f>SUMIFS(BL$2:BL$373,C$2:C$373,C208)</f>
        <v>0</v>
      </c>
      <c r="CI208" s="163">
        <f>SUMIFS(BO$2:BO$373,C$2:C$373,C208)</f>
        <v>0</v>
      </c>
      <c r="CJ208" s="94" t="str">
        <f t="shared" ref="CJ208" si="3318">_xlfn.XLOOKUP(LARGE(BP208:BY208,1),BP208:BY208,BP$374:BY$374)</f>
        <v>Körperhygiene</v>
      </c>
      <c r="CK208" s="92" t="str">
        <f t="shared" ref="CK208" si="3319">_xlfn.XLOOKUP(LARGE(BP208:BY208,2),BP208:BY208,BP$374:BY$374)</f>
        <v>Körperhygiene</v>
      </c>
      <c r="CL208" s="92" t="str">
        <f t="shared" ref="CL208" si="3320">_xlfn.XLOOKUP(LARGE(BP208:BY208,3),BP208:BY208,BP$374:BY$374)</f>
        <v>Körperhygiene</v>
      </c>
      <c r="CM208" s="92" t="str">
        <f t="shared" ref="CM208" si="3321">_xlfn.XLOOKUP(LARGE(BP208:BY208,4),BP208:BY208,BP$374:BY$374)</f>
        <v>Körperhygiene</v>
      </c>
      <c r="CN208" s="92" t="str">
        <f t="shared" ref="CN208" si="3322">_xlfn.XLOOKUP(LARGE(BP208:BY208,5),BP208:BY208,BP$374:BY$374)</f>
        <v>Körperhygiene</v>
      </c>
      <c r="CO208" s="93" t="str">
        <f t="shared" ref="CO208" si="3323">_xlfn.XLOOKUP(LARGE(BP208:BY208,6),BP208:BY208,BP$374:BY$374)</f>
        <v>Körperhygiene</v>
      </c>
      <c r="CP208" s="91" t="str">
        <f t="shared" ref="CP208" si="3324">_xlfn.XLOOKUP(LARGE(BZ208:CI208,1),BZ208:CI208,BZ$374:CI$374)</f>
        <v>Pünktlichkeit</v>
      </c>
      <c r="CQ208" s="92" t="str">
        <f t="shared" ref="CQ208" si="3325">_xlfn.XLOOKUP(LARGE(BZ208:CI208,2),BZ208:CI208,BZ$374:CI$374)</f>
        <v>Medienverhalten</v>
      </c>
      <c r="CR208" s="92" t="str">
        <f t="shared" ref="CR208" si="3326">_xlfn.XLOOKUP(LARGE(BZ208:CI208,3),BZ208:CI208,BZ$374:CI$374)</f>
        <v>Medienverhalten</v>
      </c>
      <c r="CS208" s="92" t="str">
        <f t="shared" ref="CS208" si="3327">_xlfn.XLOOKUP(LARGE(BZ208:CI208,4),BZ208:CI208,BZ$374:CI$374)</f>
        <v>Körperhygiene</v>
      </c>
      <c r="CT208" s="92" t="str">
        <f t="shared" ref="CT208" si="3328">_xlfn.XLOOKUP(LARGE(BZ208:CI208,5),BZ208:CI208,BZ$374:CI$374)</f>
        <v>Körperhygiene</v>
      </c>
      <c r="CU208" s="93" t="str">
        <f t="shared" ref="CU208" si="3329">_xlfn.XLOOKUP(LARGE(BZ208:CI208,6),BZ208:CI208,BZ$374:CI$374)</f>
        <v>Körperhygiene</v>
      </c>
      <c r="CV208" s="90"/>
      <c r="CW208" s="90"/>
      <c r="CX208" s="90"/>
      <c r="CY208" s="90"/>
      <c r="CZ208" s="90"/>
      <c r="DA208" s="90"/>
    </row>
    <row r="209" spans="1:105" ht="12.95" customHeight="1" thickTop="1" thickBot="1">
      <c r="A209" s="122"/>
      <c r="B209" s="125"/>
      <c r="C209" s="116"/>
      <c r="D209" s="137"/>
      <c r="E209" s="21"/>
      <c r="F209" s="22"/>
      <c r="G209" s="23"/>
      <c r="H209" s="145"/>
      <c r="I209" s="125"/>
      <c r="J209" s="137"/>
      <c r="K209" s="21"/>
      <c r="L209" s="22"/>
      <c r="M209" s="23"/>
      <c r="N209" s="140"/>
      <c r="O209" s="109"/>
      <c r="P209" s="92"/>
      <c r="Q209" s="131"/>
      <c r="R209" s="103"/>
      <c r="S209" s="92"/>
      <c r="T209" s="158"/>
      <c r="U209" s="103"/>
      <c r="V209" s="99"/>
      <c r="W209" s="216"/>
      <c r="X209" s="92"/>
      <c r="Y209" s="81"/>
      <c r="Z209" s="83"/>
      <c r="AA209" s="95"/>
      <c r="AB209" s="107"/>
      <c r="AC209" s="160"/>
      <c r="AE209" s="92"/>
      <c r="AG209" s="92"/>
      <c r="AH209" s="92"/>
      <c r="AI209" s="156"/>
      <c r="AJ209" s="156"/>
      <c r="AK209" s="156"/>
      <c r="AL209" s="92"/>
      <c r="AM209" s="156"/>
      <c r="AN209" s="156"/>
      <c r="AO209" s="165"/>
      <c r="AP209" s="93"/>
      <c r="AQ209" s="165"/>
      <c r="AR209" s="93"/>
      <c r="AS209" s="165"/>
      <c r="AT209" s="93"/>
      <c r="AU209" s="165"/>
      <c r="AV209" s="93"/>
      <c r="AW209" s="165"/>
      <c r="AX209" s="93"/>
      <c r="AY209" s="165"/>
      <c r="AZ209" s="93"/>
      <c r="BA209" s="165"/>
      <c r="BB209" s="93"/>
      <c r="BC209" s="165"/>
      <c r="BD209" s="93"/>
      <c r="BE209" s="165"/>
      <c r="BF209" s="93"/>
      <c r="BG209" s="165"/>
      <c r="BH209" s="93"/>
      <c r="BI209" s="165"/>
      <c r="BJ209" s="93"/>
      <c r="BK209" s="165"/>
      <c r="BL209" s="93"/>
      <c r="BM209" s="156"/>
      <c r="BN209" s="156"/>
      <c r="BO209" s="171"/>
      <c r="BP209" s="174"/>
      <c r="BQ209" s="162"/>
      <c r="BR209" s="162"/>
      <c r="BS209" s="162"/>
      <c r="BT209" s="162"/>
      <c r="BU209" s="162"/>
      <c r="BV209" s="162"/>
      <c r="BW209" s="162"/>
      <c r="BX209" s="162"/>
      <c r="BY209" s="163"/>
      <c r="BZ209" s="174"/>
      <c r="CA209" s="162"/>
      <c r="CB209" s="162"/>
      <c r="CC209" s="162"/>
      <c r="CD209" s="162"/>
      <c r="CE209" s="162"/>
      <c r="CF209" s="162"/>
      <c r="CG209" s="162"/>
      <c r="CH209" s="162"/>
      <c r="CI209" s="163"/>
      <c r="CJ209" s="94"/>
      <c r="CK209" s="92"/>
      <c r="CL209" s="92"/>
      <c r="CM209" s="92"/>
      <c r="CN209" s="92"/>
      <c r="CO209" s="93"/>
      <c r="CP209" s="91"/>
      <c r="CQ209" s="92"/>
      <c r="CR209" s="92"/>
      <c r="CS209" s="92"/>
      <c r="CT209" s="92"/>
      <c r="CU209" s="93"/>
      <c r="CV209" s="90"/>
      <c r="CW209" s="90"/>
      <c r="CX209" s="90"/>
      <c r="CY209" s="90"/>
      <c r="CZ209" s="90"/>
      <c r="DA209" s="90"/>
    </row>
    <row r="210" spans="1:105" ht="12.95" customHeight="1" thickTop="1" thickBot="1">
      <c r="A210" s="122"/>
      <c r="B210" s="125"/>
      <c r="C210" s="117" t="s">
        <v>130</v>
      </c>
      <c r="D210" s="134"/>
      <c r="E210" s="24"/>
      <c r="F210" s="25"/>
      <c r="G210" s="26"/>
      <c r="H210" s="145"/>
      <c r="I210" s="125"/>
      <c r="J210" s="134"/>
      <c r="K210" s="24"/>
      <c r="L210" s="25"/>
      <c r="M210" s="26"/>
      <c r="N210" s="140"/>
      <c r="O210" s="109">
        <f t="shared" si="2553"/>
        <v>0</v>
      </c>
      <c r="P210" s="92">
        <f t="shared" si="2554"/>
        <v>20</v>
      </c>
      <c r="Q210" s="131"/>
      <c r="R210" s="103">
        <f>SUMIFS(O$2:O$373,C$2:C$373,C210,AB$2:AB$373,AB210)</f>
        <v>0</v>
      </c>
      <c r="S210" s="92">
        <f t="shared" ref="S210" si="3330">AE$206*20-AJ210</f>
        <v>140</v>
      </c>
      <c r="T210" s="158"/>
      <c r="U210" s="103">
        <f t="shared" ref="U210" si="3331">AC$6</f>
        <v>10</v>
      </c>
      <c r="V210" s="99">
        <f t="shared" si="2557"/>
        <v>599</v>
      </c>
      <c r="W210" s="216"/>
      <c r="X210" s="92"/>
      <c r="Y210" s="81"/>
      <c r="Z210" s="83"/>
      <c r="AA210" s="95">
        <f>A$206</f>
        <v>46191</v>
      </c>
      <c r="AB210" s="107">
        <f t="shared" si="3233"/>
        <v>25</v>
      </c>
      <c r="AC210" s="160"/>
      <c r="AE210" s="92"/>
      <c r="AG210" s="92">
        <f t="shared" ref="AG210" si="3332">IF(D210="HF",1,0)</f>
        <v>0</v>
      </c>
      <c r="AH210" s="92">
        <f t="shared" ref="AH210" si="3333">IF(J210="HF",1,0)</f>
        <v>0</v>
      </c>
      <c r="AI210" s="169">
        <f t="shared" ref="AI210" si="3334">AG210+AH210</f>
        <v>0</v>
      </c>
      <c r="AJ210" s="169">
        <f t="shared" ref="AJ210" si="3335">SUMIFS(AI$2:AI$373,C$2:C$373,C210,AB$2:AB$373,AB210)</f>
        <v>0</v>
      </c>
      <c r="AK210" s="169">
        <f t="shared" ref="AK210" si="3336">SUMIFS(AI$2:AI$373,C$2:C$373,C210)</f>
        <v>1</v>
      </c>
      <c r="AL210" s="92">
        <f t="shared" ref="AL210" si="3337">COUNTIF(E210:G211,"Körperhygiene")</f>
        <v>0</v>
      </c>
      <c r="AM210" s="169">
        <f t="shared" ref="AM210" si="3338">COUNTIF(K210:M211,"Körperhygiene")</f>
        <v>0</v>
      </c>
      <c r="AN210" s="169">
        <f t="shared" ref="AN210" si="3339">AL210+AM210</f>
        <v>0</v>
      </c>
      <c r="AO210" s="164">
        <f>COUNTIF(E210:G211,"Zimmersauberkeit")</f>
        <v>0</v>
      </c>
      <c r="AP210" s="93">
        <f>COUNTIF(K210:M211,"Zimmersauberkeit")</f>
        <v>0</v>
      </c>
      <c r="AQ210" s="164">
        <f t="shared" ref="AQ210" si="3340">AO210+AP210</f>
        <v>0</v>
      </c>
      <c r="AR210" s="93">
        <f>COUNTIF(E210:G211,"Zimmerputz")</f>
        <v>0</v>
      </c>
      <c r="AS210" s="164">
        <f>COUNTIF(K210:M211,"Zimmerputz")</f>
        <v>0</v>
      </c>
      <c r="AT210" s="93">
        <f t="shared" ref="AT210" si="3341">AR210+AS210</f>
        <v>0</v>
      </c>
      <c r="AU210" s="164">
        <f>COUNTIF(E210:G211,"Medienverhalten")</f>
        <v>0</v>
      </c>
      <c r="AV210" s="93">
        <f>COUNTIF(K210:M211,"Medienverhalten")</f>
        <v>0</v>
      </c>
      <c r="AW210" s="164">
        <f t="shared" ref="AW210" si="3342">AU210+AV210</f>
        <v>0</v>
      </c>
      <c r="AX210" s="93">
        <f>COUNTIF(E210:G211,"Pünktlichkeit")</f>
        <v>0</v>
      </c>
      <c r="AY210" s="164">
        <f>COUNTIF(K210:M211,"Pünktlichkeit")</f>
        <v>0</v>
      </c>
      <c r="AZ210" s="93">
        <f t="shared" ref="AZ210" si="3343">AX210+AY210</f>
        <v>0</v>
      </c>
      <c r="BA210" s="164">
        <f>COUNTIF(E210:G211,"Küchendienst")</f>
        <v>0</v>
      </c>
      <c r="BB210" s="93">
        <f>COUNTIF(K210:M211,"Küchendienst")</f>
        <v>0</v>
      </c>
      <c r="BC210" s="164">
        <f t="shared" ref="BC210" si="3344">BA210+BB210</f>
        <v>0</v>
      </c>
      <c r="BD210" s="93">
        <f>COUNTIF(E210:G211,"Wäsche")</f>
        <v>0</v>
      </c>
      <c r="BE210" s="164">
        <f>COUNTIF(K210:M211,"Wäsche")</f>
        <v>0</v>
      </c>
      <c r="BF210" s="93">
        <f t="shared" ref="BF210" si="3345">BD210+BE210</f>
        <v>0</v>
      </c>
      <c r="BG210" s="164">
        <f>COUNTIF(E210:G211,"Sozialverhalten")</f>
        <v>0</v>
      </c>
      <c r="BH210" s="93">
        <f>COUNTIF(K210:M211,"Sozialverhalten")</f>
        <v>0</v>
      </c>
      <c r="BI210" s="164">
        <f t="shared" ref="BI210" si="3346">BG210+BH210</f>
        <v>0</v>
      </c>
      <c r="BJ210" s="93">
        <f>COUNTIF(E210:G211,"Essverhalten")</f>
        <v>0</v>
      </c>
      <c r="BK210" s="164">
        <f>COUNTIF(K210:M211,"Essverhalten")</f>
        <v>0</v>
      </c>
      <c r="BL210" s="93">
        <f t="shared" ref="BL210" si="3347">BJ210+BK210</f>
        <v>0</v>
      </c>
      <c r="BM210" s="169">
        <f>COUNTIF(E210:G211,"Nachtruhe")</f>
        <v>0</v>
      </c>
      <c r="BN210" s="169">
        <f>COUNTIF(K210:M211,"Nachtruhe")</f>
        <v>0</v>
      </c>
      <c r="BO210" s="170">
        <f t="shared" ref="BO210" si="3348">BM210+BN210</f>
        <v>0</v>
      </c>
      <c r="BP210" s="174">
        <f>SUMIFS(AN$2:AN$373,C$2:C$373,C210,AB$2:AB$373,AB210)</f>
        <v>0</v>
      </c>
      <c r="BQ210" s="162">
        <f>SUMIFS(AQ$2:AQ$373,C$2:C$373,C210,AB$2:AB$373,AB210)</f>
        <v>0</v>
      </c>
      <c r="BR210" s="162">
        <f>SUMIFS(AT$2:AT$373,C$2:C$373,C210,AB$2:AB$373,AB210)</f>
        <v>0</v>
      </c>
      <c r="BS210" s="162">
        <f>SUMIFS(AW$2:AW$373,C$2:C$373,C210,AB$2:AB$373,AB210)</f>
        <v>0</v>
      </c>
      <c r="BT210" s="162">
        <f>SUMIFS(AZ$2:AZ$373,C$2:C$373,C210,AB$2:AB$373,AB210)</f>
        <v>0</v>
      </c>
      <c r="BU210" s="162">
        <f>SUMIFS(BC$2:BC$373,C$2:C$373,C210,AB$2:AB$373,AB210)</f>
        <v>0</v>
      </c>
      <c r="BV210" s="162">
        <f>SUMIFS(BF$2:BF$373,C$2:C$373,C210,AB$2:AB$373,AB210)</f>
        <v>0</v>
      </c>
      <c r="BW210" s="162">
        <f>SUMIFS(BI$2:BI$373,C$2:C$373,C210,AB$2:AB$373,AB210)</f>
        <v>0</v>
      </c>
      <c r="BX210" s="162">
        <f>SUMIFS(BL$2:BL$373,C$2:C$373,C210,AB$2:AB$373,AB210)</f>
        <v>0</v>
      </c>
      <c r="BY210" s="163">
        <f>SUMIFS(BO$2:BO$373,C$2:C$373,C210,AB$2:AB$373,AB210)</f>
        <v>0</v>
      </c>
      <c r="BZ210" s="174">
        <f>SUMIFS(AN$2:AN$373,C$2:C$373,C210)</f>
        <v>0</v>
      </c>
      <c r="CA210" s="162">
        <f>SUMIFS(AQ$2:AQ$373,C$2:C$373,C210)</f>
        <v>0</v>
      </c>
      <c r="CB210" s="162">
        <f>SUMIFS(AT$2:AT$373,C$2:C$373,C210)</f>
        <v>0</v>
      </c>
      <c r="CC210" s="162">
        <f>SUMIFS(AW$2:AW$373,C$2:C$373,C210)</f>
        <v>0</v>
      </c>
      <c r="CD210" s="162">
        <f>SUMIFS(AZ$2:AZ$373,C$2:C$373,C210)</f>
        <v>0</v>
      </c>
      <c r="CE210" s="162">
        <f>SUMIFS(BC$2:BC$373,C$2:C$373,C210)</f>
        <v>0</v>
      </c>
      <c r="CF210" s="162">
        <f>SUMIFS(BF$2:BF$373,C$2:C$373,C210)</f>
        <v>0</v>
      </c>
      <c r="CG210" s="162">
        <f>SUMIFS(BI$2:BI$373,C$2:C$373,C210)</f>
        <v>0</v>
      </c>
      <c r="CH210" s="162">
        <f>SUMIFS(BL$2:BL$373,C$2:C$373,C210)</f>
        <v>0</v>
      </c>
      <c r="CI210" s="163">
        <f>SUMIFS(BO$2:BO$373,C$2:C$373,C210)</f>
        <v>0</v>
      </c>
      <c r="CJ210" s="94" t="str">
        <f t="shared" ref="CJ210" si="3349">_xlfn.XLOOKUP(LARGE(BP210:BY210,1),BP210:BY210,BP$374:BY$374)</f>
        <v>Körperhygiene</v>
      </c>
      <c r="CK210" s="92" t="str">
        <f t="shared" ref="CK210" si="3350">_xlfn.XLOOKUP(LARGE(BP210:BY210,2),BP210:BY210,BP$374:BY$374)</f>
        <v>Körperhygiene</v>
      </c>
      <c r="CL210" s="92" t="str">
        <f t="shared" ref="CL210" si="3351">_xlfn.XLOOKUP(LARGE(BP210:BY210,3),BP210:BY210,BP$374:BY$374)</f>
        <v>Körperhygiene</v>
      </c>
      <c r="CM210" s="92" t="str">
        <f t="shared" ref="CM210" si="3352">_xlfn.XLOOKUP(LARGE(BP210:BY210,4),BP210:BY210,BP$374:BY$374)</f>
        <v>Körperhygiene</v>
      </c>
      <c r="CN210" s="92" t="str">
        <f t="shared" ref="CN210" si="3353">_xlfn.XLOOKUP(LARGE(BP210:BY210,5),BP210:BY210,BP$374:BY$374)</f>
        <v>Körperhygiene</v>
      </c>
      <c r="CO210" s="93" t="str">
        <f t="shared" ref="CO210" si="3354">_xlfn.XLOOKUP(LARGE(BP210:BY210,6),BP210:BY210,BP$374:BY$374)</f>
        <v>Körperhygiene</v>
      </c>
      <c r="CP210" s="91" t="str">
        <f t="shared" ref="CP210" si="3355">_xlfn.XLOOKUP(LARGE(BZ210:CI210,1),BZ210:CI210,BZ$374:CI$374)</f>
        <v>Körperhygiene</v>
      </c>
      <c r="CQ210" s="92" t="str">
        <f t="shared" ref="CQ210" si="3356">_xlfn.XLOOKUP(LARGE(BZ210:CI210,2),BZ210:CI210,BZ$374:CI$374)</f>
        <v>Körperhygiene</v>
      </c>
      <c r="CR210" s="92" t="str">
        <f t="shared" ref="CR210" si="3357">_xlfn.XLOOKUP(LARGE(BZ210:CI210,3),BZ210:CI210,BZ$374:CI$374)</f>
        <v>Körperhygiene</v>
      </c>
      <c r="CS210" s="92" t="str">
        <f t="shared" ref="CS210" si="3358">_xlfn.XLOOKUP(LARGE(BZ210:CI210,4),BZ210:CI210,BZ$374:CI$374)</f>
        <v>Körperhygiene</v>
      </c>
      <c r="CT210" s="92" t="str">
        <f t="shared" ref="CT210" si="3359">_xlfn.XLOOKUP(LARGE(BZ210:CI210,5),BZ210:CI210,BZ$374:CI$374)</f>
        <v>Körperhygiene</v>
      </c>
      <c r="CU210" s="93" t="str">
        <f t="shared" ref="CU210" si="3360">_xlfn.XLOOKUP(LARGE(BZ210:CI210,6),BZ210:CI210,BZ$374:CI$374)</f>
        <v>Körperhygiene</v>
      </c>
      <c r="CV210" s="90"/>
      <c r="CW210" s="90"/>
      <c r="CX210" s="90"/>
      <c r="CY210" s="90"/>
      <c r="CZ210" s="90"/>
      <c r="DA210" s="90"/>
    </row>
    <row r="211" spans="1:105" ht="12.95" customHeight="1" thickTop="1" thickBot="1">
      <c r="A211" s="122"/>
      <c r="B211" s="125"/>
      <c r="C211" s="116"/>
      <c r="D211" s="137"/>
      <c r="E211" s="21"/>
      <c r="F211" s="22"/>
      <c r="G211" s="23"/>
      <c r="H211" s="145"/>
      <c r="I211" s="125"/>
      <c r="J211" s="137"/>
      <c r="K211" s="21"/>
      <c r="L211" s="22"/>
      <c r="M211" s="23"/>
      <c r="N211" s="140"/>
      <c r="O211" s="109"/>
      <c r="P211" s="92"/>
      <c r="Q211" s="131"/>
      <c r="R211" s="103"/>
      <c r="S211" s="92"/>
      <c r="T211" s="158"/>
      <c r="U211" s="103"/>
      <c r="V211" s="99"/>
      <c r="W211" s="216"/>
      <c r="X211" s="92"/>
      <c r="Y211" s="81"/>
      <c r="Z211" s="83"/>
      <c r="AA211" s="95"/>
      <c r="AB211" s="107"/>
      <c r="AC211" s="160"/>
      <c r="AE211" s="92"/>
      <c r="AG211" s="92"/>
      <c r="AH211" s="92"/>
      <c r="AI211" s="156"/>
      <c r="AJ211" s="156"/>
      <c r="AK211" s="156"/>
      <c r="AL211" s="92"/>
      <c r="AM211" s="156"/>
      <c r="AN211" s="156"/>
      <c r="AO211" s="165"/>
      <c r="AP211" s="93"/>
      <c r="AQ211" s="165"/>
      <c r="AR211" s="93"/>
      <c r="AS211" s="165"/>
      <c r="AT211" s="93"/>
      <c r="AU211" s="165"/>
      <c r="AV211" s="93"/>
      <c r="AW211" s="165"/>
      <c r="AX211" s="93"/>
      <c r="AY211" s="165"/>
      <c r="AZ211" s="93"/>
      <c r="BA211" s="165"/>
      <c r="BB211" s="93"/>
      <c r="BC211" s="165"/>
      <c r="BD211" s="93"/>
      <c r="BE211" s="165"/>
      <c r="BF211" s="93"/>
      <c r="BG211" s="165"/>
      <c r="BH211" s="93"/>
      <c r="BI211" s="165"/>
      <c r="BJ211" s="93"/>
      <c r="BK211" s="165"/>
      <c r="BL211" s="93"/>
      <c r="BM211" s="156"/>
      <c r="BN211" s="156"/>
      <c r="BO211" s="171"/>
      <c r="BP211" s="174"/>
      <c r="BQ211" s="162"/>
      <c r="BR211" s="162"/>
      <c r="BS211" s="162"/>
      <c r="BT211" s="162"/>
      <c r="BU211" s="162"/>
      <c r="BV211" s="162"/>
      <c r="BW211" s="162"/>
      <c r="BX211" s="162"/>
      <c r="BY211" s="163"/>
      <c r="BZ211" s="174"/>
      <c r="CA211" s="162"/>
      <c r="CB211" s="162"/>
      <c r="CC211" s="162"/>
      <c r="CD211" s="162"/>
      <c r="CE211" s="162"/>
      <c r="CF211" s="162"/>
      <c r="CG211" s="162"/>
      <c r="CH211" s="162"/>
      <c r="CI211" s="163"/>
      <c r="CJ211" s="94"/>
      <c r="CK211" s="92"/>
      <c r="CL211" s="92"/>
      <c r="CM211" s="92"/>
      <c r="CN211" s="92"/>
      <c r="CO211" s="93"/>
      <c r="CP211" s="91"/>
      <c r="CQ211" s="92"/>
      <c r="CR211" s="92"/>
      <c r="CS211" s="92"/>
      <c r="CT211" s="92"/>
      <c r="CU211" s="93"/>
      <c r="CV211" s="90"/>
      <c r="CW211" s="90"/>
      <c r="CX211" s="90"/>
      <c r="CY211" s="90"/>
      <c r="CZ211" s="90"/>
      <c r="DA211" s="90"/>
    </row>
    <row r="212" spans="1:105" ht="12.95" customHeight="1" thickTop="1" thickBot="1">
      <c r="A212" s="122"/>
      <c r="B212" s="125"/>
      <c r="C212" s="117" t="s">
        <v>131</v>
      </c>
      <c r="D212" s="134"/>
      <c r="E212" s="24"/>
      <c r="F212" s="25"/>
      <c r="G212" s="26"/>
      <c r="H212" s="145"/>
      <c r="I212" s="125"/>
      <c r="J212" s="134"/>
      <c r="K212" s="24"/>
      <c r="L212" s="25"/>
      <c r="M212" s="26"/>
      <c r="N212" s="140"/>
      <c r="O212" s="109">
        <f t="shared" si="2587"/>
        <v>0</v>
      </c>
      <c r="P212" s="92">
        <f t="shared" si="2588"/>
        <v>20</v>
      </c>
      <c r="Q212" s="131"/>
      <c r="R212" s="103">
        <f>SUMIFS(O$2:O$373,C$2:C$373,C212,AB$2:AB$373,AB212)</f>
        <v>0</v>
      </c>
      <c r="S212" s="92">
        <f t="shared" ref="S212" si="3361">AE$206*20-AJ212</f>
        <v>140</v>
      </c>
      <c r="T212" s="158"/>
      <c r="U212" s="103">
        <f t="shared" ref="U212" si="3362">AC$8</f>
        <v>0</v>
      </c>
      <c r="V212" s="99">
        <f t="shared" si="2591"/>
        <v>600</v>
      </c>
      <c r="W212" s="216"/>
      <c r="X212" s="92"/>
      <c r="Y212" s="81"/>
      <c r="Z212" s="83"/>
      <c r="AA212" s="95">
        <f>A$206</f>
        <v>46191</v>
      </c>
      <c r="AB212" s="107">
        <f t="shared" si="3233"/>
        <v>25</v>
      </c>
      <c r="AC212" s="160"/>
      <c r="AE212" s="92"/>
      <c r="AG212" s="92">
        <f t="shared" ref="AG212" si="3363">IF(D212="HF",1,0)</f>
        <v>0</v>
      </c>
      <c r="AH212" s="92">
        <f t="shared" ref="AH212" si="3364">IF(J212="HF",1,0)</f>
        <v>0</v>
      </c>
      <c r="AI212" s="169">
        <f t="shared" ref="AI212" si="3365">AG212+AH212</f>
        <v>0</v>
      </c>
      <c r="AJ212" s="169">
        <f t="shared" ref="AJ212" si="3366">SUMIFS(AI$2:AI$373,C$2:C$373,C212,AB$2:AB$373,AB212)</f>
        <v>0</v>
      </c>
      <c r="AK212" s="169">
        <f t="shared" ref="AK212" si="3367">SUMIFS(AI$2:AI$373,C$2:C$373,C212)</f>
        <v>0</v>
      </c>
      <c r="AL212" s="92">
        <f t="shared" ref="AL212" si="3368">COUNTIF(E212:G213,"Körperhygiene")</f>
        <v>0</v>
      </c>
      <c r="AM212" s="169">
        <f t="shared" ref="AM212" si="3369">COUNTIF(K212:M213,"Körperhygiene")</f>
        <v>0</v>
      </c>
      <c r="AN212" s="169">
        <f t="shared" ref="AN212" si="3370">AL212+AM212</f>
        <v>0</v>
      </c>
      <c r="AO212" s="164">
        <f>COUNTIF(E212:G213,"Zimmersauberkeit")</f>
        <v>0</v>
      </c>
      <c r="AP212" s="93">
        <f>COUNTIF(K212:M213,"Zimmersauberkeit")</f>
        <v>0</v>
      </c>
      <c r="AQ212" s="164">
        <f t="shared" ref="AQ212" si="3371">AO212+AP212</f>
        <v>0</v>
      </c>
      <c r="AR212" s="93">
        <f>COUNTIF(E212:G213,"Zimmerputz")</f>
        <v>0</v>
      </c>
      <c r="AS212" s="164">
        <f>COUNTIF(K212:M213,"Zimmerputz")</f>
        <v>0</v>
      </c>
      <c r="AT212" s="93">
        <f t="shared" ref="AT212" si="3372">AR212+AS212</f>
        <v>0</v>
      </c>
      <c r="AU212" s="164">
        <f>COUNTIF(E212:G213,"Medienverhalten")</f>
        <v>0</v>
      </c>
      <c r="AV212" s="93">
        <f>COUNTIF(K212:M213,"Medienverhalten")</f>
        <v>0</v>
      </c>
      <c r="AW212" s="164">
        <f t="shared" ref="AW212" si="3373">AU212+AV212</f>
        <v>0</v>
      </c>
      <c r="AX212" s="93">
        <f>COUNTIF(E212:G213,"Pünktlichkeit")</f>
        <v>0</v>
      </c>
      <c r="AY212" s="164">
        <f>COUNTIF(K212:M213,"Pünktlichkeit")</f>
        <v>0</v>
      </c>
      <c r="AZ212" s="93">
        <f t="shared" ref="AZ212" si="3374">AX212+AY212</f>
        <v>0</v>
      </c>
      <c r="BA212" s="164">
        <f>COUNTIF(E212:G213,"Küchendienst")</f>
        <v>0</v>
      </c>
      <c r="BB212" s="93">
        <f>COUNTIF(K212:M213,"Küchendienst")</f>
        <v>0</v>
      </c>
      <c r="BC212" s="164">
        <f t="shared" ref="BC212" si="3375">BA212+BB212</f>
        <v>0</v>
      </c>
      <c r="BD212" s="93">
        <f>COUNTIF(E212:G213,"Wäsche")</f>
        <v>0</v>
      </c>
      <c r="BE212" s="164">
        <f>COUNTIF(K212:M213,"Wäsche")</f>
        <v>0</v>
      </c>
      <c r="BF212" s="93">
        <f t="shared" ref="BF212" si="3376">BD212+BE212</f>
        <v>0</v>
      </c>
      <c r="BG212" s="164">
        <f>COUNTIF(E212:G213,"Sozialverhalten")</f>
        <v>0</v>
      </c>
      <c r="BH212" s="93">
        <f>COUNTIF(K212:M213,"Sozialverhalten")</f>
        <v>0</v>
      </c>
      <c r="BI212" s="164">
        <f t="shared" ref="BI212" si="3377">BG212+BH212</f>
        <v>0</v>
      </c>
      <c r="BJ212" s="93">
        <f>COUNTIF(E212:G213,"Essverhalten")</f>
        <v>0</v>
      </c>
      <c r="BK212" s="164">
        <f>COUNTIF(K212:M213,"Essverhalten")</f>
        <v>0</v>
      </c>
      <c r="BL212" s="93">
        <f t="shared" ref="BL212" si="3378">BJ212+BK212</f>
        <v>0</v>
      </c>
      <c r="BM212" s="169">
        <f>COUNTIF(E212:G213,"Nachtruhe")</f>
        <v>0</v>
      </c>
      <c r="BN212" s="169">
        <f>COUNTIF(K212:M213,"Nachtruhe")</f>
        <v>0</v>
      </c>
      <c r="BO212" s="170">
        <f t="shared" ref="BO212" si="3379">BM212+BN212</f>
        <v>0</v>
      </c>
      <c r="BP212" s="174">
        <f>SUMIFS(AN$2:AN$373,C$2:C$373,C212,AB$2:AB$373,AB212)</f>
        <v>0</v>
      </c>
      <c r="BQ212" s="162">
        <f>SUMIFS(AQ$2:AQ$373,C$2:C$373,C212,AB$2:AB$373,AB212)</f>
        <v>0</v>
      </c>
      <c r="BR212" s="162">
        <f>SUMIFS(AT$2:AT$373,C$2:C$373,C212,AB$2:AB$373,AB212)</f>
        <v>0</v>
      </c>
      <c r="BS212" s="162">
        <f>SUMIFS(AW$2:AW$373,C$2:C$373,C212,AB$2:AB$373,AB212)</f>
        <v>0</v>
      </c>
      <c r="BT212" s="162">
        <f>SUMIFS(AZ$2:AZ$373,C$2:C$373,C212,AB$2:AB$373,AB212)</f>
        <v>0</v>
      </c>
      <c r="BU212" s="162">
        <f>SUMIFS(BC$2:BC$373,C$2:C$373,C212,AB$2:AB$373,AB212)</f>
        <v>0</v>
      </c>
      <c r="BV212" s="162">
        <f>SUMIFS(BF$2:BF$373,C$2:C$373,C212,AB$2:AB$373,AB212)</f>
        <v>0</v>
      </c>
      <c r="BW212" s="162">
        <f>SUMIFS(BI$2:BI$373,C$2:C$373,C212,AB$2:AB$373,AB212)</f>
        <v>0</v>
      </c>
      <c r="BX212" s="162">
        <f>SUMIFS(BL$2:BL$373,C$2:C$373,C212,AB$2:AB$373,AB212)</f>
        <v>0</v>
      </c>
      <c r="BY212" s="163">
        <f>SUMIFS(BO$2:BO$373,C$2:C$373,C212,AB$2:AB$373,AB212)</f>
        <v>0</v>
      </c>
      <c r="BZ212" s="174">
        <f>SUMIFS(AN$2:AN$373,C$2:C$373,C212)</f>
        <v>0</v>
      </c>
      <c r="CA212" s="162">
        <f>SUMIFS(AQ$2:AQ$373,C$2:C$373,C212)</f>
        <v>0</v>
      </c>
      <c r="CB212" s="162">
        <f>SUMIFS(AT$2:AT$373,C$2:C$373,C212)</f>
        <v>0</v>
      </c>
      <c r="CC212" s="162">
        <f>SUMIFS(AW$2:AW$373,C$2:C$373,C212)</f>
        <v>0</v>
      </c>
      <c r="CD212" s="162">
        <f>SUMIFS(AZ$2:AZ$373,C$2:C$373,C212)</f>
        <v>0</v>
      </c>
      <c r="CE212" s="162">
        <f>SUMIFS(BC$2:BC$373,C$2:C$373,C212)</f>
        <v>0</v>
      </c>
      <c r="CF212" s="162">
        <f>SUMIFS(BF$2:BF$373,C$2:C$373,C212)</f>
        <v>0</v>
      </c>
      <c r="CG212" s="162">
        <f>SUMIFS(BI$2:BI$373,C$2:C$373,C212)</f>
        <v>0</v>
      </c>
      <c r="CH212" s="162">
        <f>SUMIFS(BL$2:BL$373,C$2:C$373,C212)</f>
        <v>0</v>
      </c>
      <c r="CI212" s="163">
        <f>SUMIFS(BO$2:BO$373,C$2:C$373,C212)</f>
        <v>0</v>
      </c>
      <c r="CJ212" s="94" t="str">
        <f t="shared" ref="CJ212" si="3380">_xlfn.XLOOKUP(LARGE(BP212:BY212,1),BP212:BY212,BP$374:BY$374)</f>
        <v>Körperhygiene</v>
      </c>
      <c r="CK212" s="92" t="str">
        <f t="shared" ref="CK212" si="3381">_xlfn.XLOOKUP(LARGE(BP212:BY212,2),BP212:BY212,BP$374:BY$374)</f>
        <v>Körperhygiene</v>
      </c>
      <c r="CL212" s="92" t="str">
        <f t="shared" ref="CL212" si="3382">_xlfn.XLOOKUP(LARGE(BP212:BY212,3),BP212:BY212,BP$374:BY$374)</f>
        <v>Körperhygiene</v>
      </c>
      <c r="CM212" s="92" t="str">
        <f t="shared" ref="CM212" si="3383">_xlfn.XLOOKUP(LARGE(BP212:BY212,4),BP212:BY212,BP$374:BY$374)</f>
        <v>Körperhygiene</v>
      </c>
      <c r="CN212" s="92" t="str">
        <f t="shared" ref="CN212" si="3384">_xlfn.XLOOKUP(LARGE(BP212:BY212,5),BP212:BY212,BP$374:BY$374)</f>
        <v>Körperhygiene</v>
      </c>
      <c r="CO212" s="93" t="str">
        <f t="shared" ref="CO212" si="3385">_xlfn.XLOOKUP(LARGE(BP212:BY212,6),BP212:BY212,BP$374:BY$374)</f>
        <v>Körperhygiene</v>
      </c>
      <c r="CP212" s="91" t="str">
        <f t="shared" ref="CP212" si="3386">_xlfn.XLOOKUP(LARGE(BZ212:CI212,1),BZ212:CI212,BZ$374:CI$374)</f>
        <v>Körperhygiene</v>
      </c>
      <c r="CQ212" s="92" t="str">
        <f t="shared" ref="CQ212" si="3387">_xlfn.XLOOKUP(LARGE(BZ212:CI212,2),BZ212:CI212,BZ$374:CI$374)</f>
        <v>Körperhygiene</v>
      </c>
      <c r="CR212" s="92" t="str">
        <f t="shared" ref="CR212" si="3388">_xlfn.XLOOKUP(LARGE(BZ212:CI212,3),BZ212:CI212,BZ$374:CI$374)</f>
        <v>Körperhygiene</v>
      </c>
      <c r="CS212" s="92" t="str">
        <f t="shared" ref="CS212" si="3389">_xlfn.XLOOKUP(LARGE(BZ212:CI212,4),BZ212:CI212,BZ$374:CI$374)</f>
        <v>Körperhygiene</v>
      </c>
      <c r="CT212" s="92" t="str">
        <f t="shared" ref="CT212" si="3390">_xlfn.XLOOKUP(LARGE(BZ212:CI212,5),BZ212:CI212,BZ$374:CI$374)</f>
        <v>Körperhygiene</v>
      </c>
      <c r="CU212" s="93" t="str">
        <f t="shared" ref="CU212" si="3391">_xlfn.XLOOKUP(LARGE(BZ212:CI212,6),BZ212:CI212,BZ$374:CI$374)</f>
        <v>Körperhygiene</v>
      </c>
      <c r="CV212" s="90"/>
      <c r="CW212" s="90"/>
      <c r="CX212" s="90"/>
      <c r="CY212" s="90"/>
      <c r="CZ212" s="90"/>
      <c r="DA212" s="90"/>
    </row>
    <row r="213" spans="1:105" ht="12.95" customHeight="1" thickTop="1" thickBot="1">
      <c r="A213" s="122"/>
      <c r="B213" s="125"/>
      <c r="C213" s="116"/>
      <c r="D213" s="137"/>
      <c r="E213" s="21"/>
      <c r="F213" s="22"/>
      <c r="G213" s="23"/>
      <c r="H213" s="145"/>
      <c r="I213" s="125"/>
      <c r="J213" s="137"/>
      <c r="K213" s="21"/>
      <c r="L213" s="22"/>
      <c r="M213" s="23"/>
      <c r="N213" s="140"/>
      <c r="O213" s="109"/>
      <c r="P213" s="92"/>
      <c r="Q213" s="131"/>
      <c r="R213" s="103"/>
      <c r="S213" s="92"/>
      <c r="T213" s="158"/>
      <c r="U213" s="103"/>
      <c r="V213" s="99"/>
      <c r="W213" s="216"/>
      <c r="X213" s="92"/>
      <c r="Y213" s="81"/>
      <c r="Z213" s="83"/>
      <c r="AA213" s="95"/>
      <c r="AB213" s="107"/>
      <c r="AC213" s="160"/>
      <c r="AE213" s="92"/>
      <c r="AG213" s="92"/>
      <c r="AH213" s="92"/>
      <c r="AI213" s="156"/>
      <c r="AJ213" s="156"/>
      <c r="AK213" s="156"/>
      <c r="AL213" s="92"/>
      <c r="AM213" s="156"/>
      <c r="AN213" s="156"/>
      <c r="AO213" s="165"/>
      <c r="AP213" s="93"/>
      <c r="AQ213" s="165"/>
      <c r="AR213" s="93"/>
      <c r="AS213" s="165"/>
      <c r="AT213" s="93"/>
      <c r="AU213" s="165"/>
      <c r="AV213" s="93"/>
      <c r="AW213" s="165"/>
      <c r="AX213" s="93"/>
      <c r="AY213" s="165"/>
      <c r="AZ213" s="93"/>
      <c r="BA213" s="165"/>
      <c r="BB213" s="93"/>
      <c r="BC213" s="165"/>
      <c r="BD213" s="93"/>
      <c r="BE213" s="165"/>
      <c r="BF213" s="93"/>
      <c r="BG213" s="165"/>
      <c r="BH213" s="93"/>
      <c r="BI213" s="165"/>
      <c r="BJ213" s="93"/>
      <c r="BK213" s="165"/>
      <c r="BL213" s="93"/>
      <c r="BM213" s="156"/>
      <c r="BN213" s="156"/>
      <c r="BO213" s="171"/>
      <c r="BP213" s="174"/>
      <c r="BQ213" s="162"/>
      <c r="BR213" s="162"/>
      <c r="BS213" s="162"/>
      <c r="BT213" s="162"/>
      <c r="BU213" s="162"/>
      <c r="BV213" s="162"/>
      <c r="BW213" s="162"/>
      <c r="BX213" s="162"/>
      <c r="BY213" s="163"/>
      <c r="BZ213" s="174"/>
      <c r="CA213" s="162"/>
      <c r="CB213" s="162"/>
      <c r="CC213" s="162"/>
      <c r="CD213" s="162"/>
      <c r="CE213" s="162"/>
      <c r="CF213" s="162"/>
      <c r="CG213" s="162"/>
      <c r="CH213" s="162"/>
      <c r="CI213" s="163"/>
      <c r="CJ213" s="94"/>
      <c r="CK213" s="92"/>
      <c r="CL213" s="92"/>
      <c r="CM213" s="92"/>
      <c r="CN213" s="92"/>
      <c r="CO213" s="93"/>
      <c r="CP213" s="91"/>
      <c r="CQ213" s="92"/>
      <c r="CR213" s="92"/>
      <c r="CS213" s="92"/>
      <c r="CT213" s="92"/>
      <c r="CU213" s="93"/>
      <c r="CV213" s="90"/>
      <c r="CW213" s="90"/>
      <c r="CX213" s="90"/>
      <c r="CY213" s="90"/>
      <c r="CZ213" s="90"/>
      <c r="DA213" s="90"/>
    </row>
    <row r="214" spans="1:105" ht="12.95" customHeight="1" thickTop="1" thickBot="1">
      <c r="A214" s="122"/>
      <c r="B214" s="125"/>
      <c r="C214" s="117" t="s">
        <v>132</v>
      </c>
      <c r="D214" s="134"/>
      <c r="E214" s="24"/>
      <c r="F214" s="25"/>
      <c r="G214" s="26"/>
      <c r="H214" s="145"/>
      <c r="I214" s="125"/>
      <c r="J214" s="134"/>
      <c r="K214" s="24"/>
      <c r="L214" s="25"/>
      <c r="M214" s="26"/>
      <c r="N214" s="140"/>
      <c r="O214" s="109">
        <f t="shared" si="2621"/>
        <v>0</v>
      </c>
      <c r="P214" s="92">
        <f t="shared" si="2622"/>
        <v>20</v>
      </c>
      <c r="Q214" s="131"/>
      <c r="R214" s="103">
        <f>SUMIFS(O$2:O$373,C$2:C$373,C214,AB$2:AB$373,AB214)</f>
        <v>0</v>
      </c>
      <c r="S214" s="92">
        <f t="shared" ref="S214" si="3392">AE$206*20-AJ214</f>
        <v>140</v>
      </c>
      <c r="T214" s="158"/>
      <c r="U214" s="103">
        <f t="shared" ref="U214" si="3393">AC$10</f>
        <v>0</v>
      </c>
      <c r="V214" s="99">
        <f t="shared" si="2625"/>
        <v>600</v>
      </c>
      <c r="W214" s="216"/>
      <c r="X214" s="92"/>
      <c r="Y214" s="81"/>
      <c r="Z214" s="83"/>
      <c r="AA214" s="95">
        <f>A$206</f>
        <v>46191</v>
      </c>
      <c r="AB214" s="107">
        <f t="shared" si="3233"/>
        <v>25</v>
      </c>
      <c r="AC214" s="160"/>
      <c r="AE214" s="92"/>
      <c r="AG214" s="92">
        <f t="shared" ref="AG214" si="3394">IF(D214="HF",1,0)</f>
        <v>0</v>
      </c>
      <c r="AH214" s="92">
        <f t="shared" ref="AH214" si="3395">IF(J214="HF",1,0)</f>
        <v>0</v>
      </c>
      <c r="AI214" s="169">
        <f t="shared" ref="AI214" si="3396">AG214+AH214</f>
        <v>0</v>
      </c>
      <c r="AJ214" s="169">
        <f t="shared" ref="AJ214" si="3397">SUMIFS(AI$2:AI$373,C$2:C$373,C214,AB$2:AB$373,AB214)</f>
        <v>0</v>
      </c>
      <c r="AK214" s="169">
        <f t="shared" ref="AK214" si="3398">SUMIFS(AI$2:AI$373,C$2:C$373,C214)</f>
        <v>0</v>
      </c>
      <c r="AL214" s="92">
        <f t="shared" ref="AL214" si="3399">COUNTIF(E214:G215,"Körperhygiene")</f>
        <v>0</v>
      </c>
      <c r="AM214" s="169">
        <f t="shared" ref="AM214" si="3400">COUNTIF(K214:M215,"Körperhygiene")</f>
        <v>0</v>
      </c>
      <c r="AN214" s="169">
        <f t="shared" ref="AN214" si="3401">AL214+AM214</f>
        <v>0</v>
      </c>
      <c r="AO214" s="164">
        <f>COUNTIF(E214:G215,"Zimmersauberkeit")</f>
        <v>0</v>
      </c>
      <c r="AP214" s="93">
        <f>COUNTIF(K214:M215,"Zimmersauberkeit")</f>
        <v>0</v>
      </c>
      <c r="AQ214" s="164">
        <f t="shared" ref="AQ214" si="3402">AO214+AP214</f>
        <v>0</v>
      </c>
      <c r="AR214" s="93">
        <f>COUNTIF(E214:G215,"Zimmerputz")</f>
        <v>0</v>
      </c>
      <c r="AS214" s="164">
        <f>COUNTIF(K214:M215,"Zimmerputz")</f>
        <v>0</v>
      </c>
      <c r="AT214" s="93">
        <f t="shared" ref="AT214" si="3403">AR214+AS214</f>
        <v>0</v>
      </c>
      <c r="AU214" s="164">
        <f>COUNTIF(E214:G215,"Medienverhalten")</f>
        <v>0</v>
      </c>
      <c r="AV214" s="93">
        <f>COUNTIF(K214:M215,"Medienverhalten")</f>
        <v>0</v>
      </c>
      <c r="AW214" s="164">
        <f t="shared" ref="AW214" si="3404">AU214+AV214</f>
        <v>0</v>
      </c>
      <c r="AX214" s="93">
        <f>COUNTIF(E214:G215,"Pünktlichkeit")</f>
        <v>0</v>
      </c>
      <c r="AY214" s="164">
        <f>COUNTIF(K214:M215,"Pünktlichkeit")</f>
        <v>0</v>
      </c>
      <c r="AZ214" s="93">
        <f t="shared" ref="AZ214" si="3405">AX214+AY214</f>
        <v>0</v>
      </c>
      <c r="BA214" s="164">
        <f>COUNTIF(E214:G215,"Küchendienst")</f>
        <v>0</v>
      </c>
      <c r="BB214" s="93">
        <f>COUNTIF(K214:M215,"Küchendienst")</f>
        <v>0</v>
      </c>
      <c r="BC214" s="164">
        <f t="shared" ref="BC214" si="3406">BA214+BB214</f>
        <v>0</v>
      </c>
      <c r="BD214" s="93">
        <f>COUNTIF(E214:G215,"Wäsche")</f>
        <v>0</v>
      </c>
      <c r="BE214" s="164">
        <f>COUNTIF(K214:M215,"Wäsche")</f>
        <v>0</v>
      </c>
      <c r="BF214" s="93">
        <f t="shared" ref="BF214" si="3407">BD214+BE214</f>
        <v>0</v>
      </c>
      <c r="BG214" s="164">
        <f>COUNTIF(E214:G215,"Sozialverhalten")</f>
        <v>0</v>
      </c>
      <c r="BH214" s="93">
        <f>COUNTIF(K214:M215,"Sozialverhalten")</f>
        <v>0</v>
      </c>
      <c r="BI214" s="164">
        <f t="shared" ref="BI214" si="3408">BG214+BH214</f>
        <v>0</v>
      </c>
      <c r="BJ214" s="93">
        <f>COUNTIF(E214:G215,"Essverhalten")</f>
        <v>0</v>
      </c>
      <c r="BK214" s="164">
        <f>COUNTIF(K214:M215,"Essverhalten")</f>
        <v>0</v>
      </c>
      <c r="BL214" s="93">
        <f t="shared" ref="BL214" si="3409">BJ214+BK214</f>
        <v>0</v>
      </c>
      <c r="BM214" s="169">
        <f>COUNTIF(E214:G215,"Nachtruhe")</f>
        <v>0</v>
      </c>
      <c r="BN214" s="169">
        <f>COUNTIF(K214:M215,"Nachtruhe")</f>
        <v>0</v>
      </c>
      <c r="BO214" s="170">
        <f t="shared" ref="BO214" si="3410">BM214+BN214</f>
        <v>0</v>
      </c>
      <c r="BP214" s="174">
        <f>SUMIFS(AN$2:AN$373,C$2:C$373,C214,AB$2:AB$373,AB214)</f>
        <v>0</v>
      </c>
      <c r="BQ214" s="162">
        <f>SUMIFS(AQ$2:AQ$373,C$2:C$373,C214,AB$2:AB$373,AB214)</f>
        <v>0</v>
      </c>
      <c r="BR214" s="162">
        <f>SUMIFS(AT$2:AT$373,C$2:C$373,C214,AB$2:AB$373,AB214)</f>
        <v>0</v>
      </c>
      <c r="BS214" s="162">
        <f>SUMIFS(AW$2:AW$373,C$2:C$373,C214,AB$2:AB$373,AB214)</f>
        <v>0</v>
      </c>
      <c r="BT214" s="162">
        <f>SUMIFS(AZ$2:AZ$373,C$2:C$373,C214,AB$2:AB$373,AB214)</f>
        <v>0</v>
      </c>
      <c r="BU214" s="162">
        <f>SUMIFS(BC$2:BC$373,C$2:C$373,C214,AB$2:AB$373,AB214)</f>
        <v>0</v>
      </c>
      <c r="BV214" s="162">
        <f>SUMIFS(BF$2:BF$373,C$2:C$373,C214,AB$2:AB$373,AB214)</f>
        <v>0</v>
      </c>
      <c r="BW214" s="162">
        <f>SUMIFS(BI$2:BI$373,C$2:C$373,C214,AB$2:AB$373,AB214)</f>
        <v>0</v>
      </c>
      <c r="BX214" s="162">
        <f>SUMIFS(BL$2:BL$373,C$2:C$373,C214,AB$2:AB$373,AB214)</f>
        <v>0</v>
      </c>
      <c r="BY214" s="163">
        <f>SUMIFS(BO$2:BO$373,C$2:C$373,C214,AB$2:AB$373,AB214)</f>
        <v>0</v>
      </c>
      <c r="BZ214" s="174">
        <f>SUMIFS(AN$2:AN$373,C$2:C$373,C214)</f>
        <v>0</v>
      </c>
      <c r="CA214" s="162">
        <f>SUMIFS(AQ$2:AQ$373,C$2:C$373,C214)</f>
        <v>0</v>
      </c>
      <c r="CB214" s="162">
        <f>SUMIFS(AT$2:AT$373,C$2:C$373,C214)</f>
        <v>0</v>
      </c>
      <c r="CC214" s="162">
        <f>SUMIFS(AW$2:AW$373,C$2:C$373,C214)</f>
        <v>0</v>
      </c>
      <c r="CD214" s="162">
        <f>SUMIFS(AZ$2:AZ$373,C$2:C$373,C214)</f>
        <v>0</v>
      </c>
      <c r="CE214" s="162">
        <f>SUMIFS(BC$2:BC$373,C$2:C$373,C214)</f>
        <v>0</v>
      </c>
      <c r="CF214" s="162">
        <f>SUMIFS(BF$2:BF$373,C$2:C$373,C214)</f>
        <v>0</v>
      </c>
      <c r="CG214" s="162">
        <f>SUMIFS(BI$2:BI$373,C$2:C$373,C214)</f>
        <v>0</v>
      </c>
      <c r="CH214" s="162">
        <f>SUMIFS(BL$2:BL$373,C$2:C$373,C214)</f>
        <v>0</v>
      </c>
      <c r="CI214" s="163">
        <f>SUMIFS(BO$2:BO$373,C$2:C$373,C214)</f>
        <v>0</v>
      </c>
      <c r="CJ214" s="94" t="str">
        <f t="shared" ref="CJ214" si="3411">_xlfn.XLOOKUP(LARGE(BP214:BY214,1),BP214:BY214,BP$374:BY$374)</f>
        <v>Körperhygiene</v>
      </c>
      <c r="CK214" s="92" t="str">
        <f t="shared" ref="CK214" si="3412">_xlfn.XLOOKUP(LARGE(BP214:BY214,2),BP214:BY214,BP$374:BY$374)</f>
        <v>Körperhygiene</v>
      </c>
      <c r="CL214" s="92" t="str">
        <f t="shared" ref="CL214" si="3413">_xlfn.XLOOKUP(LARGE(BP214:BY214,3),BP214:BY214,BP$374:BY$374)</f>
        <v>Körperhygiene</v>
      </c>
      <c r="CM214" s="92" t="str">
        <f t="shared" ref="CM214" si="3414">_xlfn.XLOOKUP(LARGE(BP214:BY214,4),BP214:BY214,BP$374:BY$374)</f>
        <v>Körperhygiene</v>
      </c>
      <c r="CN214" s="92" t="str">
        <f t="shared" ref="CN214" si="3415">_xlfn.XLOOKUP(LARGE(BP214:BY214,5),BP214:BY214,BP$374:BY$374)</f>
        <v>Körperhygiene</v>
      </c>
      <c r="CO214" s="93" t="str">
        <f t="shared" ref="CO214" si="3416">_xlfn.XLOOKUP(LARGE(BP214:BY214,6),BP214:BY214,BP$374:BY$374)</f>
        <v>Körperhygiene</v>
      </c>
      <c r="CP214" s="91" t="str">
        <f t="shared" ref="CP214" si="3417">_xlfn.XLOOKUP(LARGE(BZ214:CI214,1),BZ214:CI214,BZ$374:CI$374)</f>
        <v>Körperhygiene</v>
      </c>
      <c r="CQ214" s="92" t="str">
        <f t="shared" ref="CQ214" si="3418">_xlfn.XLOOKUP(LARGE(BZ214:CI214,2),BZ214:CI214,BZ$374:CI$374)</f>
        <v>Körperhygiene</v>
      </c>
      <c r="CR214" s="92" t="str">
        <f t="shared" ref="CR214" si="3419">_xlfn.XLOOKUP(LARGE(BZ214:CI214,3),BZ214:CI214,BZ$374:CI$374)</f>
        <v>Körperhygiene</v>
      </c>
      <c r="CS214" s="92" t="str">
        <f t="shared" ref="CS214" si="3420">_xlfn.XLOOKUP(LARGE(BZ214:CI214,4),BZ214:CI214,BZ$374:CI$374)</f>
        <v>Körperhygiene</v>
      </c>
      <c r="CT214" s="92" t="str">
        <f t="shared" ref="CT214" si="3421">_xlfn.XLOOKUP(LARGE(BZ214:CI214,5),BZ214:CI214,BZ$374:CI$374)</f>
        <v>Körperhygiene</v>
      </c>
      <c r="CU214" s="93" t="str">
        <f t="shared" ref="CU214" si="3422">_xlfn.XLOOKUP(LARGE(BZ214:CI214,6),BZ214:CI214,BZ$374:CI$374)</f>
        <v>Körperhygiene</v>
      </c>
      <c r="CV214" s="90"/>
      <c r="CW214" s="90"/>
      <c r="CX214" s="90"/>
      <c r="CY214" s="90"/>
      <c r="CZ214" s="90"/>
      <c r="DA214" s="90"/>
    </row>
    <row r="215" spans="1:105" ht="12.95" customHeight="1" thickTop="1" thickBot="1">
      <c r="A215" s="122"/>
      <c r="B215" s="125"/>
      <c r="C215" s="116"/>
      <c r="D215" s="137"/>
      <c r="E215" s="21"/>
      <c r="F215" s="22"/>
      <c r="G215" s="23"/>
      <c r="H215" s="145"/>
      <c r="I215" s="125"/>
      <c r="J215" s="137"/>
      <c r="K215" s="21"/>
      <c r="L215" s="22"/>
      <c r="M215" s="23"/>
      <c r="N215" s="140"/>
      <c r="O215" s="109"/>
      <c r="P215" s="92"/>
      <c r="Q215" s="131"/>
      <c r="R215" s="103"/>
      <c r="S215" s="92"/>
      <c r="T215" s="158"/>
      <c r="U215" s="103"/>
      <c r="V215" s="99"/>
      <c r="W215" s="216"/>
      <c r="X215" s="92"/>
      <c r="Y215" s="81"/>
      <c r="Z215" s="83"/>
      <c r="AA215" s="95"/>
      <c r="AB215" s="107"/>
      <c r="AC215" s="160"/>
      <c r="AE215" s="92"/>
      <c r="AG215" s="92"/>
      <c r="AH215" s="92"/>
      <c r="AI215" s="156"/>
      <c r="AJ215" s="156"/>
      <c r="AK215" s="156"/>
      <c r="AL215" s="92"/>
      <c r="AM215" s="156"/>
      <c r="AN215" s="156"/>
      <c r="AO215" s="165"/>
      <c r="AP215" s="93"/>
      <c r="AQ215" s="165"/>
      <c r="AR215" s="93"/>
      <c r="AS215" s="165"/>
      <c r="AT215" s="93"/>
      <c r="AU215" s="165"/>
      <c r="AV215" s="93"/>
      <c r="AW215" s="165"/>
      <c r="AX215" s="93"/>
      <c r="AY215" s="165"/>
      <c r="AZ215" s="93"/>
      <c r="BA215" s="165"/>
      <c r="BB215" s="93"/>
      <c r="BC215" s="165"/>
      <c r="BD215" s="93"/>
      <c r="BE215" s="165"/>
      <c r="BF215" s="93"/>
      <c r="BG215" s="165"/>
      <c r="BH215" s="93"/>
      <c r="BI215" s="165"/>
      <c r="BJ215" s="93"/>
      <c r="BK215" s="165"/>
      <c r="BL215" s="93"/>
      <c r="BM215" s="156"/>
      <c r="BN215" s="156"/>
      <c r="BO215" s="171"/>
      <c r="BP215" s="174"/>
      <c r="BQ215" s="162"/>
      <c r="BR215" s="162"/>
      <c r="BS215" s="162"/>
      <c r="BT215" s="162"/>
      <c r="BU215" s="162"/>
      <c r="BV215" s="162"/>
      <c r="BW215" s="162"/>
      <c r="BX215" s="162"/>
      <c r="BY215" s="163"/>
      <c r="BZ215" s="174"/>
      <c r="CA215" s="162"/>
      <c r="CB215" s="162"/>
      <c r="CC215" s="162"/>
      <c r="CD215" s="162"/>
      <c r="CE215" s="162"/>
      <c r="CF215" s="162"/>
      <c r="CG215" s="162"/>
      <c r="CH215" s="162"/>
      <c r="CI215" s="163"/>
      <c r="CJ215" s="94"/>
      <c r="CK215" s="92"/>
      <c r="CL215" s="92"/>
      <c r="CM215" s="92"/>
      <c r="CN215" s="92"/>
      <c r="CO215" s="93"/>
      <c r="CP215" s="91"/>
      <c r="CQ215" s="92"/>
      <c r="CR215" s="92"/>
      <c r="CS215" s="92"/>
      <c r="CT215" s="92"/>
      <c r="CU215" s="93"/>
      <c r="CV215" s="90"/>
      <c r="CW215" s="90"/>
      <c r="CX215" s="90"/>
      <c r="CY215" s="90"/>
      <c r="CZ215" s="90"/>
      <c r="DA215" s="90"/>
    </row>
    <row r="216" spans="1:105" ht="12.95" customHeight="1" thickTop="1" thickBot="1">
      <c r="A216" s="122"/>
      <c r="B216" s="125"/>
      <c r="C216" s="118"/>
      <c r="D216" s="134"/>
      <c r="E216" s="27"/>
      <c r="F216" s="28"/>
      <c r="G216" s="29"/>
      <c r="H216" s="145"/>
      <c r="I216" s="125"/>
      <c r="J216" s="134"/>
      <c r="K216" s="27"/>
      <c r="L216" s="28"/>
      <c r="M216" s="29"/>
      <c r="N216" s="140"/>
      <c r="O216" s="109">
        <f t="shared" si="2655"/>
        <v>0</v>
      </c>
      <c r="P216" s="92">
        <f t="shared" si="2656"/>
        <v>20</v>
      </c>
      <c r="Q216" s="131"/>
      <c r="R216" s="103">
        <f>SUMIFS(O$2:O$373,C$2:C$373,C216,AB$2:AB$373,AB216)</f>
        <v>0</v>
      </c>
      <c r="S216" s="92">
        <f t="shared" ref="S216" si="3423">AE$206*20-AJ216</f>
        <v>140</v>
      </c>
      <c r="T216" s="158"/>
      <c r="U216" s="103">
        <f t="shared" ref="U216" si="3424">AC$12</f>
        <v>0</v>
      </c>
      <c r="V216" s="99">
        <f t="shared" si="2659"/>
        <v>600</v>
      </c>
      <c r="W216" s="216"/>
      <c r="X216" s="92"/>
      <c r="Y216" s="81"/>
      <c r="Z216" s="83"/>
      <c r="AA216" s="95">
        <f>A$206</f>
        <v>46191</v>
      </c>
      <c r="AB216" s="107">
        <f t="shared" si="3233"/>
        <v>25</v>
      </c>
      <c r="AC216" s="160"/>
      <c r="AE216" s="92"/>
      <c r="AG216" s="92">
        <f t="shared" ref="AG216" si="3425">IF(D216="HF",1,0)</f>
        <v>0</v>
      </c>
      <c r="AH216" s="92">
        <f t="shared" ref="AH216" si="3426">IF(J216="HF",1,0)</f>
        <v>0</v>
      </c>
      <c r="AI216" s="169">
        <f t="shared" ref="AI216" si="3427">AG216+AH216</f>
        <v>0</v>
      </c>
      <c r="AJ216" s="169">
        <f t="shared" ref="AJ216" si="3428">SUMIFS(AI$2:AI$373,C$2:C$373,C216,AB$2:AB$373,AB216)</f>
        <v>0</v>
      </c>
      <c r="AK216" s="169">
        <f t="shared" ref="AK216" si="3429">SUMIFS(AI$2:AI$373,C$2:C$373,C216)</f>
        <v>0</v>
      </c>
      <c r="AL216" s="92">
        <f t="shared" ref="AL216" si="3430">COUNTIF(E216:G217,"Körperhygiene")</f>
        <v>0</v>
      </c>
      <c r="AM216" s="169">
        <f t="shared" ref="AM216" si="3431">COUNTIF(K216:M217,"Körperhygiene")</f>
        <v>0</v>
      </c>
      <c r="AN216" s="169">
        <f t="shared" ref="AN216" si="3432">AL216+AM216</f>
        <v>0</v>
      </c>
      <c r="AO216" s="164">
        <f>COUNTIF(E216:G217,"Zimmersauberkeit")</f>
        <v>0</v>
      </c>
      <c r="AP216" s="93">
        <f>COUNTIF(K216:M217,"Zimmersauberkeit")</f>
        <v>0</v>
      </c>
      <c r="AQ216" s="164">
        <f t="shared" ref="AQ216" si="3433">AO216+AP216</f>
        <v>0</v>
      </c>
      <c r="AR216" s="93">
        <f>COUNTIF(E216:G217,"Zimmerputz")</f>
        <v>0</v>
      </c>
      <c r="AS216" s="164">
        <f>COUNTIF(K216:M217,"Zimmerputz")</f>
        <v>0</v>
      </c>
      <c r="AT216" s="93">
        <f t="shared" ref="AT216" si="3434">AR216+AS216</f>
        <v>0</v>
      </c>
      <c r="AU216" s="164">
        <f>COUNTIF(E216:G217,"Medienverhalten")</f>
        <v>0</v>
      </c>
      <c r="AV216" s="93">
        <f>COUNTIF(K216:M217,"Medienverhalten")</f>
        <v>0</v>
      </c>
      <c r="AW216" s="164">
        <f t="shared" ref="AW216" si="3435">AU216+AV216</f>
        <v>0</v>
      </c>
      <c r="AX216" s="93">
        <f>COUNTIF(E216:G217,"Pünktlichkeit")</f>
        <v>0</v>
      </c>
      <c r="AY216" s="164">
        <f>COUNTIF(K216:M217,"Pünktlichkeit")</f>
        <v>0</v>
      </c>
      <c r="AZ216" s="93">
        <f t="shared" ref="AZ216" si="3436">AX216+AY216</f>
        <v>0</v>
      </c>
      <c r="BA216" s="164">
        <f>COUNTIF(E216:G217,"Küchendienst")</f>
        <v>0</v>
      </c>
      <c r="BB216" s="93">
        <f>COUNTIF(K216:M217,"Küchendienst")</f>
        <v>0</v>
      </c>
      <c r="BC216" s="164">
        <f t="shared" ref="BC216" si="3437">BA216+BB216</f>
        <v>0</v>
      </c>
      <c r="BD216" s="93">
        <f>COUNTIF(E216:G217,"Wäsche")</f>
        <v>0</v>
      </c>
      <c r="BE216" s="164">
        <f>COUNTIF(K216:M217,"Wäsche")</f>
        <v>0</v>
      </c>
      <c r="BF216" s="93">
        <f t="shared" ref="BF216" si="3438">BD216+BE216</f>
        <v>0</v>
      </c>
      <c r="BG216" s="164">
        <f>COUNTIF(E216:G217,"Sozialverhalten")</f>
        <v>0</v>
      </c>
      <c r="BH216" s="93">
        <f>COUNTIF(K216:M217,"Sozialverhalten")</f>
        <v>0</v>
      </c>
      <c r="BI216" s="164">
        <f t="shared" ref="BI216" si="3439">BG216+BH216</f>
        <v>0</v>
      </c>
      <c r="BJ216" s="93">
        <f>COUNTIF(E216:G217,"Essverhalten")</f>
        <v>0</v>
      </c>
      <c r="BK216" s="164">
        <f>COUNTIF(K216:M217,"Essverhalten")</f>
        <v>0</v>
      </c>
      <c r="BL216" s="93">
        <f t="shared" ref="BL216" si="3440">BJ216+BK216</f>
        <v>0</v>
      </c>
      <c r="BM216" s="169">
        <f>COUNTIF(E216:G217,"Nachtruhe")</f>
        <v>0</v>
      </c>
      <c r="BN216" s="169">
        <f>COUNTIF(K216:M217,"Nachtruhe")</f>
        <v>0</v>
      </c>
      <c r="BO216" s="170">
        <f t="shared" ref="BO216" si="3441">BM216+BN216</f>
        <v>0</v>
      </c>
      <c r="BP216" s="174">
        <f>SUMIFS(AN$2:AN$373,C$2:C$373,C216,AB$2:AB$373,AB216)</f>
        <v>0</v>
      </c>
      <c r="BQ216" s="162">
        <f>SUMIFS(AQ$2:AQ$373,C$2:C$373,C216,AB$2:AB$373,AB216)</f>
        <v>0</v>
      </c>
      <c r="BR216" s="162">
        <f>SUMIFS(AT$2:AT$373,C$2:C$373,C216,AB$2:AB$373,AB216)</f>
        <v>0</v>
      </c>
      <c r="BS216" s="162">
        <f>SUMIFS(AW$2:AW$373,C$2:C$373,C216,AB$2:AB$373,AB216)</f>
        <v>0</v>
      </c>
      <c r="BT216" s="162">
        <f>SUMIFS(AZ$2:AZ$373,C$2:C$373,C216,AB$2:AB$373,AB216)</f>
        <v>0</v>
      </c>
      <c r="BU216" s="162">
        <f>SUMIFS(BC$2:BC$373,C$2:C$373,C216,AB$2:AB$373,AB216)</f>
        <v>0</v>
      </c>
      <c r="BV216" s="162">
        <f>SUMIFS(BF$2:BF$373,C$2:C$373,C216,AB$2:AB$373,AB216)</f>
        <v>0</v>
      </c>
      <c r="BW216" s="162">
        <f>SUMIFS(BI$2:BI$373,C$2:C$373,C216,AB$2:AB$373,AB216)</f>
        <v>0</v>
      </c>
      <c r="BX216" s="162">
        <f>SUMIFS(BL$2:BL$373,C$2:C$373,C216,AB$2:AB$373,AB216)</f>
        <v>0</v>
      </c>
      <c r="BY216" s="163">
        <f>SUMIFS(BO$2:BO$373,C$2:C$373,C216,AB$2:AB$373,AB216)</f>
        <v>0</v>
      </c>
      <c r="BZ216" s="174">
        <f>SUMIFS(AN$2:AN$373,C$2:C$373,C216)</f>
        <v>0</v>
      </c>
      <c r="CA216" s="162">
        <f>SUMIFS(AQ$2:AQ$373,C$2:C$373,C216)</f>
        <v>0</v>
      </c>
      <c r="CB216" s="162">
        <f>SUMIFS(AT$2:AT$373,C$2:C$373,C216)</f>
        <v>0</v>
      </c>
      <c r="CC216" s="162">
        <f>SUMIFS(AW$2:AW$373,C$2:C$373,C216)</f>
        <v>0</v>
      </c>
      <c r="CD216" s="162">
        <f>SUMIFS(AZ$2:AZ$373,C$2:C$373,C216)</f>
        <v>0</v>
      </c>
      <c r="CE216" s="162">
        <f>SUMIFS(BC$2:BC$373,C$2:C$373,C216)</f>
        <v>0</v>
      </c>
      <c r="CF216" s="162">
        <f>SUMIFS(BF$2:BF$373,C$2:C$373,C216)</f>
        <v>0</v>
      </c>
      <c r="CG216" s="162">
        <f>SUMIFS(BI$2:BI$373,C$2:C$373,C216)</f>
        <v>0</v>
      </c>
      <c r="CH216" s="162">
        <f>SUMIFS(BL$2:BL$373,C$2:C$373,C216)</f>
        <v>0</v>
      </c>
      <c r="CI216" s="163">
        <f>SUMIFS(BO$2:BO$373,C$2:C$373,C216)</f>
        <v>0</v>
      </c>
      <c r="CJ216" s="94" t="str">
        <f t="shared" ref="CJ216" si="3442">_xlfn.XLOOKUP(LARGE(BP216:BY216,1),BP216:BY216,BP$374:BY$374)</f>
        <v>Körperhygiene</v>
      </c>
      <c r="CK216" s="92" t="str">
        <f t="shared" ref="CK216" si="3443">_xlfn.XLOOKUP(LARGE(BP216:BY216,2),BP216:BY216,BP$374:BY$374)</f>
        <v>Körperhygiene</v>
      </c>
      <c r="CL216" s="92" t="str">
        <f t="shared" ref="CL216" si="3444">_xlfn.XLOOKUP(LARGE(BP216:BY216,3),BP216:BY216,BP$374:BY$374)</f>
        <v>Körperhygiene</v>
      </c>
      <c r="CM216" s="92" t="str">
        <f t="shared" ref="CM216" si="3445">_xlfn.XLOOKUP(LARGE(BP216:BY216,4),BP216:BY216,BP$374:BY$374)</f>
        <v>Körperhygiene</v>
      </c>
      <c r="CN216" s="92" t="str">
        <f t="shared" ref="CN216" si="3446">_xlfn.XLOOKUP(LARGE(BP216:BY216,5),BP216:BY216,BP$374:BY$374)</f>
        <v>Körperhygiene</v>
      </c>
      <c r="CO216" s="93" t="str">
        <f t="shared" ref="CO216" si="3447">_xlfn.XLOOKUP(LARGE(BP216:BY216,6),BP216:BY216,BP$374:BY$374)</f>
        <v>Körperhygiene</v>
      </c>
      <c r="CP216" s="91" t="str">
        <f t="shared" ref="CP216" si="3448">_xlfn.XLOOKUP(LARGE(BZ216:CI216,1),BZ216:CI216,BZ$374:CI$374)</f>
        <v>Körperhygiene</v>
      </c>
      <c r="CQ216" s="92" t="str">
        <f t="shared" ref="CQ216" si="3449">_xlfn.XLOOKUP(LARGE(BZ216:CI216,2),BZ216:CI216,BZ$374:CI$374)</f>
        <v>Körperhygiene</v>
      </c>
      <c r="CR216" s="92" t="str">
        <f t="shared" ref="CR216" si="3450">_xlfn.XLOOKUP(LARGE(BZ216:CI216,3),BZ216:CI216,BZ$374:CI$374)</f>
        <v>Körperhygiene</v>
      </c>
      <c r="CS216" s="92" t="str">
        <f t="shared" ref="CS216" si="3451">_xlfn.XLOOKUP(LARGE(BZ216:CI216,4),BZ216:CI216,BZ$374:CI$374)</f>
        <v>Körperhygiene</v>
      </c>
      <c r="CT216" s="92" t="str">
        <f t="shared" ref="CT216" si="3452">_xlfn.XLOOKUP(LARGE(BZ216:CI216,5),BZ216:CI216,BZ$374:CI$374)</f>
        <v>Körperhygiene</v>
      </c>
      <c r="CU216" s="93" t="str">
        <f t="shared" ref="CU216" si="3453">_xlfn.XLOOKUP(LARGE(BZ216:CI216,6),BZ216:CI216,BZ$374:CI$374)</f>
        <v>Körperhygiene</v>
      </c>
      <c r="CV216" s="90"/>
      <c r="CW216" s="90"/>
      <c r="CX216" s="90"/>
      <c r="CY216" s="90"/>
      <c r="CZ216" s="90"/>
      <c r="DA216" s="90"/>
    </row>
    <row r="217" spans="1:105" ht="12.95" customHeight="1" thickTop="1" thickBot="1">
      <c r="A217" s="142"/>
      <c r="B217" s="143"/>
      <c r="C217" s="133"/>
      <c r="D217" s="135"/>
      <c r="E217" s="30"/>
      <c r="F217" s="31"/>
      <c r="G217" s="32"/>
      <c r="H217" s="146"/>
      <c r="I217" s="143"/>
      <c r="J217" s="135"/>
      <c r="K217" s="30"/>
      <c r="L217" s="31"/>
      <c r="M217" s="32"/>
      <c r="N217" s="141"/>
      <c r="O217" s="111"/>
      <c r="P217" s="97"/>
      <c r="Q217" s="131"/>
      <c r="R217" s="105"/>
      <c r="S217" s="97"/>
      <c r="T217" s="159"/>
      <c r="U217" s="105"/>
      <c r="V217" s="100"/>
      <c r="W217" s="216"/>
      <c r="X217" s="92"/>
      <c r="Y217" s="81"/>
      <c r="Z217" s="83"/>
      <c r="AA217" s="95"/>
      <c r="AB217" s="107"/>
      <c r="AC217" s="160"/>
      <c r="AE217" s="92"/>
      <c r="AG217" s="92"/>
      <c r="AH217" s="92"/>
      <c r="AI217" s="156"/>
      <c r="AJ217" s="156"/>
      <c r="AK217" s="156"/>
      <c r="AL217" s="92"/>
      <c r="AM217" s="156"/>
      <c r="AN217" s="156"/>
      <c r="AO217" s="165"/>
      <c r="AP217" s="93"/>
      <c r="AQ217" s="165"/>
      <c r="AR217" s="93"/>
      <c r="AS217" s="165"/>
      <c r="AT217" s="93"/>
      <c r="AU217" s="165"/>
      <c r="AV217" s="93"/>
      <c r="AW217" s="165"/>
      <c r="AX217" s="93"/>
      <c r="AY217" s="165"/>
      <c r="AZ217" s="93"/>
      <c r="BA217" s="165"/>
      <c r="BB217" s="93"/>
      <c r="BC217" s="165"/>
      <c r="BD217" s="93"/>
      <c r="BE217" s="165"/>
      <c r="BF217" s="93"/>
      <c r="BG217" s="165"/>
      <c r="BH217" s="93"/>
      <c r="BI217" s="165"/>
      <c r="BJ217" s="93"/>
      <c r="BK217" s="165"/>
      <c r="BL217" s="93"/>
      <c r="BM217" s="156"/>
      <c r="BN217" s="156"/>
      <c r="BO217" s="171"/>
      <c r="BP217" s="174"/>
      <c r="BQ217" s="162"/>
      <c r="BR217" s="162"/>
      <c r="BS217" s="162"/>
      <c r="BT217" s="162"/>
      <c r="BU217" s="162"/>
      <c r="BV217" s="162"/>
      <c r="BW217" s="162"/>
      <c r="BX217" s="162"/>
      <c r="BY217" s="163"/>
      <c r="BZ217" s="174"/>
      <c r="CA217" s="162"/>
      <c r="CB217" s="162"/>
      <c r="CC217" s="162"/>
      <c r="CD217" s="162"/>
      <c r="CE217" s="162"/>
      <c r="CF217" s="162"/>
      <c r="CG217" s="162"/>
      <c r="CH217" s="162"/>
      <c r="CI217" s="163"/>
      <c r="CJ217" s="94"/>
      <c r="CK217" s="92"/>
      <c r="CL217" s="92"/>
      <c r="CM217" s="92"/>
      <c r="CN217" s="92"/>
      <c r="CO217" s="93"/>
      <c r="CP217" s="91"/>
      <c r="CQ217" s="92"/>
      <c r="CR217" s="92"/>
      <c r="CS217" s="92"/>
      <c r="CT217" s="92"/>
      <c r="CU217" s="93"/>
      <c r="CV217" s="90"/>
      <c r="CW217" s="90"/>
      <c r="CX217" s="90"/>
      <c r="CY217" s="90"/>
      <c r="CZ217" s="90"/>
      <c r="DA217" s="90"/>
    </row>
    <row r="218" spans="1:105" ht="12.95" customHeight="1" thickTop="1" thickBot="1">
      <c r="A218" s="121">
        <f t="shared" ref="A218" si="3454">A206+1</f>
        <v>46192</v>
      </c>
      <c r="B218" s="124" t="s">
        <v>18</v>
      </c>
      <c r="C218" s="138" t="s">
        <v>128</v>
      </c>
      <c r="D218" s="136"/>
      <c r="E218" s="33"/>
      <c r="F218" s="34"/>
      <c r="G218" s="35"/>
      <c r="H218" s="144"/>
      <c r="I218" s="124" t="s">
        <v>19</v>
      </c>
      <c r="J218" s="136"/>
      <c r="K218" s="33"/>
      <c r="L218" s="34"/>
      <c r="M218" s="35"/>
      <c r="N218" s="139"/>
      <c r="O218" s="108">
        <f t="shared" ref="O218" si="3455">IF(AND(D218="HF",OR(ISNUMBER(J218),J218="")),0+J218,IF(AND(J218="HF",OR(ISNUMBER(D218),D218="")),0+D218,IF(AND(ISNUMBER(D218),ISNUMBER(J218)),D218+J218,IF(AND(D218="HF",J218="HF"),0,D218+J218))))</f>
        <v>0</v>
      </c>
      <c r="P218" s="98">
        <f t="shared" ref="P218" si="3456">AF$2*20-AI218</f>
        <v>20</v>
      </c>
      <c r="Q218" s="131">
        <f>WEEKNUM(A218,21)</f>
        <v>25</v>
      </c>
      <c r="R218" s="106">
        <f>SUMIFS(O$2:O$373,C$2:C$373,C218,AB$2:AB$373,AB218)</f>
        <v>0</v>
      </c>
      <c r="S218" s="98">
        <f>AE$218*20-AJ218</f>
        <v>140</v>
      </c>
      <c r="T218" s="157">
        <f>A218</f>
        <v>46192</v>
      </c>
      <c r="U218" s="106">
        <f t="shared" ref="U218" si="3457">AC$2</f>
        <v>9</v>
      </c>
      <c r="V218" s="101">
        <f t="shared" ref="V218" si="3458">AD$2*20-AK218</f>
        <v>600</v>
      </c>
      <c r="W218" s="216"/>
      <c r="X218" s="92">
        <f t="shared" ref="X218" si="3459">IF(Q218&lt;&gt;"",1,0)</f>
        <v>1</v>
      </c>
      <c r="Y218" s="81"/>
      <c r="Z218" s="83"/>
      <c r="AA218" s="95">
        <f>A$218</f>
        <v>46192</v>
      </c>
      <c r="AB218" s="107">
        <f t="shared" si="3233"/>
        <v>25</v>
      </c>
      <c r="AC218" s="160"/>
      <c r="AE218" s="92">
        <f t="shared" ref="AE218" si="3460">SUMIFS(X$2:X$373,C$2:C$373,C218,AB$2:AB$373,AB218)</f>
        <v>7</v>
      </c>
      <c r="AG218" s="92">
        <f t="shared" ref="AG218" si="3461">IF(D218="HF",1,0)</f>
        <v>0</v>
      </c>
      <c r="AH218" s="92">
        <f t="shared" ref="AH218" si="3462">IF(J218="HF",1,0)</f>
        <v>0</v>
      </c>
      <c r="AI218" s="169">
        <f t="shared" ref="AI218" si="3463">AG218+AH218</f>
        <v>0</v>
      </c>
      <c r="AJ218" s="169">
        <f t="shared" ref="AJ218" si="3464">SUMIFS(AI$2:AI$373,C$2:C$373,C218,AB$2:AB$373,AB218)</f>
        <v>0</v>
      </c>
      <c r="AK218" s="169">
        <f t="shared" ref="AK218" si="3465">SUMIFS(AI$2:AI$373,C$2:C$373,C218)</f>
        <v>0</v>
      </c>
      <c r="AL218" s="92">
        <f t="shared" ref="AL218" si="3466">COUNTIF(E218:G219,"Körperhygiene")</f>
        <v>0</v>
      </c>
      <c r="AM218" s="169">
        <f t="shared" ref="AM218" si="3467">COUNTIF(K218:M219,"Körperhygiene")</f>
        <v>0</v>
      </c>
      <c r="AN218" s="169">
        <f t="shared" ref="AN218" si="3468">AL218+AM218</f>
        <v>0</v>
      </c>
      <c r="AO218" s="164">
        <f>COUNTIF(E218:G219,"Zimmersauberkeit")</f>
        <v>0</v>
      </c>
      <c r="AP218" s="93">
        <f>COUNTIF(K218:M219,"Zimmersauberkeit")</f>
        <v>0</v>
      </c>
      <c r="AQ218" s="164">
        <f t="shared" ref="AQ218" si="3469">AO218+AP218</f>
        <v>0</v>
      </c>
      <c r="AR218" s="93">
        <f>COUNTIF(E218:G219,"Zimmerputz")</f>
        <v>0</v>
      </c>
      <c r="AS218" s="164">
        <f>COUNTIF(K218:M219,"Zimmerputz")</f>
        <v>0</v>
      </c>
      <c r="AT218" s="93">
        <f t="shared" ref="AT218" si="3470">AR218+AS218</f>
        <v>0</v>
      </c>
      <c r="AU218" s="164">
        <f>COUNTIF(E218:G219,"Medienverhalten")</f>
        <v>0</v>
      </c>
      <c r="AV218" s="93">
        <f>COUNTIF(K218:M219,"Medienverhalten")</f>
        <v>0</v>
      </c>
      <c r="AW218" s="164">
        <f t="shared" ref="AW218" si="3471">AU218+AV218</f>
        <v>0</v>
      </c>
      <c r="AX218" s="93">
        <f>COUNTIF(E218:G219,"Pünktlichkeit")</f>
        <v>0</v>
      </c>
      <c r="AY218" s="164">
        <f>COUNTIF(K218:M219,"Pünktlichkeit")</f>
        <v>0</v>
      </c>
      <c r="AZ218" s="93">
        <f t="shared" ref="AZ218" si="3472">AX218+AY218</f>
        <v>0</v>
      </c>
      <c r="BA218" s="164">
        <f>COUNTIF(E218:G219,"Küchendienst")</f>
        <v>0</v>
      </c>
      <c r="BB218" s="93">
        <f>COUNTIF(K218:M219,"Küchendienst")</f>
        <v>0</v>
      </c>
      <c r="BC218" s="164">
        <f t="shared" ref="BC218" si="3473">BA218+BB218</f>
        <v>0</v>
      </c>
      <c r="BD218" s="93">
        <f>COUNTIF(E218:G219,"Wäsche")</f>
        <v>0</v>
      </c>
      <c r="BE218" s="164">
        <f>COUNTIF(K218:M219,"Wäsche")</f>
        <v>0</v>
      </c>
      <c r="BF218" s="93">
        <f t="shared" ref="BF218" si="3474">BD218+BE218</f>
        <v>0</v>
      </c>
      <c r="BG218" s="164">
        <f>COUNTIF(E218:G219,"Sozialverhalten")</f>
        <v>0</v>
      </c>
      <c r="BH218" s="93">
        <f>COUNTIF(K218:M219,"Sozialverhalten")</f>
        <v>0</v>
      </c>
      <c r="BI218" s="164">
        <f t="shared" ref="BI218" si="3475">BG218+BH218</f>
        <v>0</v>
      </c>
      <c r="BJ218" s="93">
        <f>COUNTIF(E218:G219,"Essverhalten")</f>
        <v>0</v>
      </c>
      <c r="BK218" s="164">
        <f>COUNTIF(K218:M219,"Essverhalten")</f>
        <v>0</v>
      </c>
      <c r="BL218" s="93">
        <f t="shared" ref="BL218" si="3476">BJ218+BK218</f>
        <v>0</v>
      </c>
      <c r="BM218" s="169">
        <f>COUNTIF(E218:G219,"Nachtruhe")</f>
        <v>0</v>
      </c>
      <c r="BN218" s="169">
        <f>COUNTIF(K218:M219,"Nachtruhe")</f>
        <v>0</v>
      </c>
      <c r="BO218" s="170">
        <f t="shared" ref="BO218" si="3477">BM218+BN218</f>
        <v>0</v>
      </c>
      <c r="BP218" s="174">
        <f>SUMIFS(AN$2:AN$373,C$2:C$373,C218,AB$2:AB$373,AB218)</f>
        <v>0</v>
      </c>
      <c r="BQ218" s="162">
        <f>SUMIFS(AQ$2:AQ$373,C$2:C$373,C218,AB$2:AB$373,AB218)</f>
        <v>0</v>
      </c>
      <c r="BR218" s="162">
        <f>SUMIFS(AT$2:AT$373,C$2:C$373,C218,AB$2:AB$373,AB218)</f>
        <v>0</v>
      </c>
      <c r="BS218" s="162">
        <f>SUMIFS(AW$2:AW$373,C$2:C$373,C218,AB$2:AB$373,AB218)</f>
        <v>0</v>
      </c>
      <c r="BT218" s="162">
        <f>SUMIFS(AZ$2:AZ$373,C$2:C$373,C218,AB$2:AB$373,AB218)</f>
        <v>0</v>
      </c>
      <c r="BU218" s="162">
        <f>SUMIFS(BC$2:BC$373,C$2:C$373,C218,AB$2:AB$373,AB218)</f>
        <v>0</v>
      </c>
      <c r="BV218" s="162">
        <f>SUMIFS(BF$2:BF$373,C$2:C$373,C218,AB$2:AB$373,AB218)</f>
        <v>0</v>
      </c>
      <c r="BW218" s="162">
        <f>SUMIFS(BI$2:BI$373,C$2:C$373,C218,AB$2:AB$373,AB218)</f>
        <v>0</v>
      </c>
      <c r="BX218" s="162">
        <f>SUMIFS(BL$2:BL$373,C$2:C$373,C218,AB$2:AB$373,AB218)</f>
        <v>0</v>
      </c>
      <c r="BY218" s="163">
        <f>SUMIFS(BO$2:BO$373,C$2:C$373,C218,AB$2:AB$373,AB218)</f>
        <v>0</v>
      </c>
      <c r="BZ218" s="174">
        <f>SUMIFS(AN$2:AN$373,C$2:C$373,C218)</f>
        <v>1</v>
      </c>
      <c r="CA218" s="162">
        <f>SUMIFS(AQ$2:AQ$373,C$2:C$373,C218)</f>
        <v>0</v>
      </c>
      <c r="CB218" s="162">
        <f>SUMIFS(AT$2:AT$373,C$2:C$373,C218)</f>
        <v>0</v>
      </c>
      <c r="CC218" s="162">
        <f>SUMIFS(AW$2:AW$373,C$2:C$373,C218)</f>
        <v>0</v>
      </c>
      <c r="CD218" s="162">
        <f>SUMIFS(AZ$2:AZ$373,C$2:C$373,C218)</f>
        <v>1</v>
      </c>
      <c r="CE218" s="162">
        <f>SUMIFS(BC$2:BC$373,C$2:C$373,C218)</f>
        <v>5</v>
      </c>
      <c r="CF218" s="162">
        <f>SUMIFS(BF$2:BF$373,C$2:C$373,C218)</f>
        <v>2</v>
      </c>
      <c r="CG218" s="162">
        <f>SUMIFS(BI$2:BI$373,C$2:C$373,C218)</f>
        <v>1</v>
      </c>
      <c r="CH218" s="162">
        <f>SUMIFS(BL$2:BL$373,C$2:C$373,C218)</f>
        <v>1</v>
      </c>
      <c r="CI218" s="163">
        <f>SUMIFS(BO$2:BO$373,C$2:C$373,C218)</f>
        <v>1</v>
      </c>
      <c r="CJ218" s="94" t="str">
        <f t="shared" ref="CJ218" si="3478">_xlfn.XLOOKUP(LARGE(BP218:BY218,1),BP218:BY218,BP$374:BY$374)</f>
        <v>Körperhygiene</v>
      </c>
      <c r="CK218" s="92" t="str">
        <f t="shared" ref="CK218" si="3479">_xlfn.XLOOKUP(LARGE(BP218:BY218,2),BP218:BY218,BP$374:BY$374)</f>
        <v>Körperhygiene</v>
      </c>
      <c r="CL218" s="92" t="str">
        <f t="shared" ref="CL218" si="3480">_xlfn.XLOOKUP(LARGE(BP218:BY218,3),BP218:BY218,BP$374:BY$374)</f>
        <v>Körperhygiene</v>
      </c>
      <c r="CM218" s="92" t="str">
        <f t="shared" ref="CM218" si="3481">_xlfn.XLOOKUP(LARGE(BP218:BY218,4),BP218:BY218,BP$374:BY$374)</f>
        <v>Körperhygiene</v>
      </c>
      <c r="CN218" s="92" t="str">
        <f t="shared" ref="CN218" si="3482">_xlfn.XLOOKUP(LARGE(BP218:BY218,5),BP218:BY218,BP$374:BY$374)</f>
        <v>Körperhygiene</v>
      </c>
      <c r="CO218" s="93" t="str">
        <f t="shared" ref="CO218" si="3483">_xlfn.XLOOKUP(LARGE(BP218:BY218,6),BP218:BY218,BP$374:BY$374)</f>
        <v>Körperhygiene</v>
      </c>
      <c r="CP218" s="91" t="str">
        <f t="shared" ref="CP218" si="3484">_xlfn.XLOOKUP(LARGE(BZ218:CI218,1),BZ218:CI218,BZ$374:CI$374)</f>
        <v>Küchendienst</v>
      </c>
      <c r="CQ218" s="92" t="str">
        <f t="shared" ref="CQ218" si="3485">_xlfn.XLOOKUP(LARGE(BZ218:CI218,2),BZ218:CI218,BZ$374:CI$374)</f>
        <v>Wäsche</v>
      </c>
      <c r="CR218" s="92" t="str">
        <f t="shared" ref="CR218" si="3486">_xlfn.XLOOKUP(LARGE(BZ218:CI218,3),BZ218:CI218,BZ$374:CI$374)</f>
        <v>Körperhygiene</v>
      </c>
      <c r="CS218" s="92" t="str">
        <f t="shared" ref="CS218" si="3487">_xlfn.XLOOKUP(LARGE(BZ218:CI218,4),BZ218:CI218,BZ$374:CI$374)</f>
        <v>Körperhygiene</v>
      </c>
      <c r="CT218" s="92" t="str">
        <f t="shared" ref="CT218" si="3488">_xlfn.XLOOKUP(LARGE(BZ218:CI218,5),BZ218:CI218,BZ$374:CI$374)</f>
        <v>Körperhygiene</v>
      </c>
      <c r="CU218" s="93" t="str">
        <f t="shared" ref="CU218" si="3489">_xlfn.XLOOKUP(LARGE(BZ218:CI218,6),BZ218:CI218,BZ$374:CI$374)</f>
        <v>Körperhygiene</v>
      </c>
      <c r="CV218" s="90"/>
      <c r="CW218" s="90"/>
      <c r="CX218" s="90"/>
      <c r="CY218" s="90"/>
      <c r="CZ218" s="90"/>
      <c r="DA218" s="90"/>
    </row>
    <row r="219" spans="1:105" ht="12.95" customHeight="1" thickTop="1" thickBot="1">
      <c r="A219" s="122"/>
      <c r="B219" s="125"/>
      <c r="C219" s="116"/>
      <c r="D219" s="137"/>
      <c r="E219" s="27"/>
      <c r="F219" s="28"/>
      <c r="G219" s="29"/>
      <c r="H219" s="145"/>
      <c r="I219" s="125"/>
      <c r="J219" s="137"/>
      <c r="K219" s="27"/>
      <c r="L219" s="28"/>
      <c r="M219" s="29"/>
      <c r="N219" s="140"/>
      <c r="O219" s="109"/>
      <c r="P219" s="92"/>
      <c r="Q219" s="131"/>
      <c r="R219" s="103"/>
      <c r="S219" s="92"/>
      <c r="T219" s="158"/>
      <c r="U219" s="103"/>
      <c r="V219" s="99"/>
      <c r="W219" s="216"/>
      <c r="X219" s="92"/>
      <c r="Y219" s="81"/>
      <c r="Z219" s="83"/>
      <c r="AA219" s="95"/>
      <c r="AB219" s="107"/>
      <c r="AC219" s="160"/>
      <c r="AE219" s="92"/>
      <c r="AG219" s="92"/>
      <c r="AH219" s="92"/>
      <c r="AI219" s="156"/>
      <c r="AJ219" s="156"/>
      <c r="AK219" s="156"/>
      <c r="AL219" s="92"/>
      <c r="AM219" s="156"/>
      <c r="AN219" s="156"/>
      <c r="AO219" s="165"/>
      <c r="AP219" s="93"/>
      <c r="AQ219" s="165"/>
      <c r="AR219" s="93"/>
      <c r="AS219" s="165"/>
      <c r="AT219" s="93"/>
      <c r="AU219" s="165"/>
      <c r="AV219" s="93"/>
      <c r="AW219" s="165"/>
      <c r="AX219" s="93"/>
      <c r="AY219" s="165"/>
      <c r="AZ219" s="93"/>
      <c r="BA219" s="165"/>
      <c r="BB219" s="93"/>
      <c r="BC219" s="165"/>
      <c r="BD219" s="93"/>
      <c r="BE219" s="165"/>
      <c r="BF219" s="93"/>
      <c r="BG219" s="165"/>
      <c r="BH219" s="93"/>
      <c r="BI219" s="165"/>
      <c r="BJ219" s="93"/>
      <c r="BK219" s="165"/>
      <c r="BL219" s="93"/>
      <c r="BM219" s="156"/>
      <c r="BN219" s="156"/>
      <c r="BO219" s="171"/>
      <c r="BP219" s="174"/>
      <c r="BQ219" s="162"/>
      <c r="BR219" s="162"/>
      <c r="BS219" s="162"/>
      <c r="BT219" s="162"/>
      <c r="BU219" s="162"/>
      <c r="BV219" s="162"/>
      <c r="BW219" s="162"/>
      <c r="BX219" s="162"/>
      <c r="BY219" s="163"/>
      <c r="BZ219" s="174"/>
      <c r="CA219" s="162"/>
      <c r="CB219" s="162"/>
      <c r="CC219" s="162"/>
      <c r="CD219" s="162"/>
      <c r="CE219" s="162"/>
      <c r="CF219" s="162"/>
      <c r="CG219" s="162"/>
      <c r="CH219" s="162"/>
      <c r="CI219" s="163"/>
      <c r="CJ219" s="94"/>
      <c r="CK219" s="92"/>
      <c r="CL219" s="92"/>
      <c r="CM219" s="92"/>
      <c r="CN219" s="92"/>
      <c r="CO219" s="93"/>
      <c r="CP219" s="91"/>
      <c r="CQ219" s="92"/>
      <c r="CR219" s="92"/>
      <c r="CS219" s="92"/>
      <c r="CT219" s="92"/>
      <c r="CU219" s="93"/>
      <c r="CV219" s="90"/>
      <c r="CW219" s="90"/>
      <c r="CX219" s="90"/>
      <c r="CY219" s="90"/>
      <c r="CZ219" s="90"/>
      <c r="DA219" s="90"/>
    </row>
    <row r="220" spans="1:105" ht="12.95" customHeight="1" thickTop="1" thickBot="1">
      <c r="A220" s="122"/>
      <c r="B220" s="125"/>
      <c r="C220" s="117" t="s">
        <v>129</v>
      </c>
      <c r="D220" s="134"/>
      <c r="E220" s="24"/>
      <c r="F220" s="25"/>
      <c r="G220" s="26"/>
      <c r="H220" s="145"/>
      <c r="I220" s="125"/>
      <c r="J220" s="134"/>
      <c r="K220" s="24"/>
      <c r="L220" s="25"/>
      <c r="M220" s="26"/>
      <c r="N220" s="140"/>
      <c r="O220" s="109">
        <f t="shared" si="2519"/>
        <v>0</v>
      </c>
      <c r="P220" s="92">
        <f t="shared" si="2520"/>
        <v>20</v>
      </c>
      <c r="Q220" s="131"/>
      <c r="R220" s="103">
        <f>SUMIFS(O$2:O$373,C$2:C$373,C220,AB$2:AB$373,AB220)</f>
        <v>0</v>
      </c>
      <c r="S220" s="92">
        <f t="shared" ref="S220" si="3490">AE$218*20-AJ220</f>
        <v>140</v>
      </c>
      <c r="T220" s="158"/>
      <c r="U220" s="103">
        <f t="shared" ref="U220" si="3491">AC$4</f>
        <v>11</v>
      </c>
      <c r="V220" s="99">
        <f t="shared" si="2523"/>
        <v>598</v>
      </c>
      <c r="W220" s="216"/>
      <c r="X220" s="92"/>
      <c r="Y220" s="81"/>
      <c r="Z220" s="83"/>
      <c r="AA220" s="95">
        <f>A$218</f>
        <v>46192</v>
      </c>
      <c r="AB220" s="107">
        <f t="shared" si="3233"/>
        <v>25</v>
      </c>
      <c r="AC220" s="160"/>
      <c r="AE220" s="92"/>
      <c r="AG220" s="92">
        <f t="shared" ref="AG220" si="3492">IF(D220="HF",1,0)</f>
        <v>0</v>
      </c>
      <c r="AH220" s="92">
        <f t="shared" ref="AH220" si="3493">IF(J220="HF",1,0)</f>
        <v>0</v>
      </c>
      <c r="AI220" s="169">
        <f t="shared" ref="AI220" si="3494">AG220+AH220</f>
        <v>0</v>
      </c>
      <c r="AJ220" s="169">
        <f t="shared" ref="AJ220" si="3495">SUMIFS(AI$2:AI$373,C$2:C$373,C220,AB$2:AB$373,AB220)</f>
        <v>0</v>
      </c>
      <c r="AK220" s="169">
        <f t="shared" ref="AK220" si="3496">SUMIFS(AI$2:AI$373,C$2:C$373,C220)</f>
        <v>2</v>
      </c>
      <c r="AL220" s="92">
        <f t="shared" ref="AL220" si="3497">COUNTIF(E220:G221,"Körperhygiene")</f>
        <v>0</v>
      </c>
      <c r="AM220" s="169">
        <f t="shared" ref="AM220" si="3498">COUNTIF(K220:M221,"Körperhygiene")</f>
        <v>0</v>
      </c>
      <c r="AN220" s="169">
        <f t="shared" ref="AN220" si="3499">AL220+AM220</f>
        <v>0</v>
      </c>
      <c r="AO220" s="164">
        <f>COUNTIF(E220:G221,"Zimmersauberkeit")</f>
        <v>0</v>
      </c>
      <c r="AP220" s="93">
        <f>COUNTIF(K220:M221,"Zimmersauberkeit")</f>
        <v>0</v>
      </c>
      <c r="AQ220" s="164">
        <f t="shared" ref="AQ220" si="3500">AO220+AP220</f>
        <v>0</v>
      </c>
      <c r="AR220" s="93">
        <f>COUNTIF(E220:G221,"Zimmerputz")</f>
        <v>0</v>
      </c>
      <c r="AS220" s="164">
        <f>COUNTIF(K220:M221,"Zimmerputz")</f>
        <v>0</v>
      </c>
      <c r="AT220" s="93">
        <f t="shared" ref="AT220" si="3501">AR220+AS220</f>
        <v>0</v>
      </c>
      <c r="AU220" s="164">
        <f>COUNTIF(E220:G221,"Medienverhalten")</f>
        <v>0</v>
      </c>
      <c r="AV220" s="93">
        <f>COUNTIF(K220:M221,"Medienverhalten")</f>
        <v>0</v>
      </c>
      <c r="AW220" s="164">
        <f t="shared" ref="AW220" si="3502">AU220+AV220</f>
        <v>0</v>
      </c>
      <c r="AX220" s="93">
        <f>COUNTIF(E220:G221,"Pünktlichkeit")</f>
        <v>0</v>
      </c>
      <c r="AY220" s="164">
        <f>COUNTIF(K220:M221,"Pünktlichkeit")</f>
        <v>0</v>
      </c>
      <c r="AZ220" s="93">
        <f t="shared" ref="AZ220" si="3503">AX220+AY220</f>
        <v>0</v>
      </c>
      <c r="BA220" s="164">
        <f>COUNTIF(E220:G221,"Küchendienst")</f>
        <v>0</v>
      </c>
      <c r="BB220" s="93">
        <f>COUNTIF(K220:M221,"Küchendienst")</f>
        <v>0</v>
      </c>
      <c r="BC220" s="164">
        <f t="shared" ref="BC220" si="3504">BA220+BB220</f>
        <v>0</v>
      </c>
      <c r="BD220" s="93">
        <f>COUNTIF(E220:G221,"Wäsche")</f>
        <v>0</v>
      </c>
      <c r="BE220" s="164">
        <f>COUNTIF(K220:M221,"Wäsche")</f>
        <v>0</v>
      </c>
      <c r="BF220" s="93">
        <f t="shared" ref="BF220" si="3505">BD220+BE220</f>
        <v>0</v>
      </c>
      <c r="BG220" s="164">
        <f>COUNTIF(E220:G221,"Sozialverhalten")</f>
        <v>0</v>
      </c>
      <c r="BH220" s="93">
        <f>COUNTIF(K220:M221,"Sozialverhalten")</f>
        <v>0</v>
      </c>
      <c r="BI220" s="164">
        <f t="shared" ref="BI220" si="3506">BG220+BH220</f>
        <v>0</v>
      </c>
      <c r="BJ220" s="93">
        <f>COUNTIF(E220:G221,"Essverhalten")</f>
        <v>0</v>
      </c>
      <c r="BK220" s="164">
        <f>COUNTIF(K220:M221,"Essverhalten")</f>
        <v>0</v>
      </c>
      <c r="BL220" s="93">
        <f t="shared" ref="BL220" si="3507">BJ220+BK220</f>
        <v>0</v>
      </c>
      <c r="BM220" s="169">
        <f>COUNTIF(E220:G221,"Nachtruhe")</f>
        <v>0</v>
      </c>
      <c r="BN220" s="169">
        <f>COUNTIF(K220:M221,"Nachtruhe")</f>
        <v>0</v>
      </c>
      <c r="BO220" s="170">
        <f t="shared" ref="BO220" si="3508">BM220+BN220</f>
        <v>0</v>
      </c>
      <c r="BP220" s="174">
        <f>SUMIFS(AN$2:AN$373,C$2:C$373,C220,AB$2:AB$373,AB220)</f>
        <v>0</v>
      </c>
      <c r="BQ220" s="162">
        <f>SUMIFS(AQ$2:AQ$373,C$2:C$373,C220,AB$2:AB$373,AB220)</f>
        <v>0</v>
      </c>
      <c r="BR220" s="162">
        <f>SUMIFS(AT$2:AT$373,C$2:C$373,C220,AB$2:AB$373,AB220)</f>
        <v>0</v>
      </c>
      <c r="BS220" s="162">
        <f>SUMIFS(AW$2:AW$373,C$2:C$373,C220,AB$2:AB$373,AB220)</f>
        <v>0</v>
      </c>
      <c r="BT220" s="162">
        <f>SUMIFS(AZ$2:AZ$373,C$2:C$373,C220,AB$2:AB$373,AB220)</f>
        <v>0</v>
      </c>
      <c r="BU220" s="162">
        <f>SUMIFS(BC$2:BC$373,C$2:C$373,C220,AB$2:AB$373,AB220)</f>
        <v>0</v>
      </c>
      <c r="BV220" s="162">
        <f>SUMIFS(BF$2:BF$373,C$2:C$373,C220,AB$2:AB$373,AB220)</f>
        <v>0</v>
      </c>
      <c r="BW220" s="162">
        <f>SUMIFS(BI$2:BI$373,C$2:C$373,C220,AB$2:AB$373,AB220)</f>
        <v>0</v>
      </c>
      <c r="BX220" s="162">
        <f>SUMIFS(BL$2:BL$373,C$2:C$373,C220,AB$2:AB$373,AB220)</f>
        <v>0</v>
      </c>
      <c r="BY220" s="163">
        <f>SUMIFS(BO$2:BO$373,C$2:C$373,C220,AB$2:AB$373,AB220)</f>
        <v>0</v>
      </c>
      <c r="BZ220" s="174">
        <f>SUMIFS(AN$2:AN$373,C$2:C$373,C220)</f>
        <v>0</v>
      </c>
      <c r="CA220" s="162">
        <f>SUMIFS(AQ$2:AQ$373,C$2:C$373,C220)</f>
        <v>0</v>
      </c>
      <c r="CB220" s="162">
        <f>SUMIFS(AT$2:AT$373,C$2:C$373,C220)</f>
        <v>0</v>
      </c>
      <c r="CC220" s="162">
        <f>SUMIFS(AW$2:AW$373,C$2:C$373,C220)</f>
        <v>1</v>
      </c>
      <c r="CD220" s="162">
        <f>SUMIFS(AZ$2:AZ$373,C$2:C$373,C220)</f>
        <v>2</v>
      </c>
      <c r="CE220" s="162">
        <f>SUMIFS(BC$2:BC$373,C$2:C$373,C220)</f>
        <v>0</v>
      </c>
      <c r="CF220" s="162">
        <f>SUMIFS(BF$2:BF$373,C$2:C$373,C220)</f>
        <v>1</v>
      </c>
      <c r="CG220" s="162">
        <f>SUMIFS(BI$2:BI$373,C$2:C$373,C220)</f>
        <v>0</v>
      </c>
      <c r="CH220" s="162">
        <f>SUMIFS(BL$2:BL$373,C$2:C$373,C220)</f>
        <v>0</v>
      </c>
      <c r="CI220" s="163">
        <f>SUMIFS(BO$2:BO$373,C$2:C$373,C220)</f>
        <v>0</v>
      </c>
      <c r="CJ220" s="94" t="str">
        <f t="shared" ref="CJ220" si="3509">_xlfn.XLOOKUP(LARGE(BP220:BY220,1),BP220:BY220,BP$374:BY$374)</f>
        <v>Körperhygiene</v>
      </c>
      <c r="CK220" s="92" t="str">
        <f t="shared" ref="CK220" si="3510">_xlfn.XLOOKUP(LARGE(BP220:BY220,2),BP220:BY220,BP$374:BY$374)</f>
        <v>Körperhygiene</v>
      </c>
      <c r="CL220" s="92" t="str">
        <f t="shared" ref="CL220" si="3511">_xlfn.XLOOKUP(LARGE(BP220:BY220,3),BP220:BY220,BP$374:BY$374)</f>
        <v>Körperhygiene</v>
      </c>
      <c r="CM220" s="92" t="str">
        <f t="shared" ref="CM220" si="3512">_xlfn.XLOOKUP(LARGE(BP220:BY220,4),BP220:BY220,BP$374:BY$374)</f>
        <v>Körperhygiene</v>
      </c>
      <c r="CN220" s="92" t="str">
        <f t="shared" ref="CN220" si="3513">_xlfn.XLOOKUP(LARGE(BP220:BY220,5),BP220:BY220,BP$374:BY$374)</f>
        <v>Körperhygiene</v>
      </c>
      <c r="CO220" s="93" t="str">
        <f t="shared" ref="CO220" si="3514">_xlfn.XLOOKUP(LARGE(BP220:BY220,6),BP220:BY220,BP$374:BY$374)</f>
        <v>Körperhygiene</v>
      </c>
      <c r="CP220" s="91" t="str">
        <f t="shared" ref="CP220" si="3515">_xlfn.XLOOKUP(LARGE(BZ220:CI220,1),BZ220:CI220,BZ$374:CI$374)</f>
        <v>Pünktlichkeit</v>
      </c>
      <c r="CQ220" s="92" t="str">
        <f t="shared" ref="CQ220" si="3516">_xlfn.XLOOKUP(LARGE(BZ220:CI220,2),BZ220:CI220,BZ$374:CI$374)</f>
        <v>Medienverhalten</v>
      </c>
      <c r="CR220" s="92" t="str">
        <f t="shared" ref="CR220" si="3517">_xlfn.XLOOKUP(LARGE(BZ220:CI220,3),BZ220:CI220,BZ$374:CI$374)</f>
        <v>Medienverhalten</v>
      </c>
      <c r="CS220" s="92" t="str">
        <f t="shared" ref="CS220" si="3518">_xlfn.XLOOKUP(LARGE(BZ220:CI220,4),BZ220:CI220,BZ$374:CI$374)</f>
        <v>Körperhygiene</v>
      </c>
      <c r="CT220" s="92" t="str">
        <f t="shared" ref="CT220" si="3519">_xlfn.XLOOKUP(LARGE(BZ220:CI220,5),BZ220:CI220,BZ$374:CI$374)</f>
        <v>Körperhygiene</v>
      </c>
      <c r="CU220" s="93" t="str">
        <f t="shared" ref="CU220" si="3520">_xlfn.XLOOKUP(LARGE(BZ220:CI220,6),BZ220:CI220,BZ$374:CI$374)</f>
        <v>Körperhygiene</v>
      </c>
      <c r="CV220" s="90"/>
      <c r="CW220" s="90"/>
      <c r="CX220" s="90"/>
      <c r="CY220" s="90"/>
      <c r="CZ220" s="90"/>
      <c r="DA220" s="90"/>
    </row>
    <row r="221" spans="1:105" ht="12.95" customHeight="1" thickTop="1" thickBot="1">
      <c r="A221" s="122"/>
      <c r="B221" s="125"/>
      <c r="C221" s="116"/>
      <c r="D221" s="137"/>
      <c r="E221" s="21"/>
      <c r="F221" s="22"/>
      <c r="G221" s="23"/>
      <c r="H221" s="145"/>
      <c r="I221" s="125"/>
      <c r="J221" s="137"/>
      <c r="K221" s="21"/>
      <c r="L221" s="22"/>
      <c r="M221" s="23"/>
      <c r="N221" s="140"/>
      <c r="O221" s="109"/>
      <c r="P221" s="92"/>
      <c r="Q221" s="131"/>
      <c r="R221" s="103"/>
      <c r="S221" s="92"/>
      <c r="T221" s="158"/>
      <c r="U221" s="103"/>
      <c r="V221" s="99"/>
      <c r="W221" s="216"/>
      <c r="X221" s="92"/>
      <c r="Y221" s="81"/>
      <c r="Z221" s="83"/>
      <c r="AA221" s="95"/>
      <c r="AB221" s="107"/>
      <c r="AC221" s="160"/>
      <c r="AE221" s="92"/>
      <c r="AG221" s="92"/>
      <c r="AH221" s="92"/>
      <c r="AI221" s="156"/>
      <c r="AJ221" s="156"/>
      <c r="AK221" s="156"/>
      <c r="AL221" s="92"/>
      <c r="AM221" s="156"/>
      <c r="AN221" s="156"/>
      <c r="AO221" s="165"/>
      <c r="AP221" s="93"/>
      <c r="AQ221" s="165"/>
      <c r="AR221" s="93"/>
      <c r="AS221" s="165"/>
      <c r="AT221" s="93"/>
      <c r="AU221" s="165"/>
      <c r="AV221" s="93"/>
      <c r="AW221" s="165"/>
      <c r="AX221" s="93"/>
      <c r="AY221" s="165"/>
      <c r="AZ221" s="93"/>
      <c r="BA221" s="165"/>
      <c r="BB221" s="93"/>
      <c r="BC221" s="165"/>
      <c r="BD221" s="93"/>
      <c r="BE221" s="165"/>
      <c r="BF221" s="93"/>
      <c r="BG221" s="165"/>
      <c r="BH221" s="93"/>
      <c r="BI221" s="165"/>
      <c r="BJ221" s="93"/>
      <c r="BK221" s="165"/>
      <c r="BL221" s="93"/>
      <c r="BM221" s="156"/>
      <c r="BN221" s="156"/>
      <c r="BO221" s="171"/>
      <c r="BP221" s="174"/>
      <c r="BQ221" s="162"/>
      <c r="BR221" s="162"/>
      <c r="BS221" s="162"/>
      <c r="BT221" s="162"/>
      <c r="BU221" s="162"/>
      <c r="BV221" s="162"/>
      <c r="BW221" s="162"/>
      <c r="BX221" s="162"/>
      <c r="BY221" s="163"/>
      <c r="BZ221" s="174"/>
      <c r="CA221" s="162"/>
      <c r="CB221" s="162"/>
      <c r="CC221" s="162"/>
      <c r="CD221" s="162"/>
      <c r="CE221" s="162"/>
      <c r="CF221" s="162"/>
      <c r="CG221" s="162"/>
      <c r="CH221" s="162"/>
      <c r="CI221" s="163"/>
      <c r="CJ221" s="94"/>
      <c r="CK221" s="92"/>
      <c r="CL221" s="92"/>
      <c r="CM221" s="92"/>
      <c r="CN221" s="92"/>
      <c r="CO221" s="93"/>
      <c r="CP221" s="91"/>
      <c r="CQ221" s="92"/>
      <c r="CR221" s="92"/>
      <c r="CS221" s="92"/>
      <c r="CT221" s="92"/>
      <c r="CU221" s="93"/>
      <c r="CV221" s="90"/>
      <c r="CW221" s="90"/>
      <c r="CX221" s="90"/>
      <c r="CY221" s="90"/>
      <c r="CZ221" s="90"/>
      <c r="DA221" s="90"/>
    </row>
    <row r="222" spans="1:105" ht="12.95" customHeight="1" thickTop="1" thickBot="1">
      <c r="A222" s="122"/>
      <c r="B222" s="125"/>
      <c r="C222" s="117" t="s">
        <v>130</v>
      </c>
      <c r="D222" s="134"/>
      <c r="E222" s="24"/>
      <c r="F222" s="25"/>
      <c r="G222" s="26"/>
      <c r="H222" s="145"/>
      <c r="I222" s="125"/>
      <c r="J222" s="134"/>
      <c r="K222" s="24"/>
      <c r="L222" s="25"/>
      <c r="M222" s="26"/>
      <c r="N222" s="140"/>
      <c r="O222" s="109">
        <f t="shared" si="2553"/>
        <v>0</v>
      </c>
      <c r="P222" s="92">
        <f t="shared" si="2554"/>
        <v>20</v>
      </c>
      <c r="Q222" s="131"/>
      <c r="R222" s="103">
        <f>SUMIFS(O$2:O$373,C$2:C$373,C222,AB$2:AB$373,AB222)</f>
        <v>0</v>
      </c>
      <c r="S222" s="92">
        <f t="shared" ref="S222" si="3521">AE$218*20-AJ222</f>
        <v>140</v>
      </c>
      <c r="T222" s="158"/>
      <c r="U222" s="103">
        <f t="shared" ref="U222" si="3522">AC$6</f>
        <v>10</v>
      </c>
      <c r="V222" s="99">
        <f t="shared" si="2557"/>
        <v>599</v>
      </c>
      <c r="W222" s="216"/>
      <c r="X222" s="92"/>
      <c r="Y222" s="81"/>
      <c r="Z222" s="83"/>
      <c r="AA222" s="95">
        <f>A$218</f>
        <v>46192</v>
      </c>
      <c r="AB222" s="107">
        <f t="shared" si="3233"/>
        <v>25</v>
      </c>
      <c r="AC222" s="160"/>
      <c r="AE222" s="92"/>
      <c r="AG222" s="92">
        <f t="shared" ref="AG222" si="3523">IF(D222="HF",1,0)</f>
        <v>0</v>
      </c>
      <c r="AH222" s="92">
        <f t="shared" ref="AH222" si="3524">IF(J222="HF",1,0)</f>
        <v>0</v>
      </c>
      <c r="AI222" s="169">
        <f t="shared" ref="AI222" si="3525">AG222+AH222</f>
        <v>0</v>
      </c>
      <c r="AJ222" s="169">
        <f t="shared" ref="AJ222" si="3526">SUMIFS(AI$2:AI$373,C$2:C$373,C222,AB$2:AB$373,AB222)</f>
        <v>0</v>
      </c>
      <c r="AK222" s="169">
        <f t="shared" ref="AK222" si="3527">SUMIFS(AI$2:AI$373,C$2:C$373,C222)</f>
        <v>1</v>
      </c>
      <c r="AL222" s="92">
        <f t="shared" ref="AL222" si="3528">COUNTIF(E222:G223,"Körperhygiene")</f>
        <v>0</v>
      </c>
      <c r="AM222" s="169">
        <f t="shared" ref="AM222" si="3529">COUNTIF(K222:M223,"Körperhygiene")</f>
        <v>0</v>
      </c>
      <c r="AN222" s="169">
        <f t="shared" ref="AN222" si="3530">AL222+AM222</f>
        <v>0</v>
      </c>
      <c r="AO222" s="164">
        <f>COUNTIF(E222:G223,"Zimmersauberkeit")</f>
        <v>0</v>
      </c>
      <c r="AP222" s="93">
        <f>COUNTIF(K222:M223,"Zimmersauberkeit")</f>
        <v>0</v>
      </c>
      <c r="AQ222" s="164">
        <f t="shared" ref="AQ222" si="3531">AO222+AP222</f>
        <v>0</v>
      </c>
      <c r="AR222" s="93">
        <f>COUNTIF(E222:G223,"Zimmerputz")</f>
        <v>0</v>
      </c>
      <c r="AS222" s="164">
        <f>COUNTIF(K222:M223,"Zimmerputz")</f>
        <v>0</v>
      </c>
      <c r="AT222" s="93">
        <f t="shared" ref="AT222" si="3532">AR222+AS222</f>
        <v>0</v>
      </c>
      <c r="AU222" s="164">
        <f>COUNTIF(E222:G223,"Medienverhalten")</f>
        <v>0</v>
      </c>
      <c r="AV222" s="93">
        <f>COUNTIF(K222:M223,"Medienverhalten")</f>
        <v>0</v>
      </c>
      <c r="AW222" s="164">
        <f t="shared" ref="AW222" si="3533">AU222+AV222</f>
        <v>0</v>
      </c>
      <c r="AX222" s="93">
        <f>COUNTIF(E222:G223,"Pünktlichkeit")</f>
        <v>0</v>
      </c>
      <c r="AY222" s="164">
        <f>COUNTIF(K222:M223,"Pünktlichkeit")</f>
        <v>0</v>
      </c>
      <c r="AZ222" s="93">
        <f t="shared" ref="AZ222" si="3534">AX222+AY222</f>
        <v>0</v>
      </c>
      <c r="BA222" s="164">
        <f>COUNTIF(E222:G223,"Küchendienst")</f>
        <v>0</v>
      </c>
      <c r="BB222" s="93">
        <f>COUNTIF(K222:M223,"Küchendienst")</f>
        <v>0</v>
      </c>
      <c r="BC222" s="164">
        <f t="shared" ref="BC222" si="3535">BA222+BB222</f>
        <v>0</v>
      </c>
      <c r="BD222" s="93">
        <f>COUNTIF(E222:G223,"Wäsche")</f>
        <v>0</v>
      </c>
      <c r="BE222" s="164">
        <f>COUNTIF(K222:M223,"Wäsche")</f>
        <v>0</v>
      </c>
      <c r="BF222" s="93">
        <f t="shared" ref="BF222" si="3536">BD222+BE222</f>
        <v>0</v>
      </c>
      <c r="BG222" s="164">
        <f>COUNTIF(E222:G223,"Sozialverhalten")</f>
        <v>0</v>
      </c>
      <c r="BH222" s="93">
        <f>COUNTIF(K222:M223,"Sozialverhalten")</f>
        <v>0</v>
      </c>
      <c r="BI222" s="164">
        <f t="shared" ref="BI222" si="3537">BG222+BH222</f>
        <v>0</v>
      </c>
      <c r="BJ222" s="93">
        <f>COUNTIF(E222:G223,"Essverhalten")</f>
        <v>0</v>
      </c>
      <c r="BK222" s="164">
        <f>COUNTIF(K222:M223,"Essverhalten")</f>
        <v>0</v>
      </c>
      <c r="BL222" s="93">
        <f t="shared" ref="BL222" si="3538">BJ222+BK222</f>
        <v>0</v>
      </c>
      <c r="BM222" s="169">
        <f>COUNTIF(E222:G223,"Nachtruhe")</f>
        <v>0</v>
      </c>
      <c r="BN222" s="169">
        <f>COUNTIF(K222:M223,"Nachtruhe")</f>
        <v>0</v>
      </c>
      <c r="BO222" s="170">
        <f t="shared" ref="BO222" si="3539">BM222+BN222</f>
        <v>0</v>
      </c>
      <c r="BP222" s="174">
        <f>SUMIFS(AN$2:AN$373,C$2:C$373,C222,AB$2:AB$373,AB222)</f>
        <v>0</v>
      </c>
      <c r="BQ222" s="162">
        <f>SUMIFS(AQ$2:AQ$373,C$2:C$373,C222,AB$2:AB$373,AB222)</f>
        <v>0</v>
      </c>
      <c r="BR222" s="162">
        <f>SUMIFS(AT$2:AT$373,C$2:C$373,C222,AB$2:AB$373,AB222)</f>
        <v>0</v>
      </c>
      <c r="BS222" s="162">
        <f>SUMIFS(AW$2:AW$373,C$2:C$373,C222,AB$2:AB$373,AB222)</f>
        <v>0</v>
      </c>
      <c r="BT222" s="162">
        <f>SUMIFS(AZ$2:AZ$373,C$2:C$373,C222,AB$2:AB$373,AB222)</f>
        <v>0</v>
      </c>
      <c r="BU222" s="162">
        <f>SUMIFS(BC$2:BC$373,C$2:C$373,C222,AB$2:AB$373,AB222)</f>
        <v>0</v>
      </c>
      <c r="BV222" s="162">
        <f>SUMIFS(BF$2:BF$373,C$2:C$373,C222,AB$2:AB$373,AB222)</f>
        <v>0</v>
      </c>
      <c r="BW222" s="162">
        <f>SUMIFS(BI$2:BI$373,C$2:C$373,C222,AB$2:AB$373,AB222)</f>
        <v>0</v>
      </c>
      <c r="BX222" s="162">
        <f>SUMIFS(BL$2:BL$373,C$2:C$373,C222,AB$2:AB$373,AB222)</f>
        <v>0</v>
      </c>
      <c r="BY222" s="163">
        <f>SUMIFS(BO$2:BO$373,C$2:C$373,C222,AB$2:AB$373,AB222)</f>
        <v>0</v>
      </c>
      <c r="BZ222" s="174">
        <f>SUMIFS(AN$2:AN$373,C$2:C$373,C222)</f>
        <v>0</v>
      </c>
      <c r="CA222" s="162">
        <f>SUMIFS(AQ$2:AQ$373,C$2:C$373,C222)</f>
        <v>0</v>
      </c>
      <c r="CB222" s="162">
        <f>SUMIFS(AT$2:AT$373,C$2:C$373,C222)</f>
        <v>0</v>
      </c>
      <c r="CC222" s="162">
        <f>SUMIFS(AW$2:AW$373,C$2:C$373,C222)</f>
        <v>0</v>
      </c>
      <c r="CD222" s="162">
        <f>SUMIFS(AZ$2:AZ$373,C$2:C$373,C222)</f>
        <v>0</v>
      </c>
      <c r="CE222" s="162">
        <f>SUMIFS(BC$2:BC$373,C$2:C$373,C222)</f>
        <v>0</v>
      </c>
      <c r="CF222" s="162">
        <f>SUMIFS(BF$2:BF$373,C$2:C$373,C222)</f>
        <v>0</v>
      </c>
      <c r="CG222" s="162">
        <f>SUMIFS(BI$2:BI$373,C$2:C$373,C222)</f>
        <v>0</v>
      </c>
      <c r="CH222" s="162">
        <f>SUMIFS(BL$2:BL$373,C$2:C$373,C222)</f>
        <v>0</v>
      </c>
      <c r="CI222" s="163">
        <f>SUMIFS(BO$2:BO$373,C$2:C$373,C222)</f>
        <v>0</v>
      </c>
      <c r="CJ222" s="94" t="str">
        <f t="shared" ref="CJ222" si="3540">_xlfn.XLOOKUP(LARGE(BP222:BY222,1),BP222:BY222,BP$374:BY$374)</f>
        <v>Körperhygiene</v>
      </c>
      <c r="CK222" s="92" t="str">
        <f t="shared" ref="CK222" si="3541">_xlfn.XLOOKUP(LARGE(BP222:BY222,2),BP222:BY222,BP$374:BY$374)</f>
        <v>Körperhygiene</v>
      </c>
      <c r="CL222" s="92" t="str">
        <f t="shared" ref="CL222" si="3542">_xlfn.XLOOKUP(LARGE(BP222:BY222,3),BP222:BY222,BP$374:BY$374)</f>
        <v>Körperhygiene</v>
      </c>
      <c r="CM222" s="92" t="str">
        <f t="shared" ref="CM222" si="3543">_xlfn.XLOOKUP(LARGE(BP222:BY222,4),BP222:BY222,BP$374:BY$374)</f>
        <v>Körperhygiene</v>
      </c>
      <c r="CN222" s="92" t="str">
        <f t="shared" ref="CN222" si="3544">_xlfn.XLOOKUP(LARGE(BP222:BY222,5),BP222:BY222,BP$374:BY$374)</f>
        <v>Körperhygiene</v>
      </c>
      <c r="CO222" s="93" t="str">
        <f t="shared" ref="CO222" si="3545">_xlfn.XLOOKUP(LARGE(BP222:BY222,6),BP222:BY222,BP$374:BY$374)</f>
        <v>Körperhygiene</v>
      </c>
      <c r="CP222" s="91" t="str">
        <f t="shared" ref="CP222" si="3546">_xlfn.XLOOKUP(LARGE(BZ222:CI222,1),BZ222:CI222,BZ$374:CI$374)</f>
        <v>Körperhygiene</v>
      </c>
      <c r="CQ222" s="92" t="str">
        <f t="shared" ref="CQ222" si="3547">_xlfn.XLOOKUP(LARGE(BZ222:CI222,2),BZ222:CI222,BZ$374:CI$374)</f>
        <v>Körperhygiene</v>
      </c>
      <c r="CR222" s="92" t="str">
        <f t="shared" ref="CR222" si="3548">_xlfn.XLOOKUP(LARGE(BZ222:CI222,3),BZ222:CI222,BZ$374:CI$374)</f>
        <v>Körperhygiene</v>
      </c>
      <c r="CS222" s="92" t="str">
        <f t="shared" ref="CS222" si="3549">_xlfn.XLOOKUP(LARGE(BZ222:CI222,4),BZ222:CI222,BZ$374:CI$374)</f>
        <v>Körperhygiene</v>
      </c>
      <c r="CT222" s="92" t="str">
        <f t="shared" ref="CT222" si="3550">_xlfn.XLOOKUP(LARGE(BZ222:CI222,5),BZ222:CI222,BZ$374:CI$374)</f>
        <v>Körperhygiene</v>
      </c>
      <c r="CU222" s="93" t="str">
        <f t="shared" ref="CU222" si="3551">_xlfn.XLOOKUP(LARGE(BZ222:CI222,6),BZ222:CI222,BZ$374:CI$374)</f>
        <v>Körperhygiene</v>
      </c>
      <c r="CV222" s="90"/>
      <c r="CW222" s="90"/>
      <c r="CX222" s="90"/>
      <c r="CY222" s="90"/>
      <c r="CZ222" s="90"/>
      <c r="DA222" s="90"/>
    </row>
    <row r="223" spans="1:105" ht="12.95" customHeight="1" thickTop="1" thickBot="1">
      <c r="A223" s="122"/>
      <c r="B223" s="125"/>
      <c r="C223" s="116"/>
      <c r="D223" s="137"/>
      <c r="E223" s="21"/>
      <c r="F223" s="22"/>
      <c r="G223" s="23"/>
      <c r="H223" s="145"/>
      <c r="I223" s="125"/>
      <c r="J223" s="137"/>
      <c r="K223" s="21"/>
      <c r="L223" s="22"/>
      <c r="M223" s="23"/>
      <c r="N223" s="140"/>
      <c r="O223" s="109"/>
      <c r="P223" s="92"/>
      <c r="Q223" s="131"/>
      <c r="R223" s="103"/>
      <c r="S223" s="92"/>
      <c r="T223" s="158"/>
      <c r="U223" s="103"/>
      <c r="V223" s="99"/>
      <c r="W223" s="216"/>
      <c r="X223" s="92"/>
      <c r="Y223" s="81"/>
      <c r="Z223" s="83"/>
      <c r="AA223" s="95"/>
      <c r="AB223" s="107"/>
      <c r="AC223" s="160"/>
      <c r="AE223" s="92"/>
      <c r="AG223" s="92"/>
      <c r="AH223" s="92"/>
      <c r="AI223" s="156"/>
      <c r="AJ223" s="156"/>
      <c r="AK223" s="156"/>
      <c r="AL223" s="92"/>
      <c r="AM223" s="156"/>
      <c r="AN223" s="156"/>
      <c r="AO223" s="165"/>
      <c r="AP223" s="93"/>
      <c r="AQ223" s="165"/>
      <c r="AR223" s="93"/>
      <c r="AS223" s="165"/>
      <c r="AT223" s="93"/>
      <c r="AU223" s="165"/>
      <c r="AV223" s="93"/>
      <c r="AW223" s="165"/>
      <c r="AX223" s="93"/>
      <c r="AY223" s="165"/>
      <c r="AZ223" s="93"/>
      <c r="BA223" s="165"/>
      <c r="BB223" s="93"/>
      <c r="BC223" s="165"/>
      <c r="BD223" s="93"/>
      <c r="BE223" s="165"/>
      <c r="BF223" s="93"/>
      <c r="BG223" s="165"/>
      <c r="BH223" s="93"/>
      <c r="BI223" s="165"/>
      <c r="BJ223" s="93"/>
      <c r="BK223" s="165"/>
      <c r="BL223" s="93"/>
      <c r="BM223" s="156"/>
      <c r="BN223" s="156"/>
      <c r="BO223" s="171"/>
      <c r="BP223" s="174"/>
      <c r="BQ223" s="162"/>
      <c r="BR223" s="162"/>
      <c r="BS223" s="162"/>
      <c r="BT223" s="162"/>
      <c r="BU223" s="162"/>
      <c r="BV223" s="162"/>
      <c r="BW223" s="162"/>
      <c r="BX223" s="162"/>
      <c r="BY223" s="163"/>
      <c r="BZ223" s="174"/>
      <c r="CA223" s="162"/>
      <c r="CB223" s="162"/>
      <c r="CC223" s="162"/>
      <c r="CD223" s="162"/>
      <c r="CE223" s="162"/>
      <c r="CF223" s="162"/>
      <c r="CG223" s="162"/>
      <c r="CH223" s="162"/>
      <c r="CI223" s="163"/>
      <c r="CJ223" s="94"/>
      <c r="CK223" s="92"/>
      <c r="CL223" s="92"/>
      <c r="CM223" s="92"/>
      <c r="CN223" s="92"/>
      <c r="CO223" s="93"/>
      <c r="CP223" s="91"/>
      <c r="CQ223" s="92"/>
      <c r="CR223" s="92"/>
      <c r="CS223" s="92"/>
      <c r="CT223" s="92"/>
      <c r="CU223" s="93"/>
      <c r="CV223" s="90"/>
      <c r="CW223" s="90"/>
      <c r="CX223" s="90"/>
      <c r="CY223" s="90"/>
      <c r="CZ223" s="90"/>
      <c r="DA223" s="90"/>
    </row>
    <row r="224" spans="1:105" ht="12.95" customHeight="1" thickTop="1" thickBot="1">
      <c r="A224" s="122"/>
      <c r="B224" s="125"/>
      <c r="C224" s="117" t="s">
        <v>131</v>
      </c>
      <c r="D224" s="134"/>
      <c r="E224" s="24"/>
      <c r="F224" s="25"/>
      <c r="G224" s="26"/>
      <c r="H224" s="145"/>
      <c r="I224" s="125"/>
      <c r="J224" s="134"/>
      <c r="K224" s="24"/>
      <c r="L224" s="25"/>
      <c r="M224" s="26"/>
      <c r="N224" s="140"/>
      <c r="O224" s="109">
        <f t="shared" si="2587"/>
        <v>0</v>
      </c>
      <c r="P224" s="92">
        <f t="shared" si="2588"/>
        <v>20</v>
      </c>
      <c r="Q224" s="131"/>
      <c r="R224" s="103">
        <f>SUMIFS(O$2:O$373,C$2:C$373,C224,AB$2:AB$373,AB224)</f>
        <v>0</v>
      </c>
      <c r="S224" s="92">
        <f t="shared" ref="S224" si="3552">AE$218*20-AJ224</f>
        <v>140</v>
      </c>
      <c r="T224" s="158"/>
      <c r="U224" s="103">
        <f t="shared" ref="U224" si="3553">AC$8</f>
        <v>0</v>
      </c>
      <c r="V224" s="99">
        <f t="shared" si="2591"/>
        <v>600</v>
      </c>
      <c r="W224" s="216"/>
      <c r="X224" s="92"/>
      <c r="Y224" s="81"/>
      <c r="Z224" s="83"/>
      <c r="AA224" s="95">
        <f>A$218</f>
        <v>46192</v>
      </c>
      <c r="AB224" s="107">
        <f t="shared" si="3233"/>
        <v>25</v>
      </c>
      <c r="AC224" s="160"/>
      <c r="AE224" s="92"/>
      <c r="AG224" s="92">
        <f t="shared" ref="AG224" si="3554">IF(D224="HF",1,0)</f>
        <v>0</v>
      </c>
      <c r="AH224" s="92">
        <f t="shared" ref="AH224" si="3555">IF(J224="HF",1,0)</f>
        <v>0</v>
      </c>
      <c r="AI224" s="169">
        <f t="shared" ref="AI224" si="3556">AG224+AH224</f>
        <v>0</v>
      </c>
      <c r="AJ224" s="169">
        <f t="shared" ref="AJ224" si="3557">SUMIFS(AI$2:AI$373,C$2:C$373,C224,AB$2:AB$373,AB224)</f>
        <v>0</v>
      </c>
      <c r="AK224" s="169">
        <f t="shared" ref="AK224" si="3558">SUMIFS(AI$2:AI$373,C$2:C$373,C224)</f>
        <v>0</v>
      </c>
      <c r="AL224" s="92">
        <f t="shared" ref="AL224" si="3559">COUNTIF(E224:G225,"Körperhygiene")</f>
        <v>0</v>
      </c>
      <c r="AM224" s="169">
        <f t="shared" ref="AM224" si="3560">COUNTIF(K224:M225,"Körperhygiene")</f>
        <v>0</v>
      </c>
      <c r="AN224" s="169">
        <f t="shared" ref="AN224" si="3561">AL224+AM224</f>
        <v>0</v>
      </c>
      <c r="AO224" s="164">
        <f>COUNTIF(E224:G225,"Zimmersauberkeit")</f>
        <v>0</v>
      </c>
      <c r="AP224" s="93">
        <f>COUNTIF(K224:M225,"Zimmersauberkeit")</f>
        <v>0</v>
      </c>
      <c r="AQ224" s="164">
        <f t="shared" ref="AQ224" si="3562">AO224+AP224</f>
        <v>0</v>
      </c>
      <c r="AR224" s="93">
        <f>COUNTIF(E224:G225,"Zimmerputz")</f>
        <v>0</v>
      </c>
      <c r="AS224" s="164">
        <f>COUNTIF(K224:M225,"Zimmerputz")</f>
        <v>0</v>
      </c>
      <c r="AT224" s="93">
        <f t="shared" ref="AT224" si="3563">AR224+AS224</f>
        <v>0</v>
      </c>
      <c r="AU224" s="164">
        <f>COUNTIF(E224:G225,"Medienverhalten")</f>
        <v>0</v>
      </c>
      <c r="AV224" s="93">
        <f>COUNTIF(K224:M225,"Medienverhalten")</f>
        <v>0</v>
      </c>
      <c r="AW224" s="164">
        <f t="shared" ref="AW224" si="3564">AU224+AV224</f>
        <v>0</v>
      </c>
      <c r="AX224" s="93">
        <f>COUNTIF(E224:G225,"Pünktlichkeit")</f>
        <v>0</v>
      </c>
      <c r="AY224" s="164">
        <f>COUNTIF(K224:M225,"Pünktlichkeit")</f>
        <v>0</v>
      </c>
      <c r="AZ224" s="93">
        <f t="shared" ref="AZ224" si="3565">AX224+AY224</f>
        <v>0</v>
      </c>
      <c r="BA224" s="164">
        <f>COUNTIF(E224:G225,"Küchendienst")</f>
        <v>0</v>
      </c>
      <c r="BB224" s="93">
        <f>COUNTIF(K224:M225,"Küchendienst")</f>
        <v>0</v>
      </c>
      <c r="BC224" s="164">
        <f t="shared" ref="BC224" si="3566">BA224+BB224</f>
        <v>0</v>
      </c>
      <c r="BD224" s="93">
        <f>COUNTIF(E224:G225,"Wäsche")</f>
        <v>0</v>
      </c>
      <c r="BE224" s="164">
        <f>COUNTIF(K224:M225,"Wäsche")</f>
        <v>0</v>
      </c>
      <c r="BF224" s="93">
        <f t="shared" ref="BF224" si="3567">BD224+BE224</f>
        <v>0</v>
      </c>
      <c r="BG224" s="164">
        <f>COUNTIF(E224:G225,"Sozialverhalten")</f>
        <v>0</v>
      </c>
      <c r="BH224" s="93">
        <f>COUNTIF(K224:M225,"Sozialverhalten")</f>
        <v>0</v>
      </c>
      <c r="BI224" s="164">
        <f t="shared" ref="BI224" si="3568">BG224+BH224</f>
        <v>0</v>
      </c>
      <c r="BJ224" s="93">
        <f>COUNTIF(E224:G225,"Essverhalten")</f>
        <v>0</v>
      </c>
      <c r="BK224" s="164">
        <f>COUNTIF(K224:M225,"Essverhalten")</f>
        <v>0</v>
      </c>
      <c r="BL224" s="93">
        <f t="shared" ref="BL224" si="3569">BJ224+BK224</f>
        <v>0</v>
      </c>
      <c r="BM224" s="169">
        <f>COUNTIF(E224:G225,"Nachtruhe")</f>
        <v>0</v>
      </c>
      <c r="BN224" s="169">
        <f>COUNTIF(K224:M225,"Nachtruhe")</f>
        <v>0</v>
      </c>
      <c r="BO224" s="170">
        <f t="shared" ref="BO224" si="3570">BM224+BN224</f>
        <v>0</v>
      </c>
      <c r="BP224" s="174">
        <f>SUMIFS(AN$2:AN$373,C$2:C$373,C224,AB$2:AB$373,AB224)</f>
        <v>0</v>
      </c>
      <c r="BQ224" s="162">
        <f>SUMIFS(AQ$2:AQ$373,C$2:C$373,C224,AB$2:AB$373,AB224)</f>
        <v>0</v>
      </c>
      <c r="BR224" s="162">
        <f>SUMIFS(AT$2:AT$373,C$2:C$373,C224,AB$2:AB$373,AB224)</f>
        <v>0</v>
      </c>
      <c r="BS224" s="162">
        <f>SUMIFS(AW$2:AW$373,C$2:C$373,C224,AB$2:AB$373,AB224)</f>
        <v>0</v>
      </c>
      <c r="BT224" s="162">
        <f>SUMIFS(AZ$2:AZ$373,C$2:C$373,C224,AB$2:AB$373,AB224)</f>
        <v>0</v>
      </c>
      <c r="BU224" s="162">
        <f>SUMIFS(BC$2:BC$373,C$2:C$373,C224,AB$2:AB$373,AB224)</f>
        <v>0</v>
      </c>
      <c r="BV224" s="162">
        <f>SUMIFS(BF$2:BF$373,C$2:C$373,C224,AB$2:AB$373,AB224)</f>
        <v>0</v>
      </c>
      <c r="BW224" s="162">
        <f>SUMIFS(BI$2:BI$373,C$2:C$373,C224,AB$2:AB$373,AB224)</f>
        <v>0</v>
      </c>
      <c r="BX224" s="162">
        <f>SUMIFS(BL$2:BL$373,C$2:C$373,C224,AB$2:AB$373,AB224)</f>
        <v>0</v>
      </c>
      <c r="BY224" s="163">
        <f>SUMIFS(BO$2:BO$373,C$2:C$373,C224,AB$2:AB$373,AB224)</f>
        <v>0</v>
      </c>
      <c r="BZ224" s="174">
        <f>SUMIFS(AN$2:AN$373,C$2:C$373,C224)</f>
        <v>0</v>
      </c>
      <c r="CA224" s="162">
        <f>SUMIFS(AQ$2:AQ$373,C$2:C$373,C224)</f>
        <v>0</v>
      </c>
      <c r="CB224" s="162">
        <f>SUMIFS(AT$2:AT$373,C$2:C$373,C224)</f>
        <v>0</v>
      </c>
      <c r="CC224" s="162">
        <f>SUMIFS(AW$2:AW$373,C$2:C$373,C224)</f>
        <v>0</v>
      </c>
      <c r="CD224" s="162">
        <f>SUMIFS(AZ$2:AZ$373,C$2:C$373,C224)</f>
        <v>0</v>
      </c>
      <c r="CE224" s="162">
        <f>SUMIFS(BC$2:BC$373,C$2:C$373,C224)</f>
        <v>0</v>
      </c>
      <c r="CF224" s="162">
        <f>SUMIFS(BF$2:BF$373,C$2:C$373,C224)</f>
        <v>0</v>
      </c>
      <c r="CG224" s="162">
        <f>SUMIFS(BI$2:BI$373,C$2:C$373,C224)</f>
        <v>0</v>
      </c>
      <c r="CH224" s="162">
        <f>SUMIFS(BL$2:BL$373,C$2:C$373,C224)</f>
        <v>0</v>
      </c>
      <c r="CI224" s="163">
        <f>SUMIFS(BO$2:BO$373,C$2:C$373,C224)</f>
        <v>0</v>
      </c>
      <c r="CJ224" s="94" t="str">
        <f t="shared" ref="CJ224" si="3571">_xlfn.XLOOKUP(LARGE(BP224:BY224,1),BP224:BY224,BP$374:BY$374)</f>
        <v>Körperhygiene</v>
      </c>
      <c r="CK224" s="92" t="str">
        <f t="shared" ref="CK224" si="3572">_xlfn.XLOOKUP(LARGE(BP224:BY224,2),BP224:BY224,BP$374:BY$374)</f>
        <v>Körperhygiene</v>
      </c>
      <c r="CL224" s="92" t="str">
        <f t="shared" ref="CL224" si="3573">_xlfn.XLOOKUP(LARGE(BP224:BY224,3),BP224:BY224,BP$374:BY$374)</f>
        <v>Körperhygiene</v>
      </c>
      <c r="CM224" s="92" t="str">
        <f t="shared" ref="CM224" si="3574">_xlfn.XLOOKUP(LARGE(BP224:BY224,4),BP224:BY224,BP$374:BY$374)</f>
        <v>Körperhygiene</v>
      </c>
      <c r="CN224" s="92" t="str">
        <f t="shared" ref="CN224" si="3575">_xlfn.XLOOKUP(LARGE(BP224:BY224,5),BP224:BY224,BP$374:BY$374)</f>
        <v>Körperhygiene</v>
      </c>
      <c r="CO224" s="93" t="str">
        <f t="shared" ref="CO224" si="3576">_xlfn.XLOOKUP(LARGE(BP224:BY224,6),BP224:BY224,BP$374:BY$374)</f>
        <v>Körperhygiene</v>
      </c>
      <c r="CP224" s="91" t="str">
        <f t="shared" ref="CP224" si="3577">_xlfn.XLOOKUP(LARGE(BZ224:CI224,1),BZ224:CI224,BZ$374:CI$374)</f>
        <v>Körperhygiene</v>
      </c>
      <c r="CQ224" s="92" t="str">
        <f t="shared" ref="CQ224" si="3578">_xlfn.XLOOKUP(LARGE(BZ224:CI224,2),BZ224:CI224,BZ$374:CI$374)</f>
        <v>Körperhygiene</v>
      </c>
      <c r="CR224" s="92" t="str">
        <f t="shared" ref="CR224" si="3579">_xlfn.XLOOKUP(LARGE(BZ224:CI224,3),BZ224:CI224,BZ$374:CI$374)</f>
        <v>Körperhygiene</v>
      </c>
      <c r="CS224" s="92" t="str">
        <f t="shared" ref="CS224" si="3580">_xlfn.XLOOKUP(LARGE(BZ224:CI224,4),BZ224:CI224,BZ$374:CI$374)</f>
        <v>Körperhygiene</v>
      </c>
      <c r="CT224" s="92" t="str">
        <f t="shared" ref="CT224" si="3581">_xlfn.XLOOKUP(LARGE(BZ224:CI224,5),BZ224:CI224,BZ$374:CI$374)</f>
        <v>Körperhygiene</v>
      </c>
      <c r="CU224" s="93" t="str">
        <f t="shared" ref="CU224" si="3582">_xlfn.XLOOKUP(LARGE(BZ224:CI224,6),BZ224:CI224,BZ$374:CI$374)</f>
        <v>Körperhygiene</v>
      </c>
      <c r="CV224" s="90"/>
      <c r="CW224" s="90"/>
      <c r="CX224" s="90"/>
      <c r="CY224" s="90"/>
      <c r="CZ224" s="90"/>
      <c r="DA224" s="90"/>
    </row>
    <row r="225" spans="1:105" ht="12.95" customHeight="1" thickTop="1" thickBot="1">
      <c r="A225" s="122"/>
      <c r="B225" s="125"/>
      <c r="C225" s="116"/>
      <c r="D225" s="137"/>
      <c r="E225" s="21"/>
      <c r="F225" s="22"/>
      <c r="G225" s="23"/>
      <c r="H225" s="145"/>
      <c r="I225" s="125"/>
      <c r="J225" s="137"/>
      <c r="K225" s="21"/>
      <c r="L225" s="22"/>
      <c r="M225" s="23"/>
      <c r="N225" s="140"/>
      <c r="O225" s="109"/>
      <c r="P225" s="92"/>
      <c r="Q225" s="131"/>
      <c r="R225" s="103"/>
      <c r="S225" s="92"/>
      <c r="T225" s="158"/>
      <c r="U225" s="103"/>
      <c r="V225" s="99"/>
      <c r="W225" s="216"/>
      <c r="X225" s="92"/>
      <c r="Y225" s="81"/>
      <c r="Z225" s="83"/>
      <c r="AA225" s="95"/>
      <c r="AB225" s="107"/>
      <c r="AC225" s="160"/>
      <c r="AE225" s="92"/>
      <c r="AG225" s="92"/>
      <c r="AH225" s="92"/>
      <c r="AI225" s="156"/>
      <c r="AJ225" s="156"/>
      <c r="AK225" s="156"/>
      <c r="AL225" s="92"/>
      <c r="AM225" s="156"/>
      <c r="AN225" s="156"/>
      <c r="AO225" s="165"/>
      <c r="AP225" s="93"/>
      <c r="AQ225" s="165"/>
      <c r="AR225" s="93"/>
      <c r="AS225" s="165"/>
      <c r="AT225" s="93"/>
      <c r="AU225" s="165"/>
      <c r="AV225" s="93"/>
      <c r="AW225" s="165"/>
      <c r="AX225" s="93"/>
      <c r="AY225" s="165"/>
      <c r="AZ225" s="93"/>
      <c r="BA225" s="165"/>
      <c r="BB225" s="93"/>
      <c r="BC225" s="165"/>
      <c r="BD225" s="93"/>
      <c r="BE225" s="165"/>
      <c r="BF225" s="93"/>
      <c r="BG225" s="165"/>
      <c r="BH225" s="93"/>
      <c r="BI225" s="165"/>
      <c r="BJ225" s="93"/>
      <c r="BK225" s="165"/>
      <c r="BL225" s="93"/>
      <c r="BM225" s="156"/>
      <c r="BN225" s="156"/>
      <c r="BO225" s="171"/>
      <c r="BP225" s="174"/>
      <c r="BQ225" s="162"/>
      <c r="BR225" s="162"/>
      <c r="BS225" s="162"/>
      <c r="BT225" s="162"/>
      <c r="BU225" s="162"/>
      <c r="BV225" s="162"/>
      <c r="BW225" s="162"/>
      <c r="BX225" s="162"/>
      <c r="BY225" s="163"/>
      <c r="BZ225" s="174"/>
      <c r="CA225" s="162"/>
      <c r="CB225" s="162"/>
      <c r="CC225" s="162"/>
      <c r="CD225" s="162"/>
      <c r="CE225" s="162"/>
      <c r="CF225" s="162"/>
      <c r="CG225" s="162"/>
      <c r="CH225" s="162"/>
      <c r="CI225" s="163"/>
      <c r="CJ225" s="94"/>
      <c r="CK225" s="92"/>
      <c r="CL225" s="92"/>
      <c r="CM225" s="92"/>
      <c r="CN225" s="92"/>
      <c r="CO225" s="93"/>
      <c r="CP225" s="91"/>
      <c r="CQ225" s="92"/>
      <c r="CR225" s="92"/>
      <c r="CS225" s="92"/>
      <c r="CT225" s="92"/>
      <c r="CU225" s="93"/>
      <c r="CV225" s="90"/>
      <c r="CW225" s="90"/>
      <c r="CX225" s="90"/>
      <c r="CY225" s="90"/>
      <c r="CZ225" s="90"/>
      <c r="DA225" s="90"/>
    </row>
    <row r="226" spans="1:105" ht="12.95" customHeight="1" thickTop="1" thickBot="1">
      <c r="A226" s="122"/>
      <c r="B226" s="125"/>
      <c r="C226" s="117" t="s">
        <v>132</v>
      </c>
      <c r="D226" s="134"/>
      <c r="E226" s="24"/>
      <c r="F226" s="25"/>
      <c r="G226" s="26"/>
      <c r="H226" s="145"/>
      <c r="I226" s="125"/>
      <c r="J226" s="134"/>
      <c r="K226" s="24"/>
      <c r="L226" s="25"/>
      <c r="M226" s="26"/>
      <c r="N226" s="140"/>
      <c r="O226" s="109">
        <f t="shared" si="2621"/>
        <v>0</v>
      </c>
      <c r="P226" s="92">
        <f t="shared" si="2622"/>
        <v>20</v>
      </c>
      <c r="Q226" s="131"/>
      <c r="R226" s="103">
        <f>SUMIFS(O$2:O$373,C$2:C$373,C226,AB$2:AB$373,AB226)</f>
        <v>0</v>
      </c>
      <c r="S226" s="92">
        <f t="shared" ref="S226" si="3583">AE$218*20-AJ226</f>
        <v>140</v>
      </c>
      <c r="T226" s="158"/>
      <c r="U226" s="103">
        <f t="shared" ref="U226" si="3584">AC$10</f>
        <v>0</v>
      </c>
      <c r="V226" s="99">
        <f t="shared" si="2625"/>
        <v>600</v>
      </c>
      <c r="W226" s="216"/>
      <c r="X226" s="92"/>
      <c r="Y226" s="81"/>
      <c r="Z226" s="83"/>
      <c r="AA226" s="95">
        <f>A$218</f>
        <v>46192</v>
      </c>
      <c r="AB226" s="107">
        <f t="shared" si="3233"/>
        <v>25</v>
      </c>
      <c r="AC226" s="160"/>
      <c r="AE226" s="92"/>
      <c r="AG226" s="92">
        <f t="shared" ref="AG226" si="3585">IF(D226="HF",1,0)</f>
        <v>0</v>
      </c>
      <c r="AH226" s="92">
        <f t="shared" ref="AH226" si="3586">IF(J226="HF",1,0)</f>
        <v>0</v>
      </c>
      <c r="AI226" s="169">
        <f t="shared" ref="AI226" si="3587">AG226+AH226</f>
        <v>0</v>
      </c>
      <c r="AJ226" s="169">
        <f t="shared" ref="AJ226" si="3588">SUMIFS(AI$2:AI$373,C$2:C$373,C226,AB$2:AB$373,AB226)</f>
        <v>0</v>
      </c>
      <c r="AK226" s="169">
        <f t="shared" ref="AK226" si="3589">SUMIFS(AI$2:AI$373,C$2:C$373,C226)</f>
        <v>0</v>
      </c>
      <c r="AL226" s="92">
        <f t="shared" ref="AL226" si="3590">COUNTIF(E226:G227,"Körperhygiene")</f>
        <v>0</v>
      </c>
      <c r="AM226" s="169">
        <f t="shared" ref="AM226" si="3591">COUNTIF(K226:M227,"Körperhygiene")</f>
        <v>0</v>
      </c>
      <c r="AN226" s="169">
        <f t="shared" ref="AN226" si="3592">AL226+AM226</f>
        <v>0</v>
      </c>
      <c r="AO226" s="164">
        <f>COUNTIF(E226:G227,"Zimmersauberkeit")</f>
        <v>0</v>
      </c>
      <c r="AP226" s="93">
        <f>COUNTIF(K226:M227,"Zimmersauberkeit")</f>
        <v>0</v>
      </c>
      <c r="AQ226" s="164">
        <f t="shared" ref="AQ226" si="3593">AO226+AP226</f>
        <v>0</v>
      </c>
      <c r="AR226" s="93">
        <f>COUNTIF(E226:G227,"Zimmerputz")</f>
        <v>0</v>
      </c>
      <c r="AS226" s="164">
        <f>COUNTIF(K226:M227,"Zimmerputz")</f>
        <v>0</v>
      </c>
      <c r="AT226" s="93">
        <f t="shared" ref="AT226" si="3594">AR226+AS226</f>
        <v>0</v>
      </c>
      <c r="AU226" s="164">
        <f>COUNTIF(E226:G227,"Medienverhalten")</f>
        <v>0</v>
      </c>
      <c r="AV226" s="93">
        <f>COUNTIF(K226:M227,"Medienverhalten")</f>
        <v>0</v>
      </c>
      <c r="AW226" s="164">
        <f t="shared" ref="AW226" si="3595">AU226+AV226</f>
        <v>0</v>
      </c>
      <c r="AX226" s="93">
        <f>COUNTIF(E226:G227,"Pünktlichkeit")</f>
        <v>0</v>
      </c>
      <c r="AY226" s="164">
        <f>COUNTIF(K226:M227,"Pünktlichkeit")</f>
        <v>0</v>
      </c>
      <c r="AZ226" s="93">
        <f t="shared" ref="AZ226" si="3596">AX226+AY226</f>
        <v>0</v>
      </c>
      <c r="BA226" s="164">
        <f>COUNTIF(E226:G227,"Küchendienst")</f>
        <v>0</v>
      </c>
      <c r="BB226" s="93">
        <f>COUNTIF(K226:M227,"Küchendienst")</f>
        <v>0</v>
      </c>
      <c r="BC226" s="164">
        <f t="shared" ref="BC226" si="3597">BA226+BB226</f>
        <v>0</v>
      </c>
      <c r="BD226" s="93">
        <f>COUNTIF(E226:G227,"Wäsche")</f>
        <v>0</v>
      </c>
      <c r="BE226" s="164">
        <f>COUNTIF(K226:M227,"Wäsche")</f>
        <v>0</v>
      </c>
      <c r="BF226" s="93">
        <f t="shared" ref="BF226" si="3598">BD226+BE226</f>
        <v>0</v>
      </c>
      <c r="BG226" s="164">
        <f>COUNTIF(E226:G227,"Sozialverhalten")</f>
        <v>0</v>
      </c>
      <c r="BH226" s="93">
        <f>COUNTIF(K226:M227,"Sozialverhalten")</f>
        <v>0</v>
      </c>
      <c r="BI226" s="164">
        <f t="shared" ref="BI226" si="3599">BG226+BH226</f>
        <v>0</v>
      </c>
      <c r="BJ226" s="93">
        <f>COUNTIF(E226:G227,"Essverhalten")</f>
        <v>0</v>
      </c>
      <c r="BK226" s="164">
        <f>COUNTIF(K226:M227,"Essverhalten")</f>
        <v>0</v>
      </c>
      <c r="BL226" s="93">
        <f t="shared" ref="BL226" si="3600">BJ226+BK226</f>
        <v>0</v>
      </c>
      <c r="BM226" s="169">
        <f>COUNTIF(E226:G227,"Nachtruhe")</f>
        <v>0</v>
      </c>
      <c r="BN226" s="169">
        <f>COUNTIF(K226:M227,"Nachtruhe")</f>
        <v>0</v>
      </c>
      <c r="BO226" s="170">
        <f t="shared" ref="BO226" si="3601">BM226+BN226</f>
        <v>0</v>
      </c>
      <c r="BP226" s="174">
        <f>SUMIFS(AN$2:AN$373,C$2:C$373,C226,AB$2:AB$373,AB226)</f>
        <v>0</v>
      </c>
      <c r="BQ226" s="162">
        <f>SUMIFS(AQ$2:AQ$373,C$2:C$373,C226,AB$2:AB$373,AB226)</f>
        <v>0</v>
      </c>
      <c r="BR226" s="162">
        <f>SUMIFS(AT$2:AT$373,C$2:C$373,C226,AB$2:AB$373,AB226)</f>
        <v>0</v>
      </c>
      <c r="BS226" s="162">
        <f>SUMIFS(AW$2:AW$373,C$2:C$373,C226,AB$2:AB$373,AB226)</f>
        <v>0</v>
      </c>
      <c r="BT226" s="162">
        <f>SUMIFS(AZ$2:AZ$373,C$2:C$373,C226,AB$2:AB$373,AB226)</f>
        <v>0</v>
      </c>
      <c r="BU226" s="162">
        <f>SUMIFS(BC$2:BC$373,C$2:C$373,C226,AB$2:AB$373,AB226)</f>
        <v>0</v>
      </c>
      <c r="BV226" s="162">
        <f>SUMIFS(BF$2:BF$373,C$2:C$373,C226,AB$2:AB$373,AB226)</f>
        <v>0</v>
      </c>
      <c r="BW226" s="162">
        <f>SUMIFS(BI$2:BI$373,C$2:C$373,C226,AB$2:AB$373,AB226)</f>
        <v>0</v>
      </c>
      <c r="BX226" s="162">
        <f>SUMIFS(BL$2:BL$373,C$2:C$373,C226,AB$2:AB$373,AB226)</f>
        <v>0</v>
      </c>
      <c r="BY226" s="163">
        <f>SUMIFS(BO$2:BO$373,C$2:C$373,C226,AB$2:AB$373,AB226)</f>
        <v>0</v>
      </c>
      <c r="BZ226" s="174">
        <f>SUMIFS(AN$2:AN$373,C$2:C$373,C226)</f>
        <v>0</v>
      </c>
      <c r="CA226" s="162">
        <f>SUMIFS(AQ$2:AQ$373,C$2:C$373,C226)</f>
        <v>0</v>
      </c>
      <c r="CB226" s="162">
        <f>SUMIFS(AT$2:AT$373,C$2:C$373,C226)</f>
        <v>0</v>
      </c>
      <c r="CC226" s="162">
        <f>SUMIFS(AW$2:AW$373,C$2:C$373,C226)</f>
        <v>0</v>
      </c>
      <c r="CD226" s="162">
        <f>SUMIFS(AZ$2:AZ$373,C$2:C$373,C226)</f>
        <v>0</v>
      </c>
      <c r="CE226" s="162">
        <f>SUMIFS(BC$2:BC$373,C$2:C$373,C226)</f>
        <v>0</v>
      </c>
      <c r="CF226" s="162">
        <f>SUMIFS(BF$2:BF$373,C$2:C$373,C226)</f>
        <v>0</v>
      </c>
      <c r="CG226" s="162">
        <f>SUMIFS(BI$2:BI$373,C$2:C$373,C226)</f>
        <v>0</v>
      </c>
      <c r="CH226" s="162">
        <f>SUMIFS(BL$2:BL$373,C$2:C$373,C226)</f>
        <v>0</v>
      </c>
      <c r="CI226" s="163">
        <f>SUMIFS(BO$2:BO$373,C$2:C$373,C226)</f>
        <v>0</v>
      </c>
      <c r="CJ226" s="94" t="str">
        <f t="shared" ref="CJ226" si="3602">_xlfn.XLOOKUP(LARGE(BP226:BY226,1),BP226:BY226,BP$374:BY$374)</f>
        <v>Körperhygiene</v>
      </c>
      <c r="CK226" s="92" t="str">
        <f t="shared" ref="CK226" si="3603">_xlfn.XLOOKUP(LARGE(BP226:BY226,2),BP226:BY226,BP$374:BY$374)</f>
        <v>Körperhygiene</v>
      </c>
      <c r="CL226" s="92" t="str">
        <f t="shared" ref="CL226" si="3604">_xlfn.XLOOKUP(LARGE(BP226:BY226,3),BP226:BY226,BP$374:BY$374)</f>
        <v>Körperhygiene</v>
      </c>
      <c r="CM226" s="92" t="str">
        <f t="shared" ref="CM226" si="3605">_xlfn.XLOOKUP(LARGE(BP226:BY226,4),BP226:BY226,BP$374:BY$374)</f>
        <v>Körperhygiene</v>
      </c>
      <c r="CN226" s="92" t="str">
        <f t="shared" ref="CN226" si="3606">_xlfn.XLOOKUP(LARGE(BP226:BY226,5),BP226:BY226,BP$374:BY$374)</f>
        <v>Körperhygiene</v>
      </c>
      <c r="CO226" s="93" t="str">
        <f t="shared" ref="CO226" si="3607">_xlfn.XLOOKUP(LARGE(BP226:BY226,6),BP226:BY226,BP$374:BY$374)</f>
        <v>Körperhygiene</v>
      </c>
      <c r="CP226" s="91" t="str">
        <f t="shared" ref="CP226" si="3608">_xlfn.XLOOKUP(LARGE(BZ226:CI226,1),BZ226:CI226,BZ$374:CI$374)</f>
        <v>Körperhygiene</v>
      </c>
      <c r="CQ226" s="92" t="str">
        <f t="shared" ref="CQ226" si="3609">_xlfn.XLOOKUP(LARGE(BZ226:CI226,2),BZ226:CI226,BZ$374:CI$374)</f>
        <v>Körperhygiene</v>
      </c>
      <c r="CR226" s="92" t="str">
        <f t="shared" ref="CR226" si="3610">_xlfn.XLOOKUP(LARGE(BZ226:CI226,3),BZ226:CI226,BZ$374:CI$374)</f>
        <v>Körperhygiene</v>
      </c>
      <c r="CS226" s="92" t="str">
        <f t="shared" ref="CS226" si="3611">_xlfn.XLOOKUP(LARGE(BZ226:CI226,4),BZ226:CI226,BZ$374:CI$374)</f>
        <v>Körperhygiene</v>
      </c>
      <c r="CT226" s="92" t="str">
        <f t="shared" ref="CT226" si="3612">_xlfn.XLOOKUP(LARGE(BZ226:CI226,5),BZ226:CI226,BZ$374:CI$374)</f>
        <v>Körperhygiene</v>
      </c>
      <c r="CU226" s="93" t="str">
        <f t="shared" ref="CU226" si="3613">_xlfn.XLOOKUP(LARGE(BZ226:CI226,6),BZ226:CI226,BZ$374:CI$374)</f>
        <v>Körperhygiene</v>
      </c>
      <c r="CV226" s="90"/>
      <c r="CW226" s="90"/>
      <c r="CX226" s="90"/>
      <c r="CY226" s="90"/>
      <c r="CZ226" s="90"/>
      <c r="DA226" s="90"/>
    </row>
    <row r="227" spans="1:105" ht="12.95" customHeight="1" thickTop="1" thickBot="1">
      <c r="A227" s="122"/>
      <c r="B227" s="125"/>
      <c r="C227" s="116"/>
      <c r="D227" s="137"/>
      <c r="E227" s="21"/>
      <c r="F227" s="22"/>
      <c r="G227" s="23"/>
      <c r="H227" s="145"/>
      <c r="I227" s="125"/>
      <c r="J227" s="137"/>
      <c r="K227" s="21"/>
      <c r="L227" s="22"/>
      <c r="M227" s="23"/>
      <c r="N227" s="140"/>
      <c r="O227" s="109"/>
      <c r="P227" s="92"/>
      <c r="Q227" s="131"/>
      <c r="R227" s="103"/>
      <c r="S227" s="92"/>
      <c r="T227" s="158"/>
      <c r="U227" s="103"/>
      <c r="V227" s="99"/>
      <c r="W227" s="216"/>
      <c r="X227" s="92"/>
      <c r="Y227" s="81"/>
      <c r="Z227" s="83"/>
      <c r="AA227" s="95"/>
      <c r="AB227" s="107"/>
      <c r="AC227" s="160"/>
      <c r="AE227" s="92"/>
      <c r="AG227" s="92"/>
      <c r="AH227" s="92"/>
      <c r="AI227" s="156"/>
      <c r="AJ227" s="156"/>
      <c r="AK227" s="156"/>
      <c r="AL227" s="92"/>
      <c r="AM227" s="156"/>
      <c r="AN227" s="156"/>
      <c r="AO227" s="165"/>
      <c r="AP227" s="93"/>
      <c r="AQ227" s="165"/>
      <c r="AR227" s="93"/>
      <c r="AS227" s="165"/>
      <c r="AT227" s="93"/>
      <c r="AU227" s="165"/>
      <c r="AV227" s="93"/>
      <c r="AW227" s="165"/>
      <c r="AX227" s="93"/>
      <c r="AY227" s="165"/>
      <c r="AZ227" s="93"/>
      <c r="BA227" s="165"/>
      <c r="BB227" s="93"/>
      <c r="BC227" s="165"/>
      <c r="BD227" s="93"/>
      <c r="BE227" s="165"/>
      <c r="BF227" s="93"/>
      <c r="BG227" s="165"/>
      <c r="BH227" s="93"/>
      <c r="BI227" s="165"/>
      <c r="BJ227" s="93"/>
      <c r="BK227" s="165"/>
      <c r="BL227" s="93"/>
      <c r="BM227" s="156"/>
      <c r="BN227" s="156"/>
      <c r="BO227" s="171"/>
      <c r="BP227" s="174"/>
      <c r="BQ227" s="162"/>
      <c r="BR227" s="162"/>
      <c r="BS227" s="162"/>
      <c r="BT227" s="162"/>
      <c r="BU227" s="162"/>
      <c r="BV227" s="162"/>
      <c r="BW227" s="162"/>
      <c r="BX227" s="162"/>
      <c r="BY227" s="163"/>
      <c r="BZ227" s="174"/>
      <c r="CA227" s="162"/>
      <c r="CB227" s="162"/>
      <c r="CC227" s="162"/>
      <c r="CD227" s="162"/>
      <c r="CE227" s="162"/>
      <c r="CF227" s="162"/>
      <c r="CG227" s="162"/>
      <c r="CH227" s="162"/>
      <c r="CI227" s="163"/>
      <c r="CJ227" s="94"/>
      <c r="CK227" s="92"/>
      <c r="CL227" s="92"/>
      <c r="CM227" s="92"/>
      <c r="CN227" s="92"/>
      <c r="CO227" s="93"/>
      <c r="CP227" s="91"/>
      <c r="CQ227" s="92"/>
      <c r="CR227" s="92"/>
      <c r="CS227" s="92"/>
      <c r="CT227" s="92"/>
      <c r="CU227" s="93"/>
      <c r="CV227" s="90"/>
      <c r="CW227" s="90"/>
      <c r="CX227" s="90"/>
      <c r="CY227" s="90"/>
      <c r="CZ227" s="90"/>
      <c r="DA227" s="90"/>
    </row>
    <row r="228" spans="1:105" ht="12.95" customHeight="1" thickTop="1" thickBot="1">
      <c r="A228" s="122"/>
      <c r="B228" s="125"/>
      <c r="C228" s="118"/>
      <c r="D228" s="134"/>
      <c r="E228" s="27"/>
      <c r="F228" s="28"/>
      <c r="G228" s="29"/>
      <c r="H228" s="145"/>
      <c r="I228" s="125"/>
      <c r="J228" s="134"/>
      <c r="K228" s="27"/>
      <c r="L228" s="28"/>
      <c r="M228" s="29"/>
      <c r="N228" s="140"/>
      <c r="O228" s="109">
        <f t="shared" si="2655"/>
        <v>0</v>
      </c>
      <c r="P228" s="92">
        <f t="shared" si="2656"/>
        <v>20</v>
      </c>
      <c r="Q228" s="131"/>
      <c r="R228" s="103">
        <f>SUMIFS(O$2:O$373,C$2:C$373,C228,AB$2:AB$373,AB228)</f>
        <v>0</v>
      </c>
      <c r="S228" s="92">
        <f t="shared" ref="S228" si="3614">AE$218*20-AJ228</f>
        <v>140</v>
      </c>
      <c r="T228" s="158"/>
      <c r="U228" s="103">
        <f t="shared" ref="U228" si="3615">AC$12</f>
        <v>0</v>
      </c>
      <c r="V228" s="99">
        <f t="shared" si="2659"/>
        <v>600</v>
      </c>
      <c r="W228" s="216"/>
      <c r="X228" s="92"/>
      <c r="Y228" s="81"/>
      <c r="Z228" s="83"/>
      <c r="AA228" s="95">
        <f>A$218</f>
        <v>46192</v>
      </c>
      <c r="AB228" s="107">
        <f t="shared" si="3233"/>
        <v>25</v>
      </c>
      <c r="AC228" s="160"/>
      <c r="AE228" s="92"/>
      <c r="AG228" s="92">
        <f t="shared" ref="AG228" si="3616">IF(D228="HF",1,0)</f>
        <v>0</v>
      </c>
      <c r="AH228" s="92">
        <f t="shared" ref="AH228" si="3617">IF(J228="HF",1,0)</f>
        <v>0</v>
      </c>
      <c r="AI228" s="169">
        <f t="shared" ref="AI228" si="3618">AG228+AH228</f>
        <v>0</v>
      </c>
      <c r="AJ228" s="169">
        <f t="shared" ref="AJ228" si="3619">SUMIFS(AI$2:AI$373,C$2:C$373,C228,AB$2:AB$373,AB228)</f>
        <v>0</v>
      </c>
      <c r="AK228" s="169">
        <f t="shared" ref="AK228" si="3620">SUMIFS(AI$2:AI$373,C$2:C$373,C228)</f>
        <v>0</v>
      </c>
      <c r="AL228" s="92">
        <f t="shared" ref="AL228" si="3621">COUNTIF(E228:G229,"Körperhygiene")</f>
        <v>0</v>
      </c>
      <c r="AM228" s="169">
        <f t="shared" ref="AM228" si="3622">COUNTIF(K228:M229,"Körperhygiene")</f>
        <v>0</v>
      </c>
      <c r="AN228" s="169">
        <f t="shared" ref="AN228" si="3623">AL228+AM228</f>
        <v>0</v>
      </c>
      <c r="AO228" s="164">
        <f>COUNTIF(E228:G229,"Zimmersauberkeit")</f>
        <v>0</v>
      </c>
      <c r="AP228" s="93">
        <f>COUNTIF(K228:M229,"Zimmersauberkeit")</f>
        <v>0</v>
      </c>
      <c r="AQ228" s="164">
        <f t="shared" ref="AQ228" si="3624">AO228+AP228</f>
        <v>0</v>
      </c>
      <c r="AR228" s="93">
        <f>COUNTIF(E228:G229,"Zimmerputz")</f>
        <v>0</v>
      </c>
      <c r="AS228" s="164">
        <f>COUNTIF(K228:M229,"Zimmerputz")</f>
        <v>0</v>
      </c>
      <c r="AT228" s="93">
        <f t="shared" ref="AT228" si="3625">AR228+AS228</f>
        <v>0</v>
      </c>
      <c r="AU228" s="164">
        <f>COUNTIF(E228:G229,"Medienverhalten")</f>
        <v>0</v>
      </c>
      <c r="AV228" s="93">
        <f>COUNTIF(K228:M229,"Medienverhalten")</f>
        <v>0</v>
      </c>
      <c r="AW228" s="164">
        <f t="shared" ref="AW228" si="3626">AU228+AV228</f>
        <v>0</v>
      </c>
      <c r="AX228" s="93">
        <f>COUNTIF(E228:G229,"Pünktlichkeit")</f>
        <v>0</v>
      </c>
      <c r="AY228" s="164">
        <f>COUNTIF(K228:M229,"Pünktlichkeit")</f>
        <v>0</v>
      </c>
      <c r="AZ228" s="93">
        <f t="shared" ref="AZ228" si="3627">AX228+AY228</f>
        <v>0</v>
      </c>
      <c r="BA228" s="164">
        <f>COUNTIF(E228:G229,"Küchendienst")</f>
        <v>0</v>
      </c>
      <c r="BB228" s="93">
        <f>COUNTIF(K228:M229,"Küchendienst")</f>
        <v>0</v>
      </c>
      <c r="BC228" s="164">
        <f t="shared" ref="BC228" si="3628">BA228+BB228</f>
        <v>0</v>
      </c>
      <c r="BD228" s="93">
        <f>COUNTIF(E228:G229,"Wäsche")</f>
        <v>0</v>
      </c>
      <c r="BE228" s="164">
        <f>COUNTIF(K228:M229,"Wäsche")</f>
        <v>0</v>
      </c>
      <c r="BF228" s="93">
        <f t="shared" ref="BF228" si="3629">BD228+BE228</f>
        <v>0</v>
      </c>
      <c r="BG228" s="164">
        <f>COUNTIF(E228:G229,"Sozialverhalten")</f>
        <v>0</v>
      </c>
      <c r="BH228" s="93">
        <f>COUNTIF(K228:M229,"Sozialverhalten")</f>
        <v>0</v>
      </c>
      <c r="BI228" s="164">
        <f t="shared" ref="BI228" si="3630">BG228+BH228</f>
        <v>0</v>
      </c>
      <c r="BJ228" s="93">
        <f>COUNTIF(E228:G229,"Essverhalten")</f>
        <v>0</v>
      </c>
      <c r="BK228" s="164">
        <f>COUNTIF(K228:M229,"Essverhalten")</f>
        <v>0</v>
      </c>
      <c r="BL228" s="93">
        <f t="shared" ref="BL228" si="3631">BJ228+BK228</f>
        <v>0</v>
      </c>
      <c r="BM228" s="169">
        <f>COUNTIF(E228:G229,"Nachtruhe")</f>
        <v>0</v>
      </c>
      <c r="BN228" s="169">
        <f>COUNTIF(K228:M229,"Nachtruhe")</f>
        <v>0</v>
      </c>
      <c r="BO228" s="170">
        <f t="shared" ref="BO228" si="3632">BM228+BN228</f>
        <v>0</v>
      </c>
      <c r="BP228" s="174">
        <f>SUMIFS(AN$2:AN$373,C$2:C$373,C228,AB$2:AB$373,AB228)</f>
        <v>0</v>
      </c>
      <c r="BQ228" s="162">
        <f>SUMIFS(AQ$2:AQ$373,C$2:C$373,C228,AB$2:AB$373,AB228)</f>
        <v>0</v>
      </c>
      <c r="BR228" s="162">
        <f>SUMIFS(AT$2:AT$373,C$2:C$373,C228,AB$2:AB$373,AB228)</f>
        <v>0</v>
      </c>
      <c r="BS228" s="162">
        <f>SUMIFS(AW$2:AW$373,C$2:C$373,C228,AB$2:AB$373,AB228)</f>
        <v>0</v>
      </c>
      <c r="BT228" s="162">
        <f>SUMIFS(AZ$2:AZ$373,C$2:C$373,C228,AB$2:AB$373,AB228)</f>
        <v>0</v>
      </c>
      <c r="BU228" s="162">
        <f>SUMIFS(BC$2:BC$373,C$2:C$373,C228,AB$2:AB$373,AB228)</f>
        <v>0</v>
      </c>
      <c r="BV228" s="162">
        <f>SUMIFS(BF$2:BF$373,C$2:C$373,C228,AB$2:AB$373,AB228)</f>
        <v>0</v>
      </c>
      <c r="BW228" s="162">
        <f>SUMIFS(BI$2:BI$373,C$2:C$373,C228,AB$2:AB$373,AB228)</f>
        <v>0</v>
      </c>
      <c r="BX228" s="162">
        <f>SUMIFS(BL$2:BL$373,C$2:C$373,C228,AB$2:AB$373,AB228)</f>
        <v>0</v>
      </c>
      <c r="BY228" s="163">
        <f>SUMIFS(BO$2:BO$373,C$2:C$373,C228,AB$2:AB$373,AB228)</f>
        <v>0</v>
      </c>
      <c r="BZ228" s="174">
        <f>SUMIFS(AN$2:AN$373,C$2:C$373,C228)</f>
        <v>0</v>
      </c>
      <c r="CA228" s="162">
        <f>SUMIFS(AQ$2:AQ$373,C$2:C$373,C228)</f>
        <v>0</v>
      </c>
      <c r="CB228" s="162">
        <f>SUMIFS(AT$2:AT$373,C$2:C$373,C228)</f>
        <v>0</v>
      </c>
      <c r="CC228" s="162">
        <f>SUMIFS(AW$2:AW$373,C$2:C$373,C228)</f>
        <v>0</v>
      </c>
      <c r="CD228" s="162">
        <f>SUMIFS(AZ$2:AZ$373,C$2:C$373,C228)</f>
        <v>0</v>
      </c>
      <c r="CE228" s="162">
        <f>SUMIFS(BC$2:BC$373,C$2:C$373,C228)</f>
        <v>0</v>
      </c>
      <c r="CF228" s="162">
        <f>SUMIFS(BF$2:BF$373,C$2:C$373,C228)</f>
        <v>0</v>
      </c>
      <c r="CG228" s="162">
        <f>SUMIFS(BI$2:BI$373,C$2:C$373,C228)</f>
        <v>0</v>
      </c>
      <c r="CH228" s="162">
        <f>SUMIFS(BL$2:BL$373,C$2:C$373,C228)</f>
        <v>0</v>
      </c>
      <c r="CI228" s="163">
        <f>SUMIFS(BO$2:BO$373,C$2:C$373,C228)</f>
        <v>0</v>
      </c>
      <c r="CJ228" s="94" t="str">
        <f t="shared" ref="CJ228" si="3633">_xlfn.XLOOKUP(LARGE(BP228:BY228,1),BP228:BY228,BP$374:BY$374)</f>
        <v>Körperhygiene</v>
      </c>
      <c r="CK228" s="92" t="str">
        <f t="shared" ref="CK228" si="3634">_xlfn.XLOOKUP(LARGE(BP228:BY228,2),BP228:BY228,BP$374:BY$374)</f>
        <v>Körperhygiene</v>
      </c>
      <c r="CL228" s="92" t="str">
        <f t="shared" ref="CL228" si="3635">_xlfn.XLOOKUP(LARGE(BP228:BY228,3),BP228:BY228,BP$374:BY$374)</f>
        <v>Körperhygiene</v>
      </c>
      <c r="CM228" s="92" t="str">
        <f t="shared" ref="CM228" si="3636">_xlfn.XLOOKUP(LARGE(BP228:BY228,4),BP228:BY228,BP$374:BY$374)</f>
        <v>Körperhygiene</v>
      </c>
      <c r="CN228" s="92" t="str">
        <f t="shared" ref="CN228" si="3637">_xlfn.XLOOKUP(LARGE(BP228:BY228,5),BP228:BY228,BP$374:BY$374)</f>
        <v>Körperhygiene</v>
      </c>
      <c r="CO228" s="93" t="str">
        <f t="shared" ref="CO228" si="3638">_xlfn.XLOOKUP(LARGE(BP228:BY228,6),BP228:BY228,BP$374:BY$374)</f>
        <v>Körperhygiene</v>
      </c>
      <c r="CP228" s="91" t="str">
        <f t="shared" ref="CP228" si="3639">_xlfn.XLOOKUP(LARGE(BZ228:CI228,1),BZ228:CI228,BZ$374:CI$374)</f>
        <v>Körperhygiene</v>
      </c>
      <c r="CQ228" s="92" t="str">
        <f t="shared" ref="CQ228" si="3640">_xlfn.XLOOKUP(LARGE(BZ228:CI228,2),BZ228:CI228,BZ$374:CI$374)</f>
        <v>Körperhygiene</v>
      </c>
      <c r="CR228" s="92" t="str">
        <f t="shared" ref="CR228" si="3641">_xlfn.XLOOKUP(LARGE(BZ228:CI228,3),BZ228:CI228,BZ$374:CI$374)</f>
        <v>Körperhygiene</v>
      </c>
      <c r="CS228" s="92" t="str">
        <f t="shared" ref="CS228" si="3642">_xlfn.XLOOKUP(LARGE(BZ228:CI228,4),BZ228:CI228,BZ$374:CI$374)</f>
        <v>Körperhygiene</v>
      </c>
      <c r="CT228" s="92" t="str">
        <f t="shared" ref="CT228" si="3643">_xlfn.XLOOKUP(LARGE(BZ228:CI228,5),BZ228:CI228,BZ$374:CI$374)</f>
        <v>Körperhygiene</v>
      </c>
      <c r="CU228" s="93" t="str">
        <f t="shared" ref="CU228" si="3644">_xlfn.XLOOKUP(LARGE(BZ228:CI228,6),BZ228:CI228,BZ$374:CI$374)</f>
        <v>Körperhygiene</v>
      </c>
      <c r="CV228" s="90"/>
      <c r="CW228" s="90"/>
      <c r="CX228" s="90"/>
      <c r="CY228" s="90"/>
      <c r="CZ228" s="90"/>
      <c r="DA228" s="90"/>
    </row>
    <row r="229" spans="1:105" ht="12.95" customHeight="1" thickTop="1" thickBot="1">
      <c r="A229" s="142"/>
      <c r="B229" s="143"/>
      <c r="C229" s="133"/>
      <c r="D229" s="135"/>
      <c r="E229" s="30"/>
      <c r="F229" s="31"/>
      <c r="G229" s="32"/>
      <c r="H229" s="146"/>
      <c r="I229" s="143"/>
      <c r="J229" s="135"/>
      <c r="K229" s="30"/>
      <c r="L229" s="31"/>
      <c r="M229" s="32"/>
      <c r="N229" s="141"/>
      <c r="O229" s="111"/>
      <c r="P229" s="97"/>
      <c r="Q229" s="131"/>
      <c r="R229" s="105"/>
      <c r="S229" s="97"/>
      <c r="T229" s="159"/>
      <c r="U229" s="105"/>
      <c r="V229" s="100"/>
      <c r="W229" s="216"/>
      <c r="X229" s="92"/>
      <c r="Y229" s="81"/>
      <c r="Z229" s="83"/>
      <c r="AA229" s="95"/>
      <c r="AB229" s="107"/>
      <c r="AC229" s="160"/>
      <c r="AE229" s="92"/>
      <c r="AG229" s="92"/>
      <c r="AH229" s="92"/>
      <c r="AI229" s="156"/>
      <c r="AJ229" s="156"/>
      <c r="AK229" s="156"/>
      <c r="AL229" s="92"/>
      <c r="AM229" s="156"/>
      <c r="AN229" s="156"/>
      <c r="AO229" s="165"/>
      <c r="AP229" s="93"/>
      <c r="AQ229" s="165"/>
      <c r="AR229" s="93"/>
      <c r="AS229" s="165"/>
      <c r="AT229" s="93"/>
      <c r="AU229" s="165"/>
      <c r="AV229" s="93"/>
      <c r="AW229" s="165"/>
      <c r="AX229" s="93"/>
      <c r="AY229" s="165"/>
      <c r="AZ229" s="93"/>
      <c r="BA229" s="165"/>
      <c r="BB229" s="93"/>
      <c r="BC229" s="165"/>
      <c r="BD229" s="93"/>
      <c r="BE229" s="165"/>
      <c r="BF229" s="93"/>
      <c r="BG229" s="165"/>
      <c r="BH229" s="93"/>
      <c r="BI229" s="165"/>
      <c r="BJ229" s="93"/>
      <c r="BK229" s="165"/>
      <c r="BL229" s="93"/>
      <c r="BM229" s="156"/>
      <c r="BN229" s="156"/>
      <c r="BO229" s="171"/>
      <c r="BP229" s="174"/>
      <c r="BQ229" s="162"/>
      <c r="BR229" s="162"/>
      <c r="BS229" s="162"/>
      <c r="BT229" s="162"/>
      <c r="BU229" s="162"/>
      <c r="BV229" s="162"/>
      <c r="BW229" s="162"/>
      <c r="BX229" s="162"/>
      <c r="BY229" s="163"/>
      <c r="BZ229" s="174"/>
      <c r="CA229" s="162"/>
      <c r="CB229" s="162"/>
      <c r="CC229" s="162"/>
      <c r="CD229" s="162"/>
      <c r="CE229" s="162"/>
      <c r="CF229" s="162"/>
      <c r="CG229" s="162"/>
      <c r="CH229" s="162"/>
      <c r="CI229" s="163"/>
      <c r="CJ229" s="94"/>
      <c r="CK229" s="92"/>
      <c r="CL229" s="92"/>
      <c r="CM229" s="92"/>
      <c r="CN229" s="92"/>
      <c r="CO229" s="93"/>
      <c r="CP229" s="91"/>
      <c r="CQ229" s="92"/>
      <c r="CR229" s="92"/>
      <c r="CS229" s="92"/>
      <c r="CT229" s="92"/>
      <c r="CU229" s="93"/>
      <c r="CV229" s="90"/>
      <c r="CW229" s="90"/>
      <c r="CX229" s="90"/>
      <c r="CY229" s="90"/>
      <c r="CZ229" s="90"/>
      <c r="DA229" s="90"/>
    </row>
    <row r="230" spans="1:105" ht="12.95" customHeight="1" thickTop="1" thickBot="1">
      <c r="A230" s="121">
        <f t="shared" ref="A230" si="3645">A218+1</f>
        <v>46193</v>
      </c>
      <c r="B230" s="124" t="s">
        <v>18</v>
      </c>
      <c r="C230" s="138" t="s">
        <v>128</v>
      </c>
      <c r="D230" s="136"/>
      <c r="E230" s="33"/>
      <c r="F230" s="34"/>
      <c r="G230" s="35"/>
      <c r="H230" s="144"/>
      <c r="I230" s="124" t="s">
        <v>19</v>
      </c>
      <c r="J230" s="136"/>
      <c r="K230" s="33"/>
      <c r="L230" s="34"/>
      <c r="M230" s="35"/>
      <c r="N230" s="139"/>
      <c r="O230" s="108">
        <f t="shared" ref="O230" si="3646">IF(AND(D230="HF",OR(ISNUMBER(J230),J230="")),0+J230,IF(AND(J230="HF",OR(ISNUMBER(D230),D230="")),0+D230,IF(AND(ISNUMBER(D230),ISNUMBER(J230)),D230+J230,IF(AND(D230="HF",J230="HF"),0,D230+J230))))</f>
        <v>0</v>
      </c>
      <c r="P230" s="98">
        <f t="shared" ref="P230" si="3647">AF$2*20-AI230</f>
        <v>20</v>
      </c>
      <c r="Q230" s="131">
        <f>WEEKNUM(A230,21)</f>
        <v>25</v>
      </c>
      <c r="R230" s="106">
        <f>SUMIFS(O$2:O$373,C$2:C$373,C230,AB$2:AB$373,AB230)</f>
        <v>0</v>
      </c>
      <c r="S230" s="98">
        <f>AE$230*20-AJ230</f>
        <v>140</v>
      </c>
      <c r="T230" s="157">
        <f>A230</f>
        <v>46193</v>
      </c>
      <c r="U230" s="106">
        <f t="shared" ref="U230" si="3648">AC$2</f>
        <v>9</v>
      </c>
      <c r="V230" s="101">
        <f t="shared" ref="V230" si="3649">AD$2*20-AK230</f>
        <v>600</v>
      </c>
      <c r="W230" s="216"/>
      <c r="X230" s="92">
        <f t="shared" ref="X230" si="3650">IF(Q230&lt;&gt;"",1,0)</f>
        <v>1</v>
      </c>
      <c r="Y230" s="81"/>
      <c r="Z230" s="83"/>
      <c r="AA230" s="95">
        <f>A$230</f>
        <v>46193</v>
      </c>
      <c r="AB230" s="107">
        <f t="shared" si="3233"/>
        <v>25</v>
      </c>
      <c r="AC230" s="160"/>
      <c r="AE230" s="92">
        <f t="shared" ref="AE230" si="3651">SUMIFS(X$2:X$373,C$2:C$373,C230,AB$2:AB$373,AB230)</f>
        <v>7</v>
      </c>
      <c r="AG230" s="92">
        <f t="shared" ref="AG230" si="3652">IF(D230="HF",1,0)</f>
        <v>0</v>
      </c>
      <c r="AH230" s="92">
        <f t="shared" ref="AH230" si="3653">IF(J230="HF",1,0)</f>
        <v>0</v>
      </c>
      <c r="AI230" s="169">
        <f t="shared" ref="AI230" si="3654">AG230+AH230</f>
        <v>0</v>
      </c>
      <c r="AJ230" s="169">
        <f t="shared" ref="AJ230" si="3655">SUMIFS(AI$2:AI$373,C$2:C$373,C230,AB$2:AB$373,AB230)</f>
        <v>0</v>
      </c>
      <c r="AK230" s="169">
        <f t="shared" ref="AK230" si="3656">SUMIFS(AI$2:AI$373,C$2:C$373,C230)</f>
        <v>0</v>
      </c>
      <c r="AL230" s="92">
        <f t="shared" ref="AL230" si="3657">COUNTIF(E230:G231,"Körperhygiene")</f>
        <v>0</v>
      </c>
      <c r="AM230" s="169">
        <f t="shared" ref="AM230" si="3658">COUNTIF(K230:M231,"Körperhygiene")</f>
        <v>0</v>
      </c>
      <c r="AN230" s="169">
        <f t="shared" ref="AN230" si="3659">AL230+AM230</f>
        <v>0</v>
      </c>
      <c r="AO230" s="164">
        <f>COUNTIF(E230:G231,"Zimmersauberkeit")</f>
        <v>0</v>
      </c>
      <c r="AP230" s="93">
        <f>COUNTIF(K230:M231,"Zimmersauberkeit")</f>
        <v>0</v>
      </c>
      <c r="AQ230" s="164">
        <f t="shared" ref="AQ230" si="3660">AO230+AP230</f>
        <v>0</v>
      </c>
      <c r="AR230" s="93">
        <f>COUNTIF(E230:G231,"Zimmerputz")</f>
        <v>0</v>
      </c>
      <c r="AS230" s="164">
        <f>COUNTIF(K230:M231,"Zimmerputz")</f>
        <v>0</v>
      </c>
      <c r="AT230" s="93">
        <f t="shared" ref="AT230" si="3661">AR230+AS230</f>
        <v>0</v>
      </c>
      <c r="AU230" s="164">
        <f>COUNTIF(E230:G231,"Medienverhalten")</f>
        <v>0</v>
      </c>
      <c r="AV230" s="93">
        <f>COUNTIF(K230:M231,"Medienverhalten")</f>
        <v>0</v>
      </c>
      <c r="AW230" s="164">
        <f t="shared" ref="AW230" si="3662">AU230+AV230</f>
        <v>0</v>
      </c>
      <c r="AX230" s="93">
        <f>COUNTIF(E230:G231,"Pünktlichkeit")</f>
        <v>0</v>
      </c>
      <c r="AY230" s="164">
        <f>COUNTIF(K230:M231,"Pünktlichkeit")</f>
        <v>0</v>
      </c>
      <c r="AZ230" s="93">
        <f t="shared" ref="AZ230" si="3663">AX230+AY230</f>
        <v>0</v>
      </c>
      <c r="BA230" s="164">
        <f>COUNTIF(E230:G231,"Küchendienst")</f>
        <v>0</v>
      </c>
      <c r="BB230" s="93">
        <f>COUNTIF(K230:M231,"Küchendienst")</f>
        <v>0</v>
      </c>
      <c r="BC230" s="164">
        <f t="shared" ref="BC230" si="3664">BA230+BB230</f>
        <v>0</v>
      </c>
      <c r="BD230" s="93">
        <f>COUNTIF(E230:G231,"Wäsche")</f>
        <v>0</v>
      </c>
      <c r="BE230" s="164">
        <f>COUNTIF(K230:M231,"Wäsche")</f>
        <v>0</v>
      </c>
      <c r="BF230" s="93">
        <f t="shared" ref="BF230" si="3665">BD230+BE230</f>
        <v>0</v>
      </c>
      <c r="BG230" s="164">
        <f>COUNTIF(E230:G231,"Sozialverhalten")</f>
        <v>0</v>
      </c>
      <c r="BH230" s="93">
        <f>COUNTIF(K230:M231,"Sozialverhalten")</f>
        <v>0</v>
      </c>
      <c r="BI230" s="164">
        <f t="shared" ref="BI230" si="3666">BG230+BH230</f>
        <v>0</v>
      </c>
      <c r="BJ230" s="93">
        <f>COUNTIF(E230:G231,"Essverhalten")</f>
        <v>0</v>
      </c>
      <c r="BK230" s="164">
        <f>COUNTIF(K230:M231,"Essverhalten")</f>
        <v>0</v>
      </c>
      <c r="BL230" s="93">
        <f t="shared" ref="BL230" si="3667">BJ230+BK230</f>
        <v>0</v>
      </c>
      <c r="BM230" s="169">
        <f>COUNTIF(E230:G231,"Nachtruhe")</f>
        <v>0</v>
      </c>
      <c r="BN230" s="169">
        <f>COUNTIF(K230:M231,"Nachtruhe")</f>
        <v>0</v>
      </c>
      <c r="BO230" s="170">
        <f t="shared" ref="BO230" si="3668">BM230+BN230</f>
        <v>0</v>
      </c>
      <c r="BP230" s="174">
        <f>SUMIFS(AN$2:AN$373,C$2:C$373,C230,AB$2:AB$373,AB230)</f>
        <v>0</v>
      </c>
      <c r="BQ230" s="162">
        <f>SUMIFS(AQ$2:AQ$373,C$2:C$373,C230,AB$2:AB$373,AB230)</f>
        <v>0</v>
      </c>
      <c r="BR230" s="162">
        <f>SUMIFS(AT$2:AT$373,C$2:C$373,C230,AB$2:AB$373,AB230)</f>
        <v>0</v>
      </c>
      <c r="BS230" s="162">
        <f>SUMIFS(AW$2:AW$373,C$2:C$373,C230,AB$2:AB$373,AB230)</f>
        <v>0</v>
      </c>
      <c r="BT230" s="162">
        <f>SUMIFS(AZ$2:AZ$373,C$2:C$373,C230,AB$2:AB$373,AB230)</f>
        <v>0</v>
      </c>
      <c r="BU230" s="162">
        <f>SUMIFS(BC$2:BC$373,C$2:C$373,C230,AB$2:AB$373,AB230)</f>
        <v>0</v>
      </c>
      <c r="BV230" s="162">
        <f>SUMIFS(BF$2:BF$373,C$2:C$373,C230,AB$2:AB$373,AB230)</f>
        <v>0</v>
      </c>
      <c r="BW230" s="162">
        <f>SUMIFS(BI$2:BI$373,C$2:C$373,C230,AB$2:AB$373,AB230)</f>
        <v>0</v>
      </c>
      <c r="BX230" s="162">
        <f>SUMIFS(BL$2:BL$373,C$2:C$373,C230,AB$2:AB$373,AB230)</f>
        <v>0</v>
      </c>
      <c r="BY230" s="163">
        <f>SUMIFS(BO$2:BO$373,C$2:C$373,C230,AB$2:AB$373,AB230)</f>
        <v>0</v>
      </c>
      <c r="BZ230" s="174">
        <f>SUMIFS(AN$2:AN$373,C$2:C$373,C230)</f>
        <v>1</v>
      </c>
      <c r="CA230" s="162">
        <f>SUMIFS(AQ$2:AQ$373,C$2:C$373,C230)</f>
        <v>0</v>
      </c>
      <c r="CB230" s="162">
        <f>SUMIFS(AT$2:AT$373,C$2:C$373,C230)</f>
        <v>0</v>
      </c>
      <c r="CC230" s="162">
        <f>SUMIFS(AW$2:AW$373,C$2:C$373,C230)</f>
        <v>0</v>
      </c>
      <c r="CD230" s="162">
        <f>SUMIFS(AZ$2:AZ$373,C$2:C$373,C230)</f>
        <v>1</v>
      </c>
      <c r="CE230" s="162">
        <f>SUMIFS(BC$2:BC$373,C$2:C$373,C230)</f>
        <v>5</v>
      </c>
      <c r="CF230" s="162">
        <f>SUMIFS(BF$2:BF$373,C$2:C$373,C230)</f>
        <v>2</v>
      </c>
      <c r="CG230" s="162">
        <f>SUMIFS(BI$2:BI$373,C$2:C$373,C230)</f>
        <v>1</v>
      </c>
      <c r="CH230" s="162">
        <f>SUMIFS(BL$2:BL$373,C$2:C$373,C230)</f>
        <v>1</v>
      </c>
      <c r="CI230" s="163">
        <f>SUMIFS(BO$2:BO$373,C$2:C$373,C230)</f>
        <v>1</v>
      </c>
      <c r="CJ230" s="94" t="str">
        <f t="shared" ref="CJ230" si="3669">_xlfn.XLOOKUP(LARGE(BP230:BY230,1),BP230:BY230,BP$374:BY$374)</f>
        <v>Körperhygiene</v>
      </c>
      <c r="CK230" s="92" t="str">
        <f t="shared" ref="CK230" si="3670">_xlfn.XLOOKUP(LARGE(BP230:BY230,2),BP230:BY230,BP$374:BY$374)</f>
        <v>Körperhygiene</v>
      </c>
      <c r="CL230" s="92" t="str">
        <f t="shared" ref="CL230" si="3671">_xlfn.XLOOKUP(LARGE(BP230:BY230,3),BP230:BY230,BP$374:BY$374)</f>
        <v>Körperhygiene</v>
      </c>
      <c r="CM230" s="92" t="str">
        <f t="shared" ref="CM230" si="3672">_xlfn.XLOOKUP(LARGE(BP230:BY230,4),BP230:BY230,BP$374:BY$374)</f>
        <v>Körperhygiene</v>
      </c>
      <c r="CN230" s="92" t="str">
        <f t="shared" ref="CN230" si="3673">_xlfn.XLOOKUP(LARGE(BP230:BY230,5),BP230:BY230,BP$374:BY$374)</f>
        <v>Körperhygiene</v>
      </c>
      <c r="CO230" s="93" t="str">
        <f t="shared" ref="CO230" si="3674">_xlfn.XLOOKUP(LARGE(BP230:BY230,6),BP230:BY230,BP$374:BY$374)</f>
        <v>Körperhygiene</v>
      </c>
      <c r="CP230" s="91" t="str">
        <f t="shared" ref="CP230" si="3675">_xlfn.XLOOKUP(LARGE(BZ230:CI230,1),BZ230:CI230,BZ$374:CI$374)</f>
        <v>Küchendienst</v>
      </c>
      <c r="CQ230" s="92" t="str">
        <f t="shared" ref="CQ230" si="3676">_xlfn.XLOOKUP(LARGE(BZ230:CI230,2),BZ230:CI230,BZ$374:CI$374)</f>
        <v>Wäsche</v>
      </c>
      <c r="CR230" s="92" t="str">
        <f t="shared" ref="CR230" si="3677">_xlfn.XLOOKUP(LARGE(BZ230:CI230,3),BZ230:CI230,BZ$374:CI$374)</f>
        <v>Körperhygiene</v>
      </c>
      <c r="CS230" s="92" t="str">
        <f t="shared" ref="CS230" si="3678">_xlfn.XLOOKUP(LARGE(BZ230:CI230,4),BZ230:CI230,BZ$374:CI$374)</f>
        <v>Körperhygiene</v>
      </c>
      <c r="CT230" s="92" t="str">
        <f t="shared" ref="CT230" si="3679">_xlfn.XLOOKUP(LARGE(BZ230:CI230,5),BZ230:CI230,BZ$374:CI$374)</f>
        <v>Körperhygiene</v>
      </c>
      <c r="CU230" s="93" t="str">
        <f t="shared" ref="CU230" si="3680">_xlfn.XLOOKUP(LARGE(BZ230:CI230,6),BZ230:CI230,BZ$374:CI$374)</f>
        <v>Körperhygiene</v>
      </c>
      <c r="CV230" s="90"/>
      <c r="CW230" s="90"/>
      <c r="CX230" s="90"/>
      <c r="CY230" s="90"/>
      <c r="CZ230" s="90"/>
      <c r="DA230" s="90"/>
    </row>
    <row r="231" spans="1:105" ht="12.95" customHeight="1" thickTop="1" thickBot="1">
      <c r="A231" s="122"/>
      <c r="B231" s="125"/>
      <c r="C231" s="116"/>
      <c r="D231" s="137"/>
      <c r="E231" s="27"/>
      <c r="F231" s="28"/>
      <c r="G231" s="29"/>
      <c r="H231" s="145"/>
      <c r="I231" s="125"/>
      <c r="J231" s="137"/>
      <c r="K231" s="27"/>
      <c r="L231" s="28"/>
      <c r="M231" s="29"/>
      <c r="N231" s="140"/>
      <c r="O231" s="109"/>
      <c r="P231" s="92"/>
      <c r="Q231" s="131"/>
      <c r="R231" s="103"/>
      <c r="S231" s="92"/>
      <c r="T231" s="158"/>
      <c r="U231" s="103"/>
      <c r="V231" s="99"/>
      <c r="W231" s="216"/>
      <c r="X231" s="92"/>
      <c r="Y231" s="81"/>
      <c r="Z231" s="83"/>
      <c r="AA231" s="95"/>
      <c r="AB231" s="107"/>
      <c r="AC231" s="160"/>
      <c r="AE231" s="92"/>
      <c r="AG231" s="92"/>
      <c r="AH231" s="92"/>
      <c r="AI231" s="156"/>
      <c r="AJ231" s="156"/>
      <c r="AK231" s="156"/>
      <c r="AL231" s="92"/>
      <c r="AM231" s="156"/>
      <c r="AN231" s="156"/>
      <c r="AO231" s="165"/>
      <c r="AP231" s="93"/>
      <c r="AQ231" s="165"/>
      <c r="AR231" s="93"/>
      <c r="AS231" s="165"/>
      <c r="AT231" s="93"/>
      <c r="AU231" s="165"/>
      <c r="AV231" s="93"/>
      <c r="AW231" s="165"/>
      <c r="AX231" s="93"/>
      <c r="AY231" s="165"/>
      <c r="AZ231" s="93"/>
      <c r="BA231" s="165"/>
      <c r="BB231" s="93"/>
      <c r="BC231" s="165"/>
      <c r="BD231" s="93"/>
      <c r="BE231" s="165"/>
      <c r="BF231" s="93"/>
      <c r="BG231" s="165"/>
      <c r="BH231" s="93"/>
      <c r="BI231" s="165"/>
      <c r="BJ231" s="93"/>
      <c r="BK231" s="165"/>
      <c r="BL231" s="93"/>
      <c r="BM231" s="156"/>
      <c r="BN231" s="156"/>
      <c r="BO231" s="171"/>
      <c r="BP231" s="174"/>
      <c r="BQ231" s="162"/>
      <c r="BR231" s="162"/>
      <c r="BS231" s="162"/>
      <c r="BT231" s="162"/>
      <c r="BU231" s="162"/>
      <c r="BV231" s="162"/>
      <c r="BW231" s="162"/>
      <c r="BX231" s="162"/>
      <c r="BY231" s="163"/>
      <c r="BZ231" s="174"/>
      <c r="CA231" s="162"/>
      <c r="CB231" s="162"/>
      <c r="CC231" s="162"/>
      <c r="CD231" s="162"/>
      <c r="CE231" s="162"/>
      <c r="CF231" s="162"/>
      <c r="CG231" s="162"/>
      <c r="CH231" s="162"/>
      <c r="CI231" s="163"/>
      <c r="CJ231" s="94"/>
      <c r="CK231" s="92"/>
      <c r="CL231" s="92"/>
      <c r="CM231" s="92"/>
      <c r="CN231" s="92"/>
      <c r="CO231" s="93"/>
      <c r="CP231" s="91"/>
      <c r="CQ231" s="92"/>
      <c r="CR231" s="92"/>
      <c r="CS231" s="92"/>
      <c r="CT231" s="92"/>
      <c r="CU231" s="93"/>
      <c r="CV231" s="90"/>
      <c r="CW231" s="90"/>
      <c r="CX231" s="90"/>
      <c r="CY231" s="90"/>
      <c r="CZ231" s="90"/>
      <c r="DA231" s="90"/>
    </row>
    <row r="232" spans="1:105" ht="12.95" customHeight="1" thickTop="1" thickBot="1">
      <c r="A232" s="122"/>
      <c r="B232" s="125"/>
      <c r="C232" s="117" t="s">
        <v>129</v>
      </c>
      <c r="D232" s="134"/>
      <c r="E232" s="24"/>
      <c r="F232" s="25"/>
      <c r="G232" s="26"/>
      <c r="H232" s="145"/>
      <c r="I232" s="125"/>
      <c r="J232" s="134"/>
      <c r="K232" s="24"/>
      <c r="L232" s="25"/>
      <c r="M232" s="26"/>
      <c r="N232" s="140"/>
      <c r="O232" s="109">
        <f t="shared" ref="O232:O292" si="3681">IF(AND(D232="HF",OR(ISNUMBER(J232),J232="")),0+J232,IF(AND(J232="HF",OR(ISNUMBER(D232),D232="")),0+D232,IF(AND(ISNUMBER(D232),ISNUMBER(J232)),D232+J232,IF(AND(D232="HF",J232="HF"),0,D232+J232))))</f>
        <v>0</v>
      </c>
      <c r="P232" s="92">
        <f t="shared" ref="P232:P292" si="3682">AF$2*20-AI232</f>
        <v>20</v>
      </c>
      <c r="Q232" s="131"/>
      <c r="R232" s="103">
        <f>SUMIFS(O$2:O$373,C$2:C$373,C232,AB$2:AB$373,AB232)</f>
        <v>0</v>
      </c>
      <c r="S232" s="92">
        <f t="shared" ref="S232" si="3683">AE$230*20-AJ232</f>
        <v>140</v>
      </c>
      <c r="T232" s="158"/>
      <c r="U232" s="103">
        <f t="shared" ref="U232" si="3684">AC$4</f>
        <v>11</v>
      </c>
      <c r="V232" s="99">
        <f t="shared" ref="V232:V292" si="3685">AD$2*20-AK232</f>
        <v>598</v>
      </c>
      <c r="W232" s="216"/>
      <c r="X232" s="92"/>
      <c r="Y232" s="81"/>
      <c r="Z232" s="83"/>
      <c r="AA232" s="95">
        <f>A$230</f>
        <v>46193</v>
      </c>
      <c r="AB232" s="107">
        <f t="shared" si="3233"/>
        <v>25</v>
      </c>
      <c r="AC232" s="160"/>
      <c r="AE232" s="92"/>
      <c r="AG232" s="92">
        <f t="shared" ref="AG232" si="3686">IF(D232="HF",1,0)</f>
        <v>0</v>
      </c>
      <c r="AH232" s="92">
        <f t="shared" ref="AH232" si="3687">IF(J232="HF",1,0)</f>
        <v>0</v>
      </c>
      <c r="AI232" s="169">
        <f t="shared" ref="AI232" si="3688">AG232+AH232</f>
        <v>0</v>
      </c>
      <c r="AJ232" s="169">
        <f t="shared" ref="AJ232" si="3689">SUMIFS(AI$2:AI$373,C$2:C$373,C232,AB$2:AB$373,AB232)</f>
        <v>0</v>
      </c>
      <c r="AK232" s="169">
        <f t="shared" ref="AK232" si="3690">SUMIFS(AI$2:AI$373,C$2:C$373,C232)</f>
        <v>2</v>
      </c>
      <c r="AL232" s="92">
        <f t="shared" ref="AL232" si="3691">COUNTIF(E232:G233,"Körperhygiene")</f>
        <v>0</v>
      </c>
      <c r="AM232" s="169">
        <f t="shared" ref="AM232" si="3692">COUNTIF(K232:M233,"Körperhygiene")</f>
        <v>0</v>
      </c>
      <c r="AN232" s="169">
        <f t="shared" ref="AN232" si="3693">AL232+AM232</f>
        <v>0</v>
      </c>
      <c r="AO232" s="164">
        <f>COUNTIF(E232:G233,"Zimmersauberkeit")</f>
        <v>0</v>
      </c>
      <c r="AP232" s="93">
        <f>COUNTIF(K232:M233,"Zimmersauberkeit")</f>
        <v>0</v>
      </c>
      <c r="AQ232" s="164">
        <f t="shared" ref="AQ232" si="3694">AO232+AP232</f>
        <v>0</v>
      </c>
      <c r="AR232" s="93">
        <f>COUNTIF(E232:G233,"Zimmerputz")</f>
        <v>0</v>
      </c>
      <c r="AS232" s="164">
        <f>COUNTIF(K232:M233,"Zimmerputz")</f>
        <v>0</v>
      </c>
      <c r="AT232" s="93">
        <f t="shared" ref="AT232" si="3695">AR232+AS232</f>
        <v>0</v>
      </c>
      <c r="AU232" s="164">
        <f>COUNTIF(E232:G233,"Medienverhalten")</f>
        <v>0</v>
      </c>
      <c r="AV232" s="93">
        <f>COUNTIF(K232:M233,"Medienverhalten")</f>
        <v>0</v>
      </c>
      <c r="AW232" s="164">
        <f t="shared" ref="AW232" si="3696">AU232+AV232</f>
        <v>0</v>
      </c>
      <c r="AX232" s="93">
        <f>COUNTIF(E232:G233,"Pünktlichkeit")</f>
        <v>0</v>
      </c>
      <c r="AY232" s="164">
        <f>COUNTIF(K232:M233,"Pünktlichkeit")</f>
        <v>0</v>
      </c>
      <c r="AZ232" s="93">
        <f t="shared" ref="AZ232" si="3697">AX232+AY232</f>
        <v>0</v>
      </c>
      <c r="BA232" s="164">
        <f>COUNTIF(E232:G233,"Küchendienst")</f>
        <v>0</v>
      </c>
      <c r="BB232" s="93">
        <f>COUNTIF(K232:M233,"Küchendienst")</f>
        <v>0</v>
      </c>
      <c r="BC232" s="164">
        <f t="shared" ref="BC232" si="3698">BA232+BB232</f>
        <v>0</v>
      </c>
      <c r="BD232" s="93">
        <f>COUNTIF(E232:G233,"Wäsche")</f>
        <v>0</v>
      </c>
      <c r="BE232" s="164">
        <f>COUNTIF(K232:M233,"Wäsche")</f>
        <v>0</v>
      </c>
      <c r="BF232" s="93">
        <f t="shared" ref="BF232" si="3699">BD232+BE232</f>
        <v>0</v>
      </c>
      <c r="BG232" s="164">
        <f>COUNTIF(E232:G233,"Sozialverhalten")</f>
        <v>0</v>
      </c>
      <c r="BH232" s="93">
        <f>COUNTIF(K232:M233,"Sozialverhalten")</f>
        <v>0</v>
      </c>
      <c r="BI232" s="164">
        <f t="shared" ref="BI232" si="3700">BG232+BH232</f>
        <v>0</v>
      </c>
      <c r="BJ232" s="93">
        <f>COUNTIF(E232:G233,"Essverhalten")</f>
        <v>0</v>
      </c>
      <c r="BK232" s="164">
        <f>COUNTIF(K232:M233,"Essverhalten")</f>
        <v>0</v>
      </c>
      <c r="BL232" s="93">
        <f t="shared" ref="BL232" si="3701">BJ232+BK232</f>
        <v>0</v>
      </c>
      <c r="BM232" s="169">
        <f>COUNTIF(E232:G233,"Nachtruhe")</f>
        <v>0</v>
      </c>
      <c r="BN232" s="169">
        <f>COUNTIF(K232:M233,"Nachtruhe")</f>
        <v>0</v>
      </c>
      <c r="BO232" s="170">
        <f t="shared" ref="BO232" si="3702">BM232+BN232</f>
        <v>0</v>
      </c>
      <c r="BP232" s="174">
        <f>SUMIFS(AN$2:AN$373,C$2:C$373,C232,AB$2:AB$373,AB232)</f>
        <v>0</v>
      </c>
      <c r="BQ232" s="162">
        <f>SUMIFS(AQ$2:AQ$373,C$2:C$373,C232,AB$2:AB$373,AB232)</f>
        <v>0</v>
      </c>
      <c r="BR232" s="162">
        <f>SUMIFS(AT$2:AT$373,C$2:C$373,C232,AB$2:AB$373,AB232)</f>
        <v>0</v>
      </c>
      <c r="BS232" s="162">
        <f>SUMIFS(AW$2:AW$373,C$2:C$373,C232,AB$2:AB$373,AB232)</f>
        <v>0</v>
      </c>
      <c r="BT232" s="162">
        <f>SUMIFS(AZ$2:AZ$373,C$2:C$373,C232,AB$2:AB$373,AB232)</f>
        <v>0</v>
      </c>
      <c r="BU232" s="162">
        <f>SUMIFS(BC$2:BC$373,C$2:C$373,C232,AB$2:AB$373,AB232)</f>
        <v>0</v>
      </c>
      <c r="BV232" s="162">
        <f>SUMIFS(BF$2:BF$373,C$2:C$373,C232,AB$2:AB$373,AB232)</f>
        <v>0</v>
      </c>
      <c r="BW232" s="162">
        <f>SUMIFS(BI$2:BI$373,C$2:C$373,C232,AB$2:AB$373,AB232)</f>
        <v>0</v>
      </c>
      <c r="BX232" s="162">
        <f>SUMIFS(BL$2:BL$373,C$2:C$373,C232,AB$2:AB$373,AB232)</f>
        <v>0</v>
      </c>
      <c r="BY232" s="163">
        <f>SUMIFS(BO$2:BO$373,C$2:C$373,C232,AB$2:AB$373,AB232)</f>
        <v>0</v>
      </c>
      <c r="BZ232" s="174">
        <f>SUMIFS(AN$2:AN$373,C$2:C$373,C232)</f>
        <v>0</v>
      </c>
      <c r="CA232" s="162">
        <f>SUMIFS(AQ$2:AQ$373,C$2:C$373,C232)</f>
        <v>0</v>
      </c>
      <c r="CB232" s="162">
        <f>SUMIFS(AT$2:AT$373,C$2:C$373,C232)</f>
        <v>0</v>
      </c>
      <c r="CC232" s="162">
        <f>SUMIFS(AW$2:AW$373,C$2:C$373,C232)</f>
        <v>1</v>
      </c>
      <c r="CD232" s="162">
        <f>SUMIFS(AZ$2:AZ$373,C$2:C$373,C232)</f>
        <v>2</v>
      </c>
      <c r="CE232" s="162">
        <f>SUMIFS(BC$2:BC$373,C$2:C$373,C232)</f>
        <v>0</v>
      </c>
      <c r="CF232" s="162">
        <f>SUMIFS(BF$2:BF$373,C$2:C$373,C232)</f>
        <v>1</v>
      </c>
      <c r="CG232" s="162">
        <f>SUMIFS(BI$2:BI$373,C$2:C$373,C232)</f>
        <v>0</v>
      </c>
      <c r="CH232" s="162">
        <f>SUMIFS(BL$2:BL$373,C$2:C$373,C232)</f>
        <v>0</v>
      </c>
      <c r="CI232" s="163">
        <f>SUMIFS(BO$2:BO$373,C$2:C$373,C232)</f>
        <v>0</v>
      </c>
      <c r="CJ232" s="94" t="str">
        <f t="shared" ref="CJ232" si="3703">_xlfn.XLOOKUP(LARGE(BP232:BY232,1),BP232:BY232,BP$374:BY$374)</f>
        <v>Körperhygiene</v>
      </c>
      <c r="CK232" s="92" t="str">
        <f t="shared" ref="CK232" si="3704">_xlfn.XLOOKUP(LARGE(BP232:BY232,2),BP232:BY232,BP$374:BY$374)</f>
        <v>Körperhygiene</v>
      </c>
      <c r="CL232" s="92" t="str">
        <f t="shared" ref="CL232" si="3705">_xlfn.XLOOKUP(LARGE(BP232:BY232,3),BP232:BY232,BP$374:BY$374)</f>
        <v>Körperhygiene</v>
      </c>
      <c r="CM232" s="92" t="str">
        <f t="shared" ref="CM232" si="3706">_xlfn.XLOOKUP(LARGE(BP232:BY232,4),BP232:BY232,BP$374:BY$374)</f>
        <v>Körperhygiene</v>
      </c>
      <c r="CN232" s="92" t="str">
        <f t="shared" ref="CN232" si="3707">_xlfn.XLOOKUP(LARGE(BP232:BY232,5),BP232:BY232,BP$374:BY$374)</f>
        <v>Körperhygiene</v>
      </c>
      <c r="CO232" s="93" t="str">
        <f t="shared" ref="CO232" si="3708">_xlfn.XLOOKUP(LARGE(BP232:BY232,6),BP232:BY232,BP$374:BY$374)</f>
        <v>Körperhygiene</v>
      </c>
      <c r="CP232" s="91" t="str">
        <f t="shared" ref="CP232" si="3709">_xlfn.XLOOKUP(LARGE(BZ232:CI232,1),BZ232:CI232,BZ$374:CI$374)</f>
        <v>Pünktlichkeit</v>
      </c>
      <c r="CQ232" s="92" t="str">
        <f t="shared" ref="CQ232" si="3710">_xlfn.XLOOKUP(LARGE(BZ232:CI232,2),BZ232:CI232,BZ$374:CI$374)</f>
        <v>Medienverhalten</v>
      </c>
      <c r="CR232" s="92" t="str">
        <f t="shared" ref="CR232" si="3711">_xlfn.XLOOKUP(LARGE(BZ232:CI232,3),BZ232:CI232,BZ$374:CI$374)</f>
        <v>Medienverhalten</v>
      </c>
      <c r="CS232" s="92" t="str">
        <f t="shared" ref="CS232" si="3712">_xlfn.XLOOKUP(LARGE(BZ232:CI232,4),BZ232:CI232,BZ$374:CI$374)</f>
        <v>Körperhygiene</v>
      </c>
      <c r="CT232" s="92" t="str">
        <f t="shared" ref="CT232" si="3713">_xlfn.XLOOKUP(LARGE(BZ232:CI232,5),BZ232:CI232,BZ$374:CI$374)</f>
        <v>Körperhygiene</v>
      </c>
      <c r="CU232" s="93" t="str">
        <f t="shared" ref="CU232" si="3714">_xlfn.XLOOKUP(LARGE(BZ232:CI232,6),BZ232:CI232,BZ$374:CI$374)</f>
        <v>Körperhygiene</v>
      </c>
      <c r="CV232" s="90"/>
      <c r="CW232" s="90"/>
      <c r="CX232" s="90"/>
      <c r="CY232" s="90"/>
      <c r="CZ232" s="90"/>
      <c r="DA232" s="90"/>
    </row>
    <row r="233" spans="1:105" ht="12.95" customHeight="1" thickTop="1" thickBot="1">
      <c r="A233" s="122"/>
      <c r="B233" s="125"/>
      <c r="C233" s="116"/>
      <c r="D233" s="137"/>
      <c r="E233" s="21"/>
      <c r="F233" s="22"/>
      <c r="G233" s="23"/>
      <c r="H233" s="145"/>
      <c r="I233" s="125"/>
      <c r="J233" s="137"/>
      <c r="K233" s="21"/>
      <c r="L233" s="22"/>
      <c r="M233" s="23"/>
      <c r="N233" s="140"/>
      <c r="O233" s="109"/>
      <c r="P233" s="92"/>
      <c r="Q233" s="131"/>
      <c r="R233" s="103"/>
      <c r="S233" s="92"/>
      <c r="T233" s="158"/>
      <c r="U233" s="103"/>
      <c r="V233" s="99"/>
      <c r="W233" s="216"/>
      <c r="X233" s="92"/>
      <c r="Y233" s="81"/>
      <c r="Z233" s="83"/>
      <c r="AA233" s="95"/>
      <c r="AB233" s="107"/>
      <c r="AC233" s="160"/>
      <c r="AE233" s="92"/>
      <c r="AG233" s="92"/>
      <c r="AH233" s="92"/>
      <c r="AI233" s="156"/>
      <c r="AJ233" s="156"/>
      <c r="AK233" s="156"/>
      <c r="AL233" s="92"/>
      <c r="AM233" s="156"/>
      <c r="AN233" s="156"/>
      <c r="AO233" s="165"/>
      <c r="AP233" s="93"/>
      <c r="AQ233" s="165"/>
      <c r="AR233" s="93"/>
      <c r="AS233" s="165"/>
      <c r="AT233" s="93"/>
      <c r="AU233" s="165"/>
      <c r="AV233" s="93"/>
      <c r="AW233" s="165"/>
      <c r="AX233" s="93"/>
      <c r="AY233" s="165"/>
      <c r="AZ233" s="93"/>
      <c r="BA233" s="165"/>
      <c r="BB233" s="93"/>
      <c r="BC233" s="165"/>
      <c r="BD233" s="93"/>
      <c r="BE233" s="165"/>
      <c r="BF233" s="93"/>
      <c r="BG233" s="165"/>
      <c r="BH233" s="93"/>
      <c r="BI233" s="165"/>
      <c r="BJ233" s="93"/>
      <c r="BK233" s="165"/>
      <c r="BL233" s="93"/>
      <c r="BM233" s="156"/>
      <c r="BN233" s="156"/>
      <c r="BO233" s="171"/>
      <c r="BP233" s="174"/>
      <c r="BQ233" s="162"/>
      <c r="BR233" s="162"/>
      <c r="BS233" s="162"/>
      <c r="BT233" s="162"/>
      <c r="BU233" s="162"/>
      <c r="BV233" s="162"/>
      <c r="BW233" s="162"/>
      <c r="BX233" s="162"/>
      <c r="BY233" s="163"/>
      <c r="BZ233" s="174"/>
      <c r="CA233" s="162"/>
      <c r="CB233" s="162"/>
      <c r="CC233" s="162"/>
      <c r="CD233" s="162"/>
      <c r="CE233" s="162"/>
      <c r="CF233" s="162"/>
      <c r="CG233" s="162"/>
      <c r="CH233" s="162"/>
      <c r="CI233" s="163"/>
      <c r="CJ233" s="94"/>
      <c r="CK233" s="92"/>
      <c r="CL233" s="92"/>
      <c r="CM233" s="92"/>
      <c r="CN233" s="92"/>
      <c r="CO233" s="93"/>
      <c r="CP233" s="91"/>
      <c r="CQ233" s="92"/>
      <c r="CR233" s="92"/>
      <c r="CS233" s="92"/>
      <c r="CT233" s="92"/>
      <c r="CU233" s="93"/>
      <c r="CV233" s="90"/>
      <c r="CW233" s="90"/>
      <c r="CX233" s="90"/>
      <c r="CY233" s="90"/>
      <c r="CZ233" s="90"/>
      <c r="DA233" s="90"/>
    </row>
    <row r="234" spans="1:105" ht="12.95" customHeight="1" thickTop="1" thickBot="1">
      <c r="A234" s="122"/>
      <c r="B234" s="125"/>
      <c r="C234" s="117" t="s">
        <v>130</v>
      </c>
      <c r="D234" s="134"/>
      <c r="E234" s="24"/>
      <c r="F234" s="25"/>
      <c r="G234" s="26"/>
      <c r="H234" s="145"/>
      <c r="I234" s="125"/>
      <c r="J234" s="134"/>
      <c r="K234" s="24"/>
      <c r="L234" s="25"/>
      <c r="M234" s="26"/>
      <c r="N234" s="140"/>
      <c r="O234" s="109">
        <f t="shared" ref="O234:O294" si="3715">IF(AND(D234="HF",OR(ISNUMBER(J234),J234="")),0+J234,IF(AND(J234="HF",OR(ISNUMBER(D234),D234="")),0+D234,IF(AND(ISNUMBER(D234),ISNUMBER(J234)),D234+J234,IF(AND(D234="HF",J234="HF"),0,D234+J234))))</f>
        <v>0</v>
      </c>
      <c r="P234" s="92">
        <f t="shared" ref="P234:P294" si="3716">AF$2*20-AI234</f>
        <v>20</v>
      </c>
      <c r="Q234" s="131"/>
      <c r="R234" s="103">
        <f>SUMIFS(O$2:O$373,C$2:C$373,C234,AB$2:AB$373,AB234)</f>
        <v>0</v>
      </c>
      <c r="S234" s="92">
        <f t="shared" ref="S234" si="3717">AE$230*20-AJ234</f>
        <v>140</v>
      </c>
      <c r="T234" s="158"/>
      <c r="U234" s="103">
        <f t="shared" ref="U234" si="3718">AC$6</f>
        <v>10</v>
      </c>
      <c r="V234" s="99">
        <f t="shared" ref="V234:V294" si="3719">AD$2*20-AK234</f>
        <v>599</v>
      </c>
      <c r="W234" s="216"/>
      <c r="X234" s="92"/>
      <c r="Y234" s="81"/>
      <c r="Z234" s="83"/>
      <c r="AA234" s="95">
        <f>A$230</f>
        <v>46193</v>
      </c>
      <c r="AB234" s="107">
        <f t="shared" si="3233"/>
        <v>25</v>
      </c>
      <c r="AC234" s="160"/>
      <c r="AE234" s="92"/>
      <c r="AG234" s="92">
        <f t="shared" ref="AG234" si="3720">IF(D234="HF",1,0)</f>
        <v>0</v>
      </c>
      <c r="AH234" s="92">
        <f t="shared" ref="AH234" si="3721">IF(J234="HF",1,0)</f>
        <v>0</v>
      </c>
      <c r="AI234" s="169">
        <f t="shared" ref="AI234" si="3722">AG234+AH234</f>
        <v>0</v>
      </c>
      <c r="AJ234" s="169">
        <f t="shared" ref="AJ234" si="3723">SUMIFS(AI$2:AI$373,C$2:C$373,C234,AB$2:AB$373,AB234)</f>
        <v>0</v>
      </c>
      <c r="AK234" s="169">
        <f t="shared" ref="AK234" si="3724">SUMIFS(AI$2:AI$373,C$2:C$373,C234)</f>
        <v>1</v>
      </c>
      <c r="AL234" s="92">
        <f t="shared" ref="AL234" si="3725">COUNTIF(E234:G235,"Körperhygiene")</f>
        <v>0</v>
      </c>
      <c r="AM234" s="169">
        <f t="shared" ref="AM234" si="3726">COUNTIF(K234:M235,"Körperhygiene")</f>
        <v>0</v>
      </c>
      <c r="AN234" s="169">
        <f t="shared" ref="AN234" si="3727">AL234+AM234</f>
        <v>0</v>
      </c>
      <c r="AO234" s="164">
        <f>COUNTIF(E234:G235,"Zimmersauberkeit")</f>
        <v>0</v>
      </c>
      <c r="AP234" s="93">
        <f>COUNTIF(K234:M235,"Zimmersauberkeit")</f>
        <v>0</v>
      </c>
      <c r="AQ234" s="164">
        <f t="shared" ref="AQ234" si="3728">AO234+AP234</f>
        <v>0</v>
      </c>
      <c r="AR234" s="93">
        <f>COUNTIF(E234:G235,"Zimmerputz")</f>
        <v>0</v>
      </c>
      <c r="AS234" s="164">
        <f>COUNTIF(K234:M235,"Zimmerputz")</f>
        <v>0</v>
      </c>
      <c r="AT234" s="93">
        <f t="shared" ref="AT234" si="3729">AR234+AS234</f>
        <v>0</v>
      </c>
      <c r="AU234" s="164">
        <f>COUNTIF(E234:G235,"Medienverhalten")</f>
        <v>0</v>
      </c>
      <c r="AV234" s="93">
        <f>COUNTIF(K234:M235,"Medienverhalten")</f>
        <v>0</v>
      </c>
      <c r="AW234" s="164">
        <f t="shared" ref="AW234" si="3730">AU234+AV234</f>
        <v>0</v>
      </c>
      <c r="AX234" s="93">
        <f>COUNTIF(E234:G235,"Pünktlichkeit")</f>
        <v>0</v>
      </c>
      <c r="AY234" s="164">
        <f>COUNTIF(K234:M235,"Pünktlichkeit")</f>
        <v>0</v>
      </c>
      <c r="AZ234" s="93">
        <f t="shared" ref="AZ234" si="3731">AX234+AY234</f>
        <v>0</v>
      </c>
      <c r="BA234" s="164">
        <f>COUNTIF(E234:G235,"Küchendienst")</f>
        <v>0</v>
      </c>
      <c r="BB234" s="93">
        <f>COUNTIF(K234:M235,"Küchendienst")</f>
        <v>0</v>
      </c>
      <c r="BC234" s="164">
        <f t="shared" ref="BC234" si="3732">BA234+BB234</f>
        <v>0</v>
      </c>
      <c r="BD234" s="93">
        <f>COUNTIF(E234:G235,"Wäsche")</f>
        <v>0</v>
      </c>
      <c r="BE234" s="164">
        <f>COUNTIF(K234:M235,"Wäsche")</f>
        <v>0</v>
      </c>
      <c r="BF234" s="93">
        <f t="shared" ref="BF234" si="3733">BD234+BE234</f>
        <v>0</v>
      </c>
      <c r="BG234" s="164">
        <f>COUNTIF(E234:G235,"Sozialverhalten")</f>
        <v>0</v>
      </c>
      <c r="BH234" s="93">
        <f>COUNTIF(K234:M235,"Sozialverhalten")</f>
        <v>0</v>
      </c>
      <c r="BI234" s="164">
        <f t="shared" ref="BI234" si="3734">BG234+BH234</f>
        <v>0</v>
      </c>
      <c r="BJ234" s="93">
        <f>COUNTIF(E234:G235,"Essverhalten")</f>
        <v>0</v>
      </c>
      <c r="BK234" s="164">
        <f>COUNTIF(K234:M235,"Essverhalten")</f>
        <v>0</v>
      </c>
      <c r="BL234" s="93">
        <f t="shared" ref="BL234" si="3735">BJ234+BK234</f>
        <v>0</v>
      </c>
      <c r="BM234" s="169">
        <f>COUNTIF(E234:G235,"Nachtruhe")</f>
        <v>0</v>
      </c>
      <c r="BN234" s="169">
        <f>COUNTIF(K234:M235,"Nachtruhe")</f>
        <v>0</v>
      </c>
      <c r="BO234" s="170">
        <f t="shared" ref="BO234" si="3736">BM234+BN234</f>
        <v>0</v>
      </c>
      <c r="BP234" s="174">
        <f>SUMIFS(AN$2:AN$373,C$2:C$373,C234,AB$2:AB$373,AB234)</f>
        <v>0</v>
      </c>
      <c r="BQ234" s="162">
        <f>SUMIFS(AQ$2:AQ$373,C$2:C$373,C234,AB$2:AB$373,AB234)</f>
        <v>0</v>
      </c>
      <c r="BR234" s="162">
        <f>SUMIFS(AT$2:AT$373,C$2:C$373,C234,AB$2:AB$373,AB234)</f>
        <v>0</v>
      </c>
      <c r="BS234" s="162">
        <f>SUMIFS(AW$2:AW$373,C$2:C$373,C234,AB$2:AB$373,AB234)</f>
        <v>0</v>
      </c>
      <c r="BT234" s="162">
        <f>SUMIFS(AZ$2:AZ$373,C$2:C$373,C234,AB$2:AB$373,AB234)</f>
        <v>0</v>
      </c>
      <c r="BU234" s="162">
        <f>SUMIFS(BC$2:BC$373,C$2:C$373,C234,AB$2:AB$373,AB234)</f>
        <v>0</v>
      </c>
      <c r="BV234" s="162">
        <f>SUMIFS(BF$2:BF$373,C$2:C$373,C234,AB$2:AB$373,AB234)</f>
        <v>0</v>
      </c>
      <c r="BW234" s="162">
        <f>SUMIFS(BI$2:BI$373,C$2:C$373,C234,AB$2:AB$373,AB234)</f>
        <v>0</v>
      </c>
      <c r="BX234" s="162">
        <f>SUMIFS(BL$2:BL$373,C$2:C$373,C234,AB$2:AB$373,AB234)</f>
        <v>0</v>
      </c>
      <c r="BY234" s="163">
        <f>SUMIFS(BO$2:BO$373,C$2:C$373,C234,AB$2:AB$373,AB234)</f>
        <v>0</v>
      </c>
      <c r="BZ234" s="174">
        <f>SUMIFS(AN$2:AN$373,C$2:C$373,C234)</f>
        <v>0</v>
      </c>
      <c r="CA234" s="162">
        <f>SUMIFS(AQ$2:AQ$373,C$2:C$373,C234)</f>
        <v>0</v>
      </c>
      <c r="CB234" s="162">
        <f>SUMIFS(AT$2:AT$373,C$2:C$373,C234)</f>
        <v>0</v>
      </c>
      <c r="CC234" s="162">
        <f>SUMIFS(AW$2:AW$373,C$2:C$373,C234)</f>
        <v>0</v>
      </c>
      <c r="CD234" s="162">
        <f>SUMIFS(AZ$2:AZ$373,C$2:C$373,C234)</f>
        <v>0</v>
      </c>
      <c r="CE234" s="162">
        <f>SUMIFS(BC$2:BC$373,C$2:C$373,C234)</f>
        <v>0</v>
      </c>
      <c r="CF234" s="162">
        <f>SUMIFS(BF$2:BF$373,C$2:C$373,C234)</f>
        <v>0</v>
      </c>
      <c r="CG234" s="162">
        <f>SUMIFS(BI$2:BI$373,C$2:C$373,C234)</f>
        <v>0</v>
      </c>
      <c r="CH234" s="162">
        <f>SUMIFS(BL$2:BL$373,C$2:C$373,C234)</f>
        <v>0</v>
      </c>
      <c r="CI234" s="163">
        <f>SUMIFS(BO$2:BO$373,C$2:C$373,C234)</f>
        <v>0</v>
      </c>
      <c r="CJ234" s="94" t="str">
        <f t="shared" ref="CJ234" si="3737">_xlfn.XLOOKUP(LARGE(BP234:BY234,1),BP234:BY234,BP$374:BY$374)</f>
        <v>Körperhygiene</v>
      </c>
      <c r="CK234" s="92" t="str">
        <f t="shared" ref="CK234" si="3738">_xlfn.XLOOKUP(LARGE(BP234:BY234,2),BP234:BY234,BP$374:BY$374)</f>
        <v>Körperhygiene</v>
      </c>
      <c r="CL234" s="92" t="str">
        <f t="shared" ref="CL234" si="3739">_xlfn.XLOOKUP(LARGE(BP234:BY234,3),BP234:BY234,BP$374:BY$374)</f>
        <v>Körperhygiene</v>
      </c>
      <c r="CM234" s="92" t="str">
        <f t="shared" ref="CM234" si="3740">_xlfn.XLOOKUP(LARGE(BP234:BY234,4),BP234:BY234,BP$374:BY$374)</f>
        <v>Körperhygiene</v>
      </c>
      <c r="CN234" s="92" t="str">
        <f t="shared" ref="CN234" si="3741">_xlfn.XLOOKUP(LARGE(BP234:BY234,5),BP234:BY234,BP$374:BY$374)</f>
        <v>Körperhygiene</v>
      </c>
      <c r="CO234" s="93" t="str">
        <f t="shared" ref="CO234" si="3742">_xlfn.XLOOKUP(LARGE(BP234:BY234,6),BP234:BY234,BP$374:BY$374)</f>
        <v>Körperhygiene</v>
      </c>
      <c r="CP234" s="91" t="str">
        <f t="shared" ref="CP234" si="3743">_xlfn.XLOOKUP(LARGE(BZ234:CI234,1),BZ234:CI234,BZ$374:CI$374)</f>
        <v>Körperhygiene</v>
      </c>
      <c r="CQ234" s="92" t="str">
        <f t="shared" ref="CQ234" si="3744">_xlfn.XLOOKUP(LARGE(BZ234:CI234,2),BZ234:CI234,BZ$374:CI$374)</f>
        <v>Körperhygiene</v>
      </c>
      <c r="CR234" s="92" t="str">
        <f t="shared" ref="CR234" si="3745">_xlfn.XLOOKUP(LARGE(BZ234:CI234,3),BZ234:CI234,BZ$374:CI$374)</f>
        <v>Körperhygiene</v>
      </c>
      <c r="CS234" s="92" t="str">
        <f t="shared" ref="CS234" si="3746">_xlfn.XLOOKUP(LARGE(BZ234:CI234,4),BZ234:CI234,BZ$374:CI$374)</f>
        <v>Körperhygiene</v>
      </c>
      <c r="CT234" s="92" t="str">
        <f t="shared" ref="CT234" si="3747">_xlfn.XLOOKUP(LARGE(BZ234:CI234,5),BZ234:CI234,BZ$374:CI$374)</f>
        <v>Körperhygiene</v>
      </c>
      <c r="CU234" s="93" t="str">
        <f t="shared" ref="CU234" si="3748">_xlfn.XLOOKUP(LARGE(BZ234:CI234,6),BZ234:CI234,BZ$374:CI$374)</f>
        <v>Körperhygiene</v>
      </c>
      <c r="CV234" s="90"/>
      <c r="CW234" s="90"/>
      <c r="CX234" s="90"/>
      <c r="CY234" s="90"/>
      <c r="CZ234" s="90"/>
      <c r="DA234" s="90"/>
    </row>
    <row r="235" spans="1:105" ht="12.95" customHeight="1" thickTop="1" thickBot="1">
      <c r="A235" s="122"/>
      <c r="B235" s="125"/>
      <c r="C235" s="116"/>
      <c r="D235" s="137"/>
      <c r="E235" s="21"/>
      <c r="F235" s="22"/>
      <c r="G235" s="23"/>
      <c r="H235" s="145"/>
      <c r="I235" s="125"/>
      <c r="J235" s="137"/>
      <c r="K235" s="21"/>
      <c r="L235" s="22"/>
      <c r="M235" s="23"/>
      <c r="N235" s="140"/>
      <c r="O235" s="109"/>
      <c r="P235" s="92"/>
      <c r="Q235" s="131"/>
      <c r="R235" s="103"/>
      <c r="S235" s="92"/>
      <c r="T235" s="158"/>
      <c r="U235" s="103"/>
      <c r="V235" s="99"/>
      <c r="W235" s="216"/>
      <c r="X235" s="92"/>
      <c r="Y235" s="81"/>
      <c r="Z235" s="83"/>
      <c r="AA235" s="95"/>
      <c r="AB235" s="107"/>
      <c r="AC235" s="160"/>
      <c r="AE235" s="92"/>
      <c r="AG235" s="92"/>
      <c r="AH235" s="92"/>
      <c r="AI235" s="156"/>
      <c r="AJ235" s="156"/>
      <c r="AK235" s="156"/>
      <c r="AL235" s="92"/>
      <c r="AM235" s="156"/>
      <c r="AN235" s="156"/>
      <c r="AO235" s="165"/>
      <c r="AP235" s="93"/>
      <c r="AQ235" s="165"/>
      <c r="AR235" s="93"/>
      <c r="AS235" s="165"/>
      <c r="AT235" s="93"/>
      <c r="AU235" s="165"/>
      <c r="AV235" s="93"/>
      <c r="AW235" s="165"/>
      <c r="AX235" s="93"/>
      <c r="AY235" s="165"/>
      <c r="AZ235" s="93"/>
      <c r="BA235" s="165"/>
      <c r="BB235" s="93"/>
      <c r="BC235" s="165"/>
      <c r="BD235" s="93"/>
      <c r="BE235" s="165"/>
      <c r="BF235" s="93"/>
      <c r="BG235" s="165"/>
      <c r="BH235" s="93"/>
      <c r="BI235" s="165"/>
      <c r="BJ235" s="93"/>
      <c r="BK235" s="165"/>
      <c r="BL235" s="93"/>
      <c r="BM235" s="156"/>
      <c r="BN235" s="156"/>
      <c r="BO235" s="171"/>
      <c r="BP235" s="174"/>
      <c r="BQ235" s="162"/>
      <c r="BR235" s="162"/>
      <c r="BS235" s="162"/>
      <c r="BT235" s="162"/>
      <c r="BU235" s="162"/>
      <c r="BV235" s="162"/>
      <c r="BW235" s="162"/>
      <c r="BX235" s="162"/>
      <c r="BY235" s="163"/>
      <c r="BZ235" s="174"/>
      <c r="CA235" s="162"/>
      <c r="CB235" s="162"/>
      <c r="CC235" s="162"/>
      <c r="CD235" s="162"/>
      <c r="CE235" s="162"/>
      <c r="CF235" s="162"/>
      <c r="CG235" s="162"/>
      <c r="CH235" s="162"/>
      <c r="CI235" s="163"/>
      <c r="CJ235" s="94"/>
      <c r="CK235" s="92"/>
      <c r="CL235" s="92"/>
      <c r="CM235" s="92"/>
      <c r="CN235" s="92"/>
      <c r="CO235" s="93"/>
      <c r="CP235" s="91"/>
      <c r="CQ235" s="92"/>
      <c r="CR235" s="92"/>
      <c r="CS235" s="92"/>
      <c r="CT235" s="92"/>
      <c r="CU235" s="93"/>
      <c r="CV235" s="90"/>
      <c r="CW235" s="90"/>
      <c r="CX235" s="90"/>
      <c r="CY235" s="90"/>
      <c r="CZ235" s="90"/>
      <c r="DA235" s="90"/>
    </row>
    <row r="236" spans="1:105" ht="12.95" customHeight="1" thickTop="1" thickBot="1">
      <c r="A236" s="122"/>
      <c r="B236" s="125"/>
      <c r="C236" s="117" t="s">
        <v>131</v>
      </c>
      <c r="D236" s="134"/>
      <c r="E236" s="24"/>
      <c r="F236" s="25"/>
      <c r="G236" s="26"/>
      <c r="H236" s="145"/>
      <c r="I236" s="125"/>
      <c r="J236" s="134"/>
      <c r="K236" s="24"/>
      <c r="L236" s="25"/>
      <c r="M236" s="26"/>
      <c r="N236" s="140"/>
      <c r="O236" s="109">
        <f t="shared" ref="O236:O296" si="3749">IF(AND(D236="HF",OR(ISNUMBER(J236),J236="")),0+J236,IF(AND(J236="HF",OR(ISNUMBER(D236),D236="")),0+D236,IF(AND(ISNUMBER(D236),ISNUMBER(J236)),D236+J236,IF(AND(D236="HF",J236="HF"),0,D236+J236))))</f>
        <v>0</v>
      </c>
      <c r="P236" s="92">
        <f t="shared" ref="P236:P296" si="3750">AF$2*20-AI236</f>
        <v>20</v>
      </c>
      <c r="Q236" s="131"/>
      <c r="R236" s="103">
        <f>SUMIFS(O$2:O$373,C$2:C$373,C236,AB$2:AB$373,AB236)</f>
        <v>0</v>
      </c>
      <c r="S236" s="92">
        <f t="shared" ref="S236" si="3751">AE$230*20-AJ236</f>
        <v>140</v>
      </c>
      <c r="T236" s="158"/>
      <c r="U236" s="103">
        <f t="shared" ref="U236" si="3752">AC$8</f>
        <v>0</v>
      </c>
      <c r="V236" s="99">
        <f t="shared" ref="V236:V296" si="3753">AD$2*20-AK236</f>
        <v>600</v>
      </c>
      <c r="W236" s="216"/>
      <c r="X236" s="92"/>
      <c r="Y236" s="81"/>
      <c r="Z236" s="83"/>
      <c r="AA236" s="95">
        <f>A$230</f>
        <v>46193</v>
      </c>
      <c r="AB236" s="107">
        <f t="shared" si="3233"/>
        <v>25</v>
      </c>
      <c r="AC236" s="160"/>
      <c r="AE236" s="92"/>
      <c r="AG236" s="92">
        <f t="shared" ref="AG236" si="3754">IF(D236="HF",1,0)</f>
        <v>0</v>
      </c>
      <c r="AH236" s="92">
        <f t="shared" ref="AH236" si="3755">IF(J236="HF",1,0)</f>
        <v>0</v>
      </c>
      <c r="AI236" s="169">
        <f t="shared" ref="AI236" si="3756">AG236+AH236</f>
        <v>0</v>
      </c>
      <c r="AJ236" s="169">
        <f t="shared" ref="AJ236" si="3757">SUMIFS(AI$2:AI$373,C$2:C$373,C236,AB$2:AB$373,AB236)</f>
        <v>0</v>
      </c>
      <c r="AK236" s="169">
        <f t="shared" ref="AK236" si="3758">SUMIFS(AI$2:AI$373,C$2:C$373,C236)</f>
        <v>0</v>
      </c>
      <c r="AL236" s="92">
        <f t="shared" ref="AL236" si="3759">COUNTIF(E236:G237,"Körperhygiene")</f>
        <v>0</v>
      </c>
      <c r="AM236" s="169">
        <f t="shared" ref="AM236" si="3760">COUNTIF(K236:M237,"Körperhygiene")</f>
        <v>0</v>
      </c>
      <c r="AN236" s="169">
        <f t="shared" ref="AN236" si="3761">AL236+AM236</f>
        <v>0</v>
      </c>
      <c r="AO236" s="164">
        <f>COUNTIF(E236:G237,"Zimmersauberkeit")</f>
        <v>0</v>
      </c>
      <c r="AP236" s="93">
        <f>COUNTIF(K236:M237,"Zimmersauberkeit")</f>
        <v>0</v>
      </c>
      <c r="AQ236" s="164">
        <f t="shared" ref="AQ236" si="3762">AO236+AP236</f>
        <v>0</v>
      </c>
      <c r="AR236" s="93">
        <f>COUNTIF(E236:G237,"Zimmerputz")</f>
        <v>0</v>
      </c>
      <c r="AS236" s="164">
        <f>COUNTIF(K236:M237,"Zimmerputz")</f>
        <v>0</v>
      </c>
      <c r="AT236" s="93">
        <f t="shared" ref="AT236" si="3763">AR236+AS236</f>
        <v>0</v>
      </c>
      <c r="AU236" s="164">
        <f>COUNTIF(E236:G237,"Medienverhalten")</f>
        <v>0</v>
      </c>
      <c r="AV236" s="93">
        <f>COUNTIF(K236:M237,"Medienverhalten")</f>
        <v>0</v>
      </c>
      <c r="AW236" s="164">
        <f t="shared" ref="AW236" si="3764">AU236+AV236</f>
        <v>0</v>
      </c>
      <c r="AX236" s="93">
        <f>COUNTIF(E236:G237,"Pünktlichkeit")</f>
        <v>0</v>
      </c>
      <c r="AY236" s="164">
        <f>COUNTIF(K236:M237,"Pünktlichkeit")</f>
        <v>0</v>
      </c>
      <c r="AZ236" s="93">
        <f t="shared" ref="AZ236" si="3765">AX236+AY236</f>
        <v>0</v>
      </c>
      <c r="BA236" s="164">
        <f>COUNTIF(E236:G237,"Küchendienst")</f>
        <v>0</v>
      </c>
      <c r="BB236" s="93">
        <f>COUNTIF(K236:M237,"Küchendienst")</f>
        <v>0</v>
      </c>
      <c r="BC236" s="164">
        <f t="shared" ref="BC236" si="3766">BA236+BB236</f>
        <v>0</v>
      </c>
      <c r="BD236" s="93">
        <f>COUNTIF(E236:G237,"Wäsche")</f>
        <v>0</v>
      </c>
      <c r="BE236" s="164">
        <f>COUNTIF(K236:M237,"Wäsche")</f>
        <v>0</v>
      </c>
      <c r="BF236" s="93">
        <f t="shared" ref="BF236" si="3767">BD236+BE236</f>
        <v>0</v>
      </c>
      <c r="BG236" s="164">
        <f>COUNTIF(E236:G237,"Sozialverhalten")</f>
        <v>0</v>
      </c>
      <c r="BH236" s="93">
        <f>COUNTIF(K236:M237,"Sozialverhalten")</f>
        <v>0</v>
      </c>
      <c r="BI236" s="164">
        <f t="shared" ref="BI236" si="3768">BG236+BH236</f>
        <v>0</v>
      </c>
      <c r="BJ236" s="93">
        <f>COUNTIF(E236:G237,"Essverhalten")</f>
        <v>0</v>
      </c>
      <c r="BK236" s="164">
        <f>COUNTIF(K236:M237,"Essverhalten")</f>
        <v>0</v>
      </c>
      <c r="BL236" s="93">
        <f t="shared" ref="BL236" si="3769">BJ236+BK236</f>
        <v>0</v>
      </c>
      <c r="BM236" s="169">
        <f>COUNTIF(E236:G237,"Nachtruhe")</f>
        <v>0</v>
      </c>
      <c r="BN236" s="169">
        <f>COUNTIF(K236:M237,"Nachtruhe")</f>
        <v>0</v>
      </c>
      <c r="BO236" s="170">
        <f t="shared" ref="BO236" si="3770">BM236+BN236</f>
        <v>0</v>
      </c>
      <c r="BP236" s="174">
        <f>SUMIFS(AN$2:AN$373,C$2:C$373,C236,AB$2:AB$373,AB236)</f>
        <v>0</v>
      </c>
      <c r="BQ236" s="162">
        <f>SUMIFS(AQ$2:AQ$373,C$2:C$373,C236,AB$2:AB$373,AB236)</f>
        <v>0</v>
      </c>
      <c r="BR236" s="162">
        <f>SUMIFS(AT$2:AT$373,C$2:C$373,C236,AB$2:AB$373,AB236)</f>
        <v>0</v>
      </c>
      <c r="BS236" s="162">
        <f>SUMIFS(AW$2:AW$373,C$2:C$373,C236,AB$2:AB$373,AB236)</f>
        <v>0</v>
      </c>
      <c r="BT236" s="162">
        <f>SUMIFS(AZ$2:AZ$373,C$2:C$373,C236,AB$2:AB$373,AB236)</f>
        <v>0</v>
      </c>
      <c r="BU236" s="162">
        <f>SUMIFS(BC$2:BC$373,C$2:C$373,C236,AB$2:AB$373,AB236)</f>
        <v>0</v>
      </c>
      <c r="BV236" s="162">
        <f>SUMIFS(BF$2:BF$373,C$2:C$373,C236,AB$2:AB$373,AB236)</f>
        <v>0</v>
      </c>
      <c r="BW236" s="162">
        <f>SUMIFS(BI$2:BI$373,C$2:C$373,C236,AB$2:AB$373,AB236)</f>
        <v>0</v>
      </c>
      <c r="BX236" s="162">
        <f>SUMIFS(BL$2:BL$373,C$2:C$373,C236,AB$2:AB$373,AB236)</f>
        <v>0</v>
      </c>
      <c r="BY236" s="163">
        <f>SUMIFS(BO$2:BO$373,C$2:C$373,C236,AB$2:AB$373,AB236)</f>
        <v>0</v>
      </c>
      <c r="BZ236" s="174">
        <f>SUMIFS(AN$2:AN$373,C$2:C$373,C236)</f>
        <v>0</v>
      </c>
      <c r="CA236" s="162">
        <f>SUMIFS(AQ$2:AQ$373,C$2:C$373,C236)</f>
        <v>0</v>
      </c>
      <c r="CB236" s="162">
        <f>SUMIFS(AT$2:AT$373,C$2:C$373,C236)</f>
        <v>0</v>
      </c>
      <c r="CC236" s="162">
        <f>SUMIFS(AW$2:AW$373,C$2:C$373,C236)</f>
        <v>0</v>
      </c>
      <c r="CD236" s="162">
        <f>SUMIFS(AZ$2:AZ$373,C$2:C$373,C236)</f>
        <v>0</v>
      </c>
      <c r="CE236" s="162">
        <f>SUMIFS(BC$2:BC$373,C$2:C$373,C236)</f>
        <v>0</v>
      </c>
      <c r="CF236" s="162">
        <f>SUMIFS(BF$2:BF$373,C$2:C$373,C236)</f>
        <v>0</v>
      </c>
      <c r="CG236" s="162">
        <f>SUMIFS(BI$2:BI$373,C$2:C$373,C236)</f>
        <v>0</v>
      </c>
      <c r="CH236" s="162">
        <f>SUMIFS(BL$2:BL$373,C$2:C$373,C236)</f>
        <v>0</v>
      </c>
      <c r="CI236" s="163">
        <f>SUMIFS(BO$2:BO$373,C$2:C$373,C236)</f>
        <v>0</v>
      </c>
      <c r="CJ236" s="94" t="str">
        <f t="shared" ref="CJ236" si="3771">_xlfn.XLOOKUP(LARGE(BP236:BY236,1),BP236:BY236,BP$374:BY$374)</f>
        <v>Körperhygiene</v>
      </c>
      <c r="CK236" s="92" t="str">
        <f t="shared" ref="CK236" si="3772">_xlfn.XLOOKUP(LARGE(BP236:BY236,2),BP236:BY236,BP$374:BY$374)</f>
        <v>Körperhygiene</v>
      </c>
      <c r="CL236" s="92" t="str">
        <f t="shared" ref="CL236" si="3773">_xlfn.XLOOKUP(LARGE(BP236:BY236,3),BP236:BY236,BP$374:BY$374)</f>
        <v>Körperhygiene</v>
      </c>
      <c r="CM236" s="92" t="str">
        <f t="shared" ref="CM236" si="3774">_xlfn.XLOOKUP(LARGE(BP236:BY236,4),BP236:BY236,BP$374:BY$374)</f>
        <v>Körperhygiene</v>
      </c>
      <c r="CN236" s="92" t="str">
        <f t="shared" ref="CN236" si="3775">_xlfn.XLOOKUP(LARGE(BP236:BY236,5),BP236:BY236,BP$374:BY$374)</f>
        <v>Körperhygiene</v>
      </c>
      <c r="CO236" s="93" t="str">
        <f t="shared" ref="CO236" si="3776">_xlfn.XLOOKUP(LARGE(BP236:BY236,6),BP236:BY236,BP$374:BY$374)</f>
        <v>Körperhygiene</v>
      </c>
      <c r="CP236" s="91" t="str">
        <f t="shared" ref="CP236" si="3777">_xlfn.XLOOKUP(LARGE(BZ236:CI236,1),BZ236:CI236,BZ$374:CI$374)</f>
        <v>Körperhygiene</v>
      </c>
      <c r="CQ236" s="92" t="str">
        <f t="shared" ref="CQ236" si="3778">_xlfn.XLOOKUP(LARGE(BZ236:CI236,2),BZ236:CI236,BZ$374:CI$374)</f>
        <v>Körperhygiene</v>
      </c>
      <c r="CR236" s="92" t="str">
        <f t="shared" ref="CR236" si="3779">_xlfn.XLOOKUP(LARGE(BZ236:CI236,3),BZ236:CI236,BZ$374:CI$374)</f>
        <v>Körperhygiene</v>
      </c>
      <c r="CS236" s="92" t="str">
        <f t="shared" ref="CS236" si="3780">_xlfn.XLOOKUP(LARGE(BZ236:CI236,4),BZ236:CI236,BZ$374:CI$374)</f>
        <v>Körperhygiene</v>
      </c>
      <c r="CT236" s="92" t="str">
        <f t="shared" ref="CT236" si="3781">_xlfn.XLOOKUP(LARGE(BZ236:CI236,5),BZ236:CI236,BZ$374:CI$374)</f>
        <v>Körperhygiene</v>
      </c>
      <c r="CU236" s="93" t="str">
        <f t="shared" ref="CU236" si="3782">_xlfn.XLOOKUP(LARGE(BZ236:CI236,6),BZ236:CI236,BZ$374:CI$374)</f>
        <v>Körperhygiene</v>
      </c>
      <c r="CV236" s="90"/>
      <c r="CW236" s="90"/>
      <c r="CX236" s="90"/>
      <c r="CY236" s="90"/>
      <c r="CZ236" s="90"/>
      <c r="DA236" s="90"/>
    </row>
    <row r="237" spans="1:105" ht="12.95" customHeight="1" thickTop="1" thickBot="1">
      <c r="A237" s="122"/>
      <c r="B237" s="125"/>
      <c r="C237" s="116"/>
      <c r="D237" s="137"/>
      <c r="E237" s="21"/>
      <c r="F237" s="22"/>
      <c r="G237" s="23"/>
      <c r="H237" s="145"/>
      <c r="I237" s="125"/>
      <c r="J237" s="137"/>
      <c r="K237" s="21"/>
      <c r="L237" s="22"/>
      <c r="M237" s="23"/>
      <c r="N237" s="140"/>
      <c r="O237" s="109"/>
      <c r="P237" s="92"/>
      <c r="Q237" s="131"/>
      <c r="R237" s="103"/>
      <c r="S237" s="92"/>
      <c r="T237" s="158"/>
      <c r="U237" s="103"/>
      <c r="V237" s="99"/>
      <c r="W237" s="216"/>
      <c r="X237" s="92"/>
      <c r="Y237" s="81"/>
      <c r="Z237" s="83"/>
      <c r="AA237" s="95"/>
      <c r="AB237" s="107"/>
      <c r="AC237" s="160"/>
      <c r="AE237" s="92"/>
      <c r="AG237" s="92"/>
      <c r="AH237" s="92"/>
      <c r="AI237" s="156"/>
      <c r="AJ237" s="156"/>
      <c r="AK237" s="156"/>
      <c r="AL237" s="92"/>
      <c r="AM237" s="156"/>
      <c r="AN237" s="156"/>
      <c r="AO237" s="165"/>
      <c r="AP237" s="93"/>
      <c r="AQ237" s="165"/>
      <c r="AR237" s="93"/>
      <c r="AS237" s="165"/>
      <c r="AT237" s="93"/>
      <c r="AU237" s="165"/>
      <c r="AV237" s="93"/>
      <c r="AW237" s="165"/>
      <c r="AX237" s="93"/>
      <c r="AY237" s="165"/>
      <c r="AZ237" s="93"/>
      <c r="BA237" s="165"/>
      <c r="BB237" s="93"/>
      <c r="BC237" s="165"/>
      <c r="BD237" s="93"/>
      <c r="BE237" s="165"/>
      <c r="BF237" s="93"/>
      <c r="BG237" s="165"/>
      <c r="BH237" s="93"/>
      <c r="BI237" s="165"/>
      <c r="BJ237" s="93"/>
      <c r="BK237" s="165"/>
      <c r="BL237" s="93"/>
      <c r="BM237" s="156"/>
      <c r="BN237" s="156"/>
      <c r="BO237" s="171"/>
      <c r="BP237" s="174"/>
      <c r="BQ237" s="162"/>
      <c r="BR237" s="162"/>
      <c r="BS237" s="162"/>
      <c r="BT237" s="162"/>
      <c r="BU237" s="162"/>
      <c r="BV237" s="162"/>
      <c r="BW237" s="162"/>
      <c r="BX237" s="162"/>
      <c r="BY237" s="163"/>
      <c r="BZ237" s="174"/>
      <c r="CA237" s="162"/>
      <c r="CB237" s="162"/>
      <c r="CC237" s="162"/>
      <c r="CD237" s="162"/>
      <c r="CE237" s="162"/>
      <c r="CF237" s="162"/>
      <c r="CG237" s="162"/>
      <c r="CH237" s="162"/>
      <c r="CI237" s="163"/>
      <c r="CJ237" s="94"/>
      <c r="CK237" s="92"/>
      <c r="CL237" s="92"/>
      <c r="CM237" s="92"/>
      <c r="CN237" s="92"/>
      <c r="CO237" s="93"/>
      <c r="CP237" s="91"/>
      <c r="CQ237" s="92"/>
      <c r="CR237" s="92"/>
      <c r="CS237" s="92"/>
      <c r="CT237" s="92"/>
      <c r="CU237" s="93"/>
      <c r="CV237" s="90"/>
      <c r="CW237" s="90"/>
      <c r="CX237" s="90"/>
      <c r="CY237" s="90"/>
      <c r="CZ237" s="90"/>
      <c r="DA237" s="90"/>
    </row>
    <row r="238" spans="1:105" ht="12.95" customHeight="1" thickTop="1" thickBot="1">
      <c r="A238" s="122"/>
      <c r="B238" s="125"/>
      <c r="C238" s="117" t="s">
        <v>132</v>
      </c>
      <c r="D238" s="134"/>
      <c r="E238" s="24"/>
      <c r="F238" s="25"/>
      <c r="G238" s="26"/>
      <c r="H238" s="145"/>
      <c r="I238" s="125"/>
      <c r="J238" s="134"/>
      <c r="K238" s="24"/>
      <c r="L238" s="25"/>
      <c r="M238" s="26"/>
      <c r="N238" s="140"/>
      <c r="O238" s="109">
        <f t="shared" ref="O238:O298" si="3783">IF(AND(D238="HF",OR(ISNUMBER(J238),J238="")),0+J238,IF(AND(J238="HF",OR(ISNUMBER(D238),D238="")),0+D238,IF(AND(ISNUMBER(D238),ISNUMBER(J238)),D238+J238,IF(AND(D238="HF",J238="HF"),0,D238+J238))))</f>
        <v>0</v>
      </c>
      <c r="P238" s="92">
        <f t="shared" ref="P238:P298" si="3784">AF$2*20-AI238</f>
        <v>20</v>
      </c>
      <c r="Q238" s="131"/>
      <c r="R238" s="103">
        <f>SUMIFS(O$2:O$373,C$2:C$373,C238,AB$2:AB$373,AB238)</f>
        <v>0</v>
      </c>
      <c r="S238" s="92">
        <f t="shared" ref="S238" si="3785">AE$230*20-AJ238</f>
        <v>140</v>
      </c>
      <c r="T238" s="158"/>
      <c r="U238" s="103">
        <f t="shared" ref="U238" si="3786">AC$10</f>
        <v>0</v>
      </c>
      <c r="V238" s="99">
        <f t="shared" ref="V238:V298" si="3787">AD$2*20-AK238</f>
        <v>600</v>
      </c>
      <c r="W238" s="216"/>
      <c r="X238" s="92"/>
      <c r="Y238" s="81"/>
      <c r="Z238" s="83"/>
      <c r="AA238" s="95">
        <f>A$230</f>
        <v>46193</v>
      </c>
      <c r="AB238" s="107">
        <f t="shared" si="3233"/>
        <v>25</v>
      </c>
      <c r="AC238" s="160"/>
      <c r="AE238" s="92"/>
      <c r="AG238" s="92">
        <f t="shared" ref="AG238" si="3788">IF(D238="HF",1,0)</f>
        <v>0</v>
      </c>
      <c r="AH238" s="92">
        <f t="shared" ref="AH238" si="3789">IF(J238="HF",1,0)</f>
        <v>0</v>
      </c>
      <c r="AI238" s="169">
        <f t="shared" ref="AI238" si="3790">AG238+AH238</f>
        <v>0</v>
      </c>
      <c r="AJ238" s="169">
        <f t="shared" ref="AJ238" si="3791">SUMIFS(AI$2:AI$373,C$2:C$373,C238,AB$2:AB$373,AB238)</f>
        <v>0</v>
      </c>
      <c r="AK238" s="169">
        <f t="shared" ref="AK238" si="3792">SUMIFS(AI$2:AI$373,C$2:C$373,C238)</f>
        <v>0</v>
      </c>
      <c r="AL238" s="92">
        <f t="shared" ref="AL238" si="3793">COUNTIF(E238:G239,"Körperhygiene")</f>
        <v>0</v>
      </c>
      <c r="AM238" s="169">
        <f t="shared" ref="AM238" si="3794">COUNTIF(K238:M239,"Körperhygiene")</f>
        <v>0</v>
      </c>
      <c r="AN238" s="169">
        <f t="shared" ref="AN238" si="3795">AL238+AM238</f>
        <v>0</v>
      </c>
      <c r="AO238" s="164">
        <f>COUNTIF(E238:G239,"Zimmersauberkeit")</f>
        <v>0</v>
      </c>
      <c r="AP238" s="93">
        <f>COUNTIF(K238:M239,"Zimmersauberkeit")</f>
        <v>0</v>
      </c>
      <c r="AQ238" s="164">
        <f t="shared" ref="AQ238" si="3796">AO238+AP238</f>
        <v>0</v>
      </c>
      <c r="AR238" s="93">
        <f>COUNTIF(E238:G239,"Zimmerputz")</f>
        <v>0</v>
      </c>
      <c r="AS238" s="164">
        <f>COUNTIF(K238:M239,"Zimmerputz")</f>
        <v>0</v>
      </c>
      <c r="AT238" s="93">
        <f t="shared" ref="AT238" si="3797">AR238+AS238</f>
        <v>0</v>
      </c>
      <c r="AU238" s="164">
        <f>COUNTIF(E238:G239,"Medienverhalten")</f>
        <v>0</v>
      </c>
      <c r="AV238" s="93">
        <f>COUNTIF(K238:M239,"Medienverhalten")</f>
        <v>0</v>
      </c>
      <c r="AW238" s="164">
        <f t="shared" ref="AW238" si="3798">AU238+AV238</f>
        <v>0</v>
      </c>
      <c r="AX238" s="93">
        <f>COUNTIF(E238:G239,"Pünktlichkeit")</f>
        <v>0</v>
      </c>
      <c r="AY238" s="164">
        <f>COUNTIF(K238:M239,"Pünktlichkeit")</f>
        <v>0</v>
      </c>
      <c r="AZ238" s="93">
        <f t="shared" ref="AZ238" si="3799">AX238+AY238</f>
        <v>0</v>
      </c>
      <c r="BA238" s="164">
        <f>COUNTIF(E238:G239,"Küchendienst")</f>
        <v>0</v>
      </c>
      <c r="BB238" s="93">
        <f>COUNTIF(K238:M239,"Küchendienst")</f>
        <v>0</v>
      </c>
      <c r="BC238" s="164">
        <f t="shared" ref="BC238" si="3800">BA238+BB238</f>
        <v>0</v>
      </c>
      <c r="BD238" s="93">
        <f>COUNTIF(E238:G239,"Wäsche")</f>
        <v>0</v>
      </c>
      <c r="BE238" s="164">
        <f>COUNTIF(K238:M239,"Wäsche")</f>
        <v>0</v>
      </c>
      <c r="BF238" s="93">
        <f t="shared" ref="BF238" si="3801">BD238+BE238</f>
        <v>0</v>
      </c>
      <c r="BG238" s="164">
        <f>COUNTIF(E238:G239,"Sozialverhalten")</f>
        <v>0</v>
      </c>
      <c r="BH238" s="93">
        <f>COUNTIF(K238:M239,"Sozialverhalten")</f>
        <v>0</v>
      </c>
      <c r="BI238" s="164">
        <f t="shared" ref="BI238" si="3802">BG238+BH238</f>
        <v>0</v>
      </c>
      <c r="BJ238" s="93">
        <f>COUNTIF(E238:G239,"Essverhalten")</f>
        <v>0</v>
      </c>
      <c r="BK238" s="164">
        <f>COUNTIF(K238:M239,"Essverhalten")</f>
        <v>0</v>
      </c>
      <c r="BL238" s="93">
        <f t="shared" ref="BL238" si="3803">BJ238+BK238</f>
        <v>0</v>
      </c>
      <c r="BM238" s="169">
        <f>COUNTIF(E238:G239,"Nachtruhe")</f>
        <v>0</v>
      </c>
      <c r="BN238" s="169">
        <f>COUNTIF(K238:M239,"Nachtruhe")</f>
        <v>0</v>
      </c>
      <c r="BO238" s="170">
        <f t="shared" ref="BO238" si="3804">BM238+BN238</f>
        <v>0</v>
      </c>
      <c r="BP238" s="174">
        <f>SUMIFS(AN$2:AN$373,C$2:C$373,C238,AB$2:AB$373,AB238)</f>
        <v>0</v>
      </c>
      <c r="BQ238" s="162">
        <f>SUMIFS(AQ$2:AQ$373,C$2:C$373,C238,AB$2:AB$373,AB238)</f>
        <v>0</v>
      </c>
      <c r="BR238" s="162">
        <f>SUMIFS(AT$2:AT$373,C$2:C$373,C238,AB$2:AB$373,AB238)</f>
        <v>0</v>
      </c>
      <c r="BS238" s="162">
        <f>SUMIFS(AW$2:AW$373,C$2:C$373,C238,AB$2:AB$373,AB238)</f>
        <v>0</v>
      </c>
      <c r="BT238" s="162">
        <f>SUMIFS(AZ$2:AZ$373,C$2:C$373,C238,AB$2:AB$373,AB238)</f>
        <v>0</v>
      </c>
      <c r="BU238" s="162">
        <f>SUMIFS(BC$2:BC$373,C$2:C$373,C238,AB$2:AB$373,AB238)</f>
        <v>0</v>
      </c>
      <c r="BV238" s="162">
        <f>SUMIFS(BF$2:BF$373,C$2:C$373,C238,AB$2:AB$373,AB238)</f>
        <v>0</v>
      </c>
      <c r="BW238" s="162">
        <f>SUMIFS(BI$2:BI$373,C$2:C$373,C238,AB$2:AB$373,AB238)</f>
        <v>0</v>
      </c>
      <c r="BX238" s="162">
        <f>SUMIFS(BL$2:BL$373,C$2:C$373,C238,AB$2:AB$373,AB238)</f>
        <v>0</v>
      </c>
      <c r="BY238" s="163">
        <f>SUMIFS(BO$2:BO$373,C$2:C$373,C238,AB$2:AB$373,AB238)</f>
        <v>0</v>
      </c>
      <c r="BZ238" s="174">
        <f>SUMIFS(AN$2:AN$373,C$2:C$373,C238)</f>
        <v>0</v>
      </c>
      <c r="CA238" s="162">
        <f>SUMIFS(AQ$2:AQ$373,C$2:C$373,C238)</f>
        <v>0</v>
      </c>
      <c r="CB238" s="162">
        <f>SUMIFS(AT$2:AT$373,C$2:C$373,C238)</f>
        <v>0</v>
      </c>
      <c r="CC238" s="162">
        <f>SUMIFS(AW$2:AW$373,C$2:C$373,C238)</f>
        <v>0</v>
      </c>
      <c r="CD238" s="162">
        <f>SUMIFS(AZ$2:AZ$373,C$2:C$373,C238)</f>
        <v>0</v>
      </c>
      <c r="CE238" s="162">
        <f>SUMIFS(BC$2:BC$373,C$2:C$373,C238)</f>
        <v>0</v>
      </c>
      <c r="CF238" s="162">
        <f>SUMIFS(BF$2:BF$373,C$2:C$373,C238)</f>
        <v>0</v>
      </c>
      <c r="CG238" s="162">
        <f>SUMIFS(BI$2:BI$373,C$2:C$373,C238)</f>
        <v>0</v>
      </c>
      <c r="CH238" s="162">
        <f>SUMIFS(BL$2:BL$373,C$2:C$373,C238)</f>
        <v>0</v>
      </c>
      <c r="CI238" s="163">
        <f>SUMIFS(BO$2:BO$373,C$2:C$373,C238)</f>
        <v>0</v>
      </c>
      <c r="CJ238" s="94" t="str">
        <f t="shared" ref="CJ238" si="3805">_xlfn.XLOOKUP(LARGE(BP238:BY238,1),BP238:BY238,BP$374:BY$374)</f>
        <v>Körperhygiene</v>
      </c>
      <c r="CK238" s="92" t="str">
        <f t="shared" ref="CK238" si="3806">_xlfn.XLOOKUP(LARGE(BP238:BY238,2),BP238:BY238,BP$374:BY$374)</f>
        <v>Körperhygiene</v>
      </c>
      <c r="CL238" s="92" t="str">
        <f t="shared" ref="CL238" si="3807">_xlfn.XLOOKUP(LARGE(BP238:BY238,3),BP238:BY238,BP$374:BY$374)</f>
        <v>Körperhygiene</v>
      </c>
      <c r="CM238" s="92" t="str">
        <f t="shared" ref="CM238" si="3808">_xlfn.XLOOKUP(LARGE(BP238:BY238,4),BP238:BY238,BP$374:BY$374)</f>
        <v>Körperhygiene</v>
      </c>
      <c r="CN238" s="92" t="str">
        <f t="shared" ref="CN238" si="3809">_xlfn.XLOOKUP(LARGE(BP238:BY238,5),BP238:BY238,BP$374:BY$374)</f>
        <v>Körperhygiene</v>
      </c>
      <c r="CO238" s="93" t="str">
        <f t="shared" ref="CO238" si="3810">_xlfn.XLOOKUP(LARGE(BP238:BY238,6),BP238:BY238,BP$374:BY$374)</f>
        <v>Körperhygiene</v>
      </c>
      <c r="CP238" s="91" t="str">
        <f t="shared" ref="CP238" si="3811">_xlfn.XLOOKUP(LARGE(BZ238:CI238,1),BZ238:CI238,BZ$374:CI$374)</f>
        <v>Körperhygiene</v>
      </c>
      <c r="CQ238" s="92" t="str">
        <f t="shared" ref="CQ238" si="3812">_xlfn.XLOOKUP(LARGE(BZ238:CI238,2),BZ238:CI238,BZ$374:CI$374)</f>
        <v>Körperhygiene</v>
      </c>
      <c r="CR238" s="92" t="str">
        <f t="shared" ref="CR238" si="3813">_xlfn.XLOOKUP(LARGE(BZ238:CI238,3),BZ238:CI238,BZ$374:CI$374)</f>
        <v>Körperhygiene</v>
      </c>
      <c r="CS238" s="92" t="str">
        <f t="shared" ref="CS238" si="3814">_xlfn.XLOOKUP(LARGE(BZ238:CI238,4),BZ238:CI238,BZ$374:CI$374)</f>
        <v>Körperhygiene</v>
      </c>
      <c r="CT238" s="92" t="str">
        <f t="shared" ref="CT238" si="3815">_xlfn.XLOOKUP(LARGE(BZ238:CI238,5),BZ238:CI238,BZ$374:CI$374)</f>
        <v>Körperhygiene</v>
      </c>
      <c r="CU238" s="93" t="str">
        <f t="shared" ref="CU238" si="3816">_xlfn.XLOOKUP(LARGE(BZ238:CI238,6),BZ238:CI238,BZ$374:CI$374)</f>
        <v>Körperhygiene</v>
      </c>
      <c r="CV238" s="90"/>
      <c r="CW238" s="90"/>
      <c r="CX238" s="90"/>
      <c r="CY238" s="90"/>
      <c r="CZ238" s="90"/>
      <c r="DA238" s="90"/>
    </row>
    <row r="239" spans="1:105" ht="12.95" customHeight="1" thickTop="1" thickBot="1">
      <c r="A239" s="122"/>
      <c r="B239" s="125"/>
      <c r="C239" s="116"/>
      <c r="D239" s="137"/>
      <c r="E239" s="21"/>
      <c r="F239" s="22"/>
      <c r="G239" s="23"/>
      <c r="H239" s="145"/>
      <c r="I239" s="125"/>
      <c r="J239" s="137"/>
      <c r="K239" s="21"/>
      <c r="L239" s="22"/>
      <c r="M239" s="23"/>
      <c r="N239" s="140"/>
      <c r="O239" s="109"/>
      <c r="P239" s="92"/>
      <c r="Q239" s="131"/>
      <c r="R239" s="103"/>
      <c r="S239" s="92"/>
      <c r="T239" s="158"/>
      <c r="U239" s="103"/>
      <c r="V239" s="99"/>
      <c r="W239" s="216"/>
      <c r="X239" s="92"/>
      <c r="Y239" s="81"/>
      <c r="Z239" s="83"/>
      <c r="AA239" s="95"/>
      <c r="AB239" s="107"/>
      <c r="AC239" s="160"/>
      <c r="AE239" s="92"/>
      <c r="AG239" s="92"/>
      <c r="AH239" s="92"/>
      <c r="AI239" s="156"/>
      <c r="AJ239" s="156"/>
      <c r="AK239" s="156"/>
      <c r="AL239" s="92"/>
      <c r="AM239" s="156"/>
      <c r="AN239" s="156"/>
      <c r="AO239" s="165"/>
      <c r="AP239" s="93"/>
      <c r="AQ239" s="165"/>
      <c r="AR239" s="93"/>
      <c r="AS239" s="165"/>
      <c r="AT239" s="93"/>
      <c r="AU239" s="165"/>
      <c r="AV239" s="93"/>
      <c r="AW239" s="165"/>
      <c r="AX239" s="93"/>
      <c r="AY239" s="165"/>
      <c r="AZ239" s="93"/>
      <c r="BA239" s="165"/>
      <c r="BB239" s="93"/>
      <c r="BC239" s="165"/>
      <c r="BD239" s="93"/>
      <c r="BE239" s="165"/>
      <c r="BF239" s="93"/>
      <c r="BG239" s="165"/>
      <c r="BH239" s="93"/>
      <c r="BI239" s="165"/>
      <c r="BJ239" s="93"/>
      <c r="BK239" s="165"/>
      <c r="BL239" s="93"/>
      <c r="BM239" s="156"/>
      <c r="BN239" s="156"/>
      <c r="BO239" s="171"/>
      <c r="BP239" s="174"/>
      <c r="BQ239" s="162"/>
      <c r="BR239" s="162"/>
      <c r="BS239" s="162"/>
      <c r="BT239" s="162"/>
      <c r="BU239" s="162"/>
      <c r="BV239" s="162"/>
      <c r="BW239" s="162"/>
      <c r="BX239" s="162"/>
      <c r="BY239" s="163"/>
      <c r="BZ239" s="174"/>
      <c r="CA239" s="162"/>
      <c r="CB239" s="162"/>
      <c r="CC239" s="162"/>
      <c r="CD239" s="162"/>
      <c r="CE239" s="162"/>
      <c r="CF239" s="162"/>
      <c r="CG239" s="162"/>
      <c r="CH239" s="162"/>
      <c r="CI239" s="163"/>
      <c r="CJ239" s="94"/>
      <c r="CK239" s="92"/>
      <c r="CL239" s="92"/>
      <c r="CM239" s="92"/>
      <c r="CN239" s="92"/>
      <c r="CO239" s="93"/>
      <c r="CP239" s="91"/>
      <c r="CQ239" s="92"/>
      <c r="CR239" s="92"/>
      <c r="CS239" s="92"/>
      <c r="CT239" s="92"/>
      <c r="CU239" s="93"/>
      <c r="CV239" s="90"/>
      <c r="CW239" s="90"/>
      <c r="CX239" s="90"/>
      <c r="CY239" s="90"/>
      <c r="CZ239" s="90"/>
      <c r="DA239" s="90"/>
    </row>
    <row r="240" spans="1:105" ht="12.95" customHeight="1" thickTop="1" thickBot="1">
      <c r="A240" s="122"/>
      <c r="B240" s="125"/>
      <c r="C240" s="118"/>
      <c r="D240" s="134"/>
      <c r="E240" s="27"/>
      <c r="F240" s="28"/>
      <c r="G240" s="29"/>
      <c r="H240" s="145"/>
      <c r="I240" s="125"/>
      <c r="J240" s="134"/>
      <c r="K240" s="27"/>
      <c r="L240" s="28"/>
      <c r="M240" s="29"/>
      <c r="N240" s="140"/>
      <c r="O240" s="109">
        <f t="shared" ref="O240:O300" si="3817">IF(AND(D240="HF",OR(ISNUMBER(J240),J240="")),0+J240,IF(AND(J240="HF",OR(ISNUMBER(D240),D240="")),0+D240,IF(AND(ISNUMBER(D240),ISNUMBER(J240)),D240+J240,IF(AND(D240="HF",J240="HF"),0,D240+J240))))</f>
        <v>0</v>
      </c>
      <c r="P240" s="92">
        <f t="shared" ref="P240:P300" si="3818">AF$2*20-AI240</f>
        <v>20</v>
      </c>
      <c r="Q240" s="131"/>
      <c r="R240" s="103">
        <f>SUMIFS(O$2:O$373,C$2:C$373,C240,AB$2:AB$373,AB240)</f>
        <v>0</v>
      </c>
      <c r="S240" s="92">
        <f t="shared" ref="S240" si="3819">AE$230*20-AJ240</f>
        <v>140</v>
      </c>
      <c r="T240" s="158"/>
      <c r="U240" s="103">
        <f t="shared" ref="U240" si="3820">AC$12</f>
        <v>0</v>
      </c>
      <c r="V240" s="99">
        <f t="shared" ref="V240:V300" si="3821">AD$2*20-AK240</f>
        <v>600</v>
      </c>
      <c r="W240" s="216"/>
      <c r="X240" s="92"/>
      <c r="Y240" s="81"/>
      <c r="Z240" s="83"/>
      <c r="AA240" s="95">
        <f>A$230</f>
        <v>46193</v>
      </c>
      <c r="AB240" s="107">
        <f t="shared" si="3233"/>
        <v>25</v>
      </c>
      <c r="AC240" s="160"/>
      <c r="AE240" s="92"/>
      <c r="AG240" s="92">
        <f t="shared" ref="AG240" si="3822">IF(D240="HF",1,0)</f>
        <v>0</v>
      </c>
      <c r="AH240" s="92">
        <f t="shared" ref="AH240" si="3823">IF(J240="HF",1,0)</f>
        <v>0</v>
      </c>
      <c r="AI240" s="169">
        <f t="shared" ref="AI240" si="3824">AG240+AH240</f>
        <v>0</v>
      </c>
      <c r="AJ240" s="169">
        <f t="shared" ref="AJ240" si="3825">SUMIFS(AI$2:AI$373,C$2:C$373,C240,AB$2:AB$373,AB240)</f>
        <v>0</v>
      </c>
      <c r="AK240" s="169">
        <f t="shared" ref="AK240" si="3826">SUMIFS(AI$2:AI$373,C$2:C$373,C240)</f>
        <v>0</v>
      </c>
      <c r="AL240" s="92">
        <f t="shared" ref="AL240" si="3827">COUNTIF(E240:G241,"Körperhygiene")</f>
        <v>0</v>
      </c>
      <c r="AM240" s="169">
        <f t="shared" ref="AM240" si="3828">COUNTIF(K240:M241,"Körperhygiene")</f>
        <v>0</v>
      </c>
      <c r="AN240" s="169">
        <f t="shared" ref="AN240" si="3829">AL240+AM240</f>
        <v>0</v>
      </c>
      <c r="AO240" s="164">
        <f>COUNTIF(E240:G241,"Zimmersauberkeit")</f>
        <v>0</v>
      </c>
      <c r="AP240" s="93">
        <f>COUNTIF(K240:M241,"Zimmersauberkeit")</f>
        <v>0</v>
      </c>
      <c r="AQ240" s="164">
        <f t="shared" ref="AQ240" si="3830">AO240+AP240</f>
        <v>0</v>
      </c>
      <c r="AR240" s="93">
        <f>COUNTIF(E240:G241,"Zimmerputz")</f>
        <v>0</v>
      </c>
      <c r="AS240" s="164">
        <f>COUNTIF(K240:M241,"Zimmerputz")</f>
        <v>0</v>
      </c>
      <c r="AT240" s="93">
        <f t="shared" ref="AT240" si="3831">AR240+AS240</f>
        <v>0</v>
      </c>
      <c r="AU240" s="164">
        <f>COUNTIF(E240:G241,"Medienverhalten")</f>
        <v>0</v>
      </c>
      <c r="AV240" s="93">
        <f>COUNTIF(K240:M241,"Medienverhalten")</f>
        <v>0</v>
      </c>
      <c r="AW240" s="164">
        <f t="shared" ref="AW240" si="3832">AU240+AV240</f>
        <v>0</v>
      </c>
      <c r="AX240" s="93">
        <f>COUNTIF(E240:G241,"Pünktlichkeit")</f>
        <v>0</v>
      </c>
      <c r="AY240" s="164">
        <f>COUNTIF(K240:M241,"Pünktlichkeit")</f>
        <v>0</v>
      </c>
      <c r="AZ240" s="93">
        <f t="shared" ref="AZ240" si="3833">AX240+AY240</f>
        <v>0</v>
      </c>
      <c r="BA240" s="164">
        <f>COUNTIF(E240:G241,"Küchendienst")</f>
        <v>0</v>
      </c>
      <c r="BB240" s="93">
        <f>COUNTIF(K240:M241,"Küchendienst")</f>
        <v>0</v>
      </c>
      <c r="BC240" s="164">
        <f t="shared" ref="BC240" si="3834">BA240+BB240</f>
        <v>0</v>
      </c>
      <c r="BD240" s="93">
        <f>COUNTIF(E240:G241,"Wäsche")</f>
        <v>0</v>
      </c>
      <c r="BE240" s="164">
        <f>COUNTIF(K240:M241,"Wäsche")</f>
        <v>0</v>
      </c>
      <c r="BF240" s="93">
        <f t="shared" ref="BF240" si="3835">BD240+BE240</f>
        <v>0</v>
      </c>
      <c r="BG240" s="164">
        <f>COUNTIF(E240:G241,"Sozialverhalten")</f>
        <v>0</v>
      </c>
      <c r="BH240" s="93">
        <f>COUNTIF(K240:M241,"Sozialverhalten")</f>
        <v>0</v>
      </c>
      <c r="BI240" s="164">
        <f t="shared" ref="BI240" si="3836">BG240+BH240</f>
        <v>0</v>
      </c>
      <c r="BJ240" s="93">
        <f>COUNTIF(E240:G241,"Essverhalten")</f>
        <v>0</v>
      </c>
      <c r="BK240" s="164">
        <f>COUNTIF(K240:M241,"Essverhalten")</f>
        <v>0</v>
      </c>
      <c r="BL240" s="93">
        <f t="shared" ref="BL240" si="3837">BJ240+BK240</f>
        <v>0</v>
      </c>
      <c r="BM240" s="169">
        <f>COUNTIF(E240:G241,"Nachtruhe")</f>
        <v>0</v>
      </c>
      <c r="BN240" s="169">
        <f>COUNTIF(K240:M241,"Nachtruhe")</f>
        <v>0</v>
      </c>
      <c r="BO240" s="170">
        <f t="shared" ref="BO240" si="3838">BM240+BN240</f>
        <v>0</v>
      </c>
      <c r="BP240" s="174">
        <f>SUMIFS(AN$2:AN$373,C$2:C$373,C240,AB$2:AB$373,AB240)</f>
        <v>0</v>
      </c>
      <c r="BQ240" s="162">
        <f>SUMIFS(AQ$2:AQ$373,C$2:C$373,C240,AB$2:AB$373,AB240)</f>
        <v>0</v>
      </c>
      <c r="BR240" s="162">
        <f>SUMIFS(AT$2:AT$373,C$2:C$373,C240,AB$2:AB$373,AB240)</f>
        <v>0</v>
      </c>
      <c r="BS240" s="162">
        <f>SUMIFS(AW$2:AW$373,C$2:C$373,C240,AB$2:AB$373,AB240)</f>
        <v>0</v>
      </c>
      <c r="BT240" s="162">
        <f>SUMIFS(AZ$2:AZ$373,C$2:C$373,C240,AB$2:AB$373,AB240)</f>
        <v>0</v>
      </c>
      <c r="BU240" s="162">
        <f>SUMIFS(BC$2:BC$373,C$2:C$373,C240,AB$2:AB$373,AB240)</f>
        <v>0</v>
      </c>
      <c r="BV240" s="162">
        <f>SUMIFS(BF$2:BF$373,C$2:C$373,C240,AB$2:AB$373,AB240)</f>
        <v>0</v>
      </c>
      <c r="BW240" s="162">
        <f>SUMIFS(BI$2:BI$373,C$2:C$373,C240,AB$2:AB$373,AB240)</f>
        <v>0</v>
      </c>
      <c r="BX240" s="162">
        <f>SUMIFS(BL$2:BL$373,C$2:C$373,C240,AB$2:AB$373,AB240)</f>
        <v>0</v>
      </c>
      <c r="BY240" s="163">
        <f>SUMIFS(BO$2:BO$373,C$2:C$373,C240,AB$2:AB$373,AB240)</f>
        <v>0</v>
      </c>
      <c r="BZ240" s="174">
        <f>SUMIFS(AN$2:AN$373,C$2:C$373,C240)</f>
        <v>0</v>
      </c>
      <c r="CA240" s="162">
        <f>SUMIFS(AQ$2:AQ$373,C$2:C$373,C240)</f>
        <v>0</v>
      </c>
      <c r="CB240" s="162">
        <f>SUMIFS(AT$2:AT$373,C$2:C$373,C240)</f>
        <v>0</v>
      </c>
      <c r="CC240" s="162">
        <f>SUMIFS(AW$2:AW$373,C$2:C$373,C240)</f>
        <v>0</v>
      </c>
      <c r="CD240" s="162">
        <f>SUMIFS(AZ$2:AZ$373,C$2:C$373,C240)</f>
        <v>0</v>
      </c>
      <c r="CE240" s="162">
        <f>SUMIFS(BC$2:BC$373,C$2:C$373,C240)</f>
        <v>0</v>
      </c>
      <c r="CF240" s="162">
        <f>SUMIFS(BF$2:BF$373,C$2:C$373,C240)</f>
        <v>0</v>
      </c>
      <c r="CG240" s="162">
        <f>SUMIFS(BI$2:BI$373,C$2:C$373,C240)</f>
        <v>0</v>
      </c>
      <c r="CH240" s="162">
        <f>SUMIFS(BL$2:BL$373,C$2:C$373,C240)</f>
        <v>0</v>
      </c>
      <c r="CI240" s="163">
        <f>SUMIFS(BO$2:BO$373,C$2:C$373,C240)</f>
        <v>0</v>
      </c>
      <c r="CJ240" s="94" t="str">
        <f t="shared" ref="CJ240" si="3839">_xlfn.XLOOKUP(LARGE(BP240:BY240,1),BP240:BY240,BP$374:BY$374)</f>
        <v>Körperhygiene</v>
      </c>
      <c r="CK240" s="92" t="str">
        <f t="shared" ref="CK240" si="3840">_xlfn.XLOOKUP(LARGE(BP240:BY240,2),BP240:BY240,BP$374:BY$374)</f>
        <v>Körperhygiene</v>
      </c>
      <c r="CL240" s="92" t="str">
        <f t="shared" ref="CL240" si="3841">_xlfn.XLOOKUP(LARGE(BP240:BY240,3),BP240:BY240,BP$374:BY$374)</f>
        <v>Körperhygiene</v>
      </c>
      <c r="CM240" s="92" t="str">
        <f t="shared" ref="CM240" si="3842">_xlfn.XLOOKUP(LARGE(BP240:BY240,4),BP240:BY240,BP$374:BY$374)</f>
        <v>Körperhygiene</v>
      </c>
      <c r="CN240" s="92" t="str">
        <f t="shared" ref="CN240" si="3843">_xlfn.XLOOKUP(LARGE(BP240:BY240,5),BP240:BY240,BP$374:BY$374)</f>
        <v>Körperhygiene</v>
      </c>
      <c r="CO240" s="93" t="str">
        <f t="shared" ref="CO240" si="3844">_xlfn.XLOOKUP(LARGE(BP240:BY240,6),BP240:BY240,BP$374:BY$374)</f>
        <v>Körperhygiene</v>
      </c>
      <c r="CP240" s="91" t="str">
        <f t="shared" ref="CP240" si="3845">_xlfn.XLOOKUP(LARGE(BZ240:CI240,1),BZ240:CI240,BZ$374:CI$374)</f>
        <v>Körperhygiene</v>
      </c>
      <c r="CQ240" s="92" t="str">
        <f t="shared" ref="CQ240" si="3846">_xlfn.XLOOKUP(LARGE(BZ240:CI240,2),BZ240:CI240,BZ$374:CI$374)</f>
        <v>Körperhygiene</v>
      </c>
      <c r="CR240" s="92" t="str">
        <f t="shared" ref="CR240" si="3847">_xlfn.XLOOKUP(LARGE(BZ240:CI240,3),BZ240:CI240,BZ$374:CI$374)</f>
        <v>Körperhygiene</v>
      </c>
      <c r="CS240" s="92" t="str">
        <f t="shared" ref="CS240" si="3848">_xlfn.XLOOKUP(LARGE(BZ240:CI240,4),BZ240:CI240,BZ$374:CI$374)</f>
        <v>Körperhygiene</v>
      </c>
      <c r="CT240" s="92" t="str">
        <f t="shared" ref="CT240" si="3849">_xlfn.XLOOKUP(LARGE(BZ240:CI240,5),BZ240:CI240,BZ$374:CI$374)</f>
        <v>Körperhygiene</v>
      </c>
      <c r="CU240" s="93" t="str">
        <f t="shared" ref="CU240" si="3850">_xlfn.XLOOKUP(LARGE(BZ240:CI240,6),BZ240:CI240,BZ$374:CI$374)</f>
        <v>Körperhygiene</v>
      </c>
      <c r="CV240" s="90"/>
      <c r="CW240" s="90"/>
      <c r="CX240" s="90"/>
      <c r="CY240" s="90"/>
      <c r="CZ240" s="90"/>
      <c r="DA240" s="90"/>
    </row>
    <row r="241" spans="1:105" ht="12.95" customHeight="1" thickTop="1" thickBot="1">
      <c r="A241" s="142"/>
      <c r="B241" s="143"/>
      <c r="C241" s="133"/>
      <c r="D241" s="135"/>
      <c r="E241" s="30"/>
      <c r="F241" s="31"/>
      <c r="G241" s="32"/>
      <c r="H241" s="146"/>
      <c r="I241" s="143"/>
      <c r="J241" s="135"/>
      <c r="K241" s="30"/>
      <c r="L241" s="31"/>
      <c r="M241" s="32"/>
      <c r="N241" s="141"/>
      <c r="O241" s="111"/>
      <c r="P241" s="97"/>
      <c r="Q241" s="131"/>
      <c r="R241" s="105"/>
      <c r="S241" s="97"/>
      <c r="T241" s="159"/>
      <c r="U241" s="105"/>
      <c r="V241" s="100"/>
      <c r="W241" s="216"/>
      <c r="X241" s="92"/>
      <c r="Y241" s="81"/>
      <c r="Z241" s="83"/>
      <c r="AA241" s="95"/>
      <c r="AB241" s="107"/>
      <c r="AC241" s="160"/>
      <c r="AE241" s="92"/>
      <c r="AG241" s="92"/>
      <c r="AH241" s="92"/>
      <c r="AI241" s="156"/>
      <c r="AJ241" s="156"/>
      <c r="AK241" s="156"/>
      <c r="AL241" s="92"/>
      <c r="AM241" s="156"/>
      <c r="AN241" s="156"/>
      <c r="AO241" s="165"/>
      <c r="AP241" s="93"/>
      <c r="AQ241" s="165"/>
      <c r="AR241" s="93"/>
      <c r="AS241" s="165"/>
      <c r="AT241" s="93"/>
      <c r="AU241" s="165"/>
      <c r="AV241" s="93"/>
      <c r="AW241" s="165"/>
      <c r="AX241" s="93"/>
      <c r="AY241" s="165"/>
      <c r="AZ241" s="93"/>
      <c r="BA241" s="165"/>
      <c r="BB241" s="93"/>
      <c r="BC241" s="165"/>
      <c r="BD241" s="93"/>
      <c r="BE241" s="165"/>
      <c r="BF241" s="93"/>
      <c r="BG241" s="165"/>
      <c r="BH241" s="93"/>
      <c r="BI241" s="165"/>
      <c r="BJ241" s="93"/>
      <c r="BK241" s="165"/>
      <c r="BL241" s="93"/>
      <c r="BM241" s="156"/>
      <c r="BN241" s="156"/>
      <c r="BO241" s="171"/>
      <c r="BP241" s="174"/>
      <c r="BQ241" s="162"/>
      <c r="BR241" s="162"/>
      <c r="BS241" s="162"/>
      <c r="BT241" s="162"/>
      <c r="BU241" s="162"/>
      <c r="BV241" s="162"/>
      <c r="BW241" s="162"/>
      <c r="BX241" s="162"/>
      <c r="BY241" s="163"/>
      <c r="BZ241" s="174"/>
      <c r="CA241" s="162"/>
      <c r="CB241" s="162"/>
      <c r="CC241" s="162"/>
      <c r="CD241" s="162"/>
      <c r="CE241" s="162"/>
      <c r="CF241" s="162"/>
      <c r="CG241" s="162"/>
      <c r="CH241" s="162"/>
      <c r="CI241" s="163"/>
      <c r="CJ241" s="94"/>
      <c r="CK241" s="92"/>
      <c r="CL241" s="92"/>
      <c r="CM241" s="92"/>
      <c r="CN241" s="92"/>
      <c r="CO241" s="93"/>
      <c r="CP241" s="91"/>
      <c r="CQ241" s="92"/>
      <c r="CR241" s="92"/>
      <c r="CS241" s="92"/>
      <c r="CT241" s="92"/>
      <c r="CU241" s="93"/>
      <c r="CV241" s="90"/>
      <c r="CW241" s="90"/>
      <c r="CX241" s="90"/>
      <c r="CY241" s="90"/>
      <c r="CZ241" s="90"/>
      <c r="DA241" s="90"/>
    </row>
    <row r="242" spans="1:105" ht="12.95" customHeight="1" thickTop="1" thickBot="1">
      <c r="A242" s="121">
        <f t="shared" ref="A242" si="3851">A230+1</f>
        <v>46194</v>
      </c>
      <c r="B242" s="124" t="s">
        <v>18</v>
      </c>
      <c r="C242" s="138" t="s">
        <v>128</v>
      </c>
      <c r="D242" s="136"/>
      <c r="E242" s="33"/>
      <c r="F242" s="34"/>
      <c r="G242" s="35"/>
      <c r="H242" s="144"/>
      <c r="I242" s="124" t="s">
        <v>19</v>
      </c>
      <c r="J242" s="136"/>
      <c r="K242" s="33"/>
      <c r="L242" s="34"/>
      <c r="M242" s="35"/>
      <c r="N242" s="139"/>
      <c r="O242" s="108">
        <f t="shared" ref="O242" si="3852">IF(AND(D242="HF",OR(ISNUMBER(J242),J242="")),0+J242,IF(AND(J242="HF",OR(ISNUMBER(D242),D242="")),0+D242,IF(AND(ISNUMBER(D242),ISNUMBER(J242)),D242+J242,IF(AND(D242="HF",J242="HF"),0,D242+J242))))</f>
        <v>0</v>
      </c>
      <c r="P242" s="98">
        <f t="shared" ref="P242" si="3853">AF$2*20-AI242</f>
        <v>20</v>
      </c>
      <c r="Q242" s="131">
        <f>WEEKNUM(A242,21)</f>
        <v>25</v>
      </c>
      <c r="R242" s="106">
        <f>SUMIFS(O$2:O$373,C$2:C$373,C242,AB$2:AB$373,AB242)</f>
        <v>0</v>
      </c>
      <c r="S242" s="98">
        <f>AE$242*20-AJ242</f>
        <v>140</v>
      </c>
      <c r="T242" s="157">
        <f>A242</f>
        <v>46194</v>
      </c>
      <c r="U242" s="106">
        <f t="shared" ref="U242" si="3854">AC$2</f>
        <v>9</v>
      </c>
      <c r="V242" s="101">
        <f t="shared" ref="V242" si="3855">AD$2*20-AK242</f>
        <v>600</v>
      </c>
      <c r="W242" s="216"/>
      <c r="X242" s="92">
        <f t="shared" ref="X242" si="3856">IF(Q242&lt;&gt;"",1,0)</f>
        <v>1</v>
      </c>
      <c r="Y242" s="81"/>
      <c r="Z242" s="83"/>
      <c r="AA242" s="95">
        <f>A$242</f>
        <v>46194</v>
      </c>
      <c r="AB242" s="107">
        <f t="shared" si="3233"/>
        <v>25</v>
      </c>
      <c r="AC242" s="160"/>
      <c r="AE242" s="92">
        <f t="shared" ref="AE242" si="3857">SUMIFS(X$2:X$373,C$2:C$373,C242,AB$2:AB$373,AB242)</f>
        <v>7</v>
      </c>
      <c r="AG242" s="92">
        <f t="shared" ref="AG242" si="3858">IF(D242="HF",1,0)</f>
        <v>0</v>
      </c>
      <c r="AH242" s="92">
        <f t="shared" ref="AH242" si="3859">IF(J242="HF",1,0)</f>
        <v>0</v>
      </c>
      <c r="AI242" s="169">
        <f t="shared" ref="AI242" si="3860">AG242+AH242</f>
        <v>0</v>
      </c>
      <c r="AJ242" s="169">
        <f t="shared" ref="AJ242" si="3861">SUMIFS(AI$2:AI$373,C$2:C$373,C242,AB$2:AB$373,AB242)</f>
        <v>0</v>
      </c>
      <c r="AK242" s="169">
        <f t="shared" ref="AK242" si="3862">SUMIFS(AI$2:AI$373,C$2:C$373,C242)</f>
        <v>0</v>
      </c>
      <c r="AL242" s="92">
        <f t="shared" ref="AL242" si="3863">COUNTIF(E242:G243,"Körperhygiene")</f>
        <v>0</v>
      </c>
      <c r="AM242" s="169">
        <f t="shared" ref="AM242" si="3864">COUNTIF(K242:M243,"Körperhygiene")</f>
        <v>0</v>
      </c>
      <c r="AN242" s="169">
        <f t="shared" ref="AN242" si="3865">AL242+AM242</f>
        <v>0</v>
      </c>
      <c r="AO242" s="164">
        <f>COUNTIF(E242:G243,"Zimmersauberkeit")</f>
        <v>0</v>
      </c>
      <c r="AP242" s="93">
        <f>COUNTIF(K242:M243,"Zimmersauberkeit")</f>
        <v>0</v>
      </c>
      <c r="AQ242" s="164">
        <f t="shared" ref="AQ242" si="3866">AO242+AP242</f>
        <v>0</v>
      </c>
      <c r="AR242" s="93">
        <f>COUNTIF(E242:G243,"Zimmerputz")</f>
        <v>0</v>
      </c>
      <c r="AS242" s="164">
        <f>COUNTIF(K242:M243,"Zimmerputz")</f>
        <v>0</v>
      </c>
      <c r="AT242" s="93">
        <f t="shared" ref="AT242" si="3867">AR242+AS242</f>
        <v>0</v>
      </c>
      <c r="AU242" s="164">
        <f>COUNTIF(E242:G243,"Medienverhalten")</f>
        <v>0</v>
      </c>
      <c r="AV242" s="93">
        <f>COUNTIF(K242:M243,"Medienverhalten")</f>
        <v>0</v>
      </c>
      <c r="AW242" s="164">
        <f t="shared" ref="AW242" si="3868">AU242+AV242</f>
        <v>0</v>
      </c>
      <c r="AX242" s="93">
        <f>COUNTIF(E242:G243,"Pünktlichkeit")</f>
        <v>0</v>
      </c>
      <c r="AY242" s="164">
        <f>COUNTIF(K242:M243,"Pünktlichkeit")</f>
        <v>0</v>
      </c>
      <c r="AZ242" s="93">
        <f t="shared" ref="AZ242" si="3869">AX242+AY242</f>
        <v>0</v>
      </c>
      <c r="BA242" s="164">
        <f>COUNTIF(E242:G243,"Küchendienst")</f>
        <v>0</v>
      </c>
      <c r="BB242" s="93">
        <f>COUNTIF(K242:M243,"Küchendienst")</f>
        <v>0</v>
      </c>
      <c r="BC242" s="164">
        <f t="shared" ref="BC242" si="3870">BA242+BB242</f>
        <v>0</v>
      </c>
      <c r="BD242" s="93">
        <f>COUNTIF(E242:G243,"Wäsche")</f>
        <v>0</v>
      </c>
      <c r="BE242" s="164">
        <f>COUNTIF(K242:M243,"Wäsche")</f>
        <v>0</v>
      </c>
      <c r="BF242" s="93">
        <f t="shared" ref="BF242" si="3871">BD242+BE242</f>
        <v>0</v>
      </c>
      <c r="BG242" s="164">
        <f>COUNTIF(E242:G243,"Sozialverhalten")</f>
        <v>0</v>
      </c>
      <c r="BH242" s="93">
        <f>COUNTIF(K242:M243,"Sozialverhalten")</f>
        <v>0</v>
      </c>
      <c r="BI242" s="164">
        <f t="shared" ref="BI242" si="3872">BG242+BH242</f>
        <v>0</v>
      </c>
      <c r="BJ242" s="93">
        <f>COUNTIF(E242:G243,"Essverhalten")</f>
        <v>0</v>
      </c>
      <c r="BK242" s="164">
        <f>COUNTIF(K242:M243,"Essverhalten")</f>
        <v>0</v>
      </c>
      <c r="BL242" s="93">
        <f t="shared" ref="BL242" si="3873">BJ242+BK242</f>
        <v>0</v>
      </c>
      <c r="BM242" s="169">
        <f>COUNTIF(E242:G243,"Nachtruhe")</f>
        <v>0</v>
      </c>
      <c r="BN242" s="169">
        <f>COUNTIF(K242:M243,"Nachtruhe")</f>
        <v>0</v>
      </c>
      <c r="BO242" s="170">
        <f t="shared" ref="BO242" si="3874">BM242+BN242</f>
        <v>0</v>
      </c>
      <c r="BP242" s="174">
        <f>SUMIFS(AN$2:AN$373,C$2:C$373,C242,AB$2:AB$373,AB242)</f>
        <v>0</v>
      </c>
      <c r="BQ242" s="162">
        <f>SUMIFS(AQ$2:AQ$373,C$2:C$373,C242,AB$2:AB$373,AB242)</f>
        <v>0</v>
      </c>
      <c r="BR242" s="162">
        <f>SUMIFS(AT$2:AT$373,C$2:C$373,C242,AB$2:AB$373,AB242)</f>
        <v>0</v>
      </c>
      <c r="BS242" s="162">
        <f>SUMIFS(AW$2:AW$373,C$2:C$373,C242,AB$2:AB$373,AB242)</f>
        <v>0</v>
      </c>
      <c r="BT242" s="162">
        <f>SUMIFS(AZ$2:AZ$373,C$2:C$373,C242,AB$2:AB$373,AB242)</f>
        <v>0</v>
      </c>
      <c r="BU242" s="162">
        <f>SUMIFS(BC$2:BC$373,C$2:C$373,C242,AB$2:AB$373,AB242)</f>
        <v>0</v>
      </c>
      <c r="BV242" s="162">
        <f>SUMIFS(BF$2:BF$373,C$2:C$373,C242,AB$2:AB$373,AB242)</f>
        <v>0</v>
      </c>
      <c r="BW242" s="162">
        <f>SUMIFS(BI$2:BI$373,C$2:C$373,C242,AB$2:AB$373,AB242)</f>
        <v>0</v>
      </c>
      <c r="BX242" s="162">
        <f>SUMIFS(BL$2:BL$373,C$2:C$373,C242,AB$2:AB$373,AB242)</f>
        <v>0</v>
      </c>
      <c r="BY242" s="163">
        <f>SUMIFS(BO$2:BO$373,C$2:C$373,C242,AB$2:AB$373,AB242)</f>
        <v>0</v>
      </c>
      <c r="BZ242" s="174">
        <f>SUMIFS(AN$2:AN$373,C$2:C$373,C242)</f>
        <v>1</v>
      </c>
      <c r="CA242" s="162">
        <f>SUMIFS(AQ$2:AQ$373,C$2:C$373,C242)</f>
        <v>0</v>
      </c>
      <c r="CB242" s="162">
        <f>SUMIFS(AT$2:AT$373,C$2:C$373,C242)</f>
        <v>0</v>
      </c>
      <c r="CC242" s="162">
        <f>SUMIFS(AW$2:AW$373,C$2:C$373,C242)</f>
        <v>0</v>
      </c>
      <c r="CD242" s="162">
        <f>SUMIFS(AZ$2:AZ$373,C$2:C$373,C242)</f>
        <v>1</v>
      </c>
      <c r="CE242" s="162">
        <f>SUMIFS(BC$2:BC$373,C$2:C$373,C242)</f>
        <v>5</v>
      </c>
      <c r="CF242" s="162">
        <f>SUMIFS(BF$2:BF$373,C$2:C$373,C242)</f>
        <v>2</v>
      </c>
      <c r="CG242" s="162">
        <f>SUMIFS(BI$2:BI$373,C$2:C$373,C242)</f>
        <v>1</v>
      </c>
      <c r="CH242" s="162">
        <f>SUMIFS(BL$2:BL$373,C$2:C$373,C242)</f>
        <v>1</v>
      </c>
      <c r="CI242" s="163">
        <f>SUMIFS(BO$2:BO$373,C$2:C$373,C242)</f>
        <v>1</v>
      </c>
      <c r="CJ242" s="94" t="str">
        <f t="shared" ref="CJ242" si="3875">_xlfn.XLOOKUP(LARGE(BP242:BY242,1),BP242:BY242,BP$374:BY$374)</f>
        <v>Körperhygiene</v>
      </c>
      <c r="CK242" s="92" t="str">
        <f t="shared" ref="CK242" si="3876">_xlfn.XLOOKUP(LARGE(BP242:BY242,2),BP242:BY242,BP$374:BY$374)</f>
        <v>Körperhygiene</v>
      </c>
      <c r="CL242" s="92" t="str">
        <f t="shared" ref="CL242" si="3877">_xlfn.XLOOKUP(LARGE(BP242:BY242,3),BP242:BY242,BP$374:BY$374)</f>
        <v>Körperhygiene</v>
      </c>
      <c r="CM242" s="92" t="str">
        <f t="shared" ref="CM242" si="3878">_xlfn.XLOOKUP(LARGE(BP242:BY242,4),BP242:BY242,BP$374:BY$374)</f>
        <v>Körperhygiene</v>
      </c>
      <c r="CN242" s="92" t="str">
        <f t="shared" ref="CN242" si="3879">_xlfn.XLOOKUP(LARGE(BP242:BY242,5),BP242:BY242,BP$374:BY$374)</f>
        <v>Körperhygiene</v>
      </c>
      <c r="CO242" s="93" t="str">
        <f t="shared" ref="CO242" si="3880">_xlfn.XLOOKUP(LARGE(BP242:BY242,6),BP242:BY242,BP$374:BY$374)</f>
        <v>Körperhygiene</v>
      </c>
      <c r="CP242" s="91" t="str">
        <f t="shared" ref="CP242" si="3881">_xlfn.XLOOKUP(LARGE(BZ242:CI242,1),BZ242:CI242,BZ$374:CI$374)</f>
        <v>Küchendienst</v>
      </c>
      <c r="CQ242" s="92" t="str">
        <f t="shared" ref="CQ242" si="3882">_xlfn.XLOOKUP(LARGE(BZ242:CI242,2),BZ242:CI242,BZ$374:CI$374)</f>
        <v>Wäsche</v>
      </c>
      <c r="CR242" s="92" t="str">
        <f t="shared" ref="CR242" si="3883">_xlfn.XLOOKUP(LARGE(BZ242:CI242,3),BZ242:CI242,BZ$374:CI$374)</f>
        <v>Körperhygiene</v>
      </c>
      <c r="CS242" s="92" t="str">
        <f t="shared" ref="CS242" si="3884">_xlfn.XLOOKUP(LARGE(BZ242:CI242,4),BZ242:CI242,BZ$374:CI$374)</f>
        <v>Körperhygiene</v>
      </c>
      <c r="CT242" s="92" t="str">
        <f t="shared" ref="CT242" si="3885">_xlfn.XLOOKUP(LARGE(BZ242:CI242,5),BZ242:CI242,BZ$374:CI$374)</f>
        <v>Körperhygiene</v>
      </c>
      <c r="CU242" s="93" t="str">
        <f t="shared" ref="CU242" si="3886">_xlfn.XLOOKUP(LARGE(BZ242:CI242,6),BZ242:CI242,BZ$374:CI$374)</f>
        <v>Körperhygiene</v>
      </c>
      <c r="CV242" s="90"/>
      <c r="CW242" s="90"/>
      <c r="CX242" s="90"/>
      <c r="CY242" s="90"/>
      <c r="CZ242" s="90"/>
      <c r="DA242" s="90"/>
    </row>
    <row r="243" spans="1:105" ht="12.95" customHeight="1" thickTop="1" thickBot="1">
      <c r="A243" s="122"/>
      <c r="B243" s="125"/>
      <c r="C243" s="116"/>
      <c r="D243" s="137"/>
      <c r="E243" s="27"/>
      <c r="F243" s="28"/>
      <c r="G243" s="29"/>
      <c r="H243" s="145"/>
      <c r="I243" s="125"/>
      <c r="J243" s="137"/>
      <c r="K243" s="27"/>
      <c r="L243" s="28"/>
      <c r="M243" s="29"/>
      <c r="N243" s="140"/>
      <c r="O243" s="109"/>
      <c r="P243" s="92"/>
      <c r="Q243" s="131"/>
      <c r="R243" s="103"/>
      <c r="S243" s="92"/>
      <c r="T243" s="158"/>
      <c r="U243" s="103"/>
      <c r="V243" s="99"/>
      <c r="W243" s="216"/>
      <c r="X243" s="92"/>
      <c r="Y243" s="81"/>
      <c r="Z243" s="83"/>
      <c r="AA243" s="95"/>
      <c r="AB243" s="107"/>
      <c r="AC243" s="160"/>
      <c r="AE243" s="92"/>
      <c r="AG243" s="92"/>
      <c r="AH243" s="92"/>
      <c r="AI243" s="156"/>
      <c r="AJ243" s="156"/>
      <c r="AK243" s="156"/>
      <c r="AL243" s="92"/>
      <c r="AM243" s="156"/>
      <c r="AN243" s="156"/>
      <c r="AO243" s="165"/>
      <c r="AP243" s="93"/>
      <c r="AQ243" s="165"/>
      <c r="AR243" s="93"/>
      <c r="AS243" s="165"/>
      <c r="AT243" s="93"/>
      <c r="AU243" s="165"/>
      <c r="AV243" s="93"/>
      <c r="AW243" s="165"/>
      <c r="AX243" s="93"/>
      <c r="AY243" s="165"/>
      <c r="AZ243" s="93"/>
      <c r="BA243" s="165"/>
      <c r="BB243" s="93"/>
      <c r="BC243" s="165"/>
      <c r="BD243" s="93"/>
      <c r="BE243" s="165"/>
      <c r="BF243" s="93"/>
      <c r="BG243" s="165"/>
      <c r="BH243" s="93"/>
      <c r="BI243" s="165"/>
      <c r="BJ243" s="93"/>
      <c r="BK243" s="165"/>
      <c r="BL243" s="93"/>
      <c r="BM243" s="156"/>
      <c r="BN243" s="156"/>
      <c r="BO243" s="171"/>
      <c r="BP243" s="174"/>
      <c r="BQ243" s="162"/>
      <c r="BR243" s="162"/>
      <c r="BS243" s="162"/>
      <c r="BT243" s="162"/>
      <c r="BU243" s="162"/>
      <c r="BV243" s="162"/>
      <c r="BW243" s="162"/>
      <c r="BX243" s="162"/>
      <c r="BY243" s="163"/>
      <c r="BZ243" s="174"/>
      <c r="CA243" s="162"/>
      <c r="CB243" s="162"/>
      <c r="CC243" s="162"/>
      <c r="CD243" s="162"/>
      <c r="CE243" s="162"/>
      <c r="CF243" s="162"/>
      <c r="CG243" s="162"/>
      <c r="CH243" s="162"/>
      <c r="CI243" s="163"/>
      <c r="CJ243" s="94"/>
      <c r="CK243" s="92"/>
      <c r="CL243" s="92"/>
      <c r="CM243" s="92"/>
      <c r="CN243" s="92"/>
      <c r="CO243" s="93"/>
      <c r="CP243" s="91"/>
      <c r="CQ243" s="92"/>
      <c r="CR243" s="92"/>
      <c r="CS243" s="92"/>
      <c r="CT243" s="92"/>
      <c r="CU243" s="93"/>
      <c r="CV243" s="90"/>
      <c r="CW243" s="90"/>
      <c r="CX243" s="90"/>
      <c r="CY243" s="90"/>
      <c r="CZ243" s="90"/>
      <c r="DA243" s="90"/>
    </row>
    <row r="244" spans="1:105" ht="12.95" customHeight="1" thickTop="1" thickBot="1">
      <c r="A244" s="122"/>
      <c r="B244" s="125"/>
      <c r="C244" s="117" t="s">
        <v>129</v>
      </c>
      <c r="D244" s="134"/>
      <c r="E244" s="24"/>
      <c r="F244" s="25"/>
      <c r="G244" s="26"/>
      <c r="H244" s="145"/>
      <c r="I244" s="125"/>
      <c r="J244" s="134"/>
      <c r="K244" s="24"/>
      <c r="L244" s="25"/>
      <c r="M244" s="26"/>
      <c r="N244" s="140"/>
      <c r="O244" s="109">
        <f t="shared" si="3681"/>
        <v>0</v>
      </c>
      <c r="P244" s="92">
        <f t="shared" si="3682"/>
        <v>20</v>
      </c>
      <c r="Q244" s="131"/>
      <c r="R244" s="103">
        <f>SUMIFS(O$2:O$373,C$2:C$373,C244,AB$2:AB$373,AB244)</f>
        <v>0</v>
      </c>
      <c r="S244" s="92">
        <f t="shared" ref="S244" si="3887">AE$242*20-AJ244</f>
        <v>140</v>
      </c>
      <c r="T244" s="158"/>
      <c r="U244" s="103">
        <f t="shared" ref="U244" si="3888">AC$4</f>
        <v>11</v>
      </c>
      <c r="V244" s="99">
        <f t="shared" si="3685"/>
        <v>598</v>
      </c>
      <c r="W244" s="216"/>
      <c r="X244" s="92"/>
      <c r="Y244" s="81"/>
      <c r="Z244" s="83"/>
      <c r="AA244" s="95">
        <f>A$242</f>
        <v>46194</v>
      </c>
      <c r="AB244" s="107">
        <f t="shared" si="3233"/>
        <v>25</v>
      </c>
      <c r="AC244" s="160"/>
      <c r="AE244" s="92"/>
      <c r="AG244" s="92">
        <f t="shared" ref="AG244" si="3889">IF(D244="HF",1,0)</f>
        <v>0</v>
      </c>
      <c r="AH244" s="92">
        <f t="shared" ref="AH244" si="3890">IF(J244="HF",1,0)</f>
        <v>0</v>
      </c>
      <c r="AI244" s="169">
        <f t="shared" ref="AI244" si="3891">AG244+AH244</f>
        <v>0</v>
      </c>
      <c r="AJ244" s="169">
        <f t="shared" ref="AJ244" si="3892">SUMIFS(AI$2:AI$373,C$2:C$373,C244,AB$2:AB$373,AB244)</f>
        <v>0</v>
      </c>
      <c r="AK244" s="169">
        <f t="shared" ref="AK244" si="3893">SUMIFS(AI$2:AI$373,C$2:C$373,C244)</f>
        <v>2</v>
      </c>
      <c r="AL244" s="92">
        <f t="shared" ref="AL244" si="3894">COUNTIF(E244:G245,"Körperhygiene")</f>
        <v>0</v>
      </c>
      <c r="AM244" s="169">
        <f t="shared" ref="AM244" si="3895">COUNTIF(K244:M245,"Körperhygiene")</f>
        <v>0</v>
      </c>
      <c r="AN244" s="169">
        <f t="shared" ref="AN244" si="3896">AL244+AM244</f>
        <v>0</v>
      </c>
      <c r="AO244" s="164">
        <f>COUNTIF(E244:G245,"Zimmersauberkeit")</f>
        <v>0</v>
      </c>
      <c r="AP244" s="93">
        <f>COUNTIF(K244:M245,"Zimmersauberkeit")</f>
        <v>0</v>
      </c>
      <c r="AQ244" s="164">
        <f t="shared" ref="AQ244" si="3897">AO244+AP244</f>
        <v>0</v>
      </c>
      <c r="AR244" s="93">
        <f>COUNTIF(E244:G245,"Zimmerputz")</f>
        <v>0</v>
      </c>
      <c r="AS244" s="164">
        <f>COUNTIF(K244:M245,"Zimmerputz")</f>
        <v>0</v>
      </c>
      <c r="AT244" s="93">
        <f t="shared" ref="AT244" si="3898">AR244+AS244</f>
        <v>0</v>
      </c>
      <c r="AU244" s="164">
        <f>COUNTIF(E244:G245,"Medienverhalten")</f>
        <v>0</v>
      </c>
      <c r="AV244" s="93">
        <f>COUNTIF(K244:M245,"Medienverhalten")</f>
        <v>0</v>
      </c>
      <c r="AW244" s="164">
        <f t="shared" ref="AW244" si="3899">AU244+AV244</f>
        <v>0</v>
      </c>
      <c r="AX244" s="93">
        <f>COUNTIF(E244:G245,"Pünktlichkeit")</f>
        <v>0</v>
      </c>
      <c r="AY244" s="164">
        <f>COUNTIF(K244:M245,"Pünktlichkeit")</f>
        <v>0</v>
      </c>
      <c r="AZ244" s="93">
        <f t="shared" ref="AZ244" si="3900">AX244+AY244</f>
        <v>0</v>
      </c>
      <c r="BA244" s="164">
        <f>COUNTIF(E244:G245,"Küchendienst")</f>
        <v>0</v>
      </c>
      <c r="BB244" s="93">
        <f>COUNTIF(K244:M245,"Küchendienst")</f>
        <v>0</v>
      </c>
      <c r="BC244" s="164">
        <f t="shared" ref="BC244" si="3901">BA244+BB244</f>
        <v>0</v>
      </c>
      <c r="BD244" s="93">
        <f>COUNTIF(E244:G245,"Wäsche")</f>
        <v>0</v>
      </c>
      <c r="BE244" s="164">
        <f>COUNTIF(K244:M245,"Wäsche")</f>
        <v>0</v>
      </c>
      <c r="BF244" s="93">
        <f t="shared" ref="BF244" si="3902">BD244+BE244</f>
        <v>0</v>
      </c>
      <c r="BG244" s="164">
        <f>COUNTIF(E244:G245,"Sozialverhalten")</f>
        <v>0</v>
      </c>
      <c r="BH244" s="93">
        <f>COUNTIF(K244:M245,"Sozialverhalten")</f>
        <v>0</v>
      </c>
      <c r="BI244" s="164">
        <f t="shared" ref="BI244" si="3903">BG244+BH244</f>
        <v>0</v>
      </c>
      <c r="BJ244" s="93">
        <f>COUNTIF(E244:G245,"Essverhalten")</f>
        <v>0</v>
      </c>
      <c r="BK244" s="164">
        <f>COUNTIF(K244:M245,"Essverhalten")</f>
        <v>0</v>
      </c>
      <c r="BL244" s="93">
        <f t="shared" ref="BL244" si="3904">BJ244+BK244</f>
        <v>0</v>
      </c>
      <c r="BM244" s="169">
        <f>COUNTIF(E244:G245,"Nachtruhe")</f>
        <v>0</v>
      </c>
      <c r="BN244" s="169">
        <f>COUNTIF(K244:M245,"Nachtruhe")</f>
        <v>0</v>
      </c>
      <c r="BO244" s="170">
        <f t="shared" ref="BO244" si="3905">BM244+BN244</f>
        <v>0</v>
      </c>
      <c r="BP244" s="174">
        <f>SUMIFS(AN$2:AN$373,C$2:C$373,C244,AB$2:AB$373,AB244)</f>
        <v>0</v>
      </c>
      <c r="BQ244" s="162">
        <f>SUMIFS(AQ$2:AQ$373,C$2:C$373,C244,AB$2:AB$373,AB244)</f>
        <v>0</v>
      </c>
      <c r="BR244" s="162">
        <f>SUMIFS(AT$2:AT$373,C$2:C$373,C244,AB$2:AB$373,AB244)</f>
        <v>0</v>
      </c>
      <c r="BS244" s="162">
        <f>SUMIFS(AW$2:AW$373,C$2:C$373,C244,AB$2:AB$373,AB244)</f>
        <v>0</v>
      </c>
      <c r="BT244" s="162">
        <f>SUMIFS(AZ$2:AZ$373,C$2:C$373,C244,AB$2:AB$373,AB244)</f>
        <v>0</v>
      </c>
      <c r="BU244" s="162">
        <f>SUMIFS(BC$2:BC$373,C$2:C$373,C244,AB$2:AB$373,AB244)</f>
        <v>0</v>
      </c>
      <c r="BV244" s="162">
        <f>SUMIFS(BF$2:BF$373,C$2:C$373,C244,AB$2:AB$373,AB244)</f>
        <v>0</v>
      </c>
      <c r="BW244" s="162">
        <f>SUMIFS(BI$2:BI$373,C$2:C$373,C244,AB$2:AB$373,AB244)</f>
        <v>0</v>
      </c>
      <c r="BX244" s="162">
        <f>SUMIFS(BL$2:BL$373,C$2:C$373,C244,AB$2:AB$373,AB244)</f>
        <v>0</v>
      </c>
      <c r="BY244" s="163">
        <f>SUMIFS(BO$2:BO$373,C$2:C$373,C244,AB$2:AB$373,AB244)</f>
        <v>0</v>
      </c>
      <c r="BZ244" s="174">
        <f>SUMIFS(AN$2:AN$373,C$2:C$373,C244)</f>
        <v>0</v>
      </c>
      <c r="CA244" s="162">
        <f>SUMIFS(AQ$2:AQ$373,C$2:C$373,C244)</f>
        <v>0</v>
      </c>
      <c r="CB244" s="162">
        <f>SUMIFS(AT$2:AT$373,C$2:C$373,C244)</f>
        <v>0</v>
      </c>
      <c r="CC244" s="162">
        <f>SUMIFS(AW$2:AW$373,C$2:C$373,C244)</f>
        <v>1</v>
      </c>
      <c r="CD244" s="162">
        <f>SUMIFS(AZ$2:AZ$373,C$2:C$373,C244)</f>
        <v>2</v>
      </c>
      <c r="CE244" s="162">
        <f>SUMIFS(BC$2:BC$373,C$2:C$373,C244)</f>
        <v>0</v>
      </c>
      <c r="CF244" s="162">
        <f>SUMIFS(BF$2:BF$373,C$2:C$373,C244)</f>
        <v>1</v>
      </c>
      <c r="CG244" s="162">
        <f>SUMIFS(BI$2:BI$373,C$2:C$373,C244)</f>
        <v>0</v>
      </c>
      <c r="CH244" s="162">
        <f>SUMIFS(BL$2:BL$373,C$2:C$373,C244)</f>
        <v>0</v>
      </c>
      <c r="CI244" s="163">
        <f>SUMIFS(BO$2:BO$373,C$2:C$373,C244)</f>
        <v>0</v>
      </c>
      <c r="CJ244" s="94" t="str">
        <f t="shared" ref="CJ244" si="3906">_xlfn.XLOOKUP(LARGE(BP244:BY244,1),BP244:BY244,BP$374:BY$374)</f>
        <v>Körperhygiene</v>
      </c>
      <c r="CK244" s="92" t="str">
        <f t="shared" ref="CK244" si="3907">_xlfn.XLOOKUP(LARGE(BP244:BY244,2),BP244:BY244,BP$374:BY$374)</f>
        <v>Körperhygiene</v>
      </c>
      <c r="CL244" s="92" t="str">
        <f t="shared" ref="CL244" si="3908">_xlfn.XLOOKUP(LARGE(BP244:BY244,3),BP244:BY244,BP$374:BY$374)</f>
        <v>Körperhygiene</v>
      </c>
      <c r="CM244" s="92" t="str">
        <f t="shared" ref="CM244" si="3909">_xlfn.XLOOKUP(LARGE(BP244:BY244,4),BP244:BY244,BP$374:BY$374)</f>
        <v>Körperhygiene</v>
      </c>
      <c r="CN244" s="92" t="str">
        <f t="shared" ref="CN244" si="3910">_xlfn.XLOOKUP(LARGE(BP244:BY244,5),BP244:BY244,BP$374:BY$374)</f>
        <v>Körperhygiene</v>
      </c>
      <c r="CO244" s="93" t="str">
        <f t="shared" ref="CO244" si="3911">_xlfn.XLOOKUP(LARGE(BP244:BY244,6),BP244:BY244,BP$374:BY$374)</f>
        <v>Körperhygiene</v>
      </c>
      <c r="CP244" s="91" t="str">
        <f t="shared" ref="CP244" si="3912">_xlfn.XLOOKUP(LARGE(BZ244:CI244,1),BZ244:CI244,BZ$374:CI$374)</f>
        <v>Pünktlichkeit</v>
      </c>
      <c r="CQ244" s="92" t="str">
        <f t="shared" ref="CQ244" si="3913">_xlfn.XLOOKUP(LARGE(BZ244:CI244,2),BZ244:CI244,BZ$374:CI$374)</f>
        <v>Medienverhalten</v>
      </c>
      <c r="CR244" s="92" t="str">
        <f t="shared" ref="CR244" si="3914">_xlfn.XLOOKUP(LARGE(BZ244:CI244,3),BZ244:CI244,BZ$374:CI$374)</f>
        <v>Medienverhalten</v>
      </c>
      <c r="CS244" s="92" t="str">
        <f t="shared" ref="CS244" si="3915">_xlfn.XLOOKUP(LARGE(BZ244:CI244,4),BZ244:CI244,BZ$374:CI$374)</f>
        <v>Körperhygiene</v>
      </c>
      <c r="CT244" s="92" t="str">
        <f t="shared" ref="CT244" si="3916">_xlfn.XLOOKUP(LARGE(BZ244:CI244,5),BZ244:CI244,BZ$374:CI$374)</f>
        <v>Körperhygiene</v>
      </c>
      <c r="CU244" s="93" t="str">
        <f t="shared" ref="CU244" si="3917">_xlfn.XLOOKUP(LARGE(BZ244:CI244,6),BZ244:CI244,BZ$374:CI$374)</f>
        <v>Körperhygiene</v>
      </c>
      <c r="CV244" s="90"/>
      <c r="CW244" s="90"/>
      <c r="CX244" s="90"/>
      <c r="CY244" s="90"/>
      <c r="CZ244" s="90"/>
      <c r="DA244" s="90"/>
    </row>
    <row r="245" spans="1:105" ht="12.95" customHeight="1" thickTop="1" thickBot="1">
      <c r="A245" s="122"/>
      <c r="B245" s="125"/>
      <c r="C245" s="116"/>
      <c r="D245" s="137"/>
      <c r="E245" s="21"/>
      <c r="F245" s="22"/>
      <c r="G245" s="23"/>
      <c r="H245" s="145"/>
      <c r="I245" s="125"/>
      <c r="J245" s="137"/>
      <c r="K245" s="21"/>
      <c r="L245" s="22"/>
      <c r="M245" s="23"/>
      <c r="N245" s="140"/>
      <c r="O245" s="109"/>
      <c r="P245" s="92"/>
      <c r="Q245" s="131"/>
      <c r="R245" s="103"/>
      <c r="S245" s="92"/>
      <c r="T245" s="158"/>
      <c r="U245" s="103"/>
      <c r="V245" s="99"/>
      <c r="W245" s="216"/>
      <c r="X245" s="92"/>
      <c r="Y245" s="81"/>
      <c r="Z245" s="83"/>
      <c r="AA245" s="95"/>
      <c r="AB245" s="107"/>
      <c r="AC245" s="160"/>
      <c r="AE245" s="92"/>
      <c r="AG245" s="92"/>
      <c r="AH245" s="92"/>
      <c r="AI245" s="156"/>
      <c r="AJ245" s="156"/>
      <c r="AK245" s="156"/>
      <c r="AL245" s="92"/>
      <c r="AM245" s="156"/>
      <c r="AN245" s="156"/>
      <c r="AO245" s="165"/>
      <c r="AP245" s="93"/>
      <c r="AQ245" s="165"/>
      <c r="AR245" s="93"/>
      <c r="AS245" s="165"/>
      <c r="AT245" s="93"/>
      <c r="AU245" s="165"/>
      <c r="AV245" s="93"/>
      <c r="AW245" s="165"/>
      <c r="AX245" s="93"/>
      <c r="AY245" s="165"/>
      <c r="AZ245" s="93"/>
      <c r="BA245" s="165"/>
      <c r="BB245" s="93"/>
      <c r="BC245" s="165"/>
      <c r="BD245" s="93"/>
      <c r="BE245" s="165"/>
      <c r="BF245" s="93"/>
      <c r="BG245" s="165"/>
      <c r="BH245" s="93"/>
      <c r="BI245" s="165"/>
      <c r="BJ245" s="93"/>
      <c r="BK245" s="165"/>
      <c r="BL245" s="93"/>
      <c r="BM245" s="156"/>
      <c r="BN245" s="156"/>
      <c r="BO245" s="171"/>
      <c r="BP245" s="174"/>
      <c r="BQ245" s="162"/>
      <c r="BR245" s="162"/>
      <c r="BS245" s="162"/>
      <c r="BT245" s="162"/>
      <c r="BU245" s="162"/>
      <c r="BV245" s="162"/>
      <c r="BW245" s="162"/>
      <c r="BX245" s="162"/>
      <c r="BY245" s="163"/>
      <c r="BZ245" s="174"/>
      <c r="CA245" s="162"/>
      <c r="CB245" s="162"/>
      <c r="CC245" s="162"/>
      <c r="CD245" s="162"/>
      <c r="CE245" s="162"/>
      <c r="CF245" s="162"/>
      <c r="CG245" s="162"/>
      <c r="CH245" s="162"/>
      <c r="CI245" s="163"/>
      <c r="CJ245" s="94"/>
      <c r="CK245" s="92"/>
      <c r="CL245" s="92"/>
      <c r="CM245" s="92"/>
      <c r="CN245" s="92"/>
      <c r="CO245" s="93"/>
      <c r="CP245" s="91"/>
      <c r="CQ245" s="92"/>
      <c r="CR245" s="92"/>
      <c r="CS245" s="92"/>
      <c r="CT245" s="92"/>
      <c r="CU245" s="93"/>
      <c r="CV245" s="90"/>
      <c r="CW245" s="90"/>
      <c r="CX245" s="90"/>
      <c r="CY245" s="90"/>
      <c r="CZ245" s="90"/>
      <c r="DA245" s="90"/>
    </row>
    <row r="246" spans="1:105" ht="12.95" customHeight="1" thickTop="1" thickBot="1">
      <c r="A246" s="122"/>
      <c r="B246" s="125"/>
      <c r="C246" s="117" t="s">
        <v>130</v>
      </c>
      <c r="D246" s="134"/>
      <c r="E246" s="24"/>
      <c r="F246" s="25"/>
      <c r="G246" s="26"/>
      <c r="H246" s="145"/>
      <c r="I246" s="125"/>
      <c r="J246" s="134"/>
      <c r="K246" s="24"/>
      <c r="L246" s="25"/>
      <c r="M246" s="26"/>
      <c r="N246" s="140"/>
      <c r="O246" s="109">
        <f t="shared" si="3715"/>
        <v>0</v>
      </c>
      <c r="P246" s="92">
        <f t="shared" si="3716"/>
        <v>20</v>
      </c>
      <c r="Q246" s="131"/>
      <c r="R246" s="103">
        <f>SUMIFS(O$2:O$373,C$2:C$373,C246,AB$2:AB$373,AB246)</f>
        <v>0</v>
      </c>
      <c r="S246" s="92">
        <f t="shared" ref="S246" si="3918">AE$242*20-AJ246</f>
        <v>140</v>
      </c>
      <c r="T246" s="158"/>
      <c r="U246" s="103">
        <f t="shared" ref="U246" si="3919">AC$6</f>
        <v>10</v>
      </c>
      <c r="V246" s="99">
        <f t="shared" si="3719"/>
        <v>599</v>
      </c>
      <c r="W246" s="216"/>
      <c r="X246" s="92"/>
      <c r="Y246" s="81"/>
      <c r="Z246" s="83"/>
      <c r="AA246" s="95">
        <f>A$242</f>
        <v>46194</v>
      </c>
      <c r="AB246" s="107">
        <f t="shared" si="3233"/>
        <v>25</v>
      </c>
      <c r="AC246" s="160"/>
      <c r="AE246" s="92"/>
      <c r="AG246" s="92">
        <f t="shared" ref="AG246" si="3920">IF(D246="HF",1,0)</f>
        <v>0</v>
      </c>
      <c r="AH246" s="92">
        <f t="shared" ref="AH246" si="3921">IF(J246="HF",1,0)</f>
        <v>0</v>
      </c>
      <c r="AI246" s="169">
        <f t="shared" ref="AI246" si="3922">AG246+AH246</f>
        <v>0</v>
      </c>
      <c r="AJ246" s="169">
        <f t="shared" ref="AJ246" si="3923">SUMIFS(AI$2:AI$373,C$2:C$373,C246,AB$2:AB$373,AB246)</f>
        <v>0</v>
      </c>
      <c r="AK246" s="169">
        <f t="shared" ref="AK246" si="3924">SUMIFS(AI$2:AI$373,C$2:C$373,C246)</f>
        <v>1</v>
      </c>
      <c r="AL246" s="92">
        <f t="shared" ref="AL246" si="3925">COUNTIF(E246:G247,"Körperhygiene")</f>
        <v>0</v>
      </c>
      <c r="AM246" s="169">
        <f t="shared" ref="AM246" si="3926">COUNTIF(K246:M247,"Körperhygiene")</f>
        <v>0</v>
      </c>
      <c r="AN246" s="169">
        <f t="shared" ref="AN246" si="3927">AL246+AM246</f>
        <v>0</v>
      </c>
      <c r="AO246" s="164">
        <f>COUNTIF(E246:G247,"Zimmersauberkeit")</f>
        <v>0</v>
      </c>
      <c r="AP246" s="93">
        <f>COUNTIF(K246:M247,"Zimmersauberkeit")</f>
        <v>0</v>
      </c>
      <c r="AQ246" s="164">
        <f t="shared" ref="AQ246" si="3928">AO246+AP246</f>
        <v>0</v>
      </c>
      <c r="AR246" s="93">
        <f>COUNTIF(E246:G247,"Zimmerputz")</f>
        <v>0</v>
      </c>
      <c r="AS246" s="164">
        <f>COUNTIF(K246:M247,"Zimmerputz")</f>
        <v>0</v>
      </c>
      <c r="AT246" s="93">
        <f t="shared" ref="AT246" si="3929">AR246+AS246</f>
        <v>0</v>
      </c>
      <c r="AU246" s="164">
        <f>COUNTIF(E246:G247,"Medienverhalten")</f>
        <v>0</v>
      </c>
      <c r="AV246" s="93">
        <f>COUNTIF(K246:M247,"Medienverhalten")</f>
        <v>0</v>
      </c>
      <c r="AW246" s="164">
        <f t="shared" ref="AW246" si="3930">AU246+AV246</f>
        <v>0</v>
      </c>
      <c r="AX246" s="93">
        <f>COUNTIF(E246:G247,"Pünktlichkeit")</f>
        <v>0</v>
      </c>
      <c r="AY246" s="164">
        <f>COUNTIF(K246:M247,"Pünktlichkeit")</f>
        <v>0</v>
      </c>
      <c r="AZ246" s="93">
        <f t="shared" ref="AZ246" si="3931">AX246+AY246</f>
        <v>0</v>
      </c>
      <c r="BA246" s="164">
        <f>COUNTIF(E246:G247,"Küchendienst")</f>
        <v>0</v>
      </c>
      <c r="BB246" s="93">
        <f>COUNTIF(K246:M247,"Küchendienst")</f>
        <v>0</v>
      </c>
      <c r="BC246" s="164">
        <f t="shared" ref="BC246" si="3932">BA246+BB246</f>
        <v>0</v>
      </c>
      <c r="BD246" s="93">
        <f>COUNTIF(E246:G247,"Wäsche")</f>
        <v>0</v>
      </c>
      <c r="BE246" s="164">
        <f>COUNTIF(K246:M247,"Wäsche")</f>
        <v>0</v>
      </c>
      <c r="BF246" s="93">
        <f t="shared" ref="BF246" si="3933">BD246+BE246</f>
        <v>0</v>
      </c>
      <c r="BG246" s="164">
        <f>COUNTIF(E246:G247,"Sozialverhalten")</f>
        <v>0</v>
      </c>
      <c r="BH246" s="93">
        <f>COUNTIF(K246:M247,"Sozialverhalten")</f>
        <v>0</v>
      </c>
      <c r="BI246" s="164">
        <f t="shared" ref="BI246" si="3934">BG246+BH246</f>
        <v>0</v>
      </c>
      <c r="BJ246" s="93">
        <f>COUNTIF(E246:G247,"Essverhalten")</f>
        <v>0</v>
      </c>
      <c r="BK246" s="164">
        <f>COUNTIF(K246:M247,"Essverhalten")</f>
        <v>0</v>
      </c>
      <c r="BL246" s="93">
        <f t="shared" ref="BL246" si="3935">BJ246+BK246</f>
        <v>0</v>
      </c>
      <c r="BM246" s="169">
        <f>COUNTIF(E246:G247,"Nachtruhe")</f>
        <v>0</v>
      </c>
      <c r="BN246" s="169">
        <f>COUNTIF(K246:M247,"Nachtruhe")</f>
        <v>0</v>
      </c>
      <c r="BO246" s="170">
        <f t="shared" ref="BO246" si="3936">BM246+BN246</f>
        <v>0</v>
      </c>
      <c r="BP246" s="174">
        <f>SUMIFS(AN$2:AN$373,C$2:C$373,C246,AB$2:AB$373,AB246)</f>
        <v>0</v>
      </c>
      <c r="BQ246" s="162">
        <f>SUMIFS(AQ$2:AQ$373,C$2:C$373,C246,AB$2:AB$373,AB246)</f>
        <v>0</v>
      </c>
      <c r="BR246" s="162">
        <f>SUMIFS(AT$2:AT$373,C$2:C$373,C246,AB$2:AB$373,AB246)</f>
        <v>0</v>
      </c>
      <c r="BS246" s="162">
        <f>SUMIFS(AW$2:AW$373,C$2:C$373,C246,AB$2:AB$373,AB246)</f>
        <v>0</v>
      </c>
      <c r="BT246" s="162">
        <f>SUMIFS(AZ$2:AZ$373,C$2:C$373,C246,AB$2:AB$373,AB246)</f>
        <v>0</v>
      </c>
      <c r="BU246" s="162">
        <f>SUMIFS(BC$2:BC$373,C$2:C$373,C246,AB$2:AB$373,AB246)</f>
        <v>0</v>
      </c>
      <c r="BV246" s="162">
        <f>SUMIFS(BF$2:BF$373,C$2:C$373,C246,AB$2:AB$373,AB246)</f>
        <v>0</v>
      </c>
      <c r="BW246" s="162">
        <f>SUMIFS(BI$2:BI$373,C$2:C$373,C246,AB$2:AB$373,AB246)</f>
        <v>0</v>
      </c>
      <c r="BX246" s="162">
        <f>SUMIFS(BL$2:BL$373,C$2:C$373,C246,AB$2:AB$373,AB246)</f>
        <v>0</v>
      </c>
      <c r="BY246" s="163">
        <f>SUMIFS(BO$2:BO$373,C$2:C$373,C246,AB$2:AB$373,AB246)</f>
        <v>0</v>
      </c>
      <c r="BZ246" s="174">
        <f>SUMIFS(AN$2:AN$373,C$2:C$373,C246)</f>
        <v>0</v>
      </c>
      <c r="CA246" s="162">
        <f>SUMIFS(AQ$2:AQ$373,C$2:C$373,C246)</f>
        <v>0</v>
      </c>
      <c r="CB246" s="162">
        <f>SUMIFS(AT$2:AT$373,C$2:C$373,C246)</f>
        <v>0</v>
      </c>
      <c r="CC246" s="162">
        <f>SUMIFS(AW$2:AW$373,C$2:C$373,C246)</f>
        <v>0</v>
      </c>
      <c r="CD246" s="162">
        <f>SUMIFS(AZ$2:AZ$373,C$2:C$373,C246)</f>
        <v>0</v>
      </c>
      <c r="CE246" s="162">
        <f>SUMIFS(BC$2:BC$373,C$2:C$373,C246)</f>
        <v>0</v>
      </c>
      <c r="CF246" s="162">
        <f>SUMIFS(BF$2:BF$373,C$2:C$373,C246)</f>
        <v>0</v>
      </c>
      <c r="CG246" s="162">
        <f>SUMIFS(BI$2:BI$373,C$2:C$373,C246)</f>
        <v>0</v>
      </c>
      <c r="CH246" s="162">
        <f>SUMIFS(BL$2:BL$373,C$2:C$373,C246)</f>
        <v>0</v>
      </c>
      <c r="CI246" s="163">
        <f>SUMIFS(BO$2:BO$373,C$2:C$373,C246)</f>
        <v>0</v>
      </c>
      <c r="CJ246" s="94" t="str">
        <f t="shared" ref="CJ246" si="3937">_xlfn.XLOOKUP(LARGE(BP246:BY246,1),BP246:BY246,BP$374:BY$374)</f>
        <v>Körperhygiene</v>
      </c>
      <c r="CK246" s="92" t="str">
        <f t="shared" ref="CK246" si="3938">_xlfn.XLOOKUP(LARGE(BP246:BY246,2),BP246:BY246,BP$374:BY$374)</f>
        <v>Körperhygiene</v>
      </c>
      <c r="CL246" s="92" t="str">
        <f t="shared" ref="CL246" si="3939">_xlfn.XLOOKUP(LARGE(BP246:BY246,3),BP246:BY246,BP$374:BY$374)</f>
        <v>Körperhygiene</v>
      </c>
      <c r="CM246" s="92" t="str">
        <f t="shared" ref="CM246" si="3940">_xlfn.XLOOKUP(LARGE(BP246:BY246,4),BP246:BY246,BP$374:BY$374)</f>
        <v>Körperhygiene</v>
      </c>
      <c r="CN246" s="92" t="str">
        <f t="shared" ref="CN246" si="3941">_xlfn.XLOOKUP(LARGE(BP246:BY246,5),BP246:BY246,BP$374:BY$374)</f>
        <v>Körperhygiene</v>
      </c>
      <c r="CO246" s="93" t="str">
        <f t="shared" ref="CO246" si="3942">_xlfn.XLOOKUP(LARGE(BP246:BY246,6),BP246:BY246,BP$374:BY$374)</f>
        <v>Körperhygiene</v>
      </c>
      <c r="CP246" s="91" t="str">
        <f t="shared" ref="CP246" si="3943">_xlfn.XLOOKUP(LARGE(BZ246:CI246,1),BZ246:CI246,BZ$374:CI$374)</f>
        <v>Körperhygiene</v>
      </c>
      <c r="CQ246" s="92" t="str">
        <f t="shared" ref="CQ246" si="3944">_xlfn.XLOOKUP(LARGE(BZ246:CI246,2),BZ246:CI246,BZ$374:CI$374)</f>
        <v>Körperhygiene</v>
      </c>
      <c r="CR246" s="92" t="str">
        <f t="shared" ref="CR246" si="3945">_xlfn.XLOOKUP(LARGE(BZ246:CI246,3),BZ246:CI246,BZ$374:CI$374)</f>
        <v>Körperhygiene</v>
      </c>
      <c r="CS246" s="92" t="str">
        <f t="shared" ref="CS246" si="3946">_xlfn.XLOOKUP(LARGE(BZ246:CI246,4),BZ246:CI246,BZ$374:CI$374)</f>
        <v>Körperhygiene</v>
      </c>
      <c r="CT246" s="92" t="str">
        <f t="shared" ref="CT246" si="3947">_xlfn.XLOOKUP(LARGE(BZ246:CI246,5),BZ246:CI246,BZ$374:CI$374)</f>
        <v>Körperhygiene</v>
      </c>
      <c r="CU246" s="93" t="str">
        <f t="shared" ref="CU246" si="3948">_xlfn.XLOOKUP(LARGE(BZ246:CI246,6),BZ246:CI246,BZ$374:CI$374)</f>
        <v>Körperhygiene</v>
      </c>
      <c r="CV246" s="90"/>
      <c r="CW246" s="90"/>
      <c r="CX246" s="90"/>
      <c r="CY246" s="90"/>
      <c r="CZ246" s="90"/>
      <c r="DA246" s="90"/>
    </row>
    <row r="247" spans="1:105" ht="12.95" customHeight="1" thickTop="1" thickBot="1">
      <c r="A247" s="122"/>
      <c r="B247" s="125"/>
      <c r="C247" s="116"/>
      <c r="D247" s="137"/>
      <c r="E247" s="21"/>
      <c r="F247" s="22"/>
      <c r="G247" s="23"/>
      <c r="H247" s="145"/>
      <c r="I247" s="125"/>
      <c r="J247" s="137"/>
      <c r="K247" s="21"/>
      <c r="L247" s="22"/>
      <c r="M247" s="23"/>
      <c r="N247" s="140"/>
      <c r="O247" s="109"/>
      <c r="P247" s="92"/>
      <c r="Q247" s="131"/>
      <c r="R247" s="103"/>
      <c r="S247" s="92"/>
      <c r="T247" s="158"/>
      <c r="U247" s="103"/>
      <c r="V247" s="99"/>
      <c r="W247" s="216"/>
      <c r="X247" s="92"/>
      <c r="Y247" s="81"/>
      <c r="Z247" s="83"/>
      <c r="AA247" s="95"/>
      <c r="AB247" s="107"/>
      <c r="AC247" s="160"/>
      <c r="AE247" s="92"/>
      <c r="AG247" s="92"/>
      <c r="AH247" s="92"/>
      <c r="AI247" s="156"/>
      <c r="AJ247" s="156"/>
      <c r="AK247" s="156"/>
      <c r="AL247" s="92"/>
      <c r="AM247" s="156"/>
      <c r="AN247" s="156"/>
      <c r="AO247" s="165"/>
      <c r="AP247" s="93"/>
      <c r="AQ247" s="165"/>
      <c r="AR247" s="93"/>
      <c r="AS247" s="165"/>
      <c r="AT247" s="93"/>
      <c r="AU247" s="165"/>
      <c r="AV247" s="93"/>
      <c r="AW247" s="165"/>
      <c r="AX247" s="93"/>
      <c r="AY247" s="165"/>
      <c r="AZ247" s="93"/>
      <c r="BA247" s="165"/>
      <c r="BB247" s="93"/>
      <c r="BC247" s="165"/>
      <c r="BD247" s="93"/>
      <c r="BE247" s="165"/>
      <c r="BF247" s="93"/>
      <c r="BG247" s="165"/>
      <c r="BH247" s="93"/>
      <c r="BI247" s="165"/>
      <c r="BJ247" s="93"/>
      <c r="BK247" s="165"/>
      <c r="BL247" s="93"/>
      <c r="BM247" s="156"/>
      <c r="BN247" s="156"/>
      <c r="BO247" s="171"/>
      <c r="BP247" s="174"/>
      <c r="BQ247" s="162"/>
      <c r="BR247" s="162"/>
      <c r="BS247" s="162"/>
      <c r="BT247" s="162"/>
      <c r="BU247" s="162"/>
      <c r="BV247" s="162"/>
      <c r="BW247" s="162"/>
      <c r="BX247" s="162"/>
      <c r="BY247" s="163"/>
      <c r="BZ247" s="174"/>
      <c r="CA247" s="162"/>
      <c r="CB247" s="162"/>
      <c r="CC247" s="162"/>
      <c r="CD247" s="162"/>
      <c r="CE247" s="162"/>
      <c r="CF247" s="162"/>
      <c r="CG247" s="162"/>
      <c r="CH247" s="162"/>
      <c r="CI247" s="163"/>
      <c r="CJ247" s="94"/>
      <c r="CK247" s="92"/>
      <c r="CL247" s="92"/>
      <c r="CM247" s="92"/>
      <c r="CN247" s="92"/>
      <c r="CO247" s="93"/>
      <c r="CP247" s="91"/>
      <c r="CQ247" s="92"/>
      <c r="CR247" s="92"/>
      <c r="CS247" s="92"/>
      <c r="CT247" s="92"/>
      <c r="CU247" s="93"/>
      <c r="CV247" s="90"/>
      <c r="CW247" s="90"/>
      <c r="CX247" s="90"/>
      <c r="CY247" s="90"/>
      <c r="CZ247" s="90"/>
      <c r="DA247" s="90"/>
    </row>
    <row r="248" spans="1:105" ht="12.95" customHeight="1" thickTop="1" thickBot="1">
      <c r="A248" s="122"/>
      <c r="B248" s="125"/>
      <c r="C248" s="117" t="s">
        <v>131</v>
      </c>
      <c r="D248" s="134"/>
      <c r="E248" s="24"/>
      <c r="F248" s="25"/>
      <c r="G248" s="26"/>
      <c r="H248" s="145"/>
      <c r="I248" s="125"/>
      <c r="J248" s="134"/>
      <c r="K248" s="24"/>
      <c r="L248" s="25"/>
      <c r="M248" s="26"/>
      <c r="N248" s="140"/>
      <c r="O248" s="109">
        <f t="shared" si="3749"/>
        <v>0</v>
      </c>
      <c r="P248" s="92">
        <f t="shared" si="3750"/>
        <v>20</v>
      </c>
      <c r="Q248" s="131"/>
      <c r="R248" s="103">
        <f>SUMIFS(O$2:O$373,C$2:C$373,C248,AB$2:AB$373,AB248)</f>
        <v>0</v>
      </c>
      <c r="S248" s="92">
        <f t="shared" ref="S248" si="3949">AE$242*20-AJ248</f>
        <v>140</v>
      </c>
      <c r="T248" s="158"/>
      <c r="U248" s="103">
        <f t="shared" ref="U248" si="3950">AC$8</f>
        <v>0</v>
      </c>
      <c r="V248" s="99">
        <f t="shared" si="3753"/>
        <v>600</v>
      </c>
      <c r="W248" s="216"/>
      <c r="X248" s="92"/>
      <c r="Y248" s="81"/>
      <c r="Z248" s="83"/>
      <c r="AA248" s="95">
        <f>A$242</f>
        <v>46194</v>
      </c>
      <c r="AB248" s="107">
        <f t="shared" si="3233"/>
        <v>25</v>
      </c>
      <c r="AC248" s="160"/>
      <c r="AE248" s="92"/>
      <c r="AG248" s="92">
        <f t="shared" ref="AG248" si="3951">IF(D248="HF",1,0)</f>
        <v>0</v>
      </c>
      <c r="AH248" s="92">
        <f t="shared" ref="AH248" si="3952">IF(J248="HF",1,0)</f>
        <v>0</v>
      </c>
      <c r="AI248" s="169">
        <f t="shared" ref="AI248" si="3953">AG248+AH248</f>
        <v>0</v>
      </c>
      <c r="AJ248" s="169">
        <f t="shared" ref="AJ248" si="3954">SUMIFS(AI$2:AI$373,C$2:C$373,C248,AB$2:AB$373,AB248)</f>
        <v>0</v>
      </c>
      <c r="AK248" s="169">
        <f t="shared" ref="AK248" si="3955">SUMIFS(AI$2:AI$373,C$2:C$373,C248)</f>
        <v>0</v>
      </c>
      <c r="AL248" s="92">
        <f t="shared" ref="AL248" si="3956">COUNTIF(E248:G249,"Körperhygiene")</f>
        <v>0</v>
      </c>
      <c r="AM248" s="169">
        <f t="shared" ref="AM248" si="3957">COUNTIF(K248:M249,"Körperhygiene")</f>
        <v>0</v>
      </c>
      <c r="AN248" s="169">
        <f t="shared" ref="AN248" si="3958">AL248+AM248</f>
        <v>0</v>
      </c>
      <c r="AO248" s="164">
        <f>COUNTIF(E248:G249,"Zimmersauberkeit")</f>
        <v>0</v>
      </c>
      <c r="AP248" s="93">
        <f>COUNTIF(K248:M249,"Zimmersauberkeit")</f>
        <v>0</v>
      </c>
      <c r="AQ248" s="164">
        <f t="shared" ref="AQ248" si="3959">AO248+AP248</f>
        <v>0</v>
      </c>
      <c r="AR248" s="93">
        <f>COUNTIF(E248:G249,"Zimmerputz")</f>
        <v>0</v>
      </c>
      <c r="AS248" s="164">
        <f>COUNTIF(K248:M249,"Zimmerputz")</f>
        <v>0</v>
      </c>
      <c r="AT248" s="93">
        <f t="shared" ref="AT248" si="3960">AR248+AS248</f>
        <v>0</v>
      </c>
      <c r="AU248" s="164">
        <f>COUNTIF(E248:G249,"Medienverhalten")</f>
        <v>0</v>
      </c>
      <c r="AV248" s="93">
        <f>COUNTIF(K248:M249,"Medienverhalten")</f>
        <v>0</v>
      </c>
      <c r="AW248" s="164">
        <f t="shared" ref="AW248" si="3961">AU248+AV248</f>
        <v>0</v>
      </c>
      <c r="AX248" s="93">
        <f>COUNTIF(E248:G249,"Pünktlichkeit")</f>
        <v>0</v>
      </c>
      <c r="AY248" s="164">
        <f>COUNTIF(K248:M249,"Pünktlichkeit")</f>
        <v>0</v>
      </c>
      <c r="AZ248" s="93">
        <f t="shared" ref="AZ248" si="3962">AX248+AY248</f>
        <v>0</v>
      </c>
      <c r="BA248" s="164">
        <f>COUNTIF(E248:G249,"Küchendienst")</f>
        <v>0</v>
      </c>
      <c r="BB248" s="93">
        <f>COUNTIF(K248:M249,"Küchendienst")</f>
        <v>0</v>
      </c>
      <c r="BC248" s="164">
        <f t="shared" ref="BC248" si="3963">BA248+BB248</f>
        <v>0</v>
      </c>
      <c r="BD248" s="93">
        <f>COUNTIF(E248:G249,"Wäsche")</f>
        <v>0</v>
      </c>
      <c r="BE248" s="164">
        <f>COUNTIF(K248:M249,"Wäsche")</f>
        <v>0</v>
      </c>
      <c r="BF248" s="93">
        <f t="shared" ref="BF248" si="3964">BD248+BE248</f>
        <v>0</v>
      </c>
      <c r="BG248" s="164">
        <f>COUNTIF(E248:G249,"Sozialverhalten")</f>
        <v>0</v>
      </c>
      <c r="BH248" s="93">
        <f>COUNTIF(K248:M249,"Sozialverhalten")</f>
        <v>0</v>
      </c>
      <c r="BI248" s="164">
        <f t="shared" ref="BI248" si="3965">BG248+BH248</f>
        <v>0</v>
      </c>
      <c r="BJ248" s="93">
        <f>COUNTIF(E248:G249,"Essverhalten")</f>
        <v>0</v>
      </c>
      <c r="BK248" s="164">
        <f>COUNTIF(K248:M249,"Essverhalten")</f>
        <v>0</v>
      </c>
      <c r="BL248" s="93">
        <f t="shared" ref="BL248" si="3966">BJ248+BK248</f>
        <v>0</v>
      </c>
      <c r="BM248" s="169">
        <f>COUNTIF(E248:G249,"Nachtruhe")</f>
        <v>0</v>
      </c>
      <c r="BN248" s="169">
        <f>COUNTIF(K248:M249,"Nachtruhe")</f>
        <v>0</v>
      </c>
      <c r="BO248" s="170">
        <f t="shared" ref="BO248" si="3967">BM248+BN248</f>
        <v>0</v>
      </c>
      <c r="BP248" s="174">
        <f>SUMIFS(AN$2:AN$373,C$2:C$373,C248,AB$2:AB$373,AB248)</f>
        <v>0</v>
      </c>
      <c r="BQ248" s="162">
        <f>SUMIFS(AQ$2:AQ$373,C$2:C$373,C248,AB$2:AB$373,AB248)</f>
        <v>0</v>
      </c>
      <c r="BR248" s="162">
        <f>SUMIFS(AT$2:AT$373,C$2:C$373,C248,AB$2:AB$373,AB248)</f>
        <v>0</v>
      </c>
      <c r="BS248" s="162">
        <f>SUMIFS(AW$2:AW$373,C$2:C$373,C248,AB$2:AB$373,AB248)</f>
        <v>0</v>
      </c>
      <c r="BT248" s="162">
        <f>SUMIFS(AZ$2:AZ$373,C$2:C$373,C248,AB$2:AB$373,AB248)</f>
        <v>0</v>
      </c>
      <c r="BU248" s="162">
        <f>SUMIFS(BC$2:BC$373,C$2:C$373,C248,AB$2:AB$373,AB248)</f>
        <v>0</v>
      </c>
      <c r="BV248" s="162">
        <f>SUMIFS(BF$2:BF$373,C$2:C$373,C248,AB$2:AB$373,AB248)</f>
        <v>0</v>
      </c>
      <c r="BW248" s="162">
        <f>SUMIFS(BI$2:BI$373,C$2:C$373,C248,AB$2:AB$373,AB248)</f>
        <v>0</v>
      </c>
      <c r="BX248" s="162">
        <f>SUMIFS(BL$2:BL$373,C$2:C$373,C248,AB$2:AB$373,AB248)</f>
        <v>0</v>
      </c>
      <c r="BY248" s="163">
        <f>SUMIFS(BO$2:BO$373,C$2:C$373,C248,AB$2:AB$373,AB248)</f>
        <v>0</v>
      </c>
      <c r="BZ248" s="174">
        <f>SUMIFS(AN$2:AN$373,C$2:C$373,C248)</f>
        <v>0</v>
      </c>
      <c r="CA248" s="162">
        <f>SUMIFS(AQ$2:AQ$373,C$2:C$373,C248)</f>
        <v>0</v>
      </c>
      <c r="CB248" s="162">
        <f>SUMIFS(AT$2:AT$373,C$2:C$373,C248)</f>
        <v>0</v>
      </c>
      <c r="CC248" s="162">
        <f>SUMIFS(AW$2:AW$373,C$2:C$373,C248)</f>
        <v>0</v>
      </c>
      <c r="CD248" s="162">
        <f>SUMIFS(AZ$2:AZ$373,C$2:C$373,C248)</f>
        <v>0</v>
      </c>
      <c r="CE248" s="162">
        <f>SUMIFS(BC$2:BC$373,C$2:C$373,C248)</f>
        <v>0</v>
      </c>
      <c r="CF248" s="162">
        <f>SUMIFS(BF$2:BF$373,C$2:C$373,C248)</f>
        <v>0</v>
      </c>
      <c r="CG248" s="162">
        <f>SUMIFS(BI$2:BI$373,C$2:C$373,C248)</f>
        <v>0</v>
      </c>
      <c r="CH248" s="162">
        <f>SUMIFS(BL$2:BL$373,C$2:C$373,C248)</f>
        <v>0</v>
      </c>
      <c r="CI248" s="163">
        <f>SUMIFS(BO$2:BO$373,C$2:C$373,C248)</f>
        <v>0</v>
      </c>
      <c r="CJ248" s="94" t="str">
        <f t="shared" ref="CJ248" si="3968">_xlfn.XLOOKUP(LARGE(BP248:BY248,1),BP248:BY248,BP$374:BY$374)</f>
        <v>Körperhygiene</v>
      </c>
      <c r="CK248" s="92" t="str">
        <f t="shared" ref="CK248" si="3969">_xlfn.XLOOKUP(LARGE(BP248:BY248,2),BP248:BY248,BP$374:BY$374)</f>
        <v>Körperhygiene</v>
      </c>
      <c r="CL248" s="92" t="str">
        <f t="shared" ref="CL248" si="3970">_xlfn.XLOOKUP(LARGE(BP248:BY248,3),BP248:BY248,BP$374:BY$374)</f>
        <v>Körperhygiene</v>
      </c>
      <c r="CM248" s="92" t="str">
        <f t="shared" ref="CM248" si="3971">_xlfn.XLOOKUP(LARGE(BP248:BY248,4),BP248:BY248,BP$374:BY$374)</f>
        <v>Körperhygiene</v>
      </c>
      <c r="CN248" s="92" t="str">
        <f t="shared" ref="CN248" si="3972">_xlfn.XLOOKUP(LARGE(BP248:BY248,5),BP248:BY248,BP$374:BY$374)</f>
        <v>Körperhygiene</v>
      </c>
      <c r="CO248" s="93" t="str">
        <f t="shared" ref="CO248" si="3973">_xlfn.XLOOKUP(LARGE(BP248:BY248,6),BP248:BY248,BP$374:BY$374)</f>
        <v>Körperhygiene</v>
      </c>
      <c r="CP248" s="91" t="str">
        <f t="shared" ref="CP248" si="3974">_xlfn.XLOOKUP(LARGE(BZ248:CI248,1),BZ248:CI248,BZ$374:CI$374)</f>
        <v>Körperhygiene</v>
      </c>
      <c r="CQ248" s="92" t="str">
        <f t="shared" ref="CQ248" si="3975">_xlfn.XLOOKUP(LARGE(BZ248:CI248,2),BZ248:CI248,BZ$374:CI$374)</f>
        <v>Körperhygiene</v>
      </c>
      <c r="CR248" s="92" t="str">
        <f t="shared" ref="CR248" si="3976">_xlfn.XLOOKUP(LARGE(BZ248:CI248,3),BZ248:CI248,BZ$374:CI$374)</f>
        <v>Körperhygiene</v>
      </c>
      <c r="CS248" s="92" t="str">
        <f t="shared" ref="CS248" si="3977">_xlfn.XLOOKUP(LARGE(BZ248:CI248,4),BZ248:CI248,BZ$374:CI$374)</f>
        <v>Körperhygiene</v>
      </c>
      <c r="CT248" s="92" t="str">
        <f t="shared" ref="CT248" si="3978">_xlfn.XLOOKUP(LARGE(BZ248:CI248,5),BZ248:CI248,BZ$374:CI$374)</f>
        <v>Körperhygiene</v>
      </c>
      <c r="CU248" s="93" t="str">
        <f t="shared" ref="CU248" si="3979">_xlfn.XLOOKUP(LARGE(BZ248:CI248,6),BZ248:CI248,BZ$374:CI$374)</f>
        <v>Körperhygiene</v>
      </c>
      <c r="CV248" s="90"/>
      <c r="CW248" s="90"/>
      <c r="CX248" s="90"/>
      <c r="CY248" s="90"/>
      <c r="CZ248" s="90"/>
      <c r="DA248" s="90"/>
    </row>
    <row r="249" spans="1:105" ht="12.95" customHeight="1" thickTop="1" thickBot="1">
      <c r="A249" s="122"/>
      <c r="B249" s="125"/>
      <c r="C249" s="116"/>
      <c r="D249" s="137"/>
      <c r="E249" s="21"/>
      <c r="F249" s="22"/>
      <c r="G249" s="23"/>
      <c r="H249" s="145"/>
      <c r="I249" s="125"/>
      <c r="J249" s="137"/>
      <c r="K249" s="21"/>
      <c r="L249" s="22"/>
      <c r="M249" s="23"/>
      <c r="N249" s="140"/>
      <c r="O249" s="109"/>
      <c r="P249" s="92"/>
      <c r="Q249" s="131"/>
      <c r="R249" s="103"/>
      <c r="S249" s="92"/>
      <c r="T249" s="158"/>
      <c r="U249" s="103"/>
      <c r="V249" s="99"/>
      <c r="W249" s="216"/>
      <c r="X249" s="92"/>
      <c r="Y249" s="81"/>
      <c r="Z249" s="83"/>
      <c r="AA249" s="95"/>
      <c r="AB249" s="107"/>
      <c r="AC249" s="160"/>
      <c r="AE249" s="92"/>
      <c r="AG249" s="92"/>
      <c r="AH249" s="92"/>
      <c r="AI249" s="156"/>
      <c r="AJ249" s="156"/>
      <c r="AK249" s="156"/>
      <c r="AL249" s="92"/>
      <c r="AM249" s="156"/>
      <c r="AN249" s="156"/>
      <c r="AO249" s="165"/>
      <c r="AP249" s="93"/>
      <c r="AQ249" s="165"/>
      <c r="AR249" s="93"/>
      <c r="AS249" s="165"/>
      <c r="AT249" s="93"/>
      <c r="AU249" s="165"/>
      <c r="AV249" s="93"/>
      <c r="AW249" s="165"/>
      <c r="AX249" s="93"/>
      <c r="AY249" s="165"/>
      <c r="AZ249" s="93"/>
      <c r="BA249" s="165"/>
      <c r="BB249" s="93"/>
      <c r="BC249" s="165"/>
      <c r="BD249" s="93"/>
      <c r="BE249" s="165"/>
      <c r="BF249" s="93"/>
      <c r="BG249" s="165"/>
      <c r="BH249" s="93"/>
      <c r="BI249" s="165"/>
      <c r="BJ249" s="93"/>
      <c r="BK249" s="165"/>
      <c r="BL249" s="93"/>
      <c r="BM249" s="156"/>
      <c r="BN249" s="156"/>
      <c r="BO249" s="171"/>
      <c r="BP249" s="174"/>
      <c r="BQ249" s="162"/>
      <c r="BR249" s="162"/>
      <c r="BS249" s="162"/>
      <c r="BT249" s="162"/>
      <c r="BU249" s="162"/>
      <c r="BV249" s="162"/>
      <c r="BW249" s="162"/>
      <c r="BX249" s="162"/>
      <c r="BY249" s="163"/>
      <c r="BZ249" s="174"/>
      <c r="CA249" s="162"/>
      <c r="CB249" s="162"/>
      <c r="CC249" s="162"/>
      <c r="CD249" s="162"/>
      <c r="CE249" s="162"/>
      <c r="CF249" s="162"/>
      <c r="CG249" s="162"/>
      <c r="CH249" s="162"/>
      <c r="CI249" s="163"/>
      <c r="CJ249" s="94"/>
      <c r="CK249" s="92"/>
      <c r="CL249" s="92"/>
      <c r="CM249" s="92"/>
      <c r="CN249" s="92"/>
      <c r="CO249" s="93"/>
      <c r="CP249" s="91"/>
      <c r="CQ249" s="92"/>
      <c r="CR249" s="92"/>
      <c r="CS249" s="92"/>
      <c r="CT249" s="92"/>
      <c r="CU249" s="93"/>
      <c r="CV249" s="90"/>
      <c r="CW249" s="90"/>
      <c r="CX249" s="90"/>
      <c r="CY249" s="90"/>
      <c r="CZ249" s="90"/>
      <c r="DA249" s="90"/>
    </row>
    <row r="250" spans="1:105" ht="12.95" customHeight="1" thickTop="1" thickBot="1">
      <c r="A250" s="122"/>
      <c r="B250" s="125"/>
      <c r="C250" s="117" t="s">
        <v>132</v>
      </c>
      <c r="D250" s="134"/>
      <c r="E250" s="24"/>
      <c r="F250" s="25"/>
      <c r="G250" s="26"/>
      <c r="H250" s="145"/>
      <c r="I250" s="125"/>
      <c r="J250" s="134"/>
      <c r="K250" s="24"/>
      <c r="L250" s="25"/>
      <c r="M250" s="26"/>
      <c r="N250" s="140"/>
      <c r="O250" s="109">
        <f t="shared" si="3783"/>
        <v>0</v>
      </c>
      <c r="P250" s="92">
        <f t="shared" si="3784"/>
        <v>20</v>
      </c>
      <c r="Q250" s="131"/>
      <c r="R250" s="103">
        <f>SUMIFS(O$2:O$373,C$2:C$373,C250,AB$2:AB$373,AB250)</f>
        <v>0</v>
      </c>
      <c r="S250" s="92">
        <f t="shared" ref="S250" si="3980">AE$242*20-AJ250</f>
        <v>140</v>
      </c>
      <c r="T250" s="158"/>
      <c r="U250" s="103">
        <f t="shared" ref="U250" si="3981">AC$10</f>
        <v>0</v>
      </c>
      <c r="V250" s="99">
        <f t="shared" si="3787"/>
        <v>600</v>
      </c>
      <c r="W250" s="216"/>
      <c r="X250" s="92"/>
      <c r="Y250" s="81"/>
      <c r="Z250" s="83"/>
      <c r="AA250" s="95">
        <f>A$242</f>
        <v>46194</v>
      </c>
      <c r="AB250" s="107">
        <f t="shared" si="3233"/>
        <v>25</v>
      </c>
      <c r="AC250" s="160"/>
      <c r="AE250" s="92"/>
      <c r="AG250" s="92">
        <f t="shared" ref="AG250" si="3982">IF(D250="HF",1,0)</f>
        <v>0</v>
      </c>
      <c r="AH250" s="92">
        <f t="shared" ref="AH250" si="3983">IF(J250="HF",1,0)</f>
        <v>0</v>
      </c>
      <c r="AI250" s="169">
        <f t="shared" ref="AI250" si="3984">AG250+AH250</f>
        <v>0</v>
      </c>
      <c r="AJ250" s="169">
        <f t="shared" ref="AJ250" si="3985">SUMIFS(AI$2:AI$373,C$2:C$373,C250,AB$2:AB$373,AB250)</f>
        <v>0</v>
      </c>
      <c r="AK250" s="169">
        <f t="shared" ref="AK250" si="3986">SUMIFS(AI$2:AI$373,C$2:C$373,C250)</f>
        <v>0</v>
      </c>
      <c r="AL250" s="92">
        <f t="shared" ref="AL250" si="3987">COUNTIF(E250:G251,"Körperhygiene")</f>
        <v>0</v>
      </c>
      <c r="AM250" s="169">
        <f t="shared" ref="AM250" si="3988">COUNTIF(K250:M251,"Körperhygiene")</f>
        <v>0</v>
      </c>
      <c r="AN250" s="169">
        <f t="shared" ref="AN250" si="3989">AL250+AM250</f>
        <v>0</v>
      </c>
      <c r="AO250" s="164">
        <f>COUNTIF(E250:G251,"Zimmersauberkeit")</f>
        <v>0</v>
      </c>
      <c r="AP250" s="93">
        <f>COUNTIF(K250:M251,"Zimmersauberkeit")</f>
        <v>0</v>
      </c>
      <c r="AQ250" s="164">
        <f t="shared" ref="AQ250" si="3990">AO250+AP250</f>
        <v>0</v>
      </c>
      <c r="AR250" s="93">
        <f>COUNTIF(E250:G251,"Zimmerputz")</f>
        <v>0</v>
      </c>
      <c r="AS250" s="164">
        <f>COUNTIF(K250:M251,"Zimmerputz")</f>
        <v>0</v>
      </c>
      <c r="AT250" s="93">
        <f t="shared" ref="AT250" si="3991">AR250+AS250</f>
        <v>0</v>
      </c>
      <c r="AU250" s="164">
        <f>COUNTIF(E250:G251,"Medienverhalten")</f>
        <v>0</v>
      </c>
      <c r="AV250" s="93">
        <f>COUNTIF(K250:M251,"Medienverhalten")</f>
        <v>0</v>
      </c>
      <c r="AW250" s="164">
        <f t="shared" ref="AW250" si="3992">AU250+AV250</f>
        <v>0</v>
      </c>
      <c r="AX250" s="93">
        <f>COUNTIF(E250:G251,"Pünktlichkeit")</f>
        <v>0</v>
      </c>
      <c r="AY250" s="164">
        <f>COUNTIF(K250:M251,"Pünktlichkeit")</f>
        <v>0</v>
      </c>
      <c r="AZ250" s="93">
        <f t="shared" ref="AZ250" si="3993">AX250+AY250</f>
        <v>0</v>
      </c>
      <c r="BA250" s="164">
        <f>COUNTIF(E250:G251,"Küchendienst")</f>
        <v>0</v>
      </c>
      <c r="BB250" s="93">
        <f>COUNTIF(K250:M251,"Küchendienst")</f>
        <v>0</v>
      </c>
      <c r="BC250" s="164">
        <f t="shared" ref="BC250" si="3994">BA250+BB250</f>
        <v>0</v>
      </c>
      <c r="BD250" s="93">
        <f>COUNTIF(E250:G251,"Wäsche")</f>
        <v>0</v>
      </c>
      <c r="BE250" s="164">
        <f>COUNTIF(K250:M251,"Wäsche")</f>
        <v>0</v>
      </c>
      <c r="BF250" s="93">
        <f t="shared" ref="BF250" si="3995">BD250+BE250</f>
        <v>0</v>
      </c>
      <c r="BG250" s="164">
        <f>COUNTIF(E250:G251,"Sozialverhalten")</f>
        <v>0</v>
      </c>
      <c r="BH250" s="93">
        <f>COUNTIF(K250:M251,"Sozialverhalten")</f>
        <v>0</v>
      </c>
      <c r="BI250" s="164">
        <f t="shared" ref="BI250" si="3996">BG250+BH250</f>
        <v>0</v>
      </c>
      <c r="BJ250" s="93">
        <f>COUNTIF(E250:G251,"Essverhalten")</f>
        <v>0</v>
      </c>
      <c r="BK250" s="164">
        <f>COUNTIF(K250:M251,"Essverhalten")</f>
        <v>0</v>
      </c>
      <c r="BL250" s="93">
        <f t="shared" ref="BL250" si="3997">BJ250+BK250</f>
        <v>0</v>
      </c>
      <c r="BM250" s="169">
        <f>COUNTIF(E250:G251,"Nachtruhe")</f>
        <v>0</v>
      </c>
      <c r="BN250" s="169">
        <f>COUNTIF(K250:M251,"Nachtruhe")</f>
        <v>0</v>
      </c>
      <c r="BO250" s="170">
        <f t="shared" ref="BO250" si="3998">BM250+BN250</f>
        <v>0</v>
      </c>
      <c r="BP250" s="174">
        <f>SUMIFS(AN$2:AN$373,C$2:C$373,C250,AB$2:AB$373,AB250)</f>
        <v>0</v>
      </c>
      <c r="BQ250" s="162">
        <f>SUMIFS(AQ$2:AQ$373,C$2:C$373,C250,AB$2:AB$373,AB250)</f>
        <v>0</v>
      </c>
      <c r="BR250" s="162">
        <f>SUMIFS(AT$2:AT$373,C$2:C$373,C250,AB$2:AB$373,AB250)</f>
        <v>0</v>
      </c>
      <c r="BS250" s="162">
        <f>SUMIFS(AW$2:AW$373,C$2:C$373,C250,AB$2:AB$373,AB250)</f>
        <v>0</v>
      </c>
      <c r="BT250" s="162">
        <f>SUMIFS(AZ$2:AZ$373,C$2:C$373,C250,AB$2:AB$373,AB250)</f>
        <v>0</v>
      </c>
      <c r="BU250" s="162">
        <f>SUMIFS(BC$2:BC$373,C$2:C$373,C250,AB$2:AB$373,AB250)</f>
        <v>0</v>
      </c>
      <c r="BV250" s="162">
        <f>SUMIFS(BF$2:BF$373,C$2:C$373,C250,AB$2:AB$373,AB250)</f>
        <v>0</v>
      </c>
      <c r="BW250" s="162">
        <f>SUMIFS(BI$2:BI$373,C$2:C$373,C250,AB$2:AB$373,AB250)</f>
        <v>0</v>
      </c>
      <c r="BX250" s="162">
        <f>SUMIFS(BL$2:BL$373,C$2:C$373,C250,AB$2:AB$373,AB250)</f>
        <v>0</v>
      </c>
      <c r="BY250" s="163">
        <f>SUMIFS(BO$2:BO$373,C$2:C$373,C250,AB$2:AB$373,AB250)</f>
        <v>0</v>
      </c>
      <c r="BZ250" s="174">
        <f>SUMIFS(AN$2:AN$373,C$2:C$373,C250)</f>
        <v>0</v>
      </c>
      <c r="CA250" s="162">
        <f>SUMIFS(AQ$2:AQ$373,C$2:C$373,C250)</f>
        <v>0</v>
      </c>
      <c r="CB250" s="162">
        <f>SUMIFS(AT$2:AT$373,C$2:C$373,C250)</f>
        <v>0</v>
      </c>
      <c r="CC250" s="162">
        <f>SUMIFS(AW$2:AW$373,C$2:C$373,C250)</f>
        <v>0</v>
      </c>
      <c r="CD250" s="162">
        <f>SUMIFS(AZ$2:AZ$373,C$2:C$373,C250)</f>
        <v>0</v>
      </c>
      <c r="CE250" s="162">
        <f>SUMIFS(BC$2:BC$373,C$2:C$373,C250)</f>
        <v>0</v>
      </c>
      <c r="CF250" s="162">
        <f>SUMIFS(BF$2:BF$373,C$2:C$373,C250)</f>
        <v>0</v>
      </c>
      <c r="CG250" s="162">
        <f>SUMIFS(BI$2:BI$373,C$2:C$373,C250)</f>
        <v>0</v>
      </c>
      <c r="CH250" s="162">
        <f>SUMIFS(BL$2:BL$373,C$2:C$373,C250)</f>
        <v>0</v>
      </c>
      <c r="CI250" s="163">
        <f>SUMIFS(BO$2:BO$373,C$2:C$373,C250)</f>
        <v>0</v>
      </c>
      <c r="CJ250" s="94" t="str">
        <f t="shared" ref="CJ250" si="3999">_xlfn.XLOOKUP(LARGE(BP250:BY250,1),BP250:BY250,BP$374:BY$374)</f>
        <v>Körperhygiene</v>
      </c>
      <c r="CK250" s="92" t="str">
        <f t="shared" ref="CK250" si="4000">_xlfn.XLOOKUP(LARGE(BP250:BY250,2),BP250:BY250,BP$374:BY$374)</f>
        <v>Körperhygiene</v>
      </c>
      <c r="CL250" s="92" t="str">
        <f t="shared" ref="CL250" si="4001">_xlfn.XLOOKUP(LARGE(BP250:BY250,3),BP250:BY250,BP$374:BY$374)</f>
        <v>Körperhygiene</v>
      </c>
      <c r="CM250" s="92" t="str">
        <f t="shared" ref="CM250" si="4002">_xlfn.XLOOKUP(LARGE(BP250:BY250,4),BP250:BY250,BP$374:BY$374)</f>
        <v>Körperhygiene</v>
      </c>
      <c r="CN250" s="92" t="str">
        <f t="shared" ref="CN250" si="4003">_xlfn.XLOOKUP(LARGE(BP250:BY250,5),BP250:BY250,BP$374:BY$374)</f>
        <v>Körperhygiene</v>
      </c>
      <c r="CO250" s="93" t="str">
        <f t="shared" ref="CO250" si="4004">_xlfn.XLOOKUP(LARGE(BP250:BY250,6),BP250:BY250,BP$374:BY$374)</f>
        <v>Körperhygiene</v>
      </c>
      <c r="CP250" s="91" t="str">
        <f t="shared" ref="CP250" si="4005">_xlfn.XLOOKUP(LARGE(BZ250:CI250,1),BZ250:CI250,BZ$374:CI$374)</f>
        <v>Körperhygiene</v>
      </c>
      <c r="CQ250" s="92" t="str">
        <f t="shared" ref="CQ250" si="4006">_xlfn.XLOOKUP(LARGE(BZ250:CI250,2),BZ250:CI250,BZ$374:CI$374)</f>
        <v>Körperhygiene</v>
      </c>
      <c r="CR250" s="92" t="str">
        <f t="shared" ref="CR250" si="4007">_xlfn.XLOOKUP(LARGE(BZ250:CI250,3),BZ250:CI250,BZ$374:CI$374)</f>
        <v>Körperhygiene</v>
      </c>
      <c r="CS250" s="92" t="str">
        <f t="shared" ref="CS250" si="4008">_xlfn.XLOOKUP(LARGE(BZ250:CI250,4),BZ250:CI250,BZ$374:CI$374)</f>
        <v>Körperhygiene</v>
      </c>
      <c r="CT250" s="92" t="str">
        <f t="shared" ref="CT250" si="4009">_xlfn.XLOOKUP(LARGE(BZ250:CI250,5),BZ250:CI250,BZ$374:CI$374)</f>
        <v>Körperhygiene</v>
      </c>
      <c r="CU250" s="93" t="str">
        <f t="shared" ref="CU250" si="4010">_xlfn.XLOOKUP(LARGE(BZ250:CI250,6),BZ250:CI250,BZ$374:CI$374)</f>
        <v>Körperhygiene</v>
      </c>
      <c r="CV250" s="90"/>
      <c r="CW250" s="90"/>
      <c r="CX250" s="90"/>
      <c r="CY250" s="90"/>
      <c r="CZ250" s="90"/>
      <c r="DA250" s="90"/>
    </row>
    <row r="251" spans="1:105" ht="12.95" customHeight="1" thickTop="1" thickBot="1">
      <c r="A251" s="122"/>
      <c r="B251" s="125"/>
      <c r="C251" s="116"/>
      <c r="D251" s="137"/>
      <c r="E251" s="21"/>
      <c r="F251" s="22"/>
      <c r="G251" s="23"/>
      <c r="H251" s="145"/>
      <c r="I251" s="125"/>
      <c r="J251" s="137"/>
      <c r="K251" s="21"/>
      <c r="L251" s="22"/>
      <c r="M251" s="23"/>
      <c r="N251" s="140"/>
      <c r="O251" s="109"/>
      <c r="P251" s="92"/>
      <c r="Q251" s="131"/>
      <c r="R251" s="103"/>
      <c r="S251" s="92"/>
      <c r="T251" s="158"/>
      <c r="U251" s="103"/>
      <c r="V251" s="99"/>
      <c r="W251" s="216"/>
      <c r="X251" s="92"/>
      <c r="Y251" s="81"/>
      <c r="Z251" s="83"/>
      <c r="AA251" s="95"/>
      <c r="AB251" s="107"/>
      <c r="AC251" s="160"/>
      <c r="AE251" s="92"/>
      <c r="AG251" s="92"/>
      <c r="AH251" s="92"/>
      <c r="AI251" s="156"/>
      <c r="AJ251" s="156"/>
      <c r="AK251" s="156"/>
      <c r="AL251" s="92"/>
      <c r="AM251" s="156"/>
      <c r="AN251" s="156"/>
      <c r="AO251" s="165"/>
      <c r="AP251" s="93"/>
      <c r="AQ251" s="165"/>
      <c r="AR251" s="93"/>
      <c r="AS251" s="165"/>
      <c r="AT251" s="93"/>
      <c r="AU251" s="165"/>
      <c r="AV251" s="93"/>
      <c r="AW251" s="165"/>
      <c r="AX251" s="93"/>
      <c r="AY251" s="165"/>
      <c r="AZ251" s="93"/>
      <c r="BA251" s="165"/>
      <c r="BB251" s="93"/>
      <c r="BC251" s="165"/>
      <c r="BD251" s="93"/>
      <c r="BE251" s="165"/>
      <c r="BF251" s="93"/>
      <c r="BG251" s="165"/>
      <c r="BH251" s="93"/>
      <c r="BI251" s="165"/>
      <c r="BJ251" s="93"/>
      <c r="BK251" s="165"/>
      <c r="BL251" s="93"/>
      <c r="BM251" s="156"/>
      <c r="BN251" s="156"/>
      <c r="BO251" s="171"/>
      <c r="BP251" s="174"/>
      <c r="BQ251" s="162"/>
      <c r="BR251" s="162"/>
      <c r="BS251" s="162"/>
      <c r="BT251" s="162"/>
      <c r="BU251" s="162"/>
      <c r="BV251" s="162"/>
      <c r="BW251" s="162"/>
      <c r="BX251" s="162"/>
      <c r="BY251" s="163"/>
      <c r="BZ251" s="174"/>
      <c r="CA251" s="162"/>
      <c r="CB251" s="162"/>
      <c r="CC251" s="162"/>
      <c r="CD251" s="162"/>
      <c r="CE251" s="162"/>
      <c r="CF251" s="162"/>
      <c r="CG251" s="162"/>
      <c r="CH251" s="162"/>
      <c r="CI251" s="163"/>
      <c r="CJ251" s="94"/>
      <c r="CK251" s="92"/>
      <c r="CL251" s="92"/>
      <c r="CM251" s="92"/>
      <c r="CN251" s="92"/>
      <c r="CO251" s="93"/>
      <c r="CP251" s="91"/>
      <c r="CQ251" s="92"/>
      <c r="CR251" s="92"/>
      <c r="CS251" s="92"/>
      <c r="CT251" s="92"/>
      <c r="CU251" s="93"/>
      <c r="CV251" s="90"/>
      <c r="CW251" s="90"/>
      <c r="CX251" s="90"/>
      <c r="CY251" s="90"/>
      <c r="CZ251" s="90"/>
      <c r="DA251" s="90"/>
    </row>
    <row r="252" spans="1:105" ht="12.95" customHeight="1" thickTop="1" thickBot="1">
      <c r="A252" s="122"/>
      <c r="B252" s="125"/>
      <c r="C252" s="118"/>
      <c r="D252" s="134"/>
      <c r="E252" s="27"/>
      <c r="F252" s="28"/>
      <c r="G252" s="29"/>
      <c r="H252" s="145"/>
      <c r="I252" s="125"/>
      <c r="J252" s="134"/>
      <c r="K252" s="27"/>
      <c r="L252" s="28"/>
      <c r="M252" s="29"/>
      <c r="N252" s="140"/>
      <c r="O252" s="109">
        <f t="shared" si="3817"/>
        <v>0</v>
      </c>
      <c r="P252" s="92">
        <f t="shared" si="3818"/>
        <v>20</v>
      </c>
      <c r="Q252" s="131"/>
      <c r="R252" s="103">
        <f>SUMIFS(O$2:O$373,C$2:C$373,C252,AB$2:AB$373,AB252)</f>
        <v>0</v>
      </c>
      <c r="S252" s="92">
        <f t="shared" ref="S252" si="4011">AE$242*20-AJ252</f>
        <v>140</v>
      </c>
      <c r="T252" s="158"/>
      <c r="U252" s="103">
        <f t="shared" ref="U252" si="4012">AC$12</f>
        <v>0</v>
      </c>
      <c r="V252" s="99">
        <f t="shared" si="3821"/>
        <v>600</v>
      </c>
      <c r="W252" s="216"/>
      <c r="X252" s="92"/>
      <c r="Y252" s="81"/>
      <c r="Z252" s="83"/>
      <c r="AA252" s="95">
        <f>A$242</f>
        <v>46194</v>
      </c>
      <c r="AB252" s="107">
        <f t="shared" si="3233"/>
        <v>25</v>
      </c>
      <c r="AC252" s="160"/>
      <c r="AE252" s="92"/>
      <c r="AG252" s="92">
        <f t="shared" ref="AG252" si="4013">IF(D252="HF",1,0)</f>
        <v>0</v>
      </c>
      <c r="AH252" s="92">
        <f t="shared" ref="AH252" si="4014">IF(J252="HF",1,0)</f>
        <v>0</v>
      </c>
      <c r="AI252" s="169">
        <f t="shared" ref="AI252" si="4015">AG252+AH252</f>
        <v>0</v>
      </c>
      <c r="AJ252" s="169">
        <f t="shared" ref="AJ252" si="4016">SUMIFS(AI$2:AI$373,C$2:C$373,C252,AB$2:AB$373,AB252)</f>
        <v>0</v>
      </c>
      <c r="AK252" s="169">
        <f t="shared" ref="AK252" si="4017">SUMIFS(AI$2:AI$373,C$2:C$373,C252)</f>
        <v>0</v>
      </c>
      <c r="AL252" s="92">
        <f t="shared" ref="AL252" si="4018">COUNTIF(E252:G253,"Körperhygiene")</f>
        <v>0</v>
      </c>
      <c r="AM252" s="169">
        <f t="shared" ref="AM252" si="4019">COUNTIF(K252:M253,"Körperhygiene")</f>
        <v>0</v>
      </c>
      <c r="AN252" s="169">
        <f t="shared" ref="AN252" si="4020">AL252+AM252</f>
        <v>0</v>
      </c>
      <c r="AO252" s="164">
        <f>COUNTIF(E252:G253,"Zimmersauberkeit")</f>
        <v>0</v>
      </c>
      <c r="AP252" s="93">
        <f>COUNTIF(K252:M253,"Zimmersauberkeit")</f>
        <v>0</v>
      </c>
      <c r="AQ252" s="164">
        <f t="shared" ref="AQ252" si="4021">AO252+AP252</f>
        <v>0</v>
      </c>
      <c r="AR252" s="93">
        <f>COUNTIF(E252:G253,"Zimmerputz")</f>
        <v>0</v>
      </c>
      <c r="AS252" s="164">
        <f>COUNTIF(K252:M253,"Zimmerputz")</f>
        <v>0</v>
      </c>
      <c r="AT252" s="93">
        <f t="shared" ref="AT252" si="4022">AR252+AS252</f>
        <v>0</v>
      </c>
      <c r="AU252" s="164">
        <f>COUNTIF(E252:G253,"Medienverhalten")</f>
        <v>0</v>
      </c>
      <c r="AV252" s="93">
        <f>COUNTIF(K252:M253,"Medienverhalten")</f>
        <v>0</v>
      </c>
      <c r="AW252" s="164">
        <f t="shared" ref="AW252" si="4023">AU252+AV252</f>
        <v>0</v>
      </c>
      <c r="AX252" s="93">
        <f>COUNTIF(E252:G253,"Pünktlichkeit")</f>
        <v>0</v>
      </c>
      <c r="AY252" s="164">
        <f>COUNTIF(K252:M253,"Pünktlichkeit")</f>
        <v>0</v>
      </c>
      <c r="AZ252" s="93">
        <f t="shared" ref="AZ252" si="4024">AX252+AY252</f>
        <v>0</v>
      </c>
      <c r="BA252" s="164">
        <f>COUNTIF(E252:G253,"Küchendienst")</f>
        <v>0</v>
      </c>
      <c r="BB252" s="93">
        <f>COUNTIF(K252:M253,"Küchendienst")</f>
        <v>0</v>
      </c>
      <c r="BC252" s="164">
        <f t="shared" ref="BC252" si="4025">BA252+BB252</f>
        <v>0</v>
      </c>
      <c r="BD252" s="93">
        <f>COUNTIF(E252:G253,"Wäsche")</f>
        <v>0</v>
      </c>
      <c r="BE252" s="164">
        <f>COUNTIF(K252:M253,"Wäsche")</f>
        <v>0</v>
      </c>
      <c r="BF252" s="93">
        <f t="shared" ref="BF252" si="4026">BD252+BE252</f>
        <v>0</v>
      </c>
      <c r="BG252" s="164">
        <f>COUNTIF(E252:G253,"Sozialverhalten")</f>
        <v>0</v>
      </c>
      <c r="BH252" s="93">
        <f>COUNTIF(K252:M253,"Sozialverhalten")</f>
        <v>0</v>
      </c>
      <c r="BI252" s="164">
        <f t="shared" ref="BI252" si="4027">BG252+BH252</f>
        <v>0</v>
      </c>
      <c r="BJ252" s="93">
        <f>COUNTIF(E252:G253,"Essverhalten")</f>
        <v>0</v>
      </c>
      <c r="BK252" s="164">
        <f>COUNTIF(K252:M253,"Essverhalten")</f>
        <v>0</v>
      </c>
      <c r="BL252" s="93">
        <f t="shared" ref="BL252" si="4028">BJ252+BK252</f>
        <v>0</v>
      </c>
      <c r="BM252" s="169">
        <f>COUNTIF(E252:G253,"Nachtruhe")</f>
        <v>0</v>
      </c>
      <c r="BN252" s="169">
        <f>COUNTIF(K252:M253,"Nachtruhe")</f>
        <v>0</v>
      </c>
      <c r="BO252" s="170">
        <f t="shared" ref="BO252" si="4029">BM252+BN252</f>
        <v>0</v>
      </c>
      <c r="BP252" s="174">
        <f>SUMIFS(AN$2:AN$373,C$2:C$373,C252,AB$2:AB$373,AB252)</f>
        <v>0</v>
      </c>
      <c r="BQ252" s="162">
        <f>SUMIFS(AQ$2:AQ$373,C$2:C$373,C252,AB$2:AB$373,AB252)</f>
        <v>0</v>
      </c>
      <c r="BR252" s="162">
        <f>SUMIFS(AT$2:AT$373,C$2:C$373,C252,AB$2:AB$373,AB252)</f>
        <v>0</v>
      </c>
      <c r="BS252" s="162">
        <f>SUMIFS(AW$2:AW$373,C$2:C$373,C252,AB$2:AB$373,AB252)</f>
        <v>0</v>
      </c>
      <c r="BT252" s="162">
        <f>SUMIFS(AZ$2:AZ$373,C$2:C$373,C252,AB$2:AB$373,AB252)</f>
        <v>0</v>
      </c>
      <c r="BU252" s="162">
        <f>SUMIFS(BC$2:BC$373,C$2:C$373,C252,AB$2:AB$373,AB252)</f>
        <v>0</v>
      </c>
      <c r="BV252" s="162">
        <f>SUMIFS(BF$2:BF$373,C$2:C$373,C252,AB$2:AB$373,AB252)</f>
        <v>0</v>
      </c>
      <c r="BW252" s="162">
        <f>SUMIFS(BI$2:BI$373,C$2:C$373,C252,AB$2:AB$373,AB252)</f>
        <v>0</v>
      </c>
      <c r="BX252" s="162">
        <f>SUMIFS(BL$2:BL$373,C$2:C$373,C252,AB$2:AB$373,AB252)</f>
        <v>0</v>
      </c>
      <c r="BY252" s="163">
        <f>SUMIFS(BO$2:BO$373,C$2:C$373,C252,AB$2:AB$373,AB252)</f>
        <v>0</v>
      </c>
      <c r="BZ252" s="174">
        <f>SUMIFS(AN$2:AN$373,C$2:C$373,C252)</f>
        <v>0</v>
      </c>
      <c r="CA252" s="162">
        <f>SUMIFS(AQ$2:AQ$373,C$2:C$373,C252)</f>
        <v>0</v>
      </c>
      <c r="CB252" s="162">
        <f>SUMIFS(AT$2:AT$373,C$2:C$373,C252)</f>
        <v>0</v>
      </c>
      <c r="CC252" s="162">
        <f>SUMIFS(AW$2:AW$373,C$2:C$373,C252)</f>
        <v>0</v>
      </c>
      <c r="CD252" s="162">
        <f>SUMIFS(AZ$2:AZ$373,C$2:C$373,C252)</f>
        <v>0</v>
      </c>
      <c r="CE252" s="162">
        <f>SUMIFS(BC$2:BC$373,C$2:C$373,C252)</f>
        <v>0</v>
      </c>
      <c r="CF252" s="162">
        <f>SUMIFS(BF$2:BF$373,C$2:C$373,C252)</f>
        <v>0</v>
      </c>
      <c r="CG252" s="162">
        <f>SUMIFS(BI$2:BI$373,C$2:C$373,C252)</f>
        <v>0</v>
      </c>
      <c r="CH252" s="162">
        <f>SUMIFS(BL$2:BL$373,C$2:C$373,C252)</f>
        <v>0</v>
      </c>
      <c r="CI252" s="163">
        <f>SUMIFS(BO$2:BO$373,C$2:C$373,C252)</f>
        <v>0</v>
      </c>
      <c r="CJ252" s="94" t="str">
        <f t="shared" ref="CJ252" si="4030">_xlfn.XLOOKUP(LARGE(BP252:BY252,1),BP252:BY252,BP$374:BY$374)</f>
        <v>Körperhygiene</v>
      </c>
      <c r="CK252" s="92" t="str">
        <f t="shared" ref="CK252" si="4031">_xlfn.XLOOKUP(LARGE(BP252:BY252,2),BP252:BY252,BP$374:BY$374)</f>
        <v>Körperhygiene</v>
      </c>
      <c r="CL252" s="92" t="str">
        <f t="shared" ref="CL252" si="4032">_xlfn.XLOOKUP(LARGE(BP252:BY252,3),BP252:BY252,BP$374:BY$374)</f>
        <v>Körperhygiene</v>
      </c>
      <c r="CM252" s="92" t="str">
        <f t="shared" ref="CM252" si="4033">_xlfn.XLOOKUP(LARGE(BP252:BY252,4),BP252:BY252,BP$374:BY$374)</f>
        <v>Körperhygiene</v>
      </c>
      <c r="CN252" s="92" t="str">
        <f t="shared" ref="CN252" si="4034">_xlfn.XLOOKUP(LARGE(BP252:BY252,5),BP252:BY252,BP$374:BY$374)</f>
        <v>Körperhygiene</v>
      </c>
      <c r="CO252" s="93" t="str">
        <f t="shared" ref="CO252" si="4035">_xlfn.XLOOKUP(LARGE(BP252:BY252,6),BP252:BY252,BP$374:BY$374)</f>
        <v>Körperhygiene</v>
      </c>
      <c r="CP252" s="91" t="str">
        <f t="shared" ref="CP252" si="4036">_xlfn.XLOOKUP(LARGE(BZ252:CI252,1),BZ252:CI252,BZ$374:CI$374)</f>
        <v>Körperhygiene</v>
      </c>
      <c r="CQ252" s="92" t="str">
        <f t="shared" ref="CQ252" si="4037">_xlfn.XLOOKUP(LARGE(BZ252:CI252,2),BZ252:CI252,BZ$374:CI$374)</f>
        <v>Körperhygiene</v>
      </c>
      <c r="CR252" s="92" t="str">
        <f t="shared" ref="CR252" si="4038">_xlfn.XLOOKUP(LARGE(BZ252:CI252,3),BZ252:CI252,BZ$374:CI$374)</f>
        <v>Körperhygiene</v>
      </c>
      <c r="CS252" s="92" t="str">
        <f t="shared" ref="CS252" si="4039">_xlfn.XLOOKUP(LARGE(BZ252:CI252,4),BZ252:CI252,BZ$374:CI$374)</f>
        <v>Körperhygiene</v>
      </c>
      <c r="CT252" s="92" t="str">
        <f t="shared" ref="CT252" si="4040">_xlfn.XLOOKUP(LARGE(BZ252:CI252,5),BZ252:CI252,BZ$374:CI$374)</f>
        <v>Körperhygiene</v>
      </c>
      <c r="CU252" s="93" t="str">
        <f t="shared" ref="CU252" si="4041">_xlfn.XLOOKUP(LARGE(BZ252:CI252,6),BZ252:CI252,BZ$374:CI$374)</f>
        <v>Körperhygiene</v>
      </c>
      <c r="CV252" s="90"/>
      <c r="CW252" s="90"/>
      <c r="CX252" s="90"/>
      <c r="CY252" s="90"/>
      <c r="CZ252" s="90"/>
      <c r="DA252" s="90"/>
    </row>
    <row r="253" spans="1:105" ht="12.95" customHeight="1" thickTop="1" thickBot="1">
      <c r="A253" s="142"/>
      <c r="B253" s="143"/>
      <c r="C253" s="133"/>
      <c r="D253" s="135"/>
      <c r="E253" s="30"/>
      <c r="F253" s="31"/>
      <c r="G253" s="32"/>
      <c r="H253" s="146"/>
      <c r="I253" s="143"/>
      <c r="J253" s="135"/>
      <c r="K253" s="30"/>
      <c r="L253" s="31"/>
      <c r="M253" s="32"/>
      <c r="N253" s="141"/>
      <c r="O253" s="111"/>
      <c r="P253" s="97"/>
      <c r="Q253" s="131"/>
      <c r="R253" s="105"/>
      <c r="S253" s="97"/>
      <c r="T253" s="159"/>
      <c r="U253" s="105"/>
      <c r="V253" s="100"/>
      <c r="W253" s="216"/>
      <c r="X253" s="92"/>
      <c r="Y253" s="81"/>
      <c r="Z253" s="83"/>
      <c r="AA253" s="95"/>
      <c r="AB253" s="107"/>
      <c r="AC253" s="160"/>
      <c r="AE253" s="92"/>
      <c r="AG253" s="92"/>
      <c r="AH253" s="92"/>
      <c r="AI253" s="156"/>
      <c r="AJ253" s="156"/>
      <c r="AK253" s="156"/>
      <c r="AL253" s="92"/>
      <c r="AM253" s="156"/>
      <c r="AN253" s="156"/>
      <c r="AO253" s="165"/>
      <c r="AP253" s="93"/>
      <c r="AQ253" s="165"/>
      <c r="AR253" s="93"/>
      <c r="AS253" s="165"/>
      <c r="AT253" s="93"/>
      <c r="AU253" s="165"/>
      <c r="AV253" s="93"/>
      <c r="AW253" s="165"/>
      <c r="AX253" s="93"/>
      <c r="AY253" s="165"/>
      <c r="AZ253" s="93"/>
      <c r="BA253" s="165"/>
      <c r="BB253" s="93"/>
      <c r="BC253" s="165"/>
      <c r="BD253" s="93"/>
      <c r="BE253" s="165"/>
      <c r="BF253" s="93"/>
      <c r="BG253" s="165"/>
      <c r="BH253" s="93"/>
      <c r="BI253" s="165"/>
      <c r="BJ253" s="93"/>
      <c r="BK253" s="165"/>
      <c r="BL253" s="93"/>
      <c r="BM253" s="156"/>
      <c r="BN253" s="156"/>
      <c r="BO253" s="171"/>
      <c r="BP253" s="174"/>
      <c r="BQ253" s="162"/>
      <c r="BR253" s="162"/>
      <c r="BS253" s="162"/>
      <c r="BT253" s="162"/>
      <c r="BU253" s="162"/>
      <c r="BV253" s="162"/>
      <c r="BW253" s="162"/>
      <c r="BX253" s="162"/>
      <c r="BY253" s="163"/>
      <c r="BZ253" s="174"/>
      <c r="CA253" s="162"/>
      <c r="CB253" s="162"/>
      <c r="CC253" s="162"/>
      <c r="CD253" s="162"/>
      <c r="CE253" s="162"/>
      <c r="CF253" s="162"/>
      <c r="CG253" s="162"/>
      <c r="CH253" s="162"/>
      <c r="CI253" s="163"/>
      <c r="CJ253" s="94"/>
      <c r="CK253" s="92"/>
      <c r="CL253" s="92"/>
      <c r="CM253" s="92"/>
      <c r="CN253" s="92"/>
      <c r="CO253" s="93"/>
      <c r="CP253" s="91"/>
      <c r="CQ253" s="92"/>
      <c r="CR253" s="92"/>
      <c r="CS253" s="92"/>
      <c r="CT253" s="92"/>
      <c r="CU253" s="93"/>
      <c r="CV253" s="90"/>
      <c r="CW253" s="90"/>
      <c r="CX253" s="90"/>
      <c r="CY253" s="90"/>
      <c r="CZ253" s="90"/>
      <c r="DA253" s="90"/>
    </row>
    <row r="254" spans="1:105" ht="12.95" customHeight="1" thickTop="1" thickBot="1">
      <c r="A254" s="121">
        <f t="shared" ref="A254" si="4042">A242+1</f>
        <v>46195</v>
      </c>
      <c r="B254" s="124" t="s">
        <v>18</v>
      </c>
      <c r="C254" s="138" t="s">
        <v>128</v>
      </c>
      <c r="D254" s="136"/>
      <c r="E254" s="33"/>
      <c r="F254" s="34"/>
      <c r="G254" s="35"/>
      <c r="H254" s="144"/>
      <c r="I254" s="124" t="s">
        <v>19</v>
      </c>
      <c r="J254" s="136"/>
      <c r="K254" s="33"/>
      <c r="L254" s="34"/>
      <c r="M254" s="35"/>
      <c r="N254" s="139"/>
      <c r="O254" s="108">
        <f t="shared" ref="O254" si="4043">IF(AND(D254="HF",OR(ISNUMBER(J254),J254="")),0+J254,IF(AND(J254="HF",OR(ISNUMBER(D254),D254="")),0+D254,IF(AND(ISNUMBER(D254),ISNUMBER(J254)),D254+J254,IF(AND(D254="HF",J254="HF"),0,D254+J254))))</f>
        <v>0</v>
      </c>
      <c r="P254" s="98">
        <f t="shared" ref="P254" si="4044">AF$2*20-AI254</f>
        <v>20</v>
      </c>
      <c r="Q254" s="131">
        <f>WEEKNUM(A254,21)</f>
        <v>26</v>
      </c>
      <c r="R254" s="106">
        <f>SUMIFS(O$2:O$373,C$2:C$373,C254,AB$2:AB$373,AB254)</f>
        <v>0</v>
      </c>
      <c r="S254" s="98">
        <f>AE$254*20-AJ254</f>
        <v>140</v>
      </c>
      <c r="T254" s="157">
        <f>A254</f>
        <v>46195</v>
      </c>
      <c r="U254" s="106">
        <f t="shared" ref="U254" si="4045">AC$2</f>
        <v>9</v>
      </c>
      <c r="V254" s="101">
        <f t="shared" ref="V254" si="4046">AD$2*20-AK254</f>
        <v>600</v>
      </c>
      <c r="W254" s="216"/>
      <c r="X254" s="92">
        <f t="shared" ref="X254" si="4047">IF(Q254&lt;&gt;"",1,0)</f>
        <v>1</v>
      </c>
      <c r="Y254" s="81"/>
      <c r="Z254" s="83"/>
      <c r="AA254" s="95">
        <f>A$254</f>
        <v>46195</v>
      </c>
      <c r="AB254" s="107">
        <f t="shared" si="3233"/>
        <v>26</v>
      </c>
      <c r="AC254" s="160"/>
      <c r="AE254" s="92">
        <f t="shared" ref="AE254" si="4048">SUMIFS(X$2:X$373,C$2:C$373,C254,AB$2:AB$373,AB254)</f>
        <v>7</v>
      </c>
      <c r="AG254" s="92">
        <f t="shared" ref="AG254" si="4049">IF(D254="HF",1,0)</f>
        <v>0</v>
      </c>
      <c r="AH254" s="92">
        <f t="shared" ref="AH254" si="4050">IF(J254="HF",1,0)</f>
        <v>0</v>
      </c>
      <c r="AI254" s="169">
        <f t="shared" ref="AI254" si="4051">AG254+AH254</f>
        <v>0</v>
      </c>
      <c r="AJ254" s="169">
        <f t="shared" ref="AJ254" si="4052">SUMIFS(AI$2:AI$373,C$2:C$373,C254,AB$2:AB$373,AB254)</f>
        <v>0</v>
      </c>
      <c r="AK254" s="169">
        <f t="shared" ref="AK254" si="4053">SUMIFS(AI$2:AI$373,C$2:C$373,C254)</f>
        <v>0</v>
      </c>
      <c r="AL254" s="92">
        <f t="shared" ref="AL254" si="4054">COUNTIF(E254:G255,"Körperhygiene")</f>
        <v>0</v>
      </c>
      <c r="AM254" s="169">
        <f t="shared" ref="AM254" si="4055">COUNTIF(K254:M255,"Körperhygiene")</f>
        <v>0</v>
      </c>
      <c r="AN254" s="169">
        <f t="shared" ref="AN254" si="4056">AL254+AM254</f>
        <v>0</v>
      </c>
      <c r="AO254" s="164">
        <f>COUNTIF(E254:G255,"Zimmersauberkeit")</f>
        <v>0</v>
      </c>
      <c r="AP254" s="93">
        <f>COUNTIF(K254:M255,"Zimmersauberkeit")</f>
        <v>0</v>
      </c>
      <c r="AQ254" s="164">
        <f t="shared" ref="AQ254" si="4057">AO254+AP254</f>
        <v>0</v>
      </c>
      <c r="AR254" s="93">
        <f>COUNTIF(E254:G255,"Zimmerputz")</f>
        <v>0</v>
      </c>
      <c r="AS254" s="164">
        <f>COUNTIF(K254:M255,"Zimmerputz")</f>
        <v>0</v>
      </c>
      <c r="AT254" s="93">
        <f t="shared" ref="AT254" si="4058">AR254+AS254</f>
        <v>0</v>
      </c>
      <c r="AU254" s="164">
        <f>COUNTIF(E254:G255,"Medienverhalten")</f>
        <v>0</v>
      </c>
      <c r="AV254" s="93">
        <f>COUNTIF(K254:M255,"Medienverhalten")</f>
        <v>0</v>
      </c>
      <c r="AW254" s="164">
        <f t="shared" ref="AW254" si="4059">AU254+AV254</f>
        <v>0</v>
      </c>
      <c r="AX254" s="93">
        <f>COUNTIF(E254:G255,"Pünktlichkeit")</f>
        <v>0</v>
      </c>
      <c r="AY254" s="164">
        <f>COUNTIF(K254:M255,"Pünktlichkeit")</f>
        <v>0</v>
      </c>
      <c r="AZ254" s="93">
        <f t="shared" ref="AZ254" si="4060">AX254+AY254</f>
        <v>0</v>
      </c>
      <c r="BA254" s="164">
        <f>COUNTIF(E254:G255,"Küchendienst")</f>
        <v>0</v>
      </c>
      <c r="BB254" s="93">
        <f>COUNTIF(K254:M255,"Küchendienst")</f>
        <v>0</v>
      </c>
      <c r="BC254" s="164">
        <f t="shared" ref="BC254" si="4061">BA254+BB254</f>
        <v>0</v>
      </c>
      <c r="BD254" s="93">
        <f>COUNTIF(E254:G255,"Wäsche")</f>
        <v>0</v>
      </c>
      <c r="BE254" s="164">
        <f>COUNTIF(K254:M255,"Wäsche")</f>
        <v>0</v>
      </c>
      <c r="BF254" s="93">
        <f t="shared" ref="BF254" si="4062">BD254+BE254</f>
        <v>0</v>
      </c>
      <c r="BG254" s="164">
        <f>COUNTIF(E254:G255,"Sozialverhalten")</f>
        <v>0</v>
      </c>
      <c r="BH254" s="93">
        <f>COUNTIF(K254:M255,"Sozialverhalten")</f>
        <v>0</v>
      </c>
      <c r="BI254" s="164">
        <f t="shared" ref="BI254" si="4063">BG254+BH254</f>
        <v>0</v>
      </c>
      <c r="BJ254" s="93">
        <f>COUNTIF(E254:G255,"Essverhalten")</f>
        <v>0</v>
      </c>
      <c r="BK254" s="164">
        <f>COUNTIF(K254:M255,"Essverhalten")</f>
        <v>0</v>
      </c>
      <c r="BL254" s="93">
        <f t="shared" ref="BL254" si="4064">BJ254+BK254</f>
        <v>0</v>
      </c>
      <c r="BM254" s="169">
        <f>COUNTIF(E254:G255,"Nachtruhe")</f>
        <v>0</v>
      </c>
      <c r="BN254" s="169">
        <f>COUNTIF(K254:M255,"Nachtruhe")</f>
        <v>0</v>
      </c>
      <c r="BO254" s="170">
        <f t="shared" ref="BO254" si="4065">BM254+BN254</f>
        <v>0</v>
      </c>
      <c r="BP254" s="174">
        <f>SUMIFS(AN$2:AN$373,C$2:C$373,C254,AB$2:AB$373,AB254)</f>
        <v>0</v>
      </c>
      <c r="BQ254" s="162">
        <f>SUMIFS(AQ$2:AQ$373,C$2:C$373,C254,AB$2:AB$373,AB254)</f>
        <v>0</v>
      </c>
      <c r="BR254" s="162">
        <f>SUMIFS(AT$2:AT$373,C$2:C$373,C254,AB$2:AB$373,AB254)</f>
        <v>0</v>
      </c>
      <c r="BS254" s="162">
        <f>SUMIFS(AW$2:AW$373,C$2:C$373,C254,AB$2:AB$373,AB254)</f>
        <v>0</v>
      </c>
      <c r="BT254" s="162">
        <f>SUMIFS(AZ$2:AZ$373,C$2:C$373,C254,AB$2:AB$373,AB254)</f>
        <v>0</v>
      </c>
      <c r="BU254" s="162">
        <f>SUMIFS(BC$2:BC$373,C$2:C$373,C254,AB$2:AB$373,AB254)</f>
        <v>0</v>
      </c>
      <c r="BV254" s="162">
        <f>SUMIFS(BF$2:BF$373,C$2:C$373,C254,AB$2:AB$373,AB254)</f>
        <v>0</v>
      </c>
      <c r="BW254" s="162">
        <f>SUMIFS(BI$2:BI$373,C$2:C$373,C254,AB$2:AB$373,AB254)</f>
        <v>0</v>
      </c>
      <c r="BX254" s="162">
        <f>SUMIFS(BL$2:BL$373,C$2:C$373,C254,AB$2:AB$373,AB254)</f>
        <v>0</v>
      </c>
      <c r="BY254" s="163">
        <f>SUMIFS(BO$2:BO$373,C$2:C$373,C254,AB$2:AB$373,AB254)</f>
        <v>0</v>
      </c>
      <c r="BZ254" s="174">
        <f>SUMIFS(AN$2:AN$373,C$2:C$373,C254)</f>
        <v>1</v>
      </c>
      <c r="CA254" s="162">
        <f>SUMIFS(AQ$2:AQ$373,C$2:C$373,C254)</f>
        <v>0</v>
      </c>
      <c r="CB254" s="162">
        <f>SUMIFS(AT$2:AT$373,C$2:C$373,C254)</f>
        <v>0</v>
      </c>
      <c r="CC254" s="162">
        <f>SUMIFS(AW$2:AW$373,C$2:C$373,C254)</f>
        <v>0</v>
      </c>
      <c r="CD254" s="162">
        <f>SUMIFS(AZ$2:AZ$373,C$2:C$373,C254)</f>
        <v>1</v>
      </c>
      <c r="CE254" s="162">
        <f>SUMIFS(BC$2:BC$373,C$2:C$373,C254)</f>
        <v>5</v>
      </c>
      <c r="CF254" s="162">
        <f>SUMIFS(BF$2:BF$373,C$2:C$373,C254)</f>
        <v>2</v>
      </c>
      <c r="CG254" s="162">
        <f>SUMIFS(BI$2:BI$373,C$2:C$373,C254)</f>
        <v>1</v>
      </c>
      <c r="CH254" s="162">
        <f>SUMIFS(BL$2:BL$373,C$2:C$373,C254)</f>
        <v>1</v>
      </c>
      <c r="CI254" s="163">
        <f>SUMIFS(BO$2:BO$373,C$2:C$373,C254)</f>
        <v>1</v>
      </c>
      <c r="CJ254" s="94" t="str">
        <f t="shared" ref="CJ254" si="4066">_xlfn.XLOOKUP(LARGE(BP254:BY254,1),BP254:BY254,BP$374:BY$374)</f>
        <v>Körperhygiene</v>
      </c>
      <c r="CK254" s="92" t="str">
        <f t="shared" ref="CK254" si="4067">_xlfn.XLOOKUP(LARGE(BP254:BY254,2),BP254:BY254,BP$374:BY$374)</f>
        <v>Körperhygiene</v>
      </c>
      <c r="CL254" s="92" t="str">
        <f t="shared" ref="CL254" si="4068">_xlfn.XLOOKUP(LARGE(BP254:BY254,3),BP254:BY254,BP$374:BY$374)</f>
        <v>Körperhygiene</v>
      </c>
      <c r="CM254" s="92" t="str">
        <f t="shared" ref="CM254" si="4069">_xlfn.XLOOKUP(LARGE(BP254:BY254,4),BP254:BY254,BP$374:BY$374)</f>
        <v>Körperhygiene</v>
      </c>
      <c r="CN254" s="92" t="str">
        <f t="shared" ref="CN254" si="4070">_xlfn.XLOOKUP(LARGE(BP254:BY254,5),BP254:BY254,BP$374:BY$374)</f>
        <v>Körperhygiene</v>
      </c>
      <c r="CO254" s="93" t="str">
        <f t="shared" ref="CO254" si="4071">_xlfn.XLOOKUP(LARGE(BP254:BY254,6),BP254:BY254,BP$374:BY$374)</f>
        <v>Körperhygiene</v>
      </c>
      <c r="CP254" s="91" t="str">
        <f t="shared" ref="CP254" si="4072">_xlfn.XLOOKUP(LARGE(BZ254:CI254,1),BZ254:CI254,BZ$374:CI$374)</f>
        <v>Küchendienst</v>
      </c>
      <c r="CQ254" s="92" t="str">
        <f t="shared" ref="CQ254" si="4073">_xlfn.XLOOKUP(LARGE(BZ254:CI254,2),BZ254:CI254,BZ$374:CI$374)</f>
        <v>Wäsche</v>
      </c>
      <c r="CR254" s="92" t="str">
        <f t="shared" ref="CR254" si="4074">_xlfn.XLOOKUP(LARGE(BZ254:CI254,3),BZ254:CI254,BZ$374:CI$374)</f>
        <v>Körperhygiene</v>
      </c>
      <c r="CS254" s="92" t="str">
        <f t="shared" ref="CS254" si="4075">_xlfn.XLOOKUP(LARGE(BZ254:CI254,4),BZ254:CI254,BZ$374:CI$374)</f>
        <v>Körperhygiene</v>
      </c>
      <c r="CT254" s="92" t="str">
        <f t="shared" ref="CT254" si="4076">_xlfn.XLOOKUP(LARGE(BZ254:CI254,5),BZ254:CI254,BZ$374:CI$374)</f>
        <v>Körperhygiene</v>
      </c>
      <c r="CU254" s="93" t="str">
        <f t="shared" ref="CU254" si="4077">_xlfn.XLOOKUP(LARGE(BZ254:CI254,6),BZ254:CI254,BZ$374:CI$374)</f>
        <v>Körperhygiene</v>
      </c>
      <c r="CV254" s="90"/>
      <c r="CW254" s="90"/>
      <c r="CX254" s="90"/>
      <c r="CY254" s="90"/>
      <c r="CZ254" s="90"/>
      <c r="DA254" s="90"/>
    </row>
    <row r="255" spans="1:105" ht="12.95" customHeight="1" thickTop="1" thickBot="1">
      <c r="A255" s="122"/>
      <c r="B255" s="125"/>
      <c r="C255" s="116"/>
      <c r="D255" s="137"/>
      <c r="E255" s="27"/>
      <c r="F255" s="28"/>
      <c r="G255" s="29"/>
      <c r="H255" s="145"/>
      <c r="I255" s="125"/>
      <c r="J255" s="137"/>
      <c r="K255" s="27"/>
      <c r="L255" s="28"/>
      <c r="M255" s="29"/>
      <c r="N255" s="140"/>
      <c r="O255" s="109"/>
      <c r="P255" s="92"/>
      <c r="Q255" s="131"/>
      <c r="R255" s="103"/>
      <c r="S255" s="92"/>
      <c r="T255" s="158"/>
      <c r="U255" s="103"/>
      <c r="V255" s="99"/>
      <c r="W255" s="216"/>
      <c r="X255" s="92"/>
      <c r="Y255" s="81"/>
      <c r="Z255" s="83"/>
      <c r="AA255" s="95"/>
      <c r="AB255" s="107"/>
      <c r="AC255" s="160"/>
      <c r="AE255" s="92"/>
      <c r="AG255" s="92"/>
      <c r="AH255" s="92"/>
      <c r="AI255" s="156"/>
      <c r="AJ255" s="156"/>
      <c r="AK255" s="156"/>
      <c r="AL255" s="92"/>
      <c r="AM255" s="156"/>
      <c r="AN255" s="156"/>
      <c r="AO255" s="165"/>
      <c r="AP255" s="93"/>
      <c r="AQ255" s="165"/>
      <c r="AR255" s="93"/>
      <c r="AS255" s="165"/>
      <c r="AT255" s="93"/>
      <c r="AU255" s="165"/>
      <c r="AV255" s="93"/>
      <c r="AW255" s="165"/>
      <c r="AX255" s="93"/>
      <c r="AY255" s="165"/>
      <c r="AZ255" s="93"/>
      <c r="BA255" s="165"/>
      <c r="BB255" s="93"/>
      <c r="BC255" s="165"/>
      <c r="BD255" s="93"/>
      <c r="BE255" s="165"/>
      <c r="BF255" s="93"/>
      <c r="BG255" s="165"/>
      <c r="BH255" s="93"/>
      <c r="BI255" s="165"/>
      <c r="BJ255" s="93"/>
      <c r="BK255" s="165"/>
      <c r="BL255" s="93"/>
      <c r="BM255" s="156"/>
      <c r="BN255" s="156"/>
      <c r="BO255" s="171"/>
      <c r="BP255" s="174"/>
      <c r="BQ255" s="162"/>
      <c r="BR255" s="162"/>
      <c r="BS255" s="162"/>
      <c r="BT255" s="162"/>
      <c r="BU255" s="162"/>
      <c r="BV255" s="162"/>
      <c r="BW255" s="162"/>
      <c r="BX255" s="162"/>
      <c r="BY255" s="163"/>
      <c r="BZ255" s="174"/>
      <c r="CA255" s="162"/>
      <c r="CB255" s="162"/>
      <c r="CC255" s="162"/>
      <c r="CD255" s="162"/>
      <c r="CE255" s="162"/>
      <c r="CF255" s="162"/>
      <c r="CG255" s="162"/>
      <c r="CH255" s="162"/>
      <c r="CI255" s="163"/>
      <c r="CJ255" s="94"/>
      <c r="CK255" s="92"/>
      <c r="CL255" s="92"/>
      <c r="CM255" s="92"/>
      <c r="CN255" s="92"/>
      <c r="CO255" s="93"/>
      <c r="CP255" s="91"/>
      <c r="CQ255" s="92"/>
      <c r="CR255" s="92"/>
      <c r="CS255" s="92"/>
      <c r="CT255" s="92"/>
      <c r="CU255" s="93"/>
      <c r="CV255" s="90"/>
      <c r="CW255" s="90"/>
      <c r="CX255" s="90"/>
      <c r="CY255" s="90"/>
      <c r="CZ255" s="90"/>
      <c r="DA255" s="90"/>
    </row>
    <row r="256" spans="1:105" ht="12.95" customHeight="1" thickTop="1" thickBot="1">
      <c r="A256" s="122"/>
      <c r="B256" s="125"/>
      <c r="C256" s="117" t="s">
        <v>129</v>
      </c>
      <c r="D256" s="134"/>
      <c r="E256" s="24"/>
      <c r="F256" s="25"/>
      <c r="G256" s="26"/>
      <c r="H256" s="145"/>
      <c r="I256" s="125"/>
      <c r="J256" s="134"/>
      <c r="K256" s="24"/>
      <c r="L256" s="25"/>
      <c r="M256" s="26"/>
      <c r="N256" s="140"/>
      <c r="O256" s="109">
        <f t="shared" si="3681"/>
        <v>0</v>
      </c>
      <c r="P256" s="92">
        <f t="shared" si="3682"/>
        <v>20</v>
      </c>
      <c r="Q256" s="131"/>
      <c r="R256" s="103">
        <f>SUMIFS(O$2:O$373,C$2:C$373,C256,AB$2:AB$373,AB256)</f>
        <v>0</v>
      </c>
      <c r="S256" s="92">
        <f t="shared" ref="S256" si="4078">AE$254*20-AJ256</f>
        <v>140</v>
      </c>
      <c r="T256" s="158"/>
      <c r="U256" s="103">
        <f t="shared" ref="U256" si="4079">AC$4</f>
        <v>11</v>
      </c>
      <c r="V256" s="99">
        <f t="shared" si="3685"/>
        <v>598</v>
      </c>
      <c r="W256" s="216"/>
      <c r="X256" s="92"/>
      <c r="Y256" s="81"/>
      <c r="Z256" s="83"/>
      <c r="AA256" s="95">
        <f>A$254</f>
        <v>46195</v>
      </c>
      <c r="AB256" s="107">
        <f t="shared" si="3233"/>
        <v>26</v>
      </c>
      <c r="AC256" s="160"/>
      <c r="AE256" s="92"/>
      <c r="AG256" s="92">
        <f t="shared" ref="AG256" si="4080">IF(D256="HF",1,0)</f>
        <v>0</v>
      </c>
      <c r="AH256" s="92">
        <f t="shared" ref="AH256" si="4081">IF(J256="HF",1,0)</f>
        <v>0</v>
      </c>
      <c r="AI256" s="169">
        <f t="shared" ref="AI256" si="4082">AG256+AH256</f>
        <v>0</v>
      </c>
      <c r="AJ256" s="169">
        <f t="shared" ref="AJ256" si="4083">SUMIFS(AI$2:AI$373,C$2:C$373,C256,AB$2:AB$373,AB256)</f>
        <v>0</v>
      </c>
      <c r="AK256" s="169">
        <f t="shared" ref="AK256" si="4084">SUMIFS(AI$2:AI$373,C$2:C$373,C256)</f>
        <v>2</v>
      </c>
      <c r="AL256" s="92">
        <f t="shared" ref="AL256" si="4085">COUNTIF(E256:G257,"Körperhygiene")</f>
        <v>0</v>
      </c>
      <c r="AM256" s="169">
        <f t="shared" ref="AM256" si="4086">COUNTIF(K256:M257,"Körperhygiene")</f>
        <v>0</v>
      </c>
      <c r="AN256" s="169">
        <f t="shared" ref="AN256" si="4087">AL256+AM256</f>
        <v>0</v>
      </c>
      <c r="AO256" s="164">
        <f>COUNTIF(E256:G257,"Zimmersauberkeit")</f>
        <v>0</v>
      </c>
      <c r="AP256" s="93">
        <f>COUNTIF(K256:M257,"Zimmersauberkeit")</f>
        <v>0</v>
      </c>
      <c r="AQ256" s="164">
        <f t="shared" ref="AQ256" si="4088">AO256+AP256</f>
        <v>0</v>
      </c>
      <c r="AR256" s="93">
        <f>COUNTIF(E256:G257,"Zimmerputz")</f>
        <v>0</v>
      </c>
      <c r="AS256" s="164">
        <f>COUNTIF(K256:M257,"Zimmerputz")</f>
        <v>0</v>
      </c>
      <c r="AT256" s="93">
        <f t="shared" ref="AT256" si="4089">AR256+AS256</f>
        <v>0</v>
      </c>
      <c r="AU256" s="164">
        <f>COUNTIF(E256:G257,"Medienverhalten")</f>
        <v>0</v>
      </c>
      <c r="AV256" s="93">
        <f>COUNTIF(K256:M257,"Medienverhalten")</f>
        <v>0</v>
      </c>
      <c r="AW256" s="164">
        <f t="shared" ref="AW256" si="4090">AU256+AV256</f>
        <v>0</v>
      </c>
      <c r="AX256" s="93">
        <f>COUNTIF(E256:G257,"Pünktlichkeit")</f>
        <v>0</v>
      </c>
      <c r="AY256" s="164">
        <f>COUNTIF(K256:M257,"Pünktlichkeit")</f>
        <v>0</v>
      </c>
      <c r="AZ256" s="93">
        <f t="shared" ref="AZ256" si="4091">AX256+AY256</f>
        <v>0</v>
      </c>
      <c r="BA256" s="164">
        <f>COUNTIF(E256:G257,"Küchendienst")</f>
        <v>0</v>
      </c>
      <c r="BB256" s="93">
        <f>COUNTIF(K256:M257,"Küchendienst")</f>
        <v>0</v>
      </c>
      <c r="BC256" s="164">
        <f t="shared" ref="BC256" si="4092">BA256+BB256</f>
        <v>0</v>
      </c>
      <c r="BD256" s="93">
        <f>COUNTIF(E256:G257,"Wäsche")</f>
        <v>0</v>
      </c>
      <c r="BE256" s="164">
        <f>COUNTIF(K256:M257,"Wäsche")</f>
        <v>0</v>
      </c>
      <c r="BF256" s="93">
        <f t="shared" ref="BF256" si="4093">BD256+BE256</f>
        <v>0</v>
      </c>
      <c r="BG256" s="164">
        <f>COUNTIF(E256:G257,"Sozialverhalten")</f>
        <v>0</v>
      </c>
      <c r="BH256" s="93">
        <f>COUNTIF(K256:M257,"Sozialverhalten")</f>
        <v>0</v>
      </c>
      <c r="BI256" s="164">
        <f t="shared" ref="BI256" si="4094">BG256+BH256</f>
        <v>0</v>
      </c>
      <c r="BJ256" s="93">
        <f>COUNTIF(E256:G257,"Essverhalten")</f>
        <v>0</v>
      </c>
      <c r="BK256" s="164">
        <f>COUNTIF(K256:M257,"Essverhalten")</f>
        <v>0</v>
      </c>
      <c r="BL256" s="93">
        <f t="shared" ref="BL256" si="4095">BJ256+BK256</f>
        <v>0</v>
      </c>
      <c r="BM256" s="169">
        <f>COUNTIF(E256:G257,"Nachtruhe")</f>
        <v>0</v>
      </c>
      <c r="BN256" s="169">
        <f>COUNTIF(K256:M257,"Nachtruhe")</f>
        <v>0</v>
      </c>
      <c r="BO256" s="170">
        <f t="shared" ref="BO256" si="4096">BM256+BN256</f>
        <v>0</v>
      </c>
      <c r="BP256" s="174">
        <f>SUMIFS(AN$2:AN$373,C$2:C$373,C256,AB$2:AB$373,AB256)</f>
        <v>0</v>
      </c>
      <c r="BQ256" s="162">
        <f>SUMIFS(AQ$2:AQ$373,C$2:C$373,C256,AB$2:AB$373,AB256)</f>
        <v>0</v>
      </c>
      <c r="BR256" s="162">
        <f>SUMIFS(AT$2:AT$373,C$2:C$373,C256,AB$2:AB$373,AB256)</f>
        <v>0</v>
      </c>
      <c r="BS256" s="162">
        <f>SUMIFS(AW$2:AW$373,C$2:C$373,C256,AB$2:AB$373,AB256)</f>
        <v>0</v>
      </c>
      <c r="BT256" s="162">
        <f>SUMIFS(AZ$2:AZ$373,C$2:C$373,C256,AB$2:AB$373,AB256)</f>
        <v>0</v>
      </c>
      <c r="BU256" s="162">
        <f>SUMIFS(BC$2:BC$373,C$2:C$373,C256,AB$2:AB$373,AB256)</f>
        <v>0</v>
      </c>
      <c r="BV256" s="162">
        <f>SUMIFS(BF$2:BF$373,C$2:C$373,C256,AB$2:AB$373,AB256)</f>
        <v>0</v>
      </c>
      <c r="BW256" s="162">
        <f>SUMIFS(BI$2:BI$373,C$2:C$373,C256,AB$2:AB$373,AB256)</f>
        <v>0</v>
      </c>
      <c r="BX256" s="162">
        <f>SUMIFS(BL$2:BL$373,C$2:C$373,C256,AB$2:AB$373,AB256)</f>
        <v>0</v>
      </c>
      <c r="BY256" s="163">
        <f>SUMIFS(BO$2:BO$373,C$2:C$373,C256,AB$2:AB$373,AB256)</f>
        <v>0</v>
      </c>
      <c r="BZ256" s="174">
        <f>SUMIFS(AN$2:AN$373,C$2:C$373,C256)</f>
        <v>0</v>
      </c>
      <c r="CA256" s="162">
        <f>SUMIFS(AQ$2:AQ$373,C$2:C$373,C256)</f>
        <v>0</v>
      </c>
      <c r="CB256" s="162">
        <f>SUMIFS(AT$2:AT$373,C$2:C$373,C256)</f>
        <v>0</v>
      </c>
      <c r="CC256" s="162">
        <f>SUMIFS(AW$2:AW$373,C$2:C$373,C256)</f>
        <v>1</v>
      </c>
      <c r="CD256" s="162">
        <f>SUMIFS(AZ$2:AZ$373,C$2:C$373,C256)</f>
        <v>2</v>
      </c>
      <c r="CE256" s="162">
        <f>SUMIFS(BC$2:BC$373,C$2:C$373,C256)</f>
        <v>0</v>
      </c>
      <c r="CF256" s="162">
        <f>SUMIFS(BF$2:BF$373,C$2:C$373,C256)</f>
        <v>1</v>
      </c>
      <c r="CG256" s="162">
        <f>SUMIFS(BI$2:BI$373,C$2:C$373,C256)</f>
        <v>0</v>
      </c>
      <c r="CH256" s="162">
        <f>SUMIFS(BL$2:BL$373,C$2:C$373,C256)</f>
        <v>0</v>
      </c>
      <c r="CI256" s="163">
        <f>SUMIFS(BO$2:BO$373,C$2:C$373,C256)</f>
        <v>0</v>
      </c>
      <c r="CJ256" s="94" t="str">
        <f t="shared" ref="CJ256" si="4097">_xlfn.XLOOKUP(LARGE(BP256:BY256,1),BP256:BY256,BP$374:BY$374)</f>
        <v>Körperhygiene</v>
      </c>
      <c r="CK256" s="92" t="str">
        <f t="shared" ref="CK256" si="4098">_xlfn.XLOOKUP(LARGE(BP256:BY256,2),BP256:BY256,BP$374:BY$374)</f>
        <v>Körperhygiene</v>
      </c>
      <c r="CL256" s="92" t="str">
        <f t="shared" ref="CL256" si="4099">_xlfn.XLOOKUP(LARGE(BP256:BY256,3),BP256:BY256,BP$374:BY$374)</f>
        <v>Körperhygiene</v>
      </c>
      <c r="CM256" s="92" t="str">
        <f t="shared" ref="CM256" si="4100">_xlfn.XLOOKUP(LARGE(BP256:BY256,4),BP256:BY256,BP$374:BY$374)</f>
        <v>Körperhygiene</v>
      </c>
      <c r="CN256" s="92" t="str">
        <f t="shared" ref="CN256" si="4101">_xlfn.XLOOKUP(LARGE(BP256:BY256,5),BP256:BY256,BP$374:BY$374)</f>
        <v>Körperhygiene</v>
      </c>
      <c r="CO256" s="93" t="str">
        <f t="shared" ref="CO256" si="4102">_xlfn.XLOOKUP(LARGE(BP256:BY256,6),BP256:BY256,BP$374:BY$374)</f>
        <v>Körperhygiene</v>
      </c>
      <c r="CP256" s="91" t="str">
        <f t="shared" ref="CP256" si="4103">_xlfn.XLOOKUP(LARGE(BZ256:CI256,1),BZ256:CI256,BZ$374:CI$374)</f>
        <v>Pünktlichkeit</v>
      </c>
      <c r="CQ256" s="92" t="str">
        <f t="shared" ref="CQ256" si="4104">_xlfn.XLOOKUP(LARGE(BZ256:CI256,2),BZ256:CI256,BZ$374:CI$374)</f>
        <v>Medienverhalten</v>
      </c>
      <c r="CR256" s="92" t="str">
        <f t="shared" ref="CR256" si="4105">_xlfn.XLOOKUP(LARGE(BZ256:CI256,3),BZ256:CI256,BZ$374:CI$374)</f>
        <v>Medienverhalten</v>
      </c>
      <c r="CS256" s="92" t="str">
        <f t="shared" ref="CS256" si="4106">_xlfn.XLOOKUP(LARGE(BZ256:CI256,4),BZ256:CI256,BZ$374:CI$374)</f>
        <v>Körperhygiene</v>
      </c>
      <c r="CT256" s="92" t="str">
        <f t="shared" ref="CT256" si="4107">_xlfn.XLOOKUP(LARGE(BZ256:CI256,5),BZ256:CI256,BZ$374:CI$374)</f>
        <v>Körperhygiene</v>
      </c>
      <c r="CU256" s="93" t="str">
        <f t="shared" ref="CU256" si="4108">_xlfn.XLOOKUP(LARGE(BZ256:CI256,6),BZ256:CI256,BZ$374:CI$374)</f>
        <v>Körperhygiene</v>
      </c>
      <c r="CV256" s="90"/>
      <c r="CW256" s="90"/>
      <c r="CX256" s="90"/>
      <c r="CY256" s="90"/>
      <c r="CZ256" s="90"/>
      <c r="DA256" s="90"/>
    </row>
    <row r="257" spans="1:105" ht="12.95" customHeight="1" thickTop="1" thickBot="1">
      <c r="A257" s="122"/>
      <c r="B257" s="125"/>
      <c r="C257" s="116"/>
      <c r="D257" s="137"/>
      <c r="E257" s="21"/>
      <c r="F257" s="22"/>
      <c r="G257" s="23"/>
      <c r="H257" s="145"/>
      <c r="I257" s="125"/>
      <c r="J257" s="137"/>
      <c r="K257" s="21"/>
      <c r="L257" s="22"/>
      <c r="M257" s="23"/>
      <c r="N257" s="140"/>
      <c r="O257" s="109"/>
      <c r="P257" s="92"/>
      <c r="Q257" s="131"/>
      <c r="R257" s="103"/>
      <c r="S257" s="92"/>
      <c r="T257" s="158"/>
      <c r="U257" s="103"/>
      <c r="V257" s="99"/>
      <c r="W257" s="216"/>
      <c r="X257" s="92"/>
      <c r="Y257" s="81"/>
      <c r="Z257" s="83"/>
      <c r="AA257" s="95"/>
      <c r="AB257" s="107"/>
      <c r="AC257" s="160"/>
      <c r="AE257" s="92"/>
      <c r="AG257" s="92"/>
      <c r="AH257" s="92"/>
      <c r="AI257" s="156"/>
      <c r="AJ257" s="156"/>
      <c r="AK257" s="156"/>
      <c r="AL257" s="92"/>
      <c r="AM257" s="156"/>
      <c r="AN257" s="156"/>
      <c r="AO257" s="165"/>
      <c r="AP257" s="93"/>
      <c r="AQ257" s="165"/>
      <c r="AR257" s="93"/>
      <c r="AS257" s="165"/>
      <c r="AT257" s="93"/>
      <c r="AU257" s="165"/>
      <c r="AV257" s="93"/>
      <c r="AW257" s="165"/>
      <c r="AX257" s="93"/>
      <c r="AY257" s="165"/>
      <c r="AZ257" s="93"/>
      <c r="BA257" s="165"/>
      <c r="BB257" s="93"/>
      <c r="BC257" s="165"/>
      <c r="BD257" s="93"/>
      <c r="BE257" s="165"/>
      <c r="BF257" s="93"/>
      <c r="BG257" s="165"/>
      <c r="BH257" s="93"/>
      <c r="BI257" s="165"/>
      <c r="BJ257" s="93"/>
      <c r="BK257" s="165"/>
      <c r="BL257" s="93"/>
      <c r="BM257" s="156"/>
      <c r="BN257" s="156"/>
      <c r="BO257" s="171"/>
      <c r="BP257" s="174"/>
      <c r="BQ257" s="162"/>
      <c r="BR257" s="162"/>
      <c r="BS257" s="162"/>
      <c r="BT257" s="162"/>
      <c r="BU257" s="162"/>
      <c r="BV257" s="162"/>
      <c r="BW257" s="162"/>
      <c r="BX257" s="162"/>
      <c r="BY257" s="163"/>
      <c r="BZ257" s="174"/>
      <c r="CA257" s="162"/>
      <c r="CB257" s="162"/>
      <c r="CC257" s="162"/>
      <c r="CD257" s="162"/>
      <c r="CE257" s="162"/>
      <c r="CF257" s="162"/>
      <c r="CG257" s="162"/>
      <c r="CH257" s="162"/>
      <c r="CI257" s="163"/>
      <c r="CJ257" s="94"/>
      <c r="CK257" s="92"/>
      <c r="CL257" s="92"/>
      <c r="CM257" s="92"/>
      <c r="CN257" s="92"/>
      <c r="CO257" s="93"/>
      <c r="CP257" s="91"/>
      <c r="CQ257" s="92"/>
      <c r="CR257" s="92"/>
      <c r="CS257" s="92"/>
      <c r="CT257" s="92"/>
      <c r="CU257" s="93"/>
      <c r="CV257" s="90"/>
      <c r="CW257" s="90"/>
      <c r="CX257" s="90"/>
      <c r="CY257" s="90"/>
      <c r="CZ257" s="90"/>
      <c r="DA257" s="90"/>
    </row>
    <row r="258" spans="1:105" ht="12.95" customHeight="1" thickTop="1" thickBot="1">
      <c r="A258" s="122"/>
      <c r="B258" s="125"/>
      <c r="C258" s="117" t="s">
        <v>130</v>
      </c>
      <c r="D258" s="134"/>
      <c r="E258" s="24"/>
      <c r="F258" s="25"/>
      <c r="G258" s="26"/>
      <c r="H258" s="145"/>
      <c r="I258" s="125"/>
      <c r="J258" s="134"/>
      <c r="K258" s="24"/>
      <c r="L258" s="25"/>
      <c r="M258" s="26"/>
      <c r="N258" s="140"/>
      <c r="O258" s="109">
        <f t="shared" si="3715"/>
        <v>0</v>
      </c>
      <c r="P258" s="92">
        <f t="shared" si="3716"/>
        <v>20</v>
      </c>
      <c r="Q258" s="131"/>
      <c r="R258" s="103">
        <f>SUMIFS(O$2:O$373,C$2:C$373,C258,AB$2:AB$373,AB258)</f>
        <v>0</v>
      </c>
      <c r="S258" s="92">
        <f t="shared" ref="S258" si="4109">AE$254*20-AJ258</f>
        <v>140</v>
      </c>
      <c r="T258" s="158"/>
      <c r="U258" s="103">
        <f t="shared" ref="U258" si="4110">AC$6</f>
        <v>10</v>
      </c>
      <c r="V258" s="99">
        <f t="shared" si="3719"/>
        <v>599</v>
      </c>
      <c r="W258" s="216"/>
      <c r="X258" s="92"/>
      <c r="Y258" s="81"/>
      <c r="Z258" s="83"/>
      <c r="AA258" s="95">
        <f>A$254</f>
        <v>46195</v>
      </c>
      <c r="AB258" s="107">
        <f t="shared" si="3233"/>
        <v>26</v>
      </c>
      <c r="AC258" s="160"/>
      <c r="AE258" s="92"/>
      <c r="AG258" s="92">
        <f t="shared" ref="AG258" si="4111">IF(D258="HF",1,0)</f>
        <v>0</v>
      </c>
      <c r="AH258" s="92">
        <f t="shared" ref="AH258" si="4112">IF(J258="HF",1,0)</f>
        <v>0</v>
      </c>
      <c r="AI258" s="169">
        <f t="shared" ref="AI258" si="4113">AG258+AH258</f>
        <v>0</v>
      </c>
      <c r="AJ258" s="169">
        <f t="shared" ref="AJ258" si="4114">SUMIFS(AI$2:AI$373,C$2:C$373,C258,AB$2:AB$373,AB258)</f>
        <v>0</v>
      </c>
      <c r="AK258" s="169">
        <f t="shared" ref="AK258" si="4115">SUMIFS(AI$2:AI$373,C$2:C$373,C258)</f>
        <v>1</v>
      </c>
      <c r="AL258" s="92">
        <f t="shared" ref="AL258" si="4116">COUNTIF(E258:G259,"Körperhygiene")</f>
        <v>0</v>
      </c>
      <c r="AM258" s="169">
        <f t="shared" ref="AM258" si="4117">COUNTIF(K258:M259,"Körperhygiene")</f>
        <v>0</v>
      </c>
      <c r="AN258" s="169">
        <f t="shared" ref="AN258" si="4118">AL258+AM258</f>
        <v>0</v>
      </c>
      <c r="AO258" s="164">
        <f>COUNTIF(E258:G259,"Zimmersauberkeit")</f>
        <v>0</v>
      </c>
      <c r="AP258" s="93">
        <f>COUNTIF(K258:M259,"Zimmersauberkeit")</f>
        <v>0</v>
      </c>
      <c r="AQ258" s="164">
        <f t="shared" ref="AQ258" si="4119">AO258+AP258</f>
        <v>0</v>
      </c>
      <c r="AR258" s="93">
        <f>COUNTIF(E258:G259,"Zimmerputz")</f>
        <v>0</v>
      </c>
      <c r="AS258" s="164">
        <f>COUNTIF(K258:M259,"Zimmerputz")</f>
        <v>0</v>
      </c>
      <c r="AT258" s="93">
        <f t="shared" ref="AT258" si="4120">AR258+AS258</f>
        <v>0</v>
      </c>
      <c r="AU258" s="164">
        <f>COUNTIF(E258:G259,"Medienverhalten")</f>
        <v>0</v>
      </c>
      <c r="AV258" s="93">
        <f>COUNTIF(K258:M259,"Medienverhalten")</f>
        <v>0</v>
      </c>
      <c r="AW258" s="164">
        <f t="shared" ref="AW258" si="4121">AU258+AV258</f>
        <v>0</v>
      </c>
      <c r="AX258" s="93">
        <f>COUNTIF(E258:G259,"Pünktlichkeit")</f>
        <v>0</v>
      </c>
      <c r="AY258" s="164">
        <f>COUNTIF(K258:M259,"Pünktlichkeit")</f>
        <v>0</v>
      </c>
      <c r="AZ258" s="93">
        <f t="shared" ref="AZ258" si="4122">AX258+AY258</f>
        <v>0</v>
      </c>
      <c r="BA258" s="164">
        <f>COUNTIF(E258:G259,"Küchendienst")</f>
        <v>0</v>
      </c>
      <c r="BB258" s="93">
        <f>COUNTIF(K258:M259,"Küchendienst")</f>
        <v>0</v>
      </c>
      <c r="BC258" s="164">
        <f t="shared" ref="BC258" si="4123">BA258+BB258</f>
        <v>0</v>
      </c>
      <c r="BD258" s="93">
        <f>COUNTIF(E258:G259,"Wäsche")</f>
        <v>0</v>
      </c>
      <c r="BE258" s="164">
        <f>COUNTIF(K258:M259,"Wäsche")</f>
        <v>0</v>
      </c>
      <c r="BF258" s="93">
        <f t="shared" ref="BF258" si="4124">BD258+BE258</f>
        <v>0</v>
      </c>
      <c r="BG258" s="164">
        <f>COUNTIF(E258:G259,"Sozialverhalten")</f>
        <v>0</v>
      </c>
      <c r="BH258" s="93">
        <f>COUNTIF(K258:M259,"Sozialverhalten")</f>
        <v>0</v>
      </c>
      <c r="BI258" s="164">
        <f t="shared" ref="BI258" si="4125">BG258+BH258</f>
        <v>0</v>
      </c>
      <c r="BJ258" s="93">
        <f>COUNTIF(E258:G259,"Essverhalten")</f>
        <v>0</v>
      </c>
      <c r="BK258" s="164">
        <f>COUNTIF(K258:M259,"Essverhalten")</f>
        <v>0</v>
      </c>
      <c r="BL258" s="93">
        <f t="shared" ref="BL258" si="4126">BJ258+BK258</f>
        <v>0</v>
      </c>
      <c r="BM258" s="169">
        <f>COUNTIF(E258:G259,"Nachtruhe")</f>
        <v>0</v>
      </c>
      <c r="BN258" s="169">
        <f>COUNTIF(K258:M259,"Nachtruhe")</f>
        <v>0</v>
      </c>
      <c r="BO258" s="170">
        <f t="shared" ref="BO258" si="4127">BM258+BN258</f>
        <v>0</v>
      </c>
      <c r="BP258" s="174">
        <f>SUMIFS(AN$2:AN$373,C$2:C$373,C258,AB$2:AB$373,AB258)</f>
        <v>0</v>
      </c>
      <c r="BQ258" s="162">
        <f>SUMIFS(AQ$2:AQ$373,C$2:C$373,C258,AB$2:AB$373,AB258)</f>
        <v>0</v>
      </c>
      <c r="BR258" s="162">
        <f>SUMIFS(AT$2:AT$373,C$2:C$373,C258,AB$2:AB$373,AB258)</f>
        <v>0</v>
      </c>
      <c r="BS258" s="162">
        <f>SUMIFS(AW$2:AW$373,C$2:C$373,C258,AB$2:AB$373,AB258)</f>
        <v>0</v>
      </c>
      <c r="BT258" s="162">
        <f>SUMIFS(AZ$2:AZ$373,C$2:C$373,C258,AB$2:AB$373,AB258)</f>
        <v>0</v>
      </c>
      <c r="BU258" s="162">
        <f>SUMIFS(BC$2:BC$373,C$2:C$373,C258,AB$2:AB$373,AB258)</f>
        <v>0</v>
      </c>
      <c r="BV258" s="162">
        <f>SUMIFS(BF$2:BF$373,C$2:C$373,C258,AB$2:AB$373,AB258)</f>
        <v>0</v>
      </c>
      <c r="BW258" s="162">
        <f>SUMIFS(BI$2:BI$373,C$2:C$373,C258,AB$2:AB$373,AB258)</f>
        <v>0</v>
      </c>
      <c r="BX258" s="162">
        <f>SUMIFS(BL$2:BL$373,C$2:C$373,C258,AB$2:AB$373,AB258)</f>
        <v>0</v>
      </c>
      <c r="BY258" s="163">
        <f>SUMIFS(BO$2:BO$373,C$2:C$373,C258,AB$2:AB$373,AB258)</f>
        <v>0</v>
      </c>
      <c r="BZ258" s="174">
        <f>SUMIFS(AN$2:AN$373,C$2:C$373,C258)</f>
        <v>0</v>
      </c>
      <c r="CA258" s="162">
        <f>SUMIFS(AQ$2:AQ$373,C$2:C$373,C258)</f>
        <v>0</v>
      </c>
      <c r="CB258" s="162">
        <f>SUMIFS(AT$2:AT$373,C$2:C$373,C258)</f>
        <v>0</v>
      </c>
      <c r="CC258" s="162">
        <f>SUMIFS(AW$2:AW$373,C$2:C$373,C258)</f>
        <v>0</v>
      </c>
      <c r="CD258" s="162">
        <f>SUMIFS(AZ$2:AZ$373,C$2:C$373,C258)</f>
        <v>0</v>
      </c>
      <c r="CE258" s="162">
        <f>SUMIFS(BC$2:BC$373,C$2:C$373,C258)</f>
        <v>0</v>
      </c>
      <c r="CF258" s="162">
        <f>SUMIFS(BF$2:BF$373,C$2:C$373,C258)</f>
        <v>0</v>
      </c>
      <c r="CG258" s="162">
        <f>SUMIFS(BI$2:BI$373,C$2:C$373,C258)</f>
        <v>0</v>
      </c>
      <c r="CH258" s="162">
        <f>SUMIFS(BL$2:BL$373,C$2:C$373,C258)</f>
        <v>0</v>
      </c>
      <c r="CI258" s="163">
        <f>SUMIFS(BO$2:BO$373,C$2:C$373,C258)</f>
        <v>0</v>
      </c>
      <c r="CJ258" s="94" t="str">
        <f t="shared" ref="CJ258" si="4128">_xlfn.XLOOKUP(LARGE(BP258:BY258,1),BP258:BY258,BP$374:BY$374)</f>
        <v>Körperhygiene</v>
      </c>
      <c r="CK258" s="92" t="str">
        <f t="shared" ref="CK258" si="4129">_xlfn.XLOOKUP(LARGE(BP258:BY258,2),BP258:BY258,BP$374:BY$374)</f>
        <v>Körperhygiene</v>
      </c>
      <c r="CL258" s="92" t="str">
        <f t="shared" ref="CL258" si="4130">_xlfn.XLOOKUP(LARGE(BP258:BY258,3),BP258:BY258,BP$374:BY$374)</f>
        <v>Körperhygiene</v>
      </c>
      <c r="CM258" s="92" t="str">
        <f t="shared" ref="CM258" si="4131">_xlfn.XLOOKUP(LARGE(BP258:BY258,4),BP258:BY258,BP$374:BY$374)</f>
        <v>Körperhygiene</v>
      </c>
      <c r="CN258" s="92" t="str">
        <f t="shared" ref="CN258" si="4132">_xlfn.XLOOKUP(LARGE(BP258:BY258,5),BP258:BY258,BP$374:BY$374)</f>
        <v>Körperhygiene</v>
      </c>
      <c r="CO258" s="93" t="str">
        <f t="shared" ref="CO258" si="4133">_xlfn.XLOOKUP(LARGE(BP258:BY258,6),BP258:BY258,BP$374:BY$374)</f>
        <v>Körperhygiene</v>
      </c>
      <c r="CP258" s="91" t="str">
        <f t="shared" ref="CP258" si="4134">_xlfn.XLOOKUP(LARGE(BZ258:CI258,1),BZ258:CI258,BZ$374:CI$374)</f>
        <v>Körperhygiene</v>
      </c>
      <c r="CQ258" s="92" t="str">
        <f t="shared" ref="CQ258" si="4135">_xlfn.XLOOKUP(LARGE(BZ258:CI258,2),BZ258:CI258,BZ$374:CI$374)</f>
        <v>Körperhygiene</v>
      </c>
      <c r="CR258" s="92" t="str">
        <f t="shared" ref="CR258" si="4136">_xlfn.XLOOKUP(LARGE(BZ258:CI258,3),BZ258:CI258,BZ$374:CI$374)</f>
        <v>Körperhygiene</v>
      </c>
      <c r="CS258" s="92" t="str">
        <f t="shared" ref="CS258" si="4137">_xlfn.XLOOKUP(LARGE(BZ258:CI258,4),BZ258:CI258,BZ$374:CI$374)</f>
        <v>Körperhygiene</v>
      </c>
      <c r="CT258" s="92" t="str">
        <f t="shared" ref="CT258" si="4138">_xlfn.XLOOKUP(LARGE(BZ258:CI258,5),BZ258:CI258,BZ$374:CI$374)</f>
        <v>Körperhygiene</v>
      </c>
      <c r="CU258" s="93" t="str">
        <f t="shared" ref="CU258" si="4139">_xlfn.XLOOKUP(LARGE(BZ258:CI258,6),BZ258:CI258,BZ$374:CI$374)</f>
        <v>Körperhygiene</v>
      </c>
      <c r="CV258" s="90"/>
      <c r="CW258" s="90"/>
      <c r="CX258" s="90"/>
      <c r="CY258" s="90"/>
      <c r="CZ258" s="90"/>
      <c r="DA258" s="90"/>
    </row>
    <row r="259" spans="1:105" ht="12.95" customHeight="1" thickTop="1" thickBot="1">
      <c r="A259" s="122"/>
      <c r="B259" s="125"/>
      <c r="C259" s="116"/>
      <c r="D259" s="137"/>
      <c r="E259" s="21"/>
      <c r="F259" s="22"/>
      <c r="G259" s="23"/>
      <c r="H259" s="145"/>
      <c r="I259" s="125"/>
      <c r="J259" s="137"/>
      <c r="K259" s="21"/>
      <c r="L259" s="22"/>
      <c r="M259" s="23"/>
      <c r="N259" s="140"/>
      <c r="O259" s="109"/>
      <c r="P259" s="92"/>
      <c r="Q259" s="131"/>
      <c r="R259" s="103"/>
      <c r="S259" s="92"/>
      <c r="T259" s="158"/>
      <c r="U259" s="103"/>
      <c r="V259" s="99"/>
      <c r="W259" s="216"/>
      <c r="X259" s="92"/>
      <c r="Y259" s="81"/>
      <c r="Z259" s="83"/>
      <c r="AA259" s="95"/>
      <c r="AB259" s="107"/>
      <c r="AC259" s="160"/>
      <c r="AE259" s="92"/>
      <c r="AG259" s="92"/>
      <c r="AH259" s="92"/>
      <c r="AI259" s="156"/>
      <c r="AJ259" s="156"/>
      <c r="AK259" s="156"/>
      <c r="AL259" s="92"/>
      <c r="AM259" s="156"/>
      <c r="AN259" s="156"/>
      <c r="AO259" s="165"/>
      <c r="AP259" s="93"/>
      <c r="AQ259" s="165"/>
      <c r="AR259" s="93"/>
      <c r="AS259" s="165"/>
      <c r="AT259" s="93"/>
      <c r="AU259" s="165"/>
      <c r="AV259" s="93"/>
      <c r="AW259" s="165"/>
      <c r="AX259" s="93"/>
      <c r="AY259" s="165"/>
      <c r="AZ259" s="93"/>
      <c r="BA259" s="165"/>
      <c r="BB259" s="93"/>
      <c r="BC259" s="165"/>
      <c r="BD259" s="93"/>
      <c r="BE259" s="165"/>
      <c r="BF259" s="93"/>
      <c r="BG259" s="165"/>
      <c r="BH259" s="93"/>
      <c r="BI259" s="165"/>
      <c r="BJ259" s="93"/>
      <c r="BK259" s="165"/>
      <c r="BL259" s="93"/>
      <c r="BM259" s="156"/>
      <c r="BN259" s="156"/>
      <c r="BO259" s="171"/>
      <c r="BP259" s="174"/>
      <c r="BQ259" s="162"/>
      <c r="BR259" s="162"/>
      <c r="BS259" s="162"/>
      <c r="BT259" s="162"/>
      <c r="BU259" s="162"/>
      <c r="BV259" s="162"/>
      <c r="BW259" s="162"/>
      <c r="BX259" s="162"/>
      <c r="BY259" s="163"/>
      <c r="BZ259" s="174"/>
      <c r="CA259" s="162"/>
      <c r="CB259" s="162"/>
      <c r="CC259" s="162"/>
      <c r="CD259" s="162"/>
      <c r="CE259" s="162"/>
      <c r="CF259" s="162"/>
      <c r="CG259" s="162"/>
      <c r="CH259" s="162"/>
      <c r="CI259" s="163"/>
      <c r="CJ259" s="94"/>
      <c r="CK259" s="92"/>
      <c r="CL259" s="92"/>
      <c r="CM259" s="92"/>
      <c r="CN259" s="92"/>
      <c r="CO259" s="93"/>
      <c r="CP259" s="91"/>
      <c r="CQ259" s="92"/>
      <c r="CR259" s="92"/>
      <c r="CS259" s="92"/>
      <c r="CT259" s="92"/>
      <c r="CU259" s="93"/>
      <c r="CV259" s="90"/>
      <c r="CW259" s="90"/>
      <c r="CX259" s="90"/>
      <c r="CY259" s="90"/>
      <c r="CZ259" s="90"/>
      <c r="DA259" s="90"/>
    </row>
    <row r="260" spans="1:105" ht="12.95" customHeight="1" thickTop="1" thickBot="1">
      <c r="A260" s="122"/>
      <c r="B260" s="125"/>
      <c r="C260" s="117" t="s">
        <v>131</v>
      </c>
      <c r="D260" s="134"/>
      <c r="E260" s="24"/>
      <c r="F260" s="25"/>
      <c r="G260" s="26"/>
      <c r="H260" s="145"/>
      <c r="I260" s="125"/>
      <c r="J260" s="134"/>
      <c r="K260" s="24"/>
      <c r="L260" s="25"/>
      <c r="M260" s="26"/>
      <c r="N260" s="140"/>
      <c r="O260" s="109">
        <f t="shared" si="3749"/>
        <v>0</v>
      </c>
      <c r="P260" s="92">
        <f t="shared" si="3750"/>
        <v>20</v>
      </c>
      <c r="Q260" s="131"/>
      <c r="R260" s="103">
        <f>SUMIFS(O$2:O$373,C$2:C$373,C260,AB$2:AB$373,AB260)</f>
        <v>0</v>
      </c>
      <c r="S260" s="92">
        <f t="shared" ref="S260" si="4140">AE$254*20-AJ260</f>
        <v>140</v>
      </c>
      <c r="T260" s="158"/>
      <c r="U260" s="103">
        <f t="shared" ref="U260" si="4141">AC$8</f>
        <v>0</v>
      </c>
      <c r="V260" s="99">
        <f t="shared" si="3753"/>
        <v>600</v>
      </c>
      <c r="W260" s="216"/>
      <c r="X260" s="92"/>
      <c r="Y260" s="81"/>
      <c r="Z260" s="83"/>
      <c r="AA260" s="95">
        <f>A$254</f>
        <v>46195</v>
      </c>
      <c r="AB260" s="107">
        <f t="shared" si="3233"/>
        <v>26</v>
      </c>
      <c r="AC260" s="160"/>
      <c r="AE260" s="92"/>
      <c r="AG260" s="92">
        <f t="shared" ref="AG260" si="4142">IF(D260="HF",1,0)</f>
        <v>0</v>
      </c>
      <c r="AH260" s="92">
        <f t="shared" ref="AH260" si="4143">IF(J260="HF",1,0)</f>
        <v>0</v>
      </c>
      <c r="AI260" s="169">
        <f t="shared" ref="AI260" si="4144">AG260+AH260</f>
        <v>0</v>
      </c>
      <c r="AJ260" s="169">
        <f t="shared" ref="AJ260" si="4145">SUMIFS(AI$2:AI$373,C$2:C$373,C260,AB$2:AB$373,AB260)</f>
        <v>0</v>
      </c>
      <c r="AK260" s="169">
        <f t="shared" ref="AK260" si="4146">SUMIFS(AI$2:AI$373,C$2:C$373,C260)</f>
        <v>0</v>
      </c>
      <c r="AL260" s="92">
        <f t="shared" ref="AL260" si="4147">COUNTIF(E260:G261,"Körperhygiene")</f>
        <v>0</v>
      </c>
      <c r="AM260" s="169">
        <f t="shared" ref="AM260" si="4148">COUNTIF(K260:M261,"Körperhygiene")</f>
        <v>0</v>
      </c>
      <c r="AN260" s="169">
        <f t="shared" ref="AN260" si="4149">AL260+AM260</f>
        <v>0</v>
      </c>
      <c r="AO260" s="164">
        <f>COUNTIF(E260:G261,"Zimmersauberkeit")</f>
        <v>0</v>
      </c>
      <c r="AP260" s="93">
        <f>COUNTIF(K260:M261,"Zimmersauberkeit")</f>
        <v>0</v>
      </c>
      <c r="AQ260" s="164">
        <f t="shared" ref="AQ260" si="4150">AO260+AP260</f>
        <v>0</v>
      </c>
      <c r="AR260" s="93">
        <f>COUNTIF(E260:G261,"Zimmerputz")</f>
        <v>0</v>
      </c>
      <c r="AS260" s="164">
        <f>COUNTIF(K260:M261,"Zimmerputz")</f>
        <v>0</v>
      </c>
      <c r="AT260" s="93">
        <f t="shared" ref="AT260" si="4151">AR260+AS260</f>
        <v>0</v>
      </c>
      <c r="AU260" s="164">
        <f>COUNTIF(E260:G261,"Medienverhalten")</f>
        <v>0</v>
      </c>
      <c r="AV260" s="93">
        <f>COUNTIF(K260:M261,"Medienverhalten")</f>
        <v>0</v>
      </c>
      <c r="AW260" s="164">
        <f t="shared" ref="AW260" si="4152">AU260+AV260</f>
        <v>0</v>
      </c>
      <c r="AX260" s="93">
        <f>COUNTIF(E260:G261,"Pünktlichkeit")</f>
        <v>0</v>
      </c>
      <c r="AY260" s="164">
        <f>COUNTIF(K260:M261,"Pünktlichkeit")</f>
        <v>0</v>
      </c>
      <c r="AZ260" s="93">
        <f t="shared" ref="AZ260" si="4153">AX260+AY260</f>
        <v>0</v>
      </c>
      <c r="BA260" s="164">
        <f>COUNTIF(E260:G261,"Küchendienst")</f>
        <v>0</v>
      </c>
      <c r="BB260" s="93">
        <f>COUNTIF(K260:M261,"Küchendienst")</f>
        <v>0</v>
      </c>
      <c r="BC260" s="164">
        <f t="shared" ref="BC260" si="4154">BA260+BB260</f>
        <v>0</v>
      </c>
      <c r="BD260" s="93">
        <f>COUNTIF(E260:G261,"Wäsche")</f>
        <v>0</v>
      </c>
      <c r="BE260" s="164">
        <f>COUNTIF(K260:M261,"Wäsche")</f>
        <v>0</v>
      </c>
      <c r="BF260" s="93">
        <f t="shared" ref="BF260" si="4155">BD260+BE260</f>
        <v>0</v>
      </c>
      <c r="BG260" s="164">
        <f>COUNTIF(E260:G261,"Sozialverhalten")</f>
        <v>0</v>
      </c>
      <c r="BH260" s="93">
        <f>COUNTIF(K260:M261,"Sozialverhalten")</f>
        <v>0</v>
      </c>
      <c r="BI260" s="164">
        <f t="shared" ref="BI260" si="4156">BG260+BH260</f>
        <v>0</v>
      </c>
      <c r="BJ260" s="93">
        <f>COUNTIF(E260:G261,"Essverhalten")</f>
        <v>0</v>
      </c>
      <c r="BK260" s="164">
        <f>COUNTIF(K260:M261,"Essverhalten")</f>
        <v>0</v>
      </c>
      <c r="BL260" s="93">
        <f t="shared" ref="BL260" si="4157">BJ260+BK260</f>
        <v>0</v>
      </c>
      <c r="BM260" s="169">
        <f>COUNTIF(E260:G261,"Nachtruhe")</f>
        <v>0</v>
      </c>
      <c r="BN260" s="169">
        <f>COUNTIF(K260:M261,"Nachtruhe")</f>
        <v>0</v>
      </c>
      <c r="BO260" s="170">
        <f t="shared" ref="BO260" si="4158">BM260+BN260</f>
        <v>0</v>
      </c>
      <c r="BP260" s="174">
        <f>SUMIFS(AN$2:AN$373,C$2:C$373,C260,AB$2:AB$373,AB260)</f>
        <v>0</v>
      </c>
      <c r="BQ260" s="162">
        <f>SUMIFS(AQ$2:AQ$373,C$2:C$373,C260,AB$2:AB$373,AB260)</f>
        <v>0</v>
      </c>
      <c r="BR260" s="162">
        <f>SUMIFS(AT$2:AT$373,C$2:C$373,C260,AB$2:AB$373,AB260)</f>
        <v>0</v>
      </c>
      <c r="BS260" s="162">
        <f>SUMIFS(AW$2:AW$373,C$2:C$373,C260,AB$2:AB$373,AB260)</f>
        <v>0</v>
      </c>
      <c r="BT260" s="162">
        <f>SUMIFS(AZ$2:AZ$373,C$2:C$373,C260,AB$2:AB$373,AB260)</f>
        <v>0</v>
      </c>
      <c r="BU260" s="162">
        <f>SUMIFS(BC$2:BC$373,C$2:C$373,C260,AB$2:AB$373,AB260)</f>
        <v>0</v>
      </c>
      <c r="BV260" s="162">
        <f>SUMIFS(BF$2:BF$373,C$2:C$373,C260,AB$2:AB$373,AB260)</f>
        <v>0</v>
      </c>
      <c r="BW260" s="162">
        <f>SUMIFS(BI$2:BI$373,C$2:C$373,C260,AB$2:AB$373,AB260)</f>
        <v>0</v>
      </c>
      <c r="BX260" s="162">
        <f>SUMIFS(BL$2:BL$373,C$2:C$373,C260,AB$2:AB$373,AB260)</f>
        <v>0</v>
      </c>
      <c r="BY260" s="163">
        <f>SUMIFS(BO$2:BO$373,C$2:C$373,C260,AB$2:AB$373,AB260)</f>
        <v>0</v>
      </c>
      <c r="BZ260" s="174">
        <f>SUMIFS(AN$2:AN$373,C$2:C$373,C260)</f>
        <v>0</v>
      </c>
      <c r="CA260" s="162">
        <f>SUMIFS(AQ$2:AQ$373,C$2:C$373,C260)</f>
        <v>0</v>
      </c>
      <c r="CB260" s="162">
        <f>SUMIFS(AT$2:AT$373,C$2:C$373,C260)</f>
        <v>0</v>
      </c>
      <c r="CC260" s="162">
        <f>SUMIFS(AW$2:AW$373,C$2:C$373,C260)</f>
        <v>0</v>
      </c>
      <c r="CD260" s="162">
        <f>SUMIFS(AZ$2:AZ$373,C$2:C$373,C260)</f>
        <v>0</v>
      </c>
      <c r="CE260" s="162">
        <f>SUMIFS(BC$2:BC$373,C$2:C$373,C260)</f>
        <v>0</v>
      </c>
      <c r="CF260" s="162">
        <f>SUMIFS(BF$2:BF$373,C$2:C$373,C260)</f>
        <v>0</v>
      </c>
      <c r="CG260" s="162">
        <f>SUMIFS(BI$2:BI$373,C$2:C$373,C260)</f>
        <v>0</v>
      </c>
      <c r="CH260" s="162">
        <f>SUMIFS(BL$2:BL$373,C$2:C$373,C260)</f>
        <v>0</v>
      </c>
      <c r="CI260" s="163">
        <f>SUMIFS(BO$2:BO$373,C$2:C$373,C260)</f>
        <v>0</v>
      </c>
      <c r="CJ260" s="94" t="str">
        <f t="shared" ref="CJ260" si="4159">_xlfn.XLOOKUP(LARGE(BP260:BY260,1),BP260:BY260,BP$374:BY$374)</f>
        <v>Körperhygiene</v>
      </c>
      <c r="CK260" s="92" t="str">
        <f t="shared" ref="CK260" si="4160">_xlfn.XLOOKUP(LARGE(BP260:BY260,2),BP260:BY260,BP$374:BY$374)</f>
        <v>Körperhygiene</v>
      </c>
      <c r="CL260" s="92" t="str">
        <f t="shared" ref="CL260" si="4161">_xlfn.XLOOKUP(LARGE(BP260:BY260,3),BP260:BY260,BP$374:BY$374)</f>
        <v>Körperhygiene</v>
      </c>
      <c r="CM260" s="92" t="str">
        <f t="shared" ref="CM260" si="4162">_xlfn.XLOOKUP(LARGE(BP260:BY260,4),BP260:BY260,BP$374:BY$374)</f>
        <v>Körperhygiene</v>
      </c>
      <c r="CN260" s="92" t="str">
        <f t="shared" ref="CN260" si="4163">_xlfn.XLOOKUP(LARGE(BP260:BY260,5),BP260:BY260,BP$374:BY$374)</f>
        <v>Körperhygiene</v>
      </c>
      <c r="CO260" s="93" t="str">
        <f t="shared" ref="CO260" si="4164">_xlfn.XLOOKUP(LARGE(BP260:BY260,6),BP260:BY260,BP$374:BY$374)</f>
        <v>Körperhygiene</v>
      </c>
      <c r="CP260" s="91" t="str">
        <f t="shared" ref="CP260" si="4165">_xlfn.XLOOKUP(LARGE(BZ260:CI260,1),BZ260:CI260,BZ$374:CI$374)</f>
        <v>Körperhygiene</v>
      </c>
      <c r="CQ260" s="92" t="str">
        <f t="shared" ref="CQ260" si="4166">_xlfn.XLOOKUP(LARGE(BZ260:CI260,2),BZ260:CI260,BZ$374:CI$374)</f>
        <v>Körperhygiene</v>
      </c>
      <c r="CR260" s="92" t="str">
        <f t="shared" ref="CR260" si="4167">_xlfn.XLOOKUP(LARGE(BZ260:CI260,3),BZ260:CI260,BZ$374:CI$374)</f>
        <v>Körperhygiene</v>
      </c>
      <c r="CS260" s="92" t="str">
        <f t="shared" ref="CS260" si="4168">_xlfn.XLOOKUP(LARGE(BZ260:CI260,4),BZ260:CI260,BZ$374:CI$374)</f>
        <v>Körperhygiene</v>
      </c>
      <c r="CT260" s="92" t="str">
        <f t="shared" ref="CT260" si="4169">_xlfn.XLOOKUP(LARGE(BZ260:CI260,5),BZ260:CI260,BZ$374:CI$374)</f>
        <v>Körperhygiene</v>
      </c>
      <c r="CU260" s="93" t="str">
        <f t="shared" ref="CU260" si="4170">_xlfn.XLOOKUP(LARGE(BZ260:CI260,6),BZ260:CI260,BZ$374:CI$374)</f>
        <v>Körperhygiene</v>
      </c>
      <c r="CV260" s="90"/>
      <c r="CW260" s="90"/>
      <c r="CX260" s="90"/>
      <c r="CY260" s="90"/>
      <c r="CZ260" s="90"/>
      <c r="DA260" s="90"/>
    </row>
    <row r="261" spans="1:105" ht="12.95" customHeight="1" thickTop="1" thickBot="1">
      <c r="A261" s="122"/>
      <c r="B261" s="125"/>
      <c r="C261" s="116"/>
      <c r="D261" s="137"/>
      <c r="E261" s="21"/>
      <c r="F261" s="22"/>
      <c r="G261" s="23"/>
      <c r="H261" s="145"/>
      <c r="I261" s="125"/>
      <c r="J261" s="137"/>
      <c r="K261" s="21"/>
      <c r="L261" s="22"/>
      <c r="M261" s="23"/>
      <c r="N261" s="140"/>
      <c r="O261" s="109"/>
      <c r="P261" s="92"/>
      <c r="Q261" s="131"/>
      <c r="R261" s="103"/>
      <c r="S261" s="92"/>
      <c r="T261" s="158"/>
      <c r="U261" s="103"/>
      <c r="V261" s="99"/>
      <c r="W261" s="216"/>
      <c r="X261" s="92"/>
      <c r="Y261" s="81"/>
      <c r="Z261" s="83"/>
      <c r="AA261" s="95"/>
      <c r="AB261" s="107"/>
      <c r="AC261" s="160"/>
      <c r="AE261" s="92"/>
      <c r="AG261" s="92"/>
      <c r="AH261" s="92"/>
      <c r="AI261" s="156"/>
      <c r="AJ261" s="156"/>
      <c r="AK261" s="156"/>
      <c r="AL261" s="92"/>
      <c r="AM261" s="156"/>
      <c r="AN261" s="156"/>
      <c r="AO261" s="165"/>
      <c r="AP261" s="93"/>
      <c r="AQ261" s="165"/>
      <c r="AR261" s="93"/>
      <c r="AS261" s="165"/>
      <c r="AT261" s="93"/>
      <c r="AU261" s="165"/>
      <c r="AV261" s="93"/>
      <c r="AW261" s="165"/>
      <c r="AX261" s="93"/>
      <c r="AY261" s="165"/>
      <c r="AZ261" s="93"/>
      <c r="BA261" s="165"/>
      <c r="BB261" s="93"/>
      <c r="BC261" s="165"/>
      <c r="BD261" s="93"/>
      <c r="BE261" s="165"/>
      <c r="BF261" s="93"/>
      <c r="BG261" s="165"/>
      <c r="BH261" s="93"/>
      <c r="BI261" s="165"/>
      <c r="BJ261" s="93"/>
      <c r="BK261" s="165"/>
      <c r="BL261" s="93"/>
      <c r="BM261" s="156"/>
      <c r="BN261" s="156"/>
      <c r="BO261" s="171"/>
      <c r="BP261" s="174"/>
      <c r="BQ261" s="162"/>
      <c r="BR261" s="162"/>
      <c r="BS261" s="162"/>
      <c r="BT261" s="162"/>
      <c r="BU261" s="162"/>
      <c r="BV261" s="162"/>
      <c r="BW261" s="162"/>
      <c r="BX261" s="162"/>
      <c r="BY261" s="163"/>
      <c r="BZ261" s="174"/>
      <c r="CA261" s="162"/>
      <c r="CB261" s="162"/>
      <c r="CC261" s="162"/>
      <c r="CD261" s="162"/>
      <c r="CE261" s="162"/>
      <c r="CF261" s="162"/>
      <c r="CG261" s="162"/>
      <c r="CH261" s="162"/>
      <c r="CI261" s="163"/>
      <c r="CJ261" s="94"/>
      <c r="CK261" s="92"/>
      <c r="CL261" s="92"/>
      <c r="CM261" s="92"/>
      <c r="CN261" s="92"/>
      <c r="CO261" s="93"/>
      <c r="CP261" s="91"/>
      <c r="CQ261" s="92"/>
      <c r="CR261" s="92"/>
      <c r="CS261" s="92"/>
      <c r="CT261" s="92"/>
      <c r="CU261" s="93"/>
      <c r="CV261" s="90"/>
      <c r="CW261" s="90"/>
      <c r="CX261" s="90"/>
      <c r="CY261" s="90"/>
      <c r="CZ261" s="90"/>
      <c r="DA261" s="90"/>
    </row>
    <row r="262" spans="1:105" ht="12.95" customHeight="1" thickTop="1" thickBot="1">
      <c r="A262" s="122"/>
      <c r="B262" s="125"/>
      <c r="C262" s="117" t="s">
        <v>132</v>
      </c>
      <c r="D262" s="134"/>
      <c r="E262" s="24"/>
      <c r="F262" s="25"/>
      <c r="G262" s="26"/>
      <c r="H262" s="145"/>
      <c r="I262" s="125"/>
      <c r="J262" s="134"/>
      <c r="K262" s="24"/>
      <c r="L262" s="25"/>
      <c r="M262" s="26"/>
      <c r="N262" s="140"/>
      <c r="O262" s="109">
        <f t="shared" si="3783"/>
        <v>0</v>
      </c>
      <c r="P262" s="92">
        <f t="shared" si="3784"/>
        <v>20</v>
      </c>
      <c r="Q262" s="131"/>
      <c r="R262" s="103">
        <f>SUMIFS(O$2:O$373,C$2:C$373,C262,AB$2:AB$373,AB262)</f>
        <v>0</v>
      </c>
      <c r="S262" s="92">
        <f t="shared" ref="S262" si="4171">AE$254*20-AJ262</f>
        <v>140</v>
      </c>
      <c r="T262" s="158"/>
      <c r="U262" s="103">
        <f t="shared" ref="U262" si="4172">AC$10</f>
        <v>0</v>
      </c>
      <c r="V262" s="99">
        <f t="shared" si="3787"/>
        <v>600</v>
      </c>
      <c r="W262" s="216"/>
      <c r="X262" s="92"/>
      <c r="Y262" s="81"/>
      <c r="Z262" s="83"/>
      <c r="AA262" s="95">
        <f>A$254</f>
        <v>46195</v>
      </c>
      <c r="AB262" s="107">
        <f t="shared" si="3233"/>
        <v>26</v>
      </c>
      <c r="AC262" s="160"/>
      <c r="AE262" s="92"/>
      <c r="AG262" s="92">
        <f t="shared" ref="AG262" si="4173">IF(D262="HF",1,0)</f>
        <v>0</v>
      </c>
      <c r="AH262" s="92">
        <f t="shared" ref="AH262" si="4174">IF(J262="HF",1,0)</f>
        <v>0</v>
      </c>
      <c r="AI262" s="169">
        <f t="shared" ref="AI262" si="4175">AG262+AH262</f>
        <v>0</v>
      </c>
      <c r="AJ262" s="169">
        <f t="shared" ref="AJ262" si="4176">SUMIFS(AI$2:AI$373,C$2:C$373,C262,AB$2:AB$373,AB262)</f>
        <v>0</v>
      </c>
      <c r="AK262" s="169">
        <f t="shared" ref="AK262" si="4177">SUMIFS(AI$2:AI$373,C$2:C$373,C262)</f>
        <v>0</v>
      </c>
      <c r="AL262" s="92">
        <f t="shared" ref="AL262" si="4178">COUNTIF(E262:G263,"Körperhygiene")</f>
        <v>0</v>
      </c>
      <c r="AM262" s="169">
        <f t="shared" ref="AM262" si="4179">COUNTIF(K262:M263,"Körperhygiene")</f>
        <v>0</v>
      </c>
      <c r="AN262" s="169">
        <f t="shared" ref="AN262" si="4180">AL262+AM262</f>
        <v>0</v>
      </c>
      <c r="AO262" s="164">
        <f>COUNTIF(E262:G263,"Zimmersauberkeit")</f>
        <v>0</v>
      </c>
      <c r="AP262" s="93">
        <f>COUNTIF(K262:M263,"Zimmersauberkeit")</f>
        <v>0</v>
      </c>
      <c r="AQ262" s="164">
        <f t="shared" ref="AQ262" si="4181">AO262+AP262</f>
        <v>0</v>
      </c>
      <c r="AR262" s="93">
        <f>COUNTIF(E262:G263,"Zimmerputz")</f>
        <v>0</v>
      </c>
      <c r="AS262" s="164">
        <f>COUNTIF(K262:M263,"Zimmerputz")</f>
        <v>0</v>
      </c>
      <c r="AT262" s="93">
        <f t="shared" ref="AT262" si="4182">AR262+AS262</f>
        <v>0</v>
      </c>
      <c r="AU262" s="164">
        <f>COUNTIF(E262:G263,"Medienverhalten")</f>
        <v>0</v>
      </c>
      <c r="AV262" s="93">
        <f>COUNTIF(K262:M263,"Medienverhalten")</f>
        <v>0</v>
      </c>
      <c r="AW262" s="164">
        <f t="shared" ref="AW262" si="4183">AU262+AV262</f>
        <v>0</v>
      </c>
      <c r="AX262" s="93">
        <f>COUNTIF(E262:G263,"Pünktlichkeit")</f>
        <v>0</v>
      </c>
      <c r="AY262" s="164">
        <f>COUNTIF(K262:M263,"Pünktlichkeit")</f>
        <v>0</v>
      </c>
      <c r="AZ262" s="93">
        <f t="shared" ref="AZ262" si="4184">AX262+AY262</f>
        <v>0</v>
      </c>
      <c r="BA262" s="164">
        <f>COUNTIF(E262:G263,"Küchendienst")</f>
        <v>0</v>
      </c>
      <c r="BB262" s="93">
        <f>COUNTIF(K262:M263,"Küchendienst")</f>
        <v>0</v>
      </c>
      <c r="BC262" s="164">
        <f t="shared" ref="BC262" si="4185">BA262+BB262</f>
        <v>0</v>
      </c>
      <c r="BD262" s="93">
        <f>COUNTIF(E262:G263,"Wäsche")</f>
        <v>0</v>
      </c>
      <c r="BE262" s="164">
        <f>COUNTIF(K262:M263,"Wäsche")</f>
        <v>0</v>
      </c>
      <c r="BF262" s="93">
        <f t="shared" ref="BF262" si="4186">BD262+BE262</f>
        <v>0</v>
      </c>
      <c r="BG262" s="164">
        <f>COUNTIF(E262:G263,"Sozialverhalten")</f>
        <v>0</v>
      </c>
      <c r="BH262" s="93">
        <f>COUNTIF(K262:M263,"Sozialverhalten")</f>
        <v>0</v>
      </c>
      <c r="BI262" s="164">
        <f t="shared" ref="BI262" si="4187">BG262+BH262</f>
        <v>0</v>
      </c>
      <c r="BJ262" s="93">
        <f>COUNTIF(E262:G263,"Essverhalten")</f>
        <v>0</v>
      </c>
      <c r="BK262" s="164">
        <f>COUNTIF(K262:M263,"Essverhalten")</f>
        <v>0</v>
      </c>
      <c r="BL262" s="93">
        <f t="shared" ref="BL262" si="4188">BJ262+BK262</f>
        <v>0</v>
      </c>
      <c r="BM262" s="169">
        <f>COUNTIF(E262:G263,"Nachtruhe")</f>
        <v>0</v>
      </c>
      <c r="BN262" s="169">
        <f>COUNTIF(K262:M263,"Nachtruhe")</f>
        <v>0</v>
      </c>
      <c r="BO262" s="170">
        <f t="shared" ref="BO262" si="4189">BM262+BN262</f>
        <v>0</v>
      </c>
      <c r="BP262" s="174">
        <f>SUMIFS(AN$2:AN$373,C$2:C$373,C262,AB$2:AB$373,AB262)</f>
        <v>0</v>
      </c>
      <c r="BQ262" s="162">
        <f>SUMIFS(AQ$2:AQ$373,C$2:C$373,C262,AB$2:AB$373,AB262)</f>
        <v>0</v>
      </c>
      <c r="BR262" s="162">
        <f>SUMIFS(AT$2:AT$373,C$2:C$373,C262,AB$2:AB$373,AB262)</f>
        <v>0</v>
      </c>
      <c r="BS262" s="162">
        <f>SUMIFS(AW$2:AW$373,C$2:C$373,C262,AB$2:AB$373,AB262)</f>
        <v>0</v>
      </c>
      <c r="BT262" s="162">
        <f>SUMIFS(AZ$2:AZ$373,C$2:C$373,C262,AB$2:AB$373,AB262)</f>
        <v>0</v>
      </c>
      <c r="BU262" s="162">
        <f>SUMIFS(BC$2:BC$373,C$2:C$373,C262,AB$2:AB$373,AB262)</f>
        <v>0</v>
      </c>
      <c r="BV262" s="162">
        <f>SUMIFS(BF$2:BF$373,C$2:C$373,C262,AB$2:AB$373,AB262)</f>
        <v>0</v>
      </c>
      <c r="BW262" s="162">
        <f>SUMIFS(BI$2:BI$373,C$2:C$373,C262,AB$2:AB$373,AB262)</f>
        <v>0</v>
      </c>
      <c r="BX262" s="162">
        <f>SUMIFS(BL$2:BL$373,C$2:C$373,C262,AB$2:AB$373,AB262)</f>
        <v>0</v>
      </c>
      <c r="BY262" s="163">
        <f>SUMIFS(BO$2:BO$373,C$2:C$373,C262,AB$2:AB$373,AB262)</f>
        <v>0</v>
      </c>
      <c r="BZ262" s="174">
        <f>SUMIFS(AN$2:AN$373,C$2:C$373,C262)</f>
        <v>0</v>
      </c>
      <c r="CA262" s="162">
        <f>SUMIFS(AQ$2:AQ$373,C$2:C$373,C262)</f>
        <v>0</v>
      </c>
      <c r="CB262" s="162">
        <f>SUMIFS(AT$2:AT$373,C$2:C$373,C262)</f>
        <v>0</v>
      </c>
      <c r="CC262" s="162">
        <f>SUMIFS(AW$2:AW$373,C$2:C$373,C262)</f>
        <v>0</v>
      </c>
      <c r="CD262" s="162">
        <f>SUMIFS(AZ$2:AZ$373,C$2:C$373,C262)</f>
        <v>0</v>
      </c>
      <c r="CE262" s="162">
        <f>SUMIFS(BC$2:BC$373,C$2:C$373,C262)</f>
        <v>0</v>
      </c>
      <c r="CF262" s="162">
        <f>SUMIFS(BF$2:BF$373,C$2:C$373,C262)</f>
        <v>0</v>
      </c>
      <c r="CG262" s="162">
        <f>SUMIFS(BI$2:BI$373,C$2:C$373,C262)</f>
        <v>0</v>
      </c>
      <c r="CH262" s="162">
        <f>SUMIFS(BL$2:BL$373,C$2:C$373,C262)</f>
        <v>0</v>
      </c>
      <c r="CI262" s="163">
        <f>SUMIFS(BO$2:BO$373,C$2:C$373,C262)</f>
        <v>0</v>
      </c>
      <c r="CJ262" s="94" t="str">
        <f t="shared" ref="CJ262" si="4190">_xlfn.XLOOKUP(LARGE(BP262:BY262,1),BP262:BY262,BP$374:BY$374)</f>
        <v>Körperhygiene</v>
      </c>
      <c r="CK262" s="92" t="str">
        <f t="shared" ref="CK262" si="4191">_xlfn.XLOOKUP(LARGE(BP262:BY262,2),BP262:BY262,BP$374:BY$374)</f>
        <v>Körperhygiene</v>
      </c>
      <c r="CL262" s="92" t="str">
        <f t="shared" ref="CL262" si="4192">_xlfn.XLOOKUP(LARGE(BP262:BY262,3),BP262:BY262,BP$374:BY$374)</f>
        <v>Körperhygiene</v>
      </c>
      <c r="CM262" s="92" t="str">
        <f t="shared" ref="CM262" si="4193">_xlfn.XLOOKUP(LARGE(BP262:BY262,4),BP262:BY262,BP$374:BY$374)</f>
        <v>Körperhygiene</v>
      </c>
      <c r="CN262" s="92" t="str">
        <f t="shared" ref="CN262" si="4194">_xlfn.XLOOKUP(LARGE(BP262:BY262,5),BP262:BY262,BP$374:BY$374)</f>
        <v>Körperhygiene</v>
      </c>
      <c r="CO262" s="93" t="str">
        <f t="shared" ref="CO262" si="4195">_xlfn.XLOOKUP(LARGE(BP262:BY262,6),BP262:BY262,BP$374:BY$374)</f>
        <v>Körperhygiene</v>
      </c>
      <c r="CP262" s="91" t="str">
        <f t="shared" ref="CP262" si="4196">_xlfn.XLOOKUP(LARGE(BZ262:CI262,1),BZ262:CI262,BZ$374:CI$374)</f>
        <v>Körperhygiene</v>
      </c>
      <c r="CQ262" s="92" t="str">
        <f t="shared" ref="CQ262" si="4197">_xlfn.XLOOKUP(LARGE(BZ262:CI262,2),BZ262:CI262,BZ$374:CI$374)</f>
        <v>Körperhygiene</v>
      </c>
      <c r="CR262" s="92" t="str">
        <f t="shared" ref="CR262" si="4198">_xlfn.XLOOKUP(LARGE(BZ262:CI262,3),BZ262:CI262,BZ$374:CI$374)</f>
        <v>Körperhygiene</v>
      </c>
      <c r="CS262" s="92" t="str">
        <f t="shared" ref="CS262" si="4199">_xlfn.XLOOKUP(LARGE(BZ262:CI262,4),BZ262:CI262,BZ$374:CI$374)</f>
        <v>Körperhygiene</v>
      </c>
      <c r="CT262" s="92" t="str">
        <f t="shared" ref="CT262" si="4200">_xlfn.XLOOKUP(LARGE(BZ262:CI262,5),BZ262:CI262,BZ$374:CI$374)</f>
        <v>Körperhygiene</v>
      </c>
      <c r="CU262" s="93" t="str">
        <f t="shared" ref="CU262" si="4201">_xlfn.XLOOKUP(LARGE(BZ262:CI262,6),BZ262:CI262,BZ$374:CI$374)</f>
        <v>Körperhygiene</v>
      </c>
      <c r="CV262" s="90"/>
      <c r="CW262" s="90"/>
      <c r="CX262" s="90"/>
      <c r="CY262" s="90"/>
      <c r="CZ262" s="90"/>
      <c r="DA262" s="90"/>
    </row>
    <row r="263" spans="1:105" ht="12.95" customHeight="1" thickTop="1" thickBot="1">
      <c r="A263" s="122"/>
      <c r="B263" s="125"/>
      <c r="C263" s="116"/>
      <c r="D263" s="137"/>
      <c r="E263" s="21"/>
      <c r="F263" s="22"/>
      <c r="G263" s="23"/>
      <c r="H263" s="145"/>
      <c r="I263" s="125"/>
      <c r="J263" s="137"/>
      <c r="K263" s="21"/>
      <c r="L263" s="22"/>
      <c r="M263" s="23"/>
      <c r="N263" s="140"/>
      <c r="O263" s="109"/>
      <c r="P263" s="92"/>
      <c r="Q263" s="131"/>
      <c r="R263" s="103"/>
      <c r="S263" s="92"/>
      <c r="T263" s="158"/>
      <c r="U263" s="103"/>
      <c r="V263" s="99"/>
      <c r="W263" s="216"/>
      <c r="X263" s="92"/>
      <c r="Y263" s="81"/>
      <c r="Z263" s="83"/>
      <c r="AA263" s="95"/>
      <c r="AB263" s="107"/>
      <c r="AC263" s="160"/>
      <c r="AE263" s="92"/>
      <c r="AG263" s="92"/>
      <c r="AH263" s="92"/>
      <c r="AI263" s="156"/>
      <c r="AJ263" s="156"/>
      <c r="AK263" s="156"/>
      <c r="AL263" s="92"/>
      <c r="AM263" s="156"/>
      <c r="AN263" s="156"/>
      <c r="AO263" s="165"/>
      <c r="AP263" s="93"/>
      <c r="AQ263" s="165"/>
      <c r="AR263" s="93"/>
      <c r="AS263" s="165"/>
      <c r="AT263" s="93"/>
      <c r="AU263" s="165"/>
      <c r="AV263" s="93"/>
      <c r="AW263" s="165"/>
      <c r="AX263" s="93"/>
      <c r="AY263" s="165"/>
      <c r="AZ263" s="93"/>
      <c r="BA263" s="165"/>
      <c r="BB263" s="93"/>
      <c r="BC263" s="165"/>
      <c r="BD263" s="93"/>
      <c r="BE263" s="165"/>
      <c r="BF263" s="93"/>
      <c r="BG263" s="165"/>
      <c r="BH263" s="93"/>
      <c r="BI263" s="165"/>
      <c r="BJ263" s="93"/>
      <c r="BK263" s="165"/>
      <c r="BL263" s="93"/>
      <c r="BM263" s="156"/>
      <c r="BN263" s="156"/>
      <c r="BO263" s="171"/>
      <c r="BP263" s="174"/>
      <c r="BQ263" s="162"/>
      <c r="BR263" s="162"/>
      <c r="BS263" s="162"/>
      <c r="BT263" s="162"/>
      <c r="BU263" s="162"/>
      <c r="BV263" s="162"/>
      <c r="BW263" s="162"/>
      <c r="BX263" s="162"/>
      <c r="BY263" s="163"/>
      <c r="BZ263" s="174"/>
      <c r="CA263" s="162"/>
      <c r="CB263" s="162"/>
      <c r="CC263" s="162"/>
      <c r="CD263" s="162"/>
      <c r="CE263" s="162"/>
      <c r="CF263" s="162"/>
      <c r="CG263" s="162"/>
      <c r="CH263" s="162"/>
      <c r="CI263" s="163"/>
      <c r="CJ263" s="94"/>
      <c r="CK263" s="92"/>
      <c r="CL263" s="92"/>
      <c r="CM263" s="92"/>
      <c r="CN263" s="92"/>
      <c r="CO263" s="93"/>
      <c r="CP263" s="91"/>
      <c r="CQ263" s="92"/>
      <c r="CR263" s="92"/>
      <c r="CS263" s="92"/>
      <c r="CT263" s="92"/>
      <c r="CU263" s="93"/>
      <c r="CV263" s="90"/>
      <c r="CW263" s="90"/>
      <c r="CX263" s="90"/>
      <c r="CY263" s="90"/>
      <c r="CZ263" s="90"/>
      <c r="DA263" s="90"/>
    </row>
    <row r="264" spans="1:105" ht="12.95" customHeight="1" thickTop="1" thickBot="1">
      <c r="A264" s="122"/>
      <c r="B264" s="125"/>
      <c r="C264" s="118"/>
      <c r="D264" s="134"/>
      <c r="E264" s="27"/>
      <c r="F264" s="28"/>
      <c r="G264" s="29"/>
      <c r="H264" s="145"/>
      <c r="I264" s="125"/>
      <c r="J264" s="134"/>
      <c r="K264" s="27"/>
      <c r="L264" s="28"/>
      <c r="M264" s="29"/>
      <c r="N264" s="140"/>
      <c r="O264" s="109">
        <f t="shared" si="3817"/>
        <v>0</v>
      </c>
      <c r="P264" s="92">
        <f t="shared" si="3818"/>
        <v>20</v>
      </c>
      <c r="Q264" s="131"/>
      <c r="R264" s="103">
        <f>SUMIFS(O$2:O$373,C$2:C$373,C264,AB$2:AB$373,AB264)</f>
        <v>0</v>
      </c>
      <c r="S264" s="92">
        <f t="shared" ref="S264" si="4202">AE$254*20-AJ264</f>
        <v>140</v>
      </c>
      <c r="T264" s="158"/>
      <c r="U264" s="103">
        <f t="shared" ref="U264" si="4203">AC$12</f>
        <v>0</v>
      </c>
      <c r="V264" s="99">
        <f t="shared" si="3821"/>
        <v>600</v>
      </c>
      <c r="W264" s="216"/>
      <c r="X264" s="92"/>
      <c r="Y264" s="81"/>
      <c r="Z264" s="83"/>
      <c r="AA264" s="95">
        <f>A$254</f>
        <v>46195</v>
      </c>
      <c r="AB264" s="107">
        <f t="shared" si="3233"/>
        <v>26</v>
      </c>
      <c r="AC264" s="160"/>
      <c r="AE264" s="92"/>
      <c r="AG264" s="92">
        <f t="shared" ref="AG264" si="4204">IF(D264="HF",1,0)</f>
        <v>0</v>
      </c>
      <c r="AH264" s="92">
        <f t="shared" ref="AH264" si="4205">IF(J264="HF",1,0)</f>
        <v>0</v>
      </c>
      <c r="AI264" s="169">
        <f t="shared" ref="AI264" si="4206">AG264+AH264</f>
        <v>0</v>
      </c>
      <c r="AJ264" s="169">
        <f t="shared" ref="AJ264" si="4207">SUMIFS(AI$2:AI$373,C$2:C$373,C264,AB$2:AB$373,AB264)</f>
        <v>0</v>
      </c>
      <c r="AK264" s="169">
        <f t="shared" ref="AK264" si="4208">SUMIFS(AI$2:AI$373,C$2:C$373,C264)</f>
        <v>0</v>
      </c>
      <c r="AL264" s="92">
        <f t="shared" ref="AL264" si="4209">COUNTIF(E264:G265,"Körperhygiene")</f>
        <v>0</v>
      </c>
      <c r="AM264" s="169">
        <f t="shared" ref="AM264" si="4210">COUNTIF(K264:M265,"Körperhygiene")</f>
        <v>0</v>
      </c>
      <c r="AN264" s="169">
        <f t="shared" ref="AN264" si="4211">AL264+AM264</f>
        <v>0</v>
      </c>
      <c r="AO264" s="164">
        <f>COUNTIF(E264:G265,"Zimmersauberkeit")</f>
        <v>0</v>
      </c>
      <c r="AP264" s="93">
        <f>COUNTIF(K264:M265,"Zimmersauberkeit")</f>
        <v>0</v>
      </c>
      <c r="AQ264" s="164">
        <f t="shared" ref="AQ264" si="4212">AO264+AP264</f>
        <v>0</v>
      </c>
      <c r="AR264" s="93">
        <f>COUNTIF(E264:G265,"Zimmerputz")</f>
        <v>0</v>
      </c>
      <c r="AS264" s="164">
        <f>COUNTIF(K264:M265,"Zimmerputz")</f>
        <v>0</v>
      </c>
      <c r="AT264" s="93">
        <f t="shared" ref="AT264" si="4213">AR264+AS264</f>
        <v>0</v>
      </c>
      <c r="AU264" s="164">
        <f>COUNTIF(E264:G265,"Medienverhalten")</f>
        <v>0</v>
      </c>
      <c r="AV264" s="93">
        <f>COUNTIF(K264:M265,"Medienverhalten")</f>
        <v>0</v>
      </c>
      <c r="AW264" s="164">
        <f t="shared" ref="AW264" si="4214">AU264+AV264</f>
        <v>0</v>
      </c>
      <c r="AX264" s="93">
        <f>COUNTIF(E264:G265,"Pünktlichkeit")</f>
        <v>0</v>
      </c>
      <c r="AY264" s="164">
        <f>COUNTIF(K264:M265,"Pünktlichkeit")</f>
        <v>0</v>
      </c>
      <c r="AZ264" s="93">
        <f t="shared" ref="AZ264" si="4215">AX264+AY264</f>
        <v>0</v>
      </c>
      <c r="BA264" s="164">
        <f>COUNTIF(E264:G265,"Küchendienst")</f>
        <v>0</v>
      </c>
      <c r="BB264" s="93">
        <f>COUNTIF(K264:M265,"Küchendienst")</f>
        <v>0</v>
      </c>
      <c r="BC264" s="164">
        <f t="shared" ref="BC264" si="4216">BA264+BB264</f>
        <v>0</v>
      </c>
      <c r="BD264" s="93">
        <f>COUNTIF(E264:G265,"Wäsche")</f>
        <v>0</v>
      </c>
      <c r="BE264" s="164">
        <f>COUNTIF(K264:M265,"Wäsche")</f>
        <v>0</v>
      </c>
      <c r="BF264" s="93">
        <f t="shared" ref="BF264" si="4217">BD264+BE264</f>
        <v>0</v>
      </c>
      <c r="BG264" s="164">
        <f>COUNTIF(E264:G265,"Sozialverhalten")</f>
        <v>0</v>
      </c>
      <c r="BH264" s="93">
        <f>COUNTIF(K264:M265,"Sozialverhalten")</f>
        <v>0</v>
      </c>
      <c r="BI264" s="164">
        <f t="shared" ref="BI264" si="4218">BG264+BH264</f>
        <v>0</v>
      </c>
      <c r="BJ264" s="93">
        <f>COUNTIF(E264:G265,"Essverhalten")</f>
        <v>0</v>
      </c>
      <c r="BK264" s="164">
        <f>COUNTIF(K264:M265,"Essverhalten")</f>
        <v>0</v>
      </c>
      <c r="BL264" s="93">
        <f t="shared" ref="BL264" si="4219">BJ264+BK264</f>
        <v>0</v>
      </c>
      <c r="BM264" s="169">
        <f>COUNTIF(E264:G265,"Nachtruhe")</f>
        <v>0</v>
      </c>
      <c r="BN264" s="169">
        <f>COUNTIF(K264:M265,"Nachtruhe")</f>
        <v>0</v>
      </c>
      <c r="BO264" s="170">
        <f t="shared" ref="BO264" si="4220">BM264+BN264</f>
        <v>0</v>
      </c>
      <c r="BP264" s="174">
        <f>SUMIFS(AN$2:AN$373,C$2:C$373,C264,AB$2:AB$373,AB264)</f>
        <v>0</v>
      </c>
      <c r="BQ264" s="162">
        <f>SUMIFS(AQ$2:AQ$373,C$2:C$373,C264,AB$2:AB$373,AB264)</f>
        <v>0</v>
      </c>
      <c r="BR264" s="162">
        <f>SUMIFS(AT$2:AT$373,C$2:C$373,C264,AB$2:AB$373,AB264)</f>
        <v>0</v>
      </c>
      <c r="BS264" s="162">
        <f>SUMIFS(AW$2:AW$373,C$2:C$373,C264,AB$2:AB$373,AB264)</f>
        <v>0</v>
      </c>
      <c r="BT264" s="162">
        <f>SUMIFS(AZ$2:AZ$373,C$2:C$373,C264,AB$2:AB$373,AB264)</f>
        <v>0</v>
      </c>
      <c r="BU264" s="162">
        <f>SUMIFS(BC$2:BC$373,C$2:C$373,C264,AB$2:AB$373,AB264)</f>
        <v>0</v>
      </c>
      <c r="BV264" s="162">
        <f>SUMIFS(BF$2:BF$373,C$2:C$373,C264,AB$2:AB$373,AB264)</f>
        <v>0</v>
      </c>
      <c r="BW264" s="162">
        <f>SUMIFS(BI$2:BI$373,C$2:C$373,C264,AB$2:AB$373,AB264)</f>
        <v>0</v>
      </c>
      <c r="BX264" s="162">
        <f>SUMIFS(BL$2:BL$373,C$2:C$373,C264,AB$2:AB$373,AB264)</f>
        <v>0</v>
      </c>
      <c r="BY264" s="163">
        <f>SUMIFS(BO$2:BO$373,C$2:C$373,C264,AB$2:AB$373,AB264)</f>
        <v>0</v>
      </c>
      <c r="BZ264" s="174">
        <f>SUMIFS(AN$2:AN$373,C$2:C$373,C264)</f>
        <v>0</v>
      </c>
      <c r="CA264" s="162">
        <f>SUMIFS(AQ$2:AQ$373,C$2:C$373,C264)</f>
        <v>0</v>
      </c>
      <c r="CB264" s="162">
        <f>SUMIFS(AT$2:AT$373,C$2:C$373,C264)</f>
        <v>0</v>
      </c>
      <c r="CC264" s="162">
        <f>SUMIFS(AW$2:AW$373,C$2:C$373,C264)</f>
        <v>0</v>
      </c>
      <c r="CD264" s="162">
        <f>SUMIFS(AZ$2:AZ$373,C$2:C$373,C264)</f>
        <v>0</v>
      </c>
      <c r="CE264" s="162">
        <f>SUMIFS(BC$2:BC$373,C$2:C$373,C264)</f>
        <v>0</v>
      </c>
      <c r="CF264" s="162">
        <f>SUMIFS(BF$2:BF$373,C$2:C$373,C264)</f>
        <v>0</v>
      </c>
      <c r="CG264" s="162">
        <f>SUMIFS(BI$2:BI$373,C$2:C$373,C264)</f>
        <v>0</v>
      </c>
      <c r="CH264" s="162">
        <f>SUMIFS(BL$2:BL$373,C$2:C$373,C264)</f>
        <v>0</v>
      </c>
      <c r="CI264" s="163">
        <f>SUMIFS(BO$2:BO$373,C$2:C$373,C264)</f>
        <v>0</v>
      </c>
      <c r="CJ264" s="94" t="str">
        <f t="shared" ref="CJ264" si="4221">_xlfn.XLOOKUP(LARGE(BP264:BY264,1),BP264:BY264,BP$374:BY$374)</f>
        <v>Körperhygiene</v>
      </c>
      <c r="CK264" s="92" t="str">
        <f t="shared" ref="CK264" si="4222">_xlfn.XLOOKUP(LARGE(BP264:BY264,2),BP264:BY264,BP$374:BY$374)</f>
        <v>Körperhygiene</v>
      </c>
      <c r="CL264" s="92" t="str">
        <f t="shared" ref="CL264" si="4223">_xlfn.XLOOKUP(LARGE(BP264:BY264,3),BP264:BY264,BP$374:BY$374)</f>
        <v>Körperhygiene</v>
      </c>
      <c r="CM264" s="92" t="str">
        <f t="shared" ref="CM264" si="4224">_xlfn.XLOOKUP(LARGE(BP264:BY264,4),BP264:BY264,BP$374:BY$374)</f>
        <v>Körperhygiene</v>
      </c>
      <c r="CN264" s="92" t="str">
        <f t="shared" ref="CN264" si="4225">_xlfn.XLOOKUP(LARGE(BP264:BY264,5),BP264:BY264,BP$374:BY$374)</f>
        <v>Körperhygiene</v>
      </c>
      <c r="CO264" s="93" t="str">
        <f t="shared" ref="CO264" si="4226">_xlfn.XLOOKUP(LARGE(BP264:BY264,6),BP264:BY264,BP$374:BY$374)</f>
        <v>Körperhygiene</v>
      </c>
      <c r="CP264" s="91" t="str">
        <f t="shared" ref="CP264" si="4227">_xlfn.XLOOKUP(LARGE(BZ264:CI264,1),BZ264:CI264,BZ$374:CI$374)</f>
        <v>Körperhygiene</v>
      </c>
      <c r="CQ264" s="92" t="str">
        <f t="shared" ref="CQ264" si="4228">_xlfn.XLOOKUP(LARGE(BZ264:CI264,2),BZ264:CI264,BZ$374:CI$374)</f>
        <v>Körperhygiene</v>
      </c>
      <c r="CR264" s="92" t="str">
        <f t="shared" ref="CR264" si="4229">_xlfn.XLOOKUP(LARGE(BZ264:CI264,3),BZ264:CI264,BZ$374:CI$374)</f>
        <v>Körperhygiene</v>
      </c>
      <c r="CS264" s="92" t="str">
        <f t="shared" ref="CS264" si="4230">_xlfn.XLOOKUP(LARGE(BZ264:CI264,4),BZ264:CI264,BZ$374:CI$374)</f>
        <v>Körperhygiene</v>
      </c>
      <c r="CT264" s="92" t="str">
        <f t="shared" ref="CT264" si="4231">_xlfn.XLOOKUP(LARGE(BZ264:CI264,5),BZ264:CI264,BZ$374:CI$374)</f>
        <v>Körperhygiene</v>
      </c>
      <c r="CU264" s="93" t="str">
        <f t="shared" ref="CU264" si="4232">_xlfn.XLOOKUP(LARGE(BZ264:CI264,6),BZ264:CI264,BZ$374:CI$374)</f>
        <v>Körperhygiene</v>
      </c>
      <c r="CV264" s="90"/>
      <c r="CW264" s="90"/>
      <c r="CX264" s="90"/>
      <c r="CY264" s="90"/>
      <c r="CZ264" s="90"/>
      <c r="DA264" s="90"/>
    </row>
    <row r="265" spans="1:105" ht="12.95" customHeight="1" thickTop="1" thickBot="1">
      <c r="A265" s="142"/>
      <c r="B265" s="143"/>
      <c r="C265" s="133"/>
      <c r="D265" s="135"/>
      <c r="E265" s="30"/>
      <c r="F265" s="31"/>
      <c r="G265" s="32"/>
      <c r="H265" s="146"/>
      <c r="I265" s="143"/>
      <c r="J265" s="135"/>
      <c r="K265" s="30"/>
      <c r="L265" s="31"/>
      <c r="M265" s="32"/>
      <c r="N265" s="141"/>
      <c r="O265" s="111"/>
      <c r="P265" s="97"/>
      <c r="Q265" s="131"/>
      <c r="R265" s="105"/>
      <c r="S265" s="97"/>
      <c r="T265" s="159"/>
      <c r="U265" s="105"/>
      <c r="V265" s="100"/>
      <c r="W265" s="216"/>
      <c r="X265" s="92"/>
      <c r="Y265" s="81"/>
      <c r="Z265" s="83"/>
      <c r="AA265" s="95"/>
      <c r="AB265" s="107"/>
      <c r="AC265" s="160"/>
      <c r="AE265" s="92"/>
      <c r="AG265" s="92"/>
      <c r="AH265" s="92"/>
      <c r="AI265" s="156"/>
      <c r="AJ265" s="156"/>
      <c r="AK265" s="156"/>
      <c r="AL265" s="92"/>
      <c r="AM265" s="156"/>
      <c r="AN265" s="156"/>
      <c r="AO265" s="165"/>
      <c r="AP265" s="93"/>
      <c r="AQ265" s="165"/>
      <c r="AR265" s="93"/>
      <c r="AS265" s="165"/>
      <c r="AT265" s="93"/>
      <c r="AU265" s="165"/>
      <c r="AV265" s="93"/>
      <c r="AW265" s="165"/>
      <c r="AX265" s="93"/>
      <c r="AY265" s="165"/>
      <c r="AZ265" s="93"/>
      <c r="BA265" s="165"/>
      <c r="BB265" s="93"/>
      <c r="BC265" s="165"/>
      <c r="BD265" s="93"/>
      <c r="BE265" s="165"/>
      <c r="BF265" s="93"/>
      <c r="BG265" s="165"/>
      <c r="BH265" s="93"/>
      <c r="BI265" s="165"/>
      <c r="BJ265" s="93"/>
      <c r="BK265" s="165"/>
      <c r="BL265" s="93"/>
      <c r="BM265" s="156"/>
      <c r="BN265" s="156"/>
      <c r="BO265" s="171"/>
      <c r="BP265" s="174"/>
      <c r="BQ265" s="162"/>
      <c r="BR265" s="162"/>
      <c r="BS265" s="162"/>
      <c r="BT265" s="162"/>
      <c r="BU265" s="162"/>
      <c r="BV265" s="162"/>
      <c r="BW265" s="162"/>
      <c r="BX265" s="162"/>
      <c r="BY265" s="163"/>
      <c r="BZ265" s="174"/>
      <c r="CA265" s="162"/>
      <c r="CB265" s="162"/>
      <c r="CC265" s="162"/>
      <c r="CD265" s="162"/>
      <c r="CE265" s="162"/>
      <c r="CF265" s="162"/>
      <c r="CG265" s="162"/>
      <c r="CH265" s="162"/>
      <c r="CI265" s="163"/>
      <c r="CJ265" s="94"/>
      <c r="CK265" s="92"/>
      <c r="CL265" s="92"/>
      <c r="CM265" s="92"/>
      <c r="CN265" s="92"/>
      <c r="CO265" s="93"/>
      <c r="CP265" s="91"/>
      <c r="CQ265" s="92"/>
      <c r="CR265" s="92"/>
      <c r="CS265" s="92"/>
      <c r="CT265" s="92"/>
      <c r="CU265" s="93"/>
      <c r="CV265" s="90"/>
      <c r="CW265" s="90"/>
      <c r="CX265" s="90"/>
      <c r="CY265" s="90"/>
      <c r="CZ265" s="90"/>
      <c r="DA265" s="90"/>
    </row>
    <row r="266" spans="1:105" ht="12.95" customHeight="1" thickTop="1" thickBot="1">
      <c r="A266" s="121">
        <f t="shared" ref="A266" si="4233">A254+1</f>
        <v>46196</v>
      </c>
      <c r="B266" s="124" t="s">
        <v>18</v>
      </c>
      <c r="C266" s="138" t="s">
        <v>128</v>
      </c>
      <c r="D266" s="136"/>
      <c r="E266" s="33"/>
      <c r="F266" s="34"/>
      <c r="G266" s="35"/>
      <c r="H266" s="144"/>
      <c r="I266" s="124" t="s">
        <v>19</v>
      </c>
      <c r="J266" s="136"/>
      <c r="K266" s="33"/>
      <c r="L266" s="34"/>
      <c r="M266" s="35"/>
      <c r="N266" s="139"/>
      <c r="O266" s="108">
        <f t="shared" ref="O266" si="4234">IF(AND(D266="HF",OR(ISNUMBER(J266),J266="")),0+J266,IF(AND(J266="HF",OR(ISNUMBER(D266),D266="")),0+D266,IF(AND(ISNUMBER(D266),ISNUMBER(J266)),D266+J266,IF(AND(D266="HF",J266="HF"),0,D266+J266))))</f>
        <v>0</v>
      </c>
      <c r="P266" s="98">
        <f t="shared" ref="P266" si="4235">AF$2*20-AI266</f>
        <v>20</v>
      </c>
      <c r="Q266" s="131">
        <f>WEEKNUM(A266,21)</f>
        <v>26</v>
      </c>
      <c r="R266" s="106">
        <f>SUMIFS(O$2:O$373,C$2:C$373,C266,AB$2:AB$373,AB266)</f>
        <v>0</v>
      </c>
      <c r="S266" s="98">
        <f>AE$266*20-AJ266</f>
        <v>140</v>
      </c>
      <c r="T266" s="157">
        <f>A266</f>
        <v>46196</v>
      </c>
      <c r="U266" s="106">
        <f t="shared" ref="U266" si="4236">AC$2</f>
        <v>9</v>
      </c>
      <c r="V266" s="101">
        <f t="shared" ref="V266" si="4237">AD$2*20-AK266</f>
        <v>600</v>
      </c>
      <c r="W266" s="216"/>
      <c r="X266" s="92">
        <f t="shared" ref="X266" si="4238">IF(Q266&lt;&gt;"",1,0)</f>
        <v>1</v>
      </c>
      <c r="Y266" s="81"/>
      <c r="Z266" s="83"/>
      <c r="AA266" s="95">
        <f>A$266</f>
        <v>46196</v>
      </c>
      <c r="AB266" s="107">
        <f t="shared" si="3233"/>
        <v>26</v>
      </c>
      <c r="AC266" s="160"/>
      <c r="AE266" s="92">
        <f t="shared" ref="AE266" si="4239">SUMIFS(X$2:X$373,C$2:C$373,C266,AB$2:AB$373,AB266)</f>
        <v>7</v>
      </c>
      <c r="AG266" s="92">
        <f t="shared" ref="AG266" si="4240">IF(D266="HF",1,0)</f>
        <v>0</v>
      </c>
      <c r="AH266" s="92">
        <f t="shared" ref="AH266" si="4241">IF(J266="HF",1,0)</f>
        <v>0</v>
      </c>
      <c r="AI266" s="169">
        <f t="shared" ref="AI266" si="4242">AG266+AH266</f>
        <v>0</v>
      </c>
      <c r="AJ266" s="169">
        <f t="shared" ref="AJ266" si="4243">SUMIFS(AI$2:AI$373,C$2:C$373,C266,AB$2:AB$373,AB266)</f>
        <v>0</v>
      </c>
      <c r="AK266" s="169">
        <f t="shared" ref="AK266" si="4244">SUMIFS(AI$2:AI$373,C$2:C$373,C266)</f>
        <v>0</v>
      </c>
      <c r="AL266" s="92">
        <f t="shared" ref="AL266" si="4245">COUNTIF(E266:G267,"Körperhygiene")</f>
        <v>0</v>
      </c>
      <c r="AM266" s="169">
        <f t="shared" ref="AM266" si="4246">COUNTIF(K266:M267,"Körperhygiene")</f>
        <v>0</v>
      </c>
      <c r="AN266" s="169">
        <f t="shared" ref="AN266" si="4247">AL266+AM266</f>
        <v>0</v>
      </c>
      <c r="AO266" s="164">
        <f>COUNTIF(E266:G267,"Zimmersauberkeit")</f>
        <v>0</v>
      </c>
      <c r="AP266" s="93">
        <f>COUNTIF(K266:M267,"Zimmersauberkeit")</f>
        <v>0</v>
      </c>
      <c r="AQ266" s="164">
        <f t="shared" ref="AQ266" si="4248">AO266+AP266</f>
        <v>0</v>
      </c>
      <c r="AR266" s="93">
        <f>COUNTIF(E266:G267,"Zimmerputz")</f>
        <v>0</v>
      </c>
      <c r="AS266" s="164">
        <f>COUNTIF(K266:M267,"Zimmerputz")</f>
        <v>0</v>
      </c>
      <c r="AT266" s="93">
        <f t="shared" ref="AT266" si="4249">AR266+AS266</f>
        <v>0</v>
      </c>
      <c r="AU266" s="164">
        <f>COUNTIF(E266:G267,"Medienverhalten")</f>
        <v>0</v>
      </c>
      <c r="AV266" s="93">
        <f>COUNTIF(K266:M267,"Medienverhalten")</f>
        <v>0</v>
      </c>
      <c r="AW266" s="164">
        <f t="shared" ref="AW266" si="4250">AU266+AV266</f>
        <v>0</v>
      </c>
      <c r="AX266" s="93">
        <f>COUNTIF(E266:G267,"Pünktlichkeit")</f>
        <v>0</v>
      </c>
      <c r="AY266" s="164">
        <f>COUNTIF(K266:M267,"Pünktlichkeit")</f>
        <v>0</v>
      </c>
      <c r="AZ266" s="93">
        <f t="shared" ref="AZ266" si="4251">AX266+AY266</f>
        <v>0</v>
      </c>
      <c r="BA266" s="164">
        <f>COUNTIF(E266:G267,"Küchendienst")</f>
        <v>0</v>
      </c>
      <c r="BB266" s="93">
        <f>COUNTIF(K266:M267,"Küchendienst")</f>
        <v>0</v>
      </c>
      <c r="BC266" s="164">
        <f t="shared" ref="BC266" si="4252">BA266+BB266</f>
        <v>0</v>
      </c>
      <c r="BD266" s="93">
        <f>COUNTIF(E266:G267,"Wäsche")</f>
        <v>0</v>
      </c>
      <c r="BE266" s="164">
        <f>COUNTIF(K266:M267,"Wäsche")</f>
        <v>0</v>
      </c>
      <c r="BF266" s="93">
        <f t="shared" ref="BF266" si="4253">BD266+BE266</f>
        <v>0</v>
      </c>
      <c r="BG266" s="164">
        <f>COUNTIF(E266:G267,"Sozialverhalten")</f>
        <v>0</v>
      </c>
      <c r="BH266" s="93">
        <f>COUNTIF(K266:M267,"Sozialverhalten")</f>
        <v>0</v>
      </c>
      <c r="BI266" s="164">
        <f t="shared" ref="BI266" si="4254">BG266+BH266</f>
        <v>0</v>
      </c>
      <c r="BJ266" s="93">
        <f>COUNTIF(E266:G267,"Essverhalten")</f>
        <v>0</v>
      </c>
      <c r="BK266" s="164">
        <f>COUNTIF(K266:M267,"Essverhalten")</f>
        <v>0</v>
      </c>
      <c r="BL266" s="93">
        <f t="shared" ref="BL266" si="4255">BJ266+BK266</f>
        <v>0</v>
      </c>
      <c r="BM266" s="169">
        <f>COUNTIF(E266:G267,"Nachtruhe")</f>
        <v>0</v>
      </c>
      <c r="BN266" s="169">
        <f>COUNTIF(K266:M267,"Nachtruhe")</f>
        <v>0</v>
      </c>
      <c r="BO266" s="170">
        <f t="shared" ref="BO266" si="4256">BM266+BN266</f>
        <v>0</v>
      </c>
      <c r="BP266" s="174">
        <f>SUMIFS(AN$2:AN$373,C$2:C$373,C266,AB$2:AB$373,AB266)</f>
        <v>0</v>
      </c>
      <c r="BQ266" s="162">
        <f>SUMIFS(AQ$2:AQ$373,C$2:C$373,C266,AB$2:AB$373,AB266)</f>
        <v>0</v>
      </c>
      <c r="BR266" s="162">
        <f>SUMIFS(AT$2:AT$373,C$2:C$373,C266,AB$2:AB$373,AB266)</f>
        <v>0</v>
      </c>
      <c r="BS266" s="162">
        <f>SUMIFS(AW$2:AW$373,C$2:C$373,C266,AB$2:AB$373,AB266)</f>
        <v>0</v>
      </c>
      <c r="BT266" s="162">
        <f>SUMIFS(AZ$2:AZ$373,C$2:C$373,C266,AB$2:AB$373,AB266)</f>
        <v>0</v>
      </c>
      <c r="BU266" s="162">
        <f>SUMIFS(BC$2:BC$373,C$2:C$373,C266,AB$2:AB$373,AB266)</f>
        <v>0</v>
      </c>
      <c r="BV266" s="162">
        <f>SUMIFS(BF$2:BF$373,C$2:C$373,C266,AB$2:AB$373,AB266)</f>
        <v>0</v>
      </c>
      <c r="BW266" s="162">
        <f>SUMIFS(BI$2:BI$373,C$2:C$373,C266,AB$2:AB$373,AB266)</f>
        <v>0</v>
      </c>
      <c r="BX266" s="162">
        <f>SUMIFS(BL$2:BL$373,C$2:C$373,C266,AB$2:AB$373,AB266)</f>
        <v>0</v>
      </c>
      <c r="BY266" s="163">
        <f>SUMIFS(BO$2:BO$373,C$2:C$373,C266,AB$2:AB$373,AB266)</f>
        <v>0</v>
      </c>
      <c r="BZ266" s="174">
        <f>SUMIFS(AN$2:AN$373,C$2:C$373,C266)</f>
        <v>1</v>
      </c>
      <c r="CA266" s="162">
        <f>SUMIFS(AQ$2:AQ$373,C$2:C$373,C266)</f>
        <v>0</v>
      </c>
      <c r="CB266" s="162">
        <f>SUMIFS(AT$2:AT$373,C$2:C$373,C266)</f>
        <v>0</v>
      </c>
      <c r="CC266" s="162">
        <f>SUMIFS(AW$2:AW$373,C$2:C$373,C266)</f>
        <v>0</v>
      </c>
      <c r="CD266" s="162">
        <f>SUMIFS(AZ$2:AZ$373,C$2:C$373,C266)</f>
        <v>1</v>
      </c>
      <c r="CE266" s="162">
        <f>SUMIFS(BC$2:BC$373,C$2:C$373,C266)</f>
        <v>5</v>
      </c>
      <c r="CF266" s="162">
        <f>SUMIFS(BF$2:BF$373,C$2:C$373,C266)</f>
        <v>2</v>
      </c>
      <c r="CG266" s="162">
        <f>SUMIFS(BI$2:BI$373,C$2:C$373,C266)</f>
        <v>1</v>
      </c>
      <c r="CH266" s="162">
        <f>SUMIFS(BL$2:BL$373,C$2:C$373,C266)</f>
        <v>1</v>
      </c>
      <c r="CI266" s="163">
        <f>SUMIFS(BO$2:BO$373,C$2:C$373,C266)</f>
        <v>1</v>
      </c>
      <c r="CJ266" s="94" t="str">
        <f t="shared" ref="CJ266" si="4257">_xlfn.XLOOKUP(LARGE(BP266:BY266,1),BP266:BY266,BP$374:BY$374)</f>
        <v>Körperhygiene</v>
      </c>
      <c r="CK266" s="92" t="str">
        <f t="shared" ref="CK266" si="4258">_xlfn.XLOOKUP(LARGE(BP266:BY266,2),BP266:BY266,BP$374:BY$374)</f>
        <v>Körperhygiene</v>
      </c>
      <c r="CL266" s="92" t="str">
        <f t="shared" ref="CL266" si="4259">_xlfn.XLOOKUP(LARGE(BP266:BY266,3),BP266:BY266,BP$374:BY$374)</f>
        <v>Körperhygiene</v>
      </c>
      <c r="CM266" s="92" t="str">
        <f t="shared" ref="CM266" si="4260">_xlfn.XLOOKUP(LARGE(BP266:BY266,4),BP266:BY266,BP$374:BY$374)</f>
        <v>Körperhygiene</v>
      </c>
      <c r="CN266" s="92" t="str">
        <f t="shared" ref="CN266" si="4261">_xlfn.XLOOKUP(LARGE(BP266:BY266,5),BP266:BY266,BP$374:BY$374)</f>
        <v>Körperhygiene</v>
      </c>
      <c r="CO266" s="93" t="str">
        <f t="shared" ref="CO266" si="4262">_xlfn.XLOOKUP(LARGE(BP266:BY266,6),BP266:BY266,BP$374:BY$374)</f>
        <v>Körperhygiene</v>
      </c>
      <c r="CP266" s="91" t="str">
        <f t="shared" ref="CP266" si="4263">_xlfn.XLOOKUP(LARGE(BZ266:CI266,1),BZ266:CI266,BZ$374:CI$374)</f>
        <v>Küchendienst</v>
      </c>
      <c r="CQ266" s="92" t="str">
        <f t="shared" ref="CQ266" si="4264">_xlfn.XLOOKUP(LARGE(BZ266:CI266,2),BZ266:CI266,BZ$374:CI$374)</f>
        <v>Wäsche</v>
      </c>
      <c r="CR266" s="92" t="str">
        <f t="shared" ref="CR266" si="4265">_xlfn.XLOOKUP(LARGE(BZ266:CI266,3),BZ266:CI266,BZ$374:CI$374)</f>
        <v>Körperhygiene</v>
      </c>
      <c r="CS266" s="92" t="str">
        <f t="shared" ref="CS266" si="4266">_xlfn.XLOOKUP(LARGE(BZ266:CI266,4),BZ266:CI266,BZ$374:CI$374)</f>
        <v>Körperhygiene</v>
      </c>
      <c r="CT266" s="92" t="str">
        <f t="shared" ref="CT266" si="4267">_xlfn.XLOOKUP(LARGE(BZ266:CI266,5),BZ266:CI266,BZ$374:CI$374)</f>
        <v>Körperhygiene</v>
      </c>
      <c r="CU266" s="93" t="str">
        <f t="shared" ref="CU266" si="4268">_xlfn.XLOOKUP(LARGE(BZ266:CI266,6),BZ266:CI266,BZ$374:CI$374)</f>
        <v>Körperhygiene</v>
      </c>
      <c r="CV266" s="90"/>
      <c r="CW266" s="90"/>
      <c r="CX266" s="90"/>
      <c r="CY266" s="90"/>
      <c r="CZ266" s="90"/>
      <c r="DA266" s="90"/>
    </row>
    <row r="267" spans="1:105" ht="12.95" customHeight="1" thickTop="1" thickBot="1">
      <c r="A267" s="122"/>
      <c r="B267" s="125"/>
      <c r="C267" s="116"/>
      <c r="D267" s="137"/>
      <c r="E267" s="27"/>
      <c r="F267" s="28"/>
      <c r="G267" s="29"/>
      <c r="H267" s="145"/>
      <c r="I267" s="125"/>
      <c r="J267" s="137"/>
      <c r="K267" s="27"/>
      <c r="L267" s="28"/>
      <c r="M267" s="29"/>
      <c r="N267" s="140"/>
      <c r="O267" s="109"/>
      <c r="P267" s="92"/>
      <c r="Q267" s="131"/>
      <c r="R267" s="103"/>
      <c r="S267" s="92"/>
      <c r="T267" s="158"/>
      <c r="U267" s="103"/>
      <c r="V267" s="99"/>
      <c r="W267" s="216"/>
      <c r="X267" s="92"/>
      <c r="Y267" s="81"/>
      <c r="Z267" s="83"/>
      <c r="AA267" s="95"/>
      <c r="AB267" s="107"/>
      <c r="AC267" s="160"/>
      <c r="AE267" s="92"/>
      <c r="AG267" s="92"/>
      <c r="AH267" s="92"/>
      <c r="AI267" s="156"/>
      <c r="AJ267" s="156"/>
      <c r="AK267" s="156"/>
      <c r="AL267" s="92"/>
      <c r="AM267" s="156"/>
      <c r="AN267" s="156"/>
      <c r="AO267" s="165"/>
      <c r="AP267" s="93"/>
      <c r="AQ267" s="165"/>
      <c r="AR267" s="93"/>
      <c r="AS267" s="165"/>
      <c r="AT267" s="93"/>
      <c r="AU267" s="165"/>
      <c r="AV267" s="93"/>
      <c r="AW267" s="165"/>
      <c r="AX267" s="93"/>
      <c r="AY267" s="165"/>
      <c r="AZ267" s="93"/>
      <c r="BA267" s="165"/>
      <c r="BB267" s="93"/>
      <c r="BC267" s="165"/>
      <c r="BD267" s="93"/>
      <c r="BE267" s="165"/>
      <c r="BF267" s="93"/>
      <c r="BG267" s="165"/>
      <c r="BH267" s="93"/>
      <c r="BI267" s="165"/>
      <c r="BJ267" s="93"/>
      <c r="BK267" s="165"/>
      <c r="BL267" s="93"/>
      <c r="BM267" s="156"/>
      <c r="BN267" s="156"/>
      <c r="BO267" s="171"/>
      <c r="BP267" s="174"/>
      <c r="BQ267" s="162"/>
      <c r="BR267" s="162"/>
      <c r="BS267" s="162"/>
      <c r="BT267" s="162"/>
      <c r="BU267" s="162"/>
      <c r="BV267" s="162"/>
      <c r="BW267" s="162"/>
      <c r="BX267" s="162"/>
      <c r="BY267" s="163"/>
      <c r="BZ267" s="174"/>
      <c r="CA267" s="162"/>
      <c r="CB267" s="162"/>
      <c r="CC267" s="162"/>
      <c r="CD267" s="162"/>
      <c r="CE267" s="162"/>
      <c r="CF267" s="162"/>
      <c r="CG267" s="162"/>
      <c r="CH267" s="162"/>
      <c r="CI267" s="163"/>
      <c r="CJ267" s="94"/>
      <c r="CK267" s="92"/>
      <c r="CL267" s="92"/>
      <c r="CM267" s="92"/>
      <c r="CN267" s="92"/>
      <c r="CO267" s="93"/>
      <c r="CP267" s="91"/>
      <c r="CQ267" s="92"/>
      <c r="CR267" s="92"/>
      <c r="CS267" s="92"/>
      <c r="CT267" s="92"/>
      <c r="CU267" s="93"/>
      <c r="CV267" s="90"/>
      <c r="CW267" s="90"/>
      <c r="CX267" s="90"/>
      <c r="CY267" s="90"/>
      <c r="CZ267" s="90"/>
      <c r="DA267" s="90"/>
    </row>
    <row r="268" spans="1:105" ht="12.95" customHeight="1" thickTop="1" thickBot="1">
      <c r="A268" s="122"/>
      <c r="B268" s="125"/>
      <c r="C268" s="117" t="s">
        <v>129</v>
      </c>
      <c r="D268" s="134"/>
      <c r="E268" s="24"/>
      <c r="F268" s="25"/>
      <c r="G268" s="26"/>
      <c r="H268" s="145"/>
      <c r="I268" s="125"/>
      <c r="J268" s="134"/>
      <c r="K268" s="24"/>
      <c r="L268" s="25"/>
      <c r="M268" s="26"/>
      <c r="N268" s="140"/>
      <c r="O268" s="109">
        <f t="shared" si="3681"/>
        <v>0</v>
      </c>
      <c r="P268" s="92">
        <f t="shared" si="3682"/>
        <v>20</v>
      </c>
      <c r="Q268" s="131"/>
      <c r="R268" s="103">
        <f>SUMIFS(O$2:O$373,C$2:C$373,C268,AB$2:AB$373,AB268)</f>
        <v>0</v>
      </c>
      <c r="S268" s="92">
        <f t="shared" ref="S268" si="4269">AE$266*20-AJ268</f>
        <v>140</v>
      </c>
      <c r="T268" s="158"/>
      <c r="U268" s="103">
        <f t="shared" ref="U268" si="4270">AC$4</f>
        <v>11</v>
      </c>
      <c r="V268" s="99">
        <f t="shared" si="3685"/>
        <v>598</v>
      </c>
      <c r="W268" s="216"/>
      <c r="X268" s="92"/>
      <c r="Y268" s="81"/>
      <c r="Z268" s="83"/>
      <c r="AA268" s="95">
        <f>A$266</f>
        <v>46196</v>
      </c>
      <c r="AB268" s="107">
        <f t="shared" ref="AB268:AB330" si="4271">WEEKNUM(AA268,21)</f>
        <v>26</v>
      </c>
      <c r="AC268" s="160"/>
      <c r="AE268" s="92"/>
      <c r="AG268" s="92">
        <f t="shared" ref="AG268" si="4272">IF(D268="HF",1,0)</f>
        <v>0</v>
      </c>
      <c r="AH268" s="92">
        <f t="shared" ref="AH268" si="4273">IF(J268="HF",1,0)</f>
        <v>0</v>
      </c>
      <c r="AI268" s="169">
        <f t="shared" ref="AI268" si="4274">AG268+AH268</f>
        <v>0</v>
      </c>
      <c r="AJ268" s="169">
        <f t="shared" ref="AJ268" si="4275">SUMIFS(AI$2:AI$373,C$2:C$373,C268,AB$2:AB$373,AB268)</f>
        <v>0</v>
      </c>
      <c r="AK268" s="169">
        <f t="shared" ref="AK268" si="4276">SUMIFS(AI$2:AI$373,C$2:C$373,C268)</f>
        <v>2</v>
      </c>
      <c r="AL268" s="92">
        <f t="shared" ref="AL268" si="4277">COUNTIF(E268:G269,"Körperhygiene")</f>
        <v>0</v>
      </c>
      <c r="AM268" s="169">
        <f t="shared" ref="AM268" si="4278">COUNTIF(K268:M269,"Körperhygiene")</f>
        <v>0</v>
      </c>
      <c r="AN268" s="169">
        <f t="shared" ref="AN268" si="4279">AL268+AM268</f>
        <v>0</v>
      </c>
      <c r="AO268" s="164">
        <f>COUNTIF(E268:G269,"Zimmersauberkeit")</f>
        <v>0</v>
      </c>
      <c r="AP268" s="93">
        <f>COUNTIF(K268:M269,"Zimmersauberkeit")</f>
        <v>0</v>
      </c>
      <c r="AQ268" s="164">
        <f t="shared" ref="AQ268" si="4280">AO268+AP268</f>
        <v>0</v>
      </c>
      <c r="AR268" s="93">
        <f>COUNTIF(E268:G269,"Zimmerputz")</f>
        <v>0</v>
      </c>
      <c r="AS268" s="164">
        <f>COUNTIF(K268:M269,"Zimmerputz")</f>
        <v>0</v>
      </c>
      <c r="AT268" s="93">
        <f t="shared" ref="AT268" si="4281">AR268+AS268</f>
        <v>0</v>
      </c>
      <c r="AU268" s="164">
        <f>COUNTIF(E268:G269,"Medienverhalten")</f>
        <v>0</v>
      </c>
      <c r="AV268" s="93">
        <f>COUNTIF(K268:M269,"Medienverhalten")</f>
        <v>0</v>
      </c>
      <c r="AW268" s="164">
        <f t="shared" ref="AW268" si="4282">AU268+AV268</f>
        <v>0</v>
      </c>
      <c r="AX268" s="93">
        <f>COUNTIF(E268:G269,"Pünktlichkeit")</f>
        <v>0</v>
      </c>
      <c r="AY268" s="164">
        <f>COUNTIF(K268:M269,"Pünktlichkeit")</f>
        <v>0</v>
      </c>
      <c r="AZ268" s="93">
        <f t="shared" ref="AZ268" si="4283">AX268+AY268</f>
        <v>0</v>
      </c>
      <c r="BA268" s="164">
        <f>COUNTIF(E268:G269,"Küchendienst")</f>
        <v>0</v>
      </c>
      <c r="BB268" s="93">
        <f>COUNTIF(K268:M269,"Küchendienst")</f>
        <v>0</v>
      </c>
      <c r="BC268" s="164">
        <f t="shared" ref="BC268" si="4284">BA268+BB268</f>
        <v>0</v>
      </c>
      <c r="BD268" s="93">
        <f>COUNTIF(E268:G269,"Wäsche")</f>
        <v>0</v>
      </c>
      <c r="BE268" s="164">
        <f>COUNTIF(K268:M269,"Wäsche")</f>
        <v>0</v>
      </c>
      <c r="BF268" s="93">
        <f t="shared" ref="BF268" si="4285">BD268+BE268</f>
        <v>0</v>
      </c>
      <c r="BG268" s="164">
        <f>COUNTIF(E268:G269,"Sozialverhalten")</f>
        <v>0</v>
      </c>
      <c r="BH268" s="93">
        <f>COUNTIF(K268:M269,"Sozialverhalten")</f>
        <v>0</v>
      </c>
      <c r="BI268" s="164">
        <f t="shared" ref="BI268" si="4286">BG268+BH268</f>
        <v>0</v>
      </c>
      <c r="BJ268" s="93">
        <f>COUNTIF(E268:G269,"Essverhalten")</f>
        <v>0</v>
      </c>
      <c r="BK268" s="164">
        <f>COUNTIF(K268:M269,"Essverhalten")</f>
        <v>0</v>
      </c>
      <c r="BL268" s="93">
        <f t="shared" ref="BL268" si="4287">BJ268+BK268</f>
        <v>0</v>
      </c>
      <c r="BM268" s="169">
        <f>COUNTIF(E268:G269,"Nachtruhe")</f>
        <v>0</v>
      </c>
      <c r="BN268" s="169">
        <f>COUNTIF(K268:M269,"Nachtruhe")</f>
        <v>0</v>
      </c>
      <c r="BO268" s="170">
        <f t="shared" ref="BO268" si="4288">BM268+BN268</f>
        <v>0</v>
      </c>
      <c r="BP268" s="174">
        <f>SUMIFS(AN$2:AN$373,C$2:C$373,C268,AB$2:AB$373,AB268)</f>
        <v>0</v>
      </c>
      <c r="BQ268" s="162">
        <f>SUMIFS(AQ$2:AQ$373,C$2:C$373,C268,AB$2:AB$373,AB268)</f>
        <v>0</v>
      </c>
      <c r="BR268" s="162">
        <f>SUMIFS(AT$2:AT$373,C$2:C$373,C268,AB$2:AB$373,AB268)</f>
        <v>0</v>
      </c>
      <c r="BS268" s="162">
        <f>SUMIFS(AW$2:AW$373,C$2:C$373,C268,AB$2:AB$373,AB268)</f>
        <v>0</v>
      </c>
      <c r="BT268" s="162">
        <f>SUMIFS(AZ$2:AZ$373,C$2:C$373,C268,AB$2:AB$373,AB268)</f>
        <v>0</v>
      </c>
      <c r="BU268" s="162">
        <f>SUMIFS(BC$2:BC$373,C$2:C$373,C268,AB$2:AB$373,AB268)</f>
        <v>0</v>
      </c>
      <c r="BV268" s="162">
        <f>SUMIFS(BF$2:BF$373,C$2:C$373,C268,AB$2:AB$373,AB268)</f>
        <v>0</v>
      </c>
      <c r="BW268" s="162">
        <f>SUMIFS(BI$2:BI$373,C$2:C$373,C268,AB$2:AB$373,AB268)</f>
        <v>0</v>
      </c>
      <c r="BX268" s="162">
        <f>SUMIFS(BL$2:BL$373,C$2:C$373,C268,AB$2:AB$373,AB268)</f>
        <v>0</v>
      </c>
      <c r="BY268" s="163">
        <f>SUMIFS(BO$2:BO$373,C$2:C$373,C268,AB$2:AB$373,AB268)</f>
        <v>0</v>
      </c>
      <c r="BZ268" s="174">
        <f>SUMIFS(AN$2:AN$373,C$2:C$373,C268)</f>
        <v>0</v>
      </c>
      <c r="CA268" s="162">
        <f>SUMIFS(AQ$2:AQ$373,C$2:C$373,C268)</f>
        <v>0</v>
      </c>
      <c r="CB268" s="162">
        <f>SUMIFS(AT$2:AT$373,C$2:C$373,C268)</f>
        <v>0</v>
      </c>
      <c r="CC268" s="162">
        <f>SUMIFS(AW$2:AW$373,C$2:C$373,C268)</f>
        <v>1</v>
      </c>
      <c r="CD268" s="162">
        <f>SUMIFS(AZ$2:AZ$373,C$2:C$373,C268)</f>
        <v>2</v>
      </c>
      <c r="CE268" s="162">
        <f>SUMIFS(BC$2:BC$373,C$2:C$373,C268)</f>
        <v>0</v>
      </c>
      <c r="CF268" s="162">
        <f>SUMIFS(BF$2:BF$373,C$2:C$373,C268)</f>
        <v>1</v>
      </c>
      <c r="CG268" s="162">
        <f>SUMIFS(BI$2:BI$373,C$2:C$373,C268)</f>
        <v>0</v>
      </c>
      <c r="CH268" s="162">
        <f>SUMIFS(BL$2:BL$373,C$2:C$373,C268)</f>
        <v>0</v>
      </c>
      <c r="CI268" s="163">
        <f>SUMIFS(BO$2:BO$373,C$2:C$373,C268)</f>
        <v>0</v>
      </c>
      <c r="CJ268" s="94" t="str">
        <f t="shared" ref="CJ268" si="4289">_xlfn.XLOOKUP(LARGE(BP268:BY268,1),BP268:BY268,BP$374:BY$374)</f>
        <v>Körperhygiene</v>
      </c>
      <c r="CK268" s="92" t="str">
        <f t="shared" ref="CK268" si="4290">_xlfn.XLOOKUP(LARGE(BP268:BY268,2),BP268:BY268,BP$374:BY$374)</f>
        <v>Körperhygiene</v>
      </c>
      <c r="CL268" s="92" t="str">
        <f t="shared" ref="CL268" si="4291">_xlfn.XLOOKUP(LARGE(BP268:BY268,3),BP268:BY268,BP$374:BY$374)</f>
        <v>Körperhygiene</v>
      </c>
      <c r="CM268" s="92" t="str">
        <f t="shared" ref="CM268" si="4292">_xlfn.XLOOKUP(LARGE(BP268:BY268,4),BP268:BY268,BP$374:BY$374)</f>
        <v>Körperhygiene</v>
      </c>
      <c r="CN268" s="92" t="str">
        <f t="shared" ref="CN268" si="4293">_xlfn.XLOOKUP(LARGE(BP268:BY268,5),BP268:BY268,BP$374:BY$374)</f>
        <v>Körperhygiene</v>
      </c>
      <c r="CO268" s="93" t="str">
        <f t="shared" ref="CO268" si="4294">_xlfn.XLOOKUP(LARGE(BP268:BY268,6),BP268:BY268,BP$374:BY$374)</f>
        <v>Körperhygiene</v>
      </c>
      <c r="CP268" s="91" t="str">
        <f t="shared" ref="CP268" si="4295">_xlfn.XLOOKUP(LARGE(BZ268:CI268,1),BZ268:CI268,BZ$374:CI$374)</f>
        <v>Pünktlichkeit</v>
      </c>
      <c r="CQ268" s="92" t="str">
        <f t="shared" ref="CQ268" si="4296">_xlfn.XLOOKUP(LARGE(BZ268:CI268,2),BZ268:CI268,BZ$374:CI$374)</f>
        <v>Medienverhalten</v>
      </c>
      <c r="CR268" s="92" t="str">
        <f t="shared" ref="CR268" si="4297">_xlfn.XLOOKUP(LARGE(BZ268:CI268,3),BZ268:CI268,BZ$374:CI$374)</f>
        <v>Medienverhalten</v>
      </c>
      <c r="CS268" s="92" t="str">
        <f t="shared" ref="CS268" si="4298">_xlfn.XLOOKUP(LARGE(BZ268:CI268,4),BZ268:CI268,BZ$374:CI$374)</f>
        <v>Körperhygiene</v>
      </c>
      <c r="CT268" s="92" t="str">
        <f t="shared" ref="CT268" si="4299">_xlfn.XLOOKUP(LARGE(BZ268:CI268,5),BZ268:CI268,BZ$374:CI$374)</f>
        <v>Körperhygiene</v>
      </c>
      <c r="CU268" s="93" t="str">
        <f t="shared" ref="CU268" si="4300">_xlfn.XLOOKUP(LARGE(BZ268:CI268,6),BZ268:CI268,BZ$374:CI$374)</f>
        <v>Körperhygiene</v>
      </c>
      <c r="CV268" s="90"/>
      <c r="CW268" s="90"/>
      <c r="CX268" s="90"/>
      <c r="CY268" s="90"/>
      <c r="CZ268" s="90"/>
      <c r="DA268" s="90"/>
    </row>
    <row r="269" spans="1:105" ht="12.95" customHeight="1" thickTop="1" thickBot="1">
      <c r="A269" s="122"/>
      <c r="B269" s="125"/>
      <c r="C269" s="116"/>
      <c r="D269" s="137"/>
      <c r="E269" s="21"/>
      <c r="F269" s="22"/>
      <c r="G269" s="23"/>
      <c r="H269" s="145"/>
      <c r="I269" s="125"/>
      <c r="J269" s="137"/>
      <c r="K269" s="21"/>
      <c r="L269" s="22"/>
      <c r="M269" s="23"/>
      <c r="N269" s="140"/>
      <c r="O269" s="109"/>
      <c r="P269" s="92"/>
      <c r="Q269" s="131"/>
      <c r="R269" s="103"/>
      <c r="S269" s="92"/>
      <c r="T269" s="158"/>
      <c r="U269" s="103"/>
      <c r="V269" s="99"/>
      <c r="W269" s="216"/>
      <c r="X269" s="92"/>
      <c r="Y269" s="81"/>
      <c r="Z269" s="83"/>
      <c r="AA269" s="95"/>
      <c r="AB269" s="107"/>
      <c r="AC269" s="160"/>
      <c r="AE269" s="92"/>
      <c r="AG269" s="92"/>
      <c r="AH269" s="92"/>
      <c r="AI269" s="156"/>
      <c r="AJ269" s="156"/>
      <c r="AK269" s="156"/>
      <c r="AL269" s="92"/>
      <c r="AM269" s="156"/>
      <c r="AN269" s="156"/>
      <c r="AO269" s="165"/>
      <c r="AP269" s="93"/>
      <c r="AQ269" s="165"/>
      <c r="AR269" s="93"/>
      <c r="AS269" s="165"/>
      <c r="AT269" s="93"/>
      <c r="AU269" s="165"/>
      <c r="AV269" s="93"/>
      <c r="AW269" s="165"/>
      <c r="AX269" s="93"/>
      <c r="AY269" s="165"/>
      <c r="AZ269" s="93"/>
      <c r="BA269" s="165"/>
      <c r="BB269" s="93"/>
      <c r="BC269" s="165"/>
      <c r="BD269" s="93"/>
      <c r="BE269" s="165"/>
      <c r="BF269" s="93"/>
      <c r="BG269" s="165"/>
      <c r="BH269" s="93"/>
      <c r="BI269" s="165"/>
      <c r="BJ269" s="93"/>
      <c r="BK269" s="165"/>
      <c r="BL269" s="93"/>
      <c r="BM269" s="156"/>
      <c r="BN269" s="156"/>
      <c r="BO269" s="171"/>
      <c r="BP269" s="174"/>
      <c r="BQ269" s="162"/>
      <c r="BR269" s="162"/>
      <c r="BS269" s="162"/>
      <c r="BT269" s="162"/>
      <c r="BU269" s="162"/>
      <c r="BV269" s="162"/>
      <c r="BW269" s="162"/>
      <c r="BX269" s="162"/>
      <c r="BY269" s="163"/>
      <c r="BZ269" s="174"/>
      <c r="CA269" s="162"/>
      <c r="CB269" s="162"/>
      <c r="CC269" s="162"/>
      <c r="CD269" s="162"/>
      <c r="CE269" s="162"/>
      <c r="CF269" s="162"/>
      <c r="CG269" s="162"/>
      <c r="CH269" s="162"/>
      <c r="CI269" s="163"/>
      <c r="CJ269" s="94"/>
      <c r="CK269" s="92"/>
      <c r="CL269" s="92"/>
      <c r="CM269" s="92"/>
      <c r="CN269" s="92"/>
      <c r="CO269" s="93"/>
      <c r="CP269" s="91"/>
      <c r="CQ269" s="92"/>
      <c r="CR269" s="92"/>
      <c r="CS269" s="92"/>
      <c r="CT269" s="92"/>
      <c r="CU269" s="93"/>
      <c r="CV269" s="90"/>
      <c r="CW269" s="90"/>
      <c r="CX269" s="90"/>
      <c r="CY269" s="90"/>
      <c r="CZ269" s="90"/>
      <c r="DA269" s="90"/>
    </row>
    <row r="270" spans="1:105" ht="12.95" customHeight="1" thickTop="1" thickBot="1">
      <c r="A270" s="122"/>
      <c r="B270" s="125"/>
      <c r="C270" s="117" t="s">
        <v>130</v>
      </c>
      <c r="D270" s="134"/>
      <c r="E270" s="24"/>
      <c r="F270" s="25"/>
      <c r="G270" s="26"/>
      <c r="H270" s="145"/>
      <c r="I270" s="125"/>
      <c r="J270" s="134"/>
      <c r="K270" s="24"/>
      <c r="L270" s="25"/>
      <c r="M270" s="26"/>
      <c r="N270" s="140"/>
      <c r="O270" s="109">
        <f t="shared" si="3715"/>
        <v>0</v>
      </c>
      <c r="P270" s="92">
        <f t="shared" si="3716"/>
        <v>20</v>
      </c>
      <c r="Q270" s="131"/>
      <c r="R270" s="103">
        <f>SUMIFS(O$2:O$373,C$2:C$373,C270,AB$2:AB$373,AB270)</f>
        <v>0</v>
      </c>
      <c r="S270" s="92">
        <f t="shared" ref="S270" si="4301">AE$266*20-AJ270</f>
        <v>140</v>
      </c>
      <c r="T270" s="158"/>
      <c r="U270" s="103">
        <f t="shared" ref="U270" si="4302">AC$6</f>
        <v>10</v>
      </c>
      <c r="V270" s="99">
        <f t="shared" si="3719"/>
        <v>599</v>
      </c>
      <c r="W270" s="216"/>
      <c r="X270" s="92"/>
      <c r="Y270" s="81"/>
      <c r="Z270" s="83"/>
      <c r="AA270" s="95">
        <f>A$266</f>
        <v>46196</v>
      </c>
      <c r="AB270" s="107">
        <f t="shared" si="4271"/>
        <v>26</v>
      </c>
      <c r="AC270" s="160"/>
      <c r="AE270" s="92"/>
      <c r="AG270" s="92">
        <f t="shared" ref="AG270" si="4303">IF(D270="HF",1,0)</f>
        <v>0</v>
      </c>
      <c r="AH270" s="92">
        <f t="shared" ref="AH270" si="4304">IF(J270="HF",1,0)</f>
        <v>0</v>
      </c>
      <c r="AI270" s="169">
        <f t="shared" ref="AI270" si="4305">AG270+AH270</f>
        <v>0</v>
      </c>
      <c r="AJ270" s="169">
        <f t="shared" ref="AJ270" si="4306">SUMIFS(AI$2:AI$373,C$2:C$373,C270,AB$2:AB$373,AB270)</f>
        <v>0</v>
      </c>
      <c r="AK270" s="169">
        <f t="shared" ref="AK270" si="4307">SUMIFS(AI$2:AI$373,C$2:C$373,C270)</f>
        <v>1</v>
      </c>
      <c r="AL270" s="92">
        <f t="shared" ref="AL270" si="4308">COUNTIF(E270:G271,"Körperhygiene")</f>
        <v>0</v>
      </c>
      <c r="AM270" s="169">
        <f t="shared" ref="AM270" si="4309">COUNTIF(K270:M271,"Körperhygiene")</f>
        <v>0</v>
      </c>
      <c r="AN270" s="169">
        <f t="shared" ref="AN270" si="4310">AL270+AM270</f>
        <v>0</v>
      </c>
      <c r="AO270" s="164">
        <f>COUNTIF(E270:G271,"Zimmersauberkeit")</f>
        <v>0</v>
      </c>
      <c r="AP270" s="93">
        <f>COUNTIF(K270:M271,"Zimmersauberkeit")</f>
        <v>0</v>
      </c>
      <c r="AQ270" s="164">
        <f t="shared" ref="AQ270" si="4311">AO270+AP270</f>
        <v>0</v>
      </c>
      <c r="AR270" s="93">
        <f>COUNTIF(E270:G271,"Zimmerputz")</f>
        <v>0</v>
      </c>
      <c r="AS270" s="164">
        <f>COUNTIF(K270:M271,"Zimmerputz")</f>
        <v>0</v>
      </c>
      <c r="AT270" s="93">
        <f t="shared" ref="AT270" si="4312">AR270+AS270</f>
        <v>0</v>
      </c>
      <c r="AU270" s="164">
        <f>COUNTIF(E270:G271,"Medienverhalten")</f>
        <v>0</v>
      </c>
      <c r="AV270" s="93">
        <f>COUNTIF(K270:M271,"Medienverhalten")</f>
        <v>0</v>
      </c>
      <c r="AW270" s="164">
        <f t="shared" ref="AW270" si="4313">AU270+AV270</f>
        <v>0</v>
      </c>
      <c r="AX270" s="93">
        <f>COUNTIF(E270:G271,"Pünktlichkeit")</f>
        <v>0</v>
      </c>
      <c r="AY270" s="164">
        <f>COUNTIF(K270:M271,"Pünktlichkeit")</f>
        <v>0</v>
      </c>
      <c r="AZ270" s="93">
        <f t="shared" ref="AZ270" si="4314">AX270+AY270</f>
        <v>0</v>
      </c>
      <c r="BA270" s="164">
        <f>COUNTIF(E270:G271,"Küchendienst")</f>
        <v>0</v>
      </c>
      <c r="BB270" s="93">
        <f>COUNTIF(K270:M271,"Küchendienst")</f>
        <v>0</v>
      </c>
      <c r="BC270" s="164">
        <f t="shared" ref="BC270" si="4315">BA270+BB270</f>
        <v>0</v>
      </c>
      <c r="BD270" s="93">
        <f>COUNTIF(E270:G271,"Wäsche")</f>
        <v>0</v>
      </c>
      <c r="BE270" s="164">
        <f>COUNTIF(K270:M271,"Wäsche")</f>
        <v>0</v>
      </c>
      <c r="BF270" s="93">
        <f t="shared" ref="BF270" si="4316">BD270+BE270</f>
        <v>0</v>
      </c>
      <c r="BG270" s="164">
        <f>COUNTIF(E270:G271,"Sozialverhalten")</f>
        <v>0</v>
      </c>
      <c r="BH270" s="93">
        <f>COUNTIF(K270:M271,"Sozialverhalten")</f>
        <v>0</v>
      </c>
      <c r="BI270" s="164">
        <f t="shared" ref="BI270" si="4317">BG270+BH270</f>
        <v>0</v>
      </c>
      <c r="BJ270" s="93">
        <f>COUNTIF(E270:G271,"Essverhalten")</f>
        <v>0</v>
      </c>
      <c r="BK270" s="164">
        <f>COUNTIF(K270:M271,"Essverhalten")</f>
        <v>0</v>
      </c>
      <c r="BL270" s="93">
        <f t="shared" ref="BL270" si="4318">BJ270+BK270</f>
        <v>0</v>
      </c>
      <c r="BM270" s="169">
        <f>COUNTIF(E270:G271,"Nachtruhe")</f>
        <v>0</v>
      </c>
      <c r="BN270" s="169">
        <f>COUNTIF(K270:M271,"Nachtruhe")</f>
        <v>0</v>
      </c>
      <c r="BO270" s="170">
        <f t="shared" ref="BO270" si="4319">BM270+BN270</f>
        <v>0</v>
      </c>
      <c r="BP270" s="174">
        <f>SUMIFS(AN$2:AN$373,C$2:C$373,C270,AB$2:AB$373,AB270)</f>
        <v>0</v>
      </c>
      <c r="BQ270" s="162">
        <f>SUMIFS(AQ$2:AQ$373,C$2:C$373,C270,AB$2:AB$373,AB270)</f>
        <v>0</v>
      </c>
      <c r="BR270" s="162">
        <f>SUMIFS(AT$2:AT$373,C$2:C$373,C270,AB$2:AB$373,AB270)</f>
        <v>0</v>
      </c>
      <c r="BS270" s="162">
        <f>SUMIFS(AW$2:AW$373,C$2:C$373,C270,AB$2:AB$373,AB270)</f>
        <v>0</v>
      </c>
      <c r="BT270" s="162">
        <f>SUMIFS(AZ$2:AZ$373,C$2:C$373,C270,AB$2:AB$373,AB270)</f>
        <v>0</v>
      </c>
      <c r="BU270" s="162">
        <f>SUMIFS(BC$2:BC$373,C$2:C$373,C270,AB$2:AB$373,AB270)</f>
        <v>0</v>
      </c>
      <c r="BV270" s="162">
        <f>SUMIFS(BF$2:BF$373,C$2:C$373,C270,AB$2:AB$373,AB270)</f>
        <v>0</v>
      </c>
      <c r="BW270" s="162">
        <f>SUMIFS(BI$2:BI$373,C$2:C$373,C270,AB$2:AB$373,AB270)</f>
        <v>0</v>
      </c>
      <c r="BX270" s="162">
        <f>SUMIFS(BL$2:BL$373,C$2:C$373,C270,AB$2:AB$373,AB270)</f>
        <v>0</v>
      </c>
      <c r="BY270" s="163">
        <f>SUMIFS(BO$2:BO$373,C$2:C$373,C270,AB$2:AB$373,AB270)</f>
        <v>0</v>
      </c>
      <c r="BZ270" s="174">
        <f>SUMIFS(AN$2:AN$373,C$2:C$373,C270)</f>
        <v>0</v>
      </c>
      <c r="CA270" s="162">
        <f>SUMIFS(AQ$2:AQ$373,C$2:C$373,C270)</f>
        <v>0</v>
      </c>
      <c r="CB270" s="162">
        <f>SUMIFS(AT$2:AT$373,C$2:C$373,C270)</f>
        <v>0</v>
      </c>
      <c r="CC270" s="162">
        <f>SUMIFS(AW$2:AW$373,C$2:C$373,C270)</f>
        <v>0</v>
      </c>
      <c r="CD270" s="162">
        <f>SUMIFS(AZ$2:AZ$373,C$2:C$373,C270)</f>
        <v>0</v>
      </c>
      <c r="CE270" s="162">
        <f>SUMIFS(BC$2:BC$373,C$2:C$373,C270)</f>
        <v>0</v>
      </c>
      <c r="CF270" s="162">
        <f>SUMIFS(BF$2:BF$373,C$2:C$373,C270)</f>
        <v>0</v>
      </c>
      <c r="CG270" s="162">
        <f>SUMIFS(BI$2:BI$373,C$2:C$373,C270)</f>
        <v>0</v>
      </c>
      <c r="CH270" s="162">
        <f>SUMIFS(BL$2:BL$373,C$2:C$373,C270)</f>
        <v>0</v>
      </c>
      <c r="CI270" s="163">
        <f>SUMIFS(BO$2:BO$373,C$2:C$373,C270)</f>
        <v>0</v>
      </c>
      <c r="CJ270" s="94" t="str">
        <f t="shared" ref="CJ270" si="4320">_xlfn.XLOOKUP(LARGE(BP270:BY270,1),BP270:BY270,BP$374:BY$374)</f>
        <v>Körperhygiene</v>
      </c>
      <c r="CK270" s="92" t="str">
        <f t="shared" ref="CK270" si="4321">_xlfn.XLOOKUP(LARGE(BP270:BY270,2),BP270:BY270,BP$374:BY$374)</f>
        <v>Körperhygiene</v>
      </c>
      <c r="CL270" s="92" t="str">
        <f t="shared" ref="CL270" si="4322">_xlfn.XLOOKUP(LARGE(BP270:BY270,3),BP270:BY270,BP$374:BY$374)</f>
        <v>Körperhygiene</v>
      </c>
      <c r="CM270" s="92" t="str">
        <f t="shared" ref="CM270" si="4323">_xlfn.XLOOKUP(LARGE(BP270:BY270,4),BP270:BY270,BP$374:BY$374)</f>
        <v>Körperhygiene</v>
      </c>
      <c r="CN270" s="92" t="str">
        <f t="shared" ref="CN270" si="4324">_xlfn.XLOOKUP(LARGE(BP270:BY270,5),BP270:BY270,BP$374:BY$374)</f>
        <v>Körperhygiene</v>
      </c>
      <c r="CO270" s="93" t="str">
        <f t="shared" ref="CO270" si="4325">_xlfn.XLOOKUP(LARGE(BP270:BY270,6),BP270:BY270,BP$374:BY$374)</f>
        <v>Körperhygiene</v>
      </c>
      <c r="CP270" s="91" t="str">
        <f t="shared" ref="CP270" si="4326">_xlfn.XLOOKUP(LARGE(BZ270:CI270,1),BZ270:CI270,BZ$374:CI$374)</f>
        <v>Körperhygiene</v>
      </c>
      <c r="CQ270" s="92" t="str">
        <f t="shared" ref="CQ270" si="4327">_xlfn.XLOOKUP(LARGE(BZ270:CI270,2),BZ270:CI270,BZ$374:CI$374)</f>
        <v>Körperhygiene</v>
      </c>
      <c r="CR270" s="92" t="str">
        <f t="shared" ref="CR270" si="4328">_xlfn.XLOOKUP(LARGE(BZ270:CI270,3),BZ270:CI270,BZ$374:CI$374)</f>
        <v>Körperhygiene</v>
      </c>
      <c r="CS270" s="92" t="str">
        <f t="shared" ref="CS270" si="4329">_xlfn.XLOOKUP(LARGE(BZ270:CI270,4),BZ270:CI270,BZ$374:CI$374)</f>
        <v>Körperhygiene</v>
      </c>
      <c r="CT270" s="92" t="str">
        <f t="shared" ref="CT270" si="4330">_xlfn.XLOOKUP(LARGE(BZ270:CI270,5),BZ270:CI270,BZ$374:CI$374)</f>
        <v>Körperhygiene</v>
      </c>
      <c r="CU270" s="93" t="str">
        <f t="shared" ref="CU270" si="4331">_xlfn.XLOOKUP(LARGE(BZ270:CI270,6),BZ270:CI270,BZ$374:CI$374)</f>
        <v>Körperhygiene</v>
      </c>
      <c r="CV270" s="90"/>
      <c r="CW270" s="90"/>
      <c r="CX270" s="90"/>
      <c r="CY270" s="90"/>
      <c r="CZ270" s="90"/>
      <c r="DA270" s="90"/>
    </row>
    <row r="271" spans="1:105" ht="12.95" customHeight="1" thickTop="1" thickBot="1">
      <c r="A271" s="122"/>
      <c r="B271" s="125"/>
      <c r="C271" s="116"/>
      <c r="D271" s="137"/>
      <c r="E271" s="21"/>
      <c r="F271" s="22"/>
      <c r="G271" s="23"/>
      <c r="H271" s="145"/>
      <c r="I271" s="125"/>
      <c r="J271" s="137"/>
      <c r="K271" s="21"/>
      <c r="L271" s="22"/>
      <c r="M271" s="23"/>
      <c r="N271" s="140"/>
      <c r="O271" s="109"/>
      <c r="P271" s="92"/>
      <c r="Q271" s="131"/>
      <c r="R271" s="103"/>
      <c r="S271" s="92"/>
      <c r="T271" s="158"/>
      <c r="U271" s="103"/>
      <c r="V271" s="99"/>
      <c r="W271" s="216"/>
      <c r="X271" s="92"/>
      <c r="Y271" s="81"/>
      <c r="Z271" s="83"/>
      <c r="AA271" s="95"/>
      <c r="AB271" s="107"/>
      <c r="AC271" s="160"/>
      <c r="AE271" s="92"/>
      <c r="AG271" s="92"/>
      <c r="AH271" s="92"/>
      <c r="AI271" s="156"/>
      <c r="AJ271" s="156"/>
      <c r="AK271" s="156"/>
      <c r="AL271" s="92"/>
      <c r="AM271" s="156"/>
      <c r="AN271" s="156"/>
      <c r="AO271" s="165"/>
      <c r="AP271" s="93"/>
      <c r="AQ271" s="165"/>
      <c r="AR271" s="93"/>
      <c r="AS271" s="165"/>
      <c r="AT271" s="93"/>
      <c r="AU271" s="165"/>
      <c r="AV271" s="93"/>
      <c r="AW271" s="165"/>
      <c r="AX271" s="93"/>
      <c r="AY271" s="165"/>
      <c r="AZ271" s="93"/>
      <c r="BA271" s="165"/>
      <c r="BB271" s="93"/>
      <c r="BC271" s="165"/>
      <c r="BD271" s="93"/>
      <c r="BE271" s="165"/>
      <c r="BF271" s="93"/>
      <c r="BG271" s="165"/>
      <c r="BH271" s="93"/>
      <c r="BI271" s="165"/>
      <c r="BJ271" s="93"/>
      <c r="BK271" s="165"/>
      <c r="BL271" s="93"/>
      <c r="BM271" s="156"/>
      <c r="BN271" s="156"/>
      <c r="BO271" s="171"/>
      <c r="BP271" s="174"/>
      <c r="BQ271" s="162"/>
      <c r="BR271" s="162"/>
      <c r="BS271" s="162"/>
      <c r="BT271" s="162"/>
      <c r="BU271" s="162"/>
      <c r="BV271" s="162"/>
      <c r="BW271" s="162"/>
      <c r="BX271" s="162"/>
      <c r="BY271" s="163"/>
      <c r="BZ271" s="174"/>
      <c r="CA271" s="162"/>
      <c r="CB271" s="162"/>
      <c r="CC271" s="162"/>
      <c r="CD271" s="162"/>
      <c r="CE271" s="162"/>
      <c r="CF271" s="162"/>
      <c r="CG271" s="162"/>
      <c r="CH271" s="162"/>
      <c r="CI271" s="163"/>
      <c r="CJ271" s="94"/>
      <c r="CK271" s="92"/>
      <c r="CL271" s="92"/>
      <c r="CM271" s="92"/>
      <c r="CN271" s="92"/>
      <c r="CO271" s="93"/>
      <c r="CP271" s="91"/>
      <c r="CQ271" s="92"/>
      <c r="CR271" s="92"/>
      <c r="CS271" s="92"/>
      <c r="CT271" s="92"/>
      <c r="CU271" s="93"/>
      <c r="CV271" s="90"/>
      <c r="CW271" s="90"/>
      <c r="CX271" s="90"/>
      <c r="CY271" s="90"/>
      <c r="CZ271" s="90"/>
      <c r="DA271" s="90"/>
    </row>
    <row r="272" spans="1:105" ht="12.95" customHeight="1" thickTop="1" thickBot="1">
      <c r="A272" s="122"/>
      <c r="B272" s="125"/>
      <c r="C272" s="117" t="s">
        <v>131</v>
      </c>
      <c r="D272" s="134"/>
      <c r="E272" s="24"/>
      <c r="F272" s="25"/>
      <c r="G272" s="26"/>
      <c r="H272" s="145"/>
      <c r="I272" s="125"/>
      <c r="J272" s="134"/>
      <c r="K272" s="24"/>
      <c r="L272" s="25"/>
      <c r="M272" s="26"/>
      <c r="N272" s="140"/>
      <c r="O272" s="109">
        <f t="shared" si="3749"/>
        <v>0</v>
      </c>
      <c r="P272" s="92">
        <f t="shared" si="3750"/>
        <v>20</v>
      </c>
      <c r="Q272" s="131"/>
      <c r="R272" s="103">
        <f>SUMIFS(O$2:O$373,C$2:C$373,C272,AB$2:AB$373,AB272)</f>
        <v>0</v>
      </c>
      <c r="S272" s="92">
        <f t="shared" ref="S272" si="4332">AE$266*20-AJ272</f>
        <v>140</v>
      </c>
      <c r="T272" s="158"/>
      <c r="U272" s="103">
        <f t="shared" ref="U272" si="4333">AC$8</f>
        <v>0</v>
      </c>
      <c r="V272" s="99">
        <f t="shared" si="3753"/>
        <v>600</v>
      </c>
      <c r="W272" s="216"/>
      <c r="X272" s="92"/>
      <c r="Y272" s="81"/>
      <c r="Z272" s="83"/>
      <c r="AA272" s="95">
        <f>A$266</f>
        <v>46196</v>
      </c>
      <c r="AB272" s="107">
        <f t="shared" si="4271"/>
        <v>26</v>
      </c>
      <c r="AC272" s="160"/>
      <c r="AE272" s="92"/>
      <c r="AG272" s="92">
        <f t="shared" ref="AG272" si="4334">IF(D272="HF",1,0)</f>
        <v>0</v>
      </c>
      <c r="AH272" s="92">
        <f t="shared" ref="AH272" si="4335">IF(J272="HF",1,0)</f>
        <v>0</v>
      </c>
      <c r="AI272" s="169">
        <f t="shared" ref="AI272" si="4336">AG272+AH272</f>
        <v>0</v>
      </c>
      <c r="AJ272" s="169">
        <f t="shared" ref="AJ272" si="4337">SUMIFS(AI$2:AI$373,C$2:C$373,C272,AB$2:AB$373,AB272)</f>
        <v>0</v>
      </c>
      <c r="AK272" s="169">
        <f t="shared" ref="AK272" si="4338">SUMIFS(AI$2:AI$373,C$2:C$373,C272)</f>
        <v>0</v>
      </c>
      <c r="AL272" s="92">
        <f t="shared" ref="AL272" si="4339">COUNTIF(E272:G273,"Körperhygiene")</f>
        <v>0</v>
      </c>
      <c r="AM272" s="169">
        <f t="shared" ref="AM272" si="4340">COUNTIF(K272:M273,"Körperhygiene")</f>
        <v>0</v>
      </c>
      <c r="AN272" s="169">
        <f t="shared" ref="AN272" si="4341">AL272+AM272</f>
        <v>0</v>
      </c>
      <c r="AO272" s="164">
        <f>COUNTIF(E272:G273,"Zimmersauberkeit")</f>
        <v>0</v>
      </c>
      <c r="AP272" s="93">
        <f>COUNTIF(K272:M273,"Zimmersauberkeit")</f>
        <v>0</v>
      </c>
      <c r="AQ272" s="164">
        <f t="shared" ref="AQ272" si="4342">AO272+AP272</f>
        <v>0</v>
      </c>
      <c r="AR272" s="93">
        <f>COUNTIF(E272:G273,"Zimmerputz")</f>
        <v>0</v>
      </c>
      <c r="AS272" s="164">
        <f>COUNTIF(K272:M273,"Zimmerputz")</f>
        <v>0</v>
      </c>
      <c r="AT272" s="93">
        <f t="shared" ref="AT272" si="4343">AR272+AS272</f>
        <v>0</v>
      </c>
      <c r="AU272" s="164">
        <f>COUNTIF(E272:G273,"Medienverhalten")</f>
        <v>0</v>
      </c>
      <c r="AV272" s="93">
        <f>COUNTIF(K272:M273,"Medienverhalten")</f>
        <v>0</v>
      </c>
      <c r="AW272" s="164">
        <f t="shared" ref="AW272" si="4344">AU272+AV272</f>
        <v>0</v>
      </c>
      <c r="AX272" s="93">
        <f>COUNTIF(E272:G273,"Pünktlichkeit")</f>
        <v>0</v>
      </c>
      <c r="AY272" s="164">
        <f>COUNTIF(K272:M273,"Pünktlichkeit")</f>
        <v>0</v>
      </c>
      <c r="AZ272" s="93">
        <f t="shared" ref="AZ272" si="4345">AX272+AY272</f>
        <v>0</v>
      </c>
      <c r="BA272" s="164">
        <f>COUNTIF(E272:G273,"Küchendienst")</f>
        <v>0</v>
      </c>
      <c r="BB272" s="93">
        <f>COUNTIF(K272:M273,"Küchendienst")</f>
        <v>0</v>
      </c>
      <c r="BC272" s="164">
        <f t="shared" ref="BC272" si="4346">BA272+BB272</f>
        <v>0</v>
      </c>
      <c r="BD272" s="93">
        <f>COUNTIF(E272:G273,"Wäsche")</f>
        <v>0</v>
      </c>
      <c r="BE272" s="164">
        <f>COUNTIF(K272:M273,"Wäsche")</f>
        <v>0</v>
      </c>
      <c r="BF272" s="93">
        <f t="shared" ref="BF272" si="4347">BD272+BE272</f>
        <v>0</v>
      </c>
      <c r="BG272" s="164">
        <f>COUNTIF(E272:G273,"Sozialverhalten")</f>
        <v>0</v>
      </c>
      <c r="BH272" s="93">
        <f>COUNTIF(K272:M273,"Sozialverhalten")</f>
        <v>0</v>
      </c>
      <c r="BI272" s="164">
        <f t="shared" ref="BI272" si="4348">BG272+BH272</f>
        <v>0</v>
      </c>
      <c r="BJ272" s="93">
        <f>COUNTIF(E272:G273,"Essverhalten")</f>
        <v>0</v>
      </c>
      <c r="BK272" s="164">
        <f>COUNTIF(K272:M273,"Essverhalten")</f>
        <v>0</v>
      </c>
      <c r="BL272" s="93">
        <f t="shared" ref="BL272" si="4349">BJ272+BK272</f>
        <v>0</v>
      </c>
      <c r="BM272" s="169">
        <f>COUNTIF(E272:G273,"Nachtruhe")</f>
        <v>0</v>
      </c>
      <c r="BN272" s="169">
        <f>COUNTIF(K272:M273,"Nachtruhe")</f>
        <v>0</v>
      </c>
      <c r="BO272" s="170">
        <f t="shared" ref="BO272" si="4350">BM272+BN272</f>
        <v>0</v>
      </c>
      <c r="BP272" s="174">
        <f>SUMIFS(AN$2:AN$373,C$2:C$373,C272,AB$2:AB$373,AB272)</f>
        <v>0</v>
      </c>
      <c r="BQ272" s="162">
        <f>SUMIFS(AQ$2:AQ$373,C$2:C$373,C272,AB$2:AB$373,AB272)</f>
        <v>0</v>
      </c>
      <c r="BR272" s="162">
        <f>SUMIFS(AT$2:AT$373,C$2:C$373,C272,AB$2:AB$373,AB272)</f>
        <v>0</v>
      </c>
      <c r="BS272" s="162">
        <f>SUMIFS(AW$2:AW$373,C$2:C$373,C272,AB$2:AB$373,AB272)</f>
        <v>0</v>
      </c>
      <c r="BT272" s="162">
        <f>SUMIFS(AZ$2:AZ$373,C$2:C$373,C272,AB$2:AB$373,AB272)</f>
        <v>0</v>
      </c>
      <c r="BU272" s="162">
        <f>SUMIFS(BC$2:BC$373,C$2:C$373,C272,AB$2:AB$373,AB272)</f>
        <v>0</v>
      </c>
      <c r="BV272" s="162">
        <f>SUMIFS(BF$2:BF$373,C$2:C$373,C272,AB$2:AB$373,AB272)</f>
        <v>0</v>
      </c>
      <c r="BW272" s="162">
        <f>SUMIFS(BI$2:BI$373,C$2:C$373,C272,AB$2:AB$373,AB272)</f>
        <v>0</v>
      </c>
      <c r="BX272" s="162">
        <f>SUMIFS(BL$2:BL$373,C$2:C$373,C272,AB$2:AB$373,AB272)</f>
        <v>0</v>
      </c>
      <c r="BY272" s="163">
        <f>SUMIFS(BO$2:BO$373,C$2:C$373,C272,AB$2:AB$373,AB272)</f>
        <v>0</v>
      </c>
      <c r="BZ272" s="174">
        <f>SUMIFS(AN$2:AN$373,C$2:C$373,C272)</f>
        <v>0</v>
      </c>
      <c r="CA272" s="162">
        <f>SUMIFS(AQ$2:AQ$373,C$2:C$373,C272)</f>
        <v>0</v>
      </c>
      <c r="CB272" s="162">
        <f>SUMIFS(AT$2:AT$373,C$2:C$373,C272)</f>
        <v>0</v>
      </c>
      <c r="CC272" s="162">
        <f>SUMIFS(AW$2:AW$373,C$2:C$373,C272)</f>
        <v>0</v>
      </c>
      <c r="CD272" s="162">
        <f>SUMIFS(AZ$2:AZ$373,C$2:C$373,C272)</f>
        <v>0</v>
      </c>
      <c r="CE272" s="162">
        <f>SUMIFS(BC$2:BC$373,C$2:C$373,C272)</f>
        <v>0</v>
      </c>
      <c r="CF272" s="162">
        <f>SUMIFS(BF$2:BF$373,C$2:C$373,C272)</f>
        <v>0</v>
      </c>
      <c r="CG272" s="162">
        <f>SUMIFS(BI$2:BI$373,C$2:C$373,C272)</f>
        <v>0</v>
      </c>
      <c r="CH272" s="162">
        <f>SUMIFS(BL$2:BL$373,C$2:C$373,C272)</f>
        <v>0</v>
      </c>
      <c r="CI272" s="163">
        <f>SUMIFS(BO$2:BO$373,C$2:C$373,C272)</f>
        <v>0</v>
      </c>
      <c r="CJ272" s="94" t="str">
        <f t="shared" ref="CJ272" si="4351">_xlfn.XLOOKUP(LARGE(BP272:BY272,1),BP272:BY272,BP$374:BY$374)</f>
        <v>Körperhygiene</v>
      </c>
      <c r="CK272" s="92" t="str">
        <f t="shared" ref="CK272" si="4352">_xlfn.XLOOKUP(LARGE(BP272:BY272,2),BP272:BY272,BP$374:BY$374)</f>
        <v>Körperhygiene</v>
      </c>
      <c r="CL272" s="92" t="str">
        <f t="shared" ref="CL272" si="4353">_xlfn.XLOOKUP(LARGE(BP272:BY272,3),BP272:BY272,BP$374:BY$374)</f>
        <v>Körperhygiene</v>
      </c>
      <c r="CM272" s="92" t="str">
        <f t="shared" ref="CM272" si="4354">_xlfn.XLOOKUP(LARGE(BP272:BY272,4),BP272:BY272,BP$374:BY$374)</f>
        <v>Körperhygiene</v>
      </c>
      <c r="CN272" s="92" t="str">
        <f t="shared" ref="CN272" si="4355">_xlfn.XLOOKUP(LARGE(BP272:BY272,5),BP272:BY272,BP$374:BY$374)</f>
        <v>Körperhygiene</v>
      </c>
      <c r="CO272" s="93" t="str">
        <f t="shared" ref="CO272" si="4356">_xlfn.XLOOKUP(LARGE(BP272:BY272,6),BP272:BY272,BP$374:BY$374)</f>
        <v>Körperhygiene</v>
      </c>
      <c r="CP272" s="91" t="str">
        <f t="shared" ref="CP272" si="4357">_xlfn.XLOOKUP(LARGE(BZ272:CI272,1),BZ272:CI272,BZ$374:CI$374)</f>
        <v>Körperhygiene</v>
      </c>
      <c r="CQ272" s="92" t="str">
        <f t="shared" ref="CQ272" si="4358">_xlfn.XLOOKUP(LARGE(BZ272:CI272,2),BZ272:CI272,BZ$374:CI$374)</f>
        <v>Körperhygiene</v>
      </c>
      <c r="CR272" s="92" t="str">
        <f t="shared" ref="CR272" si="4359">_xlfn.XLOOKUP(LARGE(BZ272:CI272,3),BZ272:CI272,BZ$374:CI$374)</f>
        <v>Körperhygiene</v>
      </c>
      <c r="CS272" s="92" t="str">
        <f t="shared" ref="CS272" si="4360">_xlfn.XLOOKUP(LARGE(BZ272:CI272,4),BZ272:CI272,BZ$374:CI$374)</f>
        <v>Körperhygiene</v>
      </c>
      <c r="CT272" s="92" t="str">
        <f t="shared" ref="CT272" si="4361">_xlfn.XLOOKUP(LARGE(BZ272:CI272,5),BZ272:CI272,BZ$374:CI$374)</f>
        <v>Körperhygiene</v>
      </c>
      <c r="CU272" s="93" t="str">
        <f t="shared" ref="CU272" si="4362">_xlfn.XLOOKUP(LARGE(BZ272:CI272,6),BZ272:CI272,BZ$374:CI$374)</f>
        <v>Körperhygiene</v>
      </c>
      <c r="CV272" s="90"/>
      <c r="CW272" s="90"/>
      <c r="CX272" s="90"/>
      <c r="CY272" s="90"/>
      <c r="CZ272" s="90"/>
      <c r="DA272" s="90"/>
    </row>
    <row r="273" spans="1:105" ht="12.95" customHeight="1" thickTop="1" thickBot="1">
      <c r="A273" s="122"/>
      <c r="B273" s="125"/>
      <c r="C273" s="116"/>
      <c r="D273" s="137"/>
      <c r="E273" s="21"/>
      <c r="F273" s="22"/>
      <c r="G273" s="23"/>
      <c r="H273" s="145"/>
      <c r="I273" s="125"/>
      <c r="J273" s="137"/>
      <c r="K273" s="21"/>
      <c r="L273" s="22"/>
      <c r="M273" s="23"/>
      <c r="N273" s="140"/>
      <c r="O273" s="109"/>
      <c r="P273" s="92"/>
      <c r="Q273" s="131"/>
      <c r="R273" s="103"/>
      <c r="S273" s="92"/>
      <c r="T273" s="158"/>
      <c r="U273" s="103"/>
      <c r="V273" s="99"/>
      <c r="W273" s="216"/>
      <c r="X273" s="92"/>
      <c r="Y273" s="81"/>
      <c r="Z273" s="83"/>
      <c r="AA273" s="95"/>
      <c r="AB273" s="107"/>
      <c r="AC273" s="160"/>
      <c r="AE273" s="92"/>
      <c r="AG273" s="92"/>
      <c r="AH273" s="92"/>
      <c r="AI273" s="156"/>
      <c r="AJ273" s="156"/>
      <c r="AK273" s="156"/>
      <c r="AL273" s="92"/>
      <c r="AM273" s="156"/>
      <c r="AN273" s="156"/>
      <c r="AO273" s="165"/>
      <c r="AP273" s="93"/>
      <c r="AQ273" s="165"/>
      <c r="AR273" s="93"/>
      <c r="AS273" s="165"/>
      <c r="AT273" s="93"/>
      <c r="AU273" s="165"/>
      <c r="AV273" s="93"/>
      <c r="AW273" s="165"/>
      <c r="AX273" s="93"/>
      <c r="AY273" s="165"/>
      <c r="AZ273" s="93"/>
      <c r="BA273" s="165"/>
      <c r="BB273" s="93"/>
      <c r="BC273" s="165"/>
      <c r="BD273" s="93"/>
      <c r="BE273" s="165"/>
      <c r="BF273" s="93"/>
      <c r="BG273" s="165"/>
      <c r="BH273" s="93"/>
      <c r="BI273" s="165"/>
      <c r="BJ273" s="93"/>
      <c r="BK273" s="165"/>
      <c r="BL273" s="93"/>
      <c r="BM273" s="156"/>
      <c r="BN273" s="156"/>
      <c r="BO273" s="171"/>
      <c r="BP273" s="174"/>
      <c r="BQ273" s="162"/>
      <c r="BR273" s="162"/>
      <c r="BS273" s="162"/>
      <c r="BT273" s="162"/>
      <c r="BU273" s="162"/>
      <c r="BV273" s="162"/>
      <c r="BW273" s="162"/>
      <c r="BX273" s="162"/>
      <c r="BY273" s="163"/>
      <c r="BZ273" s="174"/>
      <c r="CA273" s="162"/>
      <c r="CB273" s="162"/>
      <c r="CC273" s="162"/>
      <c r="CD273" s="162"/>
      <c r="CE273" s="162"/>
      <c r="CF273" s="162"/>
      <c r="CG273" s="162"/>
      <c r="CH273" s="162"/>
      <c r="CI273" s="163"/>
      <c r="CJ273" s="94"/>
      <c r="CK273" s="92"/>
      <c r="CL273" s="92"/>
      <c r="CM273" s="92"/>
      <c r="CN273" s="92"/>
      <c r="CO273" s="93"/>
      <c r="CP273" s="91"/>
      <c r="CQ273" s="92"/>
      <c r="CR273" s="92"/>
      <c r="CS273" s="92"/>
      <c r="CT273" s="92"/>
      <c r="CU273" s="93"/>
      <c r="CV273" s="90"/>
      <c r="CW273" s="90"/>
      <c r="CX273" s="90"/>
      <c r="CY273" s="90"/>
      <c r="CZ273" s="90"/>
      <c r="DA273" s="90"/>
    </row>
    <row r="274" spans="1:105" ht="12.95" customHeight="1" thickTop="1" thickBot="1">
      <c r="A274" s="122"/>
      <c r="B274" s="125"/>
      <c r="C274" s="117" t="s">
        <v>132</v>
      </c>
      <c r="D274" s="134"/>
      <c r="E274" s="24"/>
      <c r="F274" s="25"/>
      <c r="G274" s="26"/>
      <c r="H274" s="145"/>
      <c r="I274" s="125"/>
      <c r="J274" s="134"/>
      <c r="K274" s="24"/>
      <c r="L274" s="25"/>
      <c r="M274" s="26"/>
      <c r="N274" s="140"/>
      <c r="O274" s="109">
        <f t="shared" si="3783"/>
        <v>0</v>
      </c>
      <c r="P274" s="92">
        <f t="shared" si="3784"/>
        <v>20</v>
      </c>
      <c r="Q274" s="131"/>
      <c r="R274" s="103">
        <f>SUMIFS(O$2:O$373,C$2:C$373,C274,AB$2:AB$373,AB274)</f>
        <v>0</v>
      </c>
      <c r="S274" s="92">
        <f t="shared" ref="S274" si="4363">AE$266*20-AJ274</f>
        <v>140</v>
      </c>
      <c r="T274" s="158"/>
      <c r="U274" s="103">
        <f t="shared" ref="U274" si="4364">AC$10</f>
        <v>0</v>
      </c>
      <c r="V274" s="99">
        <f t="shared" si="3787"/>
        <v>600</v>
      </c>
      <c r="W274" s="216"/>
      <c r="X274" s="92"/>
      <c r="Y274" s="81"/>
      <c r="Z274" s="83"/>
      <c r="AA274" s="95">
        <f>A$266</f>
        <v>46196</v>
      </c>
      <c r="AB274" s="107">
        <f t="shared" si="4271"/>
        <v>26</v>
      </c>
      <c r="AC274" s="160"/>
      <c r="AE274" s="92"/>
      <c r="AG274" s="92">
        <f t="shared" ref="AG274" si="4365">IF(D274="HF",1,0)</f>
        <v>0</v>
      </c>
      <c r="AH274" s="92">
        <f t="shared" ref="AH274" si="4366">IF(J274="HF",1,0)</f>
        <v>0</v>
      </c>
      <c r="AI274" s="169">
        <f t="shared" ref="AI274" si="4367">AG274+AH274</f>
        <v>0</v>
      </c>
      <c r="AJ274" s="169">
        <f t="shared" ref="AJ274" si="4368">SUMIFS(AI$2:AI$373,C$2:C$373,C274,AB$2:AB$373,AB274)</f>
        <v>0</v>
      </c>
      <c r="AK274" s="169">
        <f t="shared" ref="AK274" si="4369">SUMIFS(AI$2:AI$373,C$2:C$373,C274)</f>
        <v>0</v>
      </c>
      <c r="AL274" s="92">
        <f t="shared" ref="AL274" si="4370">COUNTIF(E274:G275,"Körperhygiene")</f>
        <v>0</v>
      </c>
      <c r="AM274" s="169">
        <f t="shared" ref="AM274" si="4371">COUNTIF(K274:M275,"Körperhygiene")</f>
        <v>0</v>
      </c>
      <c r="AN274" s="169">
        <f t="shared" ref="AN274" si="4372">AL274+AM274</f>
        <v>0</v>
      </c>
      <c r="AO274" s="164">
        <f>COUNTIF(E274:G275,"Zimmersauberkeit")</f>
        <v>0</v>
      </c>
      <c r="AP274" s="93">
        <f>COUNTIF(K274:M275,"Zimmersauberkeit")</f>
        <v>0</v>
      </c>
      <c r="AQ274" s="164">
        <f t="shared" ref="AQ274" si="4373">AO274+AP274</f>
        <v>0</v>
      </c>
      <c r="AR274" s="93">
        <f>COUNTIF(E274:G275,"Zimmerputz")</f>
        <v>0</v>
      </c>
      <c r="AS274" s="164">
        <f>COUNTIF(K274:M275,"Zimmerputz")</f>
        <v>0</v>
      </c>
      <c r="AT274" s="93">
        <f t="shared" ref="AT274" si="4374">AR274+AS274</f>
        <v>0</v>
      </c>
      <c r="AU274" s="164">
        <f>COUNTIF(E274:G275,"Medienverhalten")</f>
        <v>0</v>
      </c>
      <c r="AV274" s="93">
        <f>COUNTIF(K274:M275,"Medienverhalten")</f>
        <v>0</v>
      </c>
      <c r="AW274" s="164">
        <f t="shared" ref="AW274" si="4375">AU274+AV274</f>
        <v>0</v>
      </c>
      <c r="AX274" s="93">
        <f>COUNTIF(E274:G275,"Pünktlichkeit")</f>
        <v>0</v>
      </c>
      <c r="AY274" s="164">
        <f>COUNTIF(K274:M275,"Pünktlichkeit")</f>
        <v>0</v>
      </c>
      <c r="AZ274" s="93">
        <f t="shared" ref="AZ274" si="4376">AX274+AY274</f>
        <v>0</v>
      </c>
      <c r="BA274" s="164">
        <f>COUNTIF(E274:G275,"Küchendienst")</f>
        <v>0</v>
      </c>
      <c r="BB274" s="93">
        <f>COUNTIF(K274:M275,"Küchendienst")</f>
        <v>0</v>
      </c>
      <c r="BC274" s="164">
        <f t="shared" ref="BC274" si="4377">BA274+BB274</f>
        <v>0</v>
      </c>
      <c r="BD274" s="93">
        <f>COUNTIF(E274:G275,"Wäsche")</f>
        <v>0</v>
      </c>
      <c r="BE274" s="164">
        <f>COUNTIF(K274:M275,"Wäsche")</f>
        <v>0</v>
      </c>
      <c r="BF274" s="93">
        <f t="shared" ref="BF274" si="4378">BD274+BE274</f>
        <v>0</v>
      </c>
      <c r="BG274" s="164">
        <f>COUNTIF(E274:G275,"Sozialverhalten")</f>
        <v>0</v>
      </c>
      <c r="BH274" s="93">
        <f>COUNTIF(K274:M275,"Sozialverhalten")</f>
        <v>0</v>
      </c>
      <c r="BI274" s="164">
        <f t="shared" ref="BI274" si="4379">BG274+BH274</f>
        <v>0</v>
      </c>
      <c r="BJ274" s="93">
        <f>COUNTIF(E274:G275,"Essverhalten")</f>
        <v>0</v>
      </c>
      <c r="BK274" s="164">
        <f>COUNTIF(K274:M275,"Essverhalten")</f>
        <v>0</v>
      </c>
      <c r="BL274" s="93">
        <f t="shared" ref="BL274" si="4380">BJ274+BK274</f>
        <v>0</v>
      </c>
      <c r="BM274" s="169">
        <f>COUNTIF(E274:G275,"Nachtruhe")</f>
        <v>0</v>
      </c>
      <c r="BN274" s="169">
        <f>COUNTIF(K274:M275,"Nachtruhe")</f>
        <v>0</v>
      </c>
      <c r="BO274" s="170">
        <f t="shared" ref="BO274" si="4381">BM274+BN274</f>
        <v>0</v>
      </c>
      <c r="BP274" s="174">
        <f>SUMIFS(AN$2:AN$373,C$2:C$373,C274,AB$2:AB$373,AB274)</f>
        <v>0</v>
      </c>
      <c r="BQ274" s="162">
        <f>SUMIFS(AQ$2:AQ$373,C$2:C$373,C274,AB$2:AB$373,AB274)</f>
        <v>0</v>
      </c>
      <c r="BR274" s="162">
        <f>SUMIFS(AT$2:AT$373,C$2:C$373,C274,AB$2:AB$373,AB274)</f>
        <v>0</v>
      </c>
      <c r="BS274" s="162">
        <f>SUMIFS(AW$2:AW$373,C$2:C$373,C274,AB$2:AB$373,AB274)</f>
        <v>0</v>
      </c>
      <c r="BT274" s="162">
        <f>SUMIFS(AZ$2:AZ$373,C$2:C$373,C274,AB$2:AB$373,AB274)</f>
        <v>0</v>
      </c>
      <c r="BU274" s="162">
        <f>SUMIFS(BC$2:BC$373,C$2:C$373,C274,AB$2:AB$373,AB274)</f>
        <v>0</v>
      </c>
      <c r="BV274" s="162">
        <f>SUMIFS(BF$2:BF$373,C$2:C$373,C274,AB$2:AB$373,AB274)</f>
        <v>0</v>
      </c>
      <c r="BW274" s="162">
        <f>SUMIFS(BI$2:BI$373,C$2:C$373,C274,AB$2:AB$373,AB274)</f>
        <v>0</v>
      </c>
      <c r="BX274" s="162">
        <f>SUMIFS(BL$2:BL$373,C$2:C$373,C274,AB$2:AB$373,AB274)</f>
        <v>0</v>
      </c>
      <c r="BY274" s="163">
        <f>SUMIFS(BO$2:BO$373,C$2:C$373,C274,AB$2:AB$373,AB274)</f>
        <v>0</v>
      </c>
      <c r="BZ274" s="174">
        <f>SUMIFS(AN$2:AN$373,C$2:C$373,C274)</f>
        <v>0</v>
      </c>
      <c r="CA274" s="162">
        <f>SUMIFS(AQ$2:AQ$373,C$2:C$373,C274)</f>
        <v>0</v>
      </c>
      <c r="CB274" s="162">
        <f>SUMIFS(AT$2:AT$373,C$2:C$373,C274)</f>
        <v>0</v>
      </c>
      <c r="CC274" s="162">
        <f>SUMIFS(AW$2:AW$373,C$2:C$373,C274)</f>
        <v>0</v>
      </c>
      <c r="CD274" s="162">
        <f>SUMIFS(AZ$2:AZ$373,C$2:C$373,C274)</f>
        <v>0</v>
      </c>
      <c r="CE274" s="162">
        <f>SUMIFS(BC$2:BC$373,C$2:C$373,C274)</f>
        <v>0</v>
      </c>
      <c r="CF274" s="162">
        <f>SUMIFS(BF$2:BF$373,C$2:C$373,C274)</f>
        <v>0</v>
      </c>
      <c r="CG274" s="162">
        <f>SUMIFS(BI$2:BI$373,C$2:C$373,C274)</f>
        <v>0</v>
      </c>
      <c r="CH274" s="162">
        <f>SUMIFS(BL$2:BL$373,C$2:C$373,C274)</f>
        <v>0</v>
      </c>
      <c r="CI274" s="163">
        <f>SUMIFS(BO$2:BO$373,C$2:C$373,C274)</f>
        <v>0</v>
      </c>
      <c r="CJ274" s="94" t="str">
        <f t="shared" ref="CJ274" si="4382">_xlfn.XLOOKUP(LARGE(BP274:BY274,1),BP274:BY274,BP$374:BY$374)</f>
        <v>Körperhygiene</v>
      </c>
      <c r="CK274" s="92" t="str">
        <f t="shared" ref="CK274" si="4383">_xlfn.XLOOKUP(LARGE(BP274:BY274,2),BP274:BY274,BP$374:BY$374)</f>
        <v>Körperhygiene</v>
      </c>
      <c r="CL274" s="92" t="str">
        <f t="shared" ref="CL274" si="4384">_xlfn.XLOOKUP(LARGE(BP274:BY274,3),BP274:BY274,BP$374:BY$374)</f>
        <v>Körperhygiene</v>
      </c>
      <c r="CM274" s="92" t="str">
        <f t="shared" ref="CM274" si="4385">_xlfn.XLOOKUP(LARGE(BP274:BY274,4),BP274:BY274,BP$374:BY$374)</f>
        <v>Körperhygiene</v>
      </c>
      <c r="CN274" s="92" t="str">
        <f t="shared" ref="CN274" si="4386">_xlfn.XLOOKUP(LARGE(BP274:BY274,5),BP274:BY274,BP$374:BY$374)</f>
        <v>Körperhygiene</v>
      </c>
      <c r="CO274" s="93" t="str">
        <f t="shared" ref="CO274" si="4387">_xlfn.XLOOKUP(LARGE(BP274:BY274,6),BP274:BY274,BP$374:BY$374)</f>
        <v>Körperhygiene</v>
      </c>
      <c r="CP274" s="91" t="str">
        <f t="shared" ref="CP274" si="4388">_xlfn.XLOOKUP(LARGE(BZ274:CI274,1),BZ274:CI274,BZ$374:CI$374)</f>
        <v>Körperhygiene</v>
      </c>
      <c r="CQ274" s="92" t="str">
        <f t="shared" ref="CQ274" si="4389">_xlfn.XLOOKUP(LARGE(BZ274:CI274,2),BZ274:CI274,BZ$374:CI$374)</f>
        <v>Körperhygiene</v>
      </c>
      <c r="CR274" s="92" t="str">
        <f t="shared" ref="CR274" si="4390">_xlfn.XLOOKUP(LARGE(BZ274:CI274,3),BZ274:CI274,BZ$374:CI$374)</f>
        <v>Körperhygiene</v>
      </c>
      <c r="CS274" s="92" t="str">
        <f t="shared" ref="CS274" si="4391">_xlfn.XLOOKUP(LARGE(BZ274:CI274,4),BZ274:CI274,BZ$374:CI$374)</f>
        <v>Körperhygiene</v>
      </c>
      <c r="CT274" s="92" t="str">
        <f t="shared" ref="CT274" si="4392">_xlfn.XLOOKUP(LARGE(BZ274:CI274,5),BZ274:CI274,BZ$374:CI$374)</f>
        <v>Körperhygiene</v>
      </c>
      <c r="CU274" s="93" t="str">
        <f t="shared" ref="CU274" si="4393">_xlfn.XLOOKUP(LARGE(BZ274:CI274,6),BZ274:CI274,BZ$374:CI$374)</f>
        <v>Körperhygiene</v>
      </c>
      <c r="CV274" s="90"/>
      <c r="CW274" s="90"/>
      <c r="CX274" s="90"/>
      <c r="CY274" s="90"/>
      <c r="CZ274" s="90"/>
      <c r="DA274" s="90"/>
    </row>
    <row r="275" spans="1:105" ht="12.95" customHeight="1" thickTop="1" thickBot="1">
      <c r="A275" s="122"/>
      <c r="B275" s="125"/>
      <c r="C275" s="116"/>
      <c r="D275" s="137"/>
      <c r="E275" s="21"/>
      <c r="F275" s="22"/>
      <c r="G275" s="23"/>
      <c r="H275" s="145"/>
      <c r="I275" s="125"/>
      <c r="J275" s="137"/>
      <c r="K275" s="21"/>
      <c r="L275" s="22"/>
      <c r="M275" s="23"/>
      <c r="N275" s="140"/>
      <c r="O275" s="109"/>
      <c r="P275" s="92"/>
      <c r="Q275" s="131"/>
      <c r="R275" s="103"/>
      <c r="S275" s="92"/>
      <c r="T275" s="158"/>
      <c r="U275" s="103"/>
      <c r="V275" s="99"/>
      <c r="W275" s="216"/>
      <c r="X275" s="92"/>
      <c r="Y275" s="81"/>
      <c r="Z275" s="83"/>
      <c r="AA275" s="95"/>
      <c r="AB275" s="107"/>
      <c r="AC275" s="160"/>
      <c r="AE275" s="92"/>
      <c r="AG275" s="92"/>
      <c r="AH275" s="92"/>
      <c r="AI275" s="156"/>
      <c r="AJ275" s="156"/>
      <c r="AK275" s="156"/>
      <c r="AL275" s="92"/>
      <c r="AM275" s="156"/>
      <c r="AN275" s="156"/>
      <c r="AO275" s="165"/>
      <c r="AP275" s="93"/>
      <c r="AQ275" s="165"/>
      <c r="AR275" s="93"/>
      <c r="AS275" s="165"/>
      <c r="AT275" s="93"/>
      <c r="AU275" s="165"/>
      <c r="AV275" s="93"/>
      <c r="AW275" s="165"/>
      <c r="AX275" s="93"/>
      <c r="AY275" s="165"/>
      <c r="AZ275" s="93"/>
      <c r="BA275" s="165"/>
      <c r="BB275" s="93"/>
      <c r="BC275" s="165"/>
      <c r="BD275" s="93"/>
      <c r="BE275" s="165"/>
      <c r="BF275" s="93"/>
      <c r="BG275" s="165"/>
      <c r="BH275" s="93"/>
      <c r="BI275" s="165"/>
      <c r="BJ275" s="93"/>
      <c r="BK275" s="165"/>
      <c r="BL275" s="93"/>
      <c r="BM275" s="156"/>
      <c r="BN275" s="156"/>
      <c r="BO275" s="171"/>
      <c r="BP275" s="174"/>
      <c r="BQ275" s="162"/>
      <c r="BR275" s="162"/>
      <c r="BS275" s="162"/>
      <c r="BT275" s="162"/>
      <c r="BU275" s="162"/>
      <c r="BV275" s="162"/>
      <c r="BW275" s="162"/>
      <c r="BX275" s="162"/>
      <c r="BY275" s="163"/>
      <c r="BZ275" s="174"/>
      <c r="CA275" s="162"/>
      <c r="CB275" s="162"/>
      <c r="CC275" s="162"/>
      <c r="CD275" s="162"/>
      <c r="CE275" s="162"/>
      <c r="CF275" s="162"/>
      <c r="CG275" s="162"/>
      <c r="CH275" s="162"/>
      <c r="CI275" s="163"/>
      <c r="CJ275" s="94"/>
      <c r="CK275" s="92"/>
      <c r="CL275" s="92"/>
      <c r="CM275" s="92"/>
      <c r="CN275" s="92"/>
      <c r="CO275" s="93"/>
      <c r="CP275" s="91"/>
      <c r="CQ275" s="92"/>
      <c r="CR275" s="92"/>
      <c r="CS275" s="92"/>
      <c r="CT275" s="92"/>
      <c r="CU275" s="93"/>
      <c r="CV275" s="90"/>
      <c r="CW275" s="90"/>
      <c r="CX275" s="90"/>
      <c r="CY275" s="90"/>
      <c r="CZ275" s="90"/>
      <c r="DA275" s="90"/>
    </row>
    <row r="276" spans="1:105" ht="12.95" customHeight="1" thickTop="1" thickBot="1">
      <c r="A276" s="122"/>
      <c r="B276" s="125"/>
      <c r="C276" s="118"/>
      <c r="D276" s="134"/>
      <c r="E276" s="27"/>
      <c r="F276" s="28"/>
      <c r="G276" s="29"/>
      <c r="H276" s="145"/>
      <c r="I276" s="125"/>
      <c r="J276" s="134"/>
      <c r="K276" s="27"/>
      <c r="L276" s="28"/>
      <c r="M276" s="29"/>
      <c r="N276" s="140"/>
      <c r="O276" s="109">
        <f t="shared" si="3817"/>
        <v>0</v>
      </c>
      <c r="P276" s="92">
        <f t="shared" si="3818"/>
        <v>20</v>
      </c>
      <c r="Q276" s="131"/>
      <c r="R276" s="103">
        <f>SUMIFS(O$2:O$373,C$2:C$373,C276,AB$2:AB$373,AB276)</f>
        <v>0</v>
      </c>
      <c r="S276" s="92">
        <f t="shared" ref="S276" si="4394">AE$266*20-AJ276</f>
        <v>140</v>
      </c>
      <c r="T276" s="158"/>
      <c r="U276" s="103">
        <f t="shared" ref="U276" si="4395">AC$12</f>
        <v>0</v>
      </c>
      <c r="V276" s="99">
        <f t="shared" si="3821"/>
        <v>600</v>
      </c>
      <c r="W276" s="216"/>
      <c r="X276" s="92"/>
      <c r="Y276" s="81"/>
      <c r="Z276" s="83"/>
      <c r="AA276" s="95">
        <f>A$266</f>
        <v>46196</v>
      </c>
      <c r="AB276" s="107">
        <f t="shared" si="4271"/>
        <v>26</v>
      </c>
      <c r="AC276" s="160"/>
      <c r="AE276" s="92"/>
      <c r="AG276" s="92">
        <f t="shared" ref="AG276" si="4396">IF(D276="HF",1,0)</f>
        <v>0</v>
      </c>
      <c r="AH276" s="92">
        <f t="shared" ref="AH276" si="4397">IF(J276="HF",1,0)</f>
        <v>0</v>
      </c>
      <c r="AI276" s="169">
        <f t="shared" ref="AI276" si="4398">AG276+AH276</f>
        <v>0</v>
      </c>
      <c r="AJ276" s="169">
        <f t="shared" ref="AJ276" si="4399">SUMIFS(AI$2:AI$373,C$2:C$373,C276,AB$2:AB$373,AB276)</f>
        <v>0</v>
      </c>
      <c r="AK276" s="169">
        <f t="shared" ref="AK276" si="4400">SUMIFS(AI$2:AI$373,C$2:C$373,C276)</f>
        <v>0</v>
      </c>
      <c r="AL276" s="92">
        <f t="shared" ref="AL276" si="4401">COUNTIF(E276:G277,"Körperhygiene")</f>
        <v>0</v>
      </c>
      <c r="AM276" s="169">
        <f t="shared" ref="AM276" si="4402">COUNTIF(K276:M277,"Körperhygiene")</f>
        <v>0</v>
      </c>
      <c r="AN276" s="169">
        <f t="shared" ref="AN276" si="4403">AL276+AM276</f>
        <v>0</v>
      </c>
      <c r="AO276" s="164">
        <f>COUNTIF(E276:G277,"Zimmersauberkeit")</f>
        <v>0</v>
      </c>
      <c r="AP276" s="93">
        <f>COUNTIF(K276:M277,"Zimmersauberkeit")</f>
        <v>0</v>
      </c>
      <c r="AQ276" s="164">
        <f t="shared" ref="AQ276" si="4404">AO276+AP276</f>
        <v>0</v>
      </c>
      <c r="AR276" s="93">
        <f>COUNTIF(E276:G277,"Zimmerputz")</f>
        <v>0</v>
      </c>
      <c r="AS276" s="164">
        <f>COUNTIF(K276:M277,"Zimmerputz")</f>
        <v>0</v>
      </c>
      <c r="AT276" s="93">
        <f t="shared" ref="AT276" si="4405">AR276+AS276</f>
        <v>0</v>
      </c>
      <c r="AU276" s="164">
        <f>COUNTIF(E276:G277,"Medienverhalten")</f>
        <v>0</v>
      </c>
      <c r="AV276" s="93">
        <f>COUNTIF(K276:M277,"Medienverhalten")</f>
        <v>0</v>
      </c>
      <c r="AW276" s="164">
        <f t="shared" ref="AW276" si="4406">AU276+AV276</f>
        <v>0</v>
      </c>
      <c r="AX276" s="93">
        <f>COUNTIF(E276:G277,"Pünktlichkeit")</f>
        <v>0</v>
      </c>
      <c r="AY276" s="164">
        <f>COUNTIF(K276:M277,"Pünktlichkeit")</f>
        <v>0</v>
      </c>
      <c r="AZ276" s="93">
        <f t="shared" ref="AZ276" si="4407">AX276+AY276</f>
        <v>0</v>
      </c>
      <c r="BA276" s="164">
        <f>COUNTIF(E276:G277,"Küchendienst")</f>
        <v>0</v>
      </c>
      <c r="BB276" s="93">
        <f>COUNTIF(K276:M277,"Küchendienst")</f>
        <v>0</v>
      </c>
      <c r="BC276" s="164">
        <f t="shared" ref="BC276" si="4408">BA276+BB276</f>
        <v>0</v>
      </c>
      <c r="BD276" s="93">
        <f>COUNTIF(E276:G277,"Wäsche")</f>
        <v>0</v>
      </c>
      <c r="BE276" s="164">
        <f>COUNTIF(K276:M277,"Wäsche")</f>
        <v>0</v>
      </c>
      <c r="BF276" s="93">
        <f t="shared" ref="BF276" si="4409">BD276+BE276</f>
        <v>0</v>
      </c>
      <c r="BG276" s="164">
        <f>COUNTIF(E276:G277,"Sozialverhalten")</f>
        <v>0</v>
      </c>
      <c r="BH276" s="93">
        <f>COUNTIF(K276:M277,"Sozialverhalten")</f>
        <v>0</v>
      </c>
      <c r="BI276" s="164">
        <f t="shared" ref="BI276" si="4410">BG276+BH276</f>
        <v>0</v>
      </c>
      <c r="BJ276" s="93">
        <f>COUNTIF(E276:G277,"Essverhalten")</f>
        <v>0</v>
      </c>
      <c r="BK276" s="164">
        <f>COUNTIF(K276:M277,"Essverhalten")</f>
        <v>0</v>
      </c>
      <c r="BL276" s="93">
        <f t="shared" ref="BL276" si="4411">BJ276+BK276</f>
        <v>0</v>
      </c>
      <c r="BM276" s="169">
        <f>COUNTIF(E276:G277,"Nachtruhe")</f>
        <v>0</v>
      </c>
      <c r="BN276" s="169">
        <f>COUNTIF(K276:M277,"Nachtruhe")</f>
        <v>0</v>
      </c>
      <c r="BO276" s="170">
        <f t="shared" ref="BO276" si="4412">BM276+BN276</f>
        <v>0</v>
      </c>
      <c r="BP276" s="174">
        <f>SUMIFS(AN$2:AN$373,C$2:C$373,C276,AB$2:AB$373,AB276)</f>
        <v>0</v>
      </c>
      <c r="BQ276" s="162">
        <f>SUMIFS(AQ$2:AQ$373,C$2:C$373,C276,AB$2:AB$373,AB276)</f>
        <v>0</v>
      </c>
      <c r="BR276" s="162">
        <f>SUMIFS(AT$2:AT$373,C$2:C$373,C276,AB$2:AB$373,AB276)</f>
        <v>0</v>
      </c>
      <c r="BS276" s="162">
        <f>SUMIFS(AW$2:AW$373,C$2:C$373,C276,AB$2:AB$373,AB276)</f>
        <v>0</v>
      </c>
      <c r="BT276" s="162">
        <f>SUMIFS(AZ$2:AZ$373,C$2:C$373,C276,AB$2:AB$373,AB276)</f>
        <v>0</v>
      </c>
      <c r="BU276" s="162">
        <f>SUMIFS(BC$2:BC$373,C$2:C$373,C276,AB$2:AB$373,AB276)</f>
        <v>0</v>
      </c>
      <c r="BV276" s="162">
        <f>SUMIFS(BF$2:BF$373,C$2:C$373,C276,AB$2:AB$373,AB276)</f>
        <v>0</v>
      </c>
      <c r="BW276" s="162">
        <f>SUMIFS(BI$2:BI$373,C$2:C$373,C276,AB$2:AB$373,AB276)</f>
        <v>0</v>
      </c>
      <c r="BX276" s="162">
        <f>SUMIFS(BL$2:BL$373,C$2:C$373,C276,AB$2:AB$373,AB276)</f>
        <v>0</v>
      </c>
      <c r="BY276" s="163">
        <f>SUMIFS(BO$2:BO$373,C$2:C$373,C276,AB$2:AB$373,AB276)</f>
        <v>0</v>
      </c>
      <c r="BZ276" s="174">
        <f>SUMIFS(AN$2:AN$373,C$2:C$373,C276)</f>
        <v>0</v>
      </c>
      <c r="CA276" s="162">
        <f>SUMIFS(AQ$2:AQ$373,C$2:C$373,C276)</f>
        <v>0</v>
      </c>
      <c r="CB276" s="162">
        <f>SUMIFS(AT$2:AT$373,C$2:C$373,C276)</f>
        <v>0</v>
      </c>
      <c r="CC276" s="162">
        <f>SUMIFS(AW$2:AW$373,C$2:C$373,C276)</f>
        <v>0</v>
      </c>
      <c r="CD276" s="162">
        <f>SUMIFS(AZ$2:AZ$373,C$2:C$373,C276)</f>
        <v>0</v>
      </c>
      <c r="CE276" s="162">
        <f>SUMIFS(BC$2:BC$373,C$2:C$373,C276)</f>
        <v>0</v>
      </c>
      <c r="CF276" s="162">
        <f>SUMIFS(BF$2:BF$373,C$2:C$373,C276)</f>
        <v>0</v>
      </c>
      <c r="CG276" s="162">
        <f>SUMIFS(BI$2:BI$373,C$2:C$373,C276)</f>
        <v>0</v>
      </c>
      <c r="CH276" s="162">
        <f>SUMIFS(BL$2:BL$373,C$2:C$373,C276)</f>
        <v>0</v>
      </c>
      <c r="CI276" s="163">
        <f>SUMIFS(BO$2:BO$373,C$2:C$373,C276)</f>
        <v>0</v>
      </c>
      <c r="CJ276" s="94" t="str">
        <f t="shared" ref="CJ276" si="4413">_xlfn.XLOOKUP(LARGE(BP276:BY276,1),BP276:BY276,BP$374:BY$374)</f>
        <v>Körperhygiene</v>
      </c>
      <c r="CK276" s="92" t="str">
        <f t="shared" ref="CK276" si="4414">_xlfn.XLOOKUP(LARGE(BP276:BY276,2),BP276:BY276,BP$374:BY$374)</f>
        <v>Körperhygiene</v>
      </c>
      <c r="CL276" s="92" t="str">
        <f t="shared" ref="CL276" si="4415">_xlfn.XLOOKUP(LARGE(BP276:BY276,3),BP276:BY276,BP$374:BY$374)</f>
        <v>Körperhygiene</v>
      </c>
      <c r="CM276" s="92" t="str">
        <f t="shared" ref="CM276" si="4416">_xlfn.XLOOKUP(LARGE(BP276:BY276,4),BP276:BY276,BP$374:BY$374)</f>
        <v>Körperhygiene</v>
      </c>
      <c r="CN276" s="92" t="str">
        <f t="shared" ref="CN276" si="4417">_xlfn.XLOOKUP(LARGE(BP276:BY276,5),BP276:BY276,BP$374:BY$374)</f>
        <v>Körperhygiene</v>
      </c>
      <c r="CO276" s="93" t="str">
        <f t="shared" ref="CO276" si="4418">_xlfn.XLOOKUP(LARGE(BP276:BY276,6),BP276:BY276,BP$374:BY$374)</f>
        <v>Körperhygiene</v>
      </c>
      <c r="CP276" s="91" t="str">
        <f t="shared" ref="CP276" si="4419">_xlfn.XLOOKUP(LARGE(BZ276:CI276,1),BZ276:CI276,BZ$374:CI$374)</f>
        <v>Körperhygiene</v>
      </c>
      <c r="CQ276" s="92" t="str">
        <f t="shared" ref="CQ276" si="4420">_xlfn.XLOOKUP(LARGE(BZ276:CI276,2),BZ276:CI276,BZ$374:CI$374)</f>
        <v>Körperhygiene</v>
      </c>
      <c r="CR276" s="92" t="str">
        <f t="shared" ref="CR276" si="4421">_xlfn.XLOOKUP(LARGE(BZ276:CI276,3),BZ276:CI276,BZ$374:CI$374)</f>
        <v>Körperhygiene</v>
      </c>
      <c r="CS276" s="92" t="str">
        <f t="shared" ref="CS276" si="4422">_xlfn.XLOOKUP(LARGE(BZ276:CI276,4),BZ276:CI276,BZ$374:CI$374)</f>
        <v>Körperhygiene</v>
      </c>
      <c r="CT276" s="92" t="str">
        <f t="shared" ref="CT276" si="4423">_xlfn.XLOOKUP(LARGE(BZ276:CI276,5),BZ276:CI276,BZ$374:CI$374)</f>
        <v>Körperhygiene</v>
      </c>
      <c r="CU276" s="93" t="str">
        <f t="shared" ref="CU276" si="4424">_xlfn.XLOOKUP(LARGE(BZ276:CI276,6),BZ276:CI276,BZ$374:CI$374)</f>
        <v>Körperhygiene</v>
      </c>
      <c r="CV276" s="90"/>
      <c r="CW276" s="90"/>
      <c r="CX276" s="90"/>
      <c r="CY276" s="90"/>
      <c r="CZ276" s="90"/>
      <c r="DA276" s="90"/>
    </row>
    <row r="277" spans="1:105" ht="12.95" customHeight="1" thickTop="1" thickBot="1">
      <c r="A277" s="142"/>
      <c r="B277" s="143"/>
      <c r="C277" s="133"/>
      <c r="D277" s="135"/>
      <c r="E277" s="30"/>
      <c r="F277" s="31"/>
      <c r="G277" s="32"/>
      <c r="H277" s="146"/>
      <c r="I277" s="143"/>
      <c r="J277" s="135"/>
      <c r="K277" s="30"/>
      <c r="L277" s="31"/>
      <c r="M277" s="32"/>
      <c r="N277" s="141"/>
      <c r="O277" s="111"/>
      <c r="P277" s="97"/>
      <c r="Q277" s="131"/>
      <c r="R277" s="105"/>
      <c r="S277" s="97"/>
      <c r="T277" s="159"/>
      <c r="U277" s="105"/>
      <c r="V277" s="100"/>
      <c r="W277" s="216"/>
      <c r="X277" s="92"/>
      <c r="Y277" s="81"/>
      <c r="Z277" s="83"/>
      <c r="AA277" s="95"/>
      <c r="AB277" s="107"/>
      <c r="AC277" s="160"/>
      <c r="AE277" s="92"/>
      <c r="AG277" s="92"/>
      <c r="AH277" s="92"/>
      <c r="AI277" s="156"/>
      <c r="AJ277" s="156"/>
      <c r="AK277" s="156"/>
      <c r="AL277" s="92"/>
      <c r="AM277" s="156"/>
      <c r="AN277" s="156"/>
      <c r="AO277" s="165"/>
      <c r="AP277" s="93"/>
      <c r="AQ277" s="165"/>
      <c r="AR277" s="93"/>
      <c r="AS277" s="165"/>
      <c r="AT277" s="93"/>
      <c r="AU277" s="165"/>
      <c r="AV277" s="93"/>
      <c r="AW277" s="165"/>
      <c r="AX277" s="93"/>
      <c r="AY277" s="165"/>
      <c r="AZ277" s="93"/>
      <c r="BA277" s="165"/>
      <c r="BB277" s="93"/>
      <c r="BC277" s="165"/>
      <c r="BD277" s="93"/>
      <c r="BE277" s="165"/>
      <c r="BF277" s="93"/>
      <c r="BG277" s="165"/>
      <c r="BH277" s="93"/>
      <c r="BI277" s="165"/>
      <c r="BJ277" s="93"/>
      <c r="BK277" s="165"/>
      <c r="BL277" s="93"/>
      <c r="BM277" s="156"/>
      <c r="BN277" s="156"/>
      <c r="BO277" s="171"/>
      <c r="BP277" s="174"/>
      <c r="BQ277" s="162"/>
      <c r="BR277" s="162"/>
      <c r="BS277" s="162"/>
      <c r="BT277" s="162"/>
      <c r="BU277" s="162"/>
      <c r="BV277" s="162"/>
      <c r="BW277" s="162"/>
      <c r="BX277" s="162"/>
      <c r="BY277" s="163"/>
      <c r="BZ277" s="174"/>
      <c r="CA277" s="162"/>
      <c r="CB277" s="162"/>
      <c r="CC277" s="162"/>
      <c r="CD277" s="162"/>
      <c r="CE277" s="162"/>
      <c r="CF277" s="162"/>
      <c r="CG277" s="162"/>
      <c r="CH277" s="162"/>
      <c r="CI277" s="163"/>
      <c r="CJ277" s="94"/>
      <c r="CK277" s="92"/>
      <c r="CL277" s="92"/>
      <c r="CM277" s="92"/>
      <c r="CN277" s="92"/>
      <c r="CO277" s="93"/>
      <c r="CP277" s="91"/>
      <c r="CQ277" s="92"/>
      <c r="CR277" s="92"/>
      <c r="CS277" s="92"/>
      <c r="CT277" s="92"/>
      <c r="CU277" s="93"/>
      <c r="CV277" s="90"/>
      <c r="CW277" s="90"/>
      <c r="CX277" s="90"/>
      <c r="CY277" s="90"/>
      <c r="CZ277" s="90"/>
      <c r="DA277" s="90"/>
    </row>
    <row r="278" spans="1:105" ht="12.95" customHeight="1" thickTop="1" thickBot="1">
      <c r="A278" s="121">
        <f t="shared" ref="A278" si="4425">A266+1</f>
        <v>46197</v>
      </c>
      <c r="B278" s="124" t="s">
        <v>18</v>
      </c>
      <c r="C278" s="138" t="s">
        <v>128</v>
      </c>
      <c r="D278" s="136"/>
      <c r="E278" s="33"/>
      <c r="F278" s="34"/>
      <c r="G278" s="35"/>
      <c r="H278" s="144"/>
      <c r="I278" s="124" t="s">
        <v>19</v>
      </c>
      <c r="J278" s="136"/>
      <c r="K278" s="33"/>
      <c r="L278" s="34"/>
      <c r="M278" s="35"/>
      <c r="N278" s="139"/>
      <c r="O278" s="108">
        <f t="shared" ref="O278" si="4426">IF(AND(D278="HF",OR(ISNUMBER(J278),J278="")),0+J278,IF(AND(J278="HF",OR(ISNUMBER(D278),D278="")),0+D278,IF(AND(ISNUMBER(D278),ISNUMBER(J278)),D278+J278,IF(AND(D278="HF",J278="HF"),0,D278+J278))))</f>
        <v>0</v>
      </c>
      <c r="P278" s="98">
        <f t="shared" ref="P278" si="4427">AF$2*20-AI278</f>
        <v>20</v>
      </c>
      <c r="Q278" s="131">
        <f>WEEKNUM(A278,21)</f>
        <v>26</v>
      </c>
      <c r="R278" s="106">
        <f>SUMIFS(O$2:O$373,C$2:C$373,C278,AB$2:AB$373,AB278)</f>
        <v>0</v>
      </c>
      <c r="S278" s="98">
        <f>AE$278*20-AJ278</f>
        <v>140</v>
      </c>
      <c r="T278" s="157">
        <f>A278</f>
        <v>46197</v>
      </c>
      <c r="U278" s="106">
        <f t="shared" ref="U278" si="4428">AC$2</f>
        <v>9</v>
      </c>
      <c r="V278" s="101">
        <f t="shared" ref="V278" si="4429">AD$2*20-AK278</f>
        <v>600</v>
      </c>
      <c r="W278" s="216"/>
      <c r="X278" s="92">
        <f t="shared" ref="X278" si="4430">IF(Q278&lt;&gt;"",1,0)</f>
        <v>1</v>
      </c>
      <c r="Y278" s="81"/>
      <c r="Z278" s="83"/>
      <c r="AA278" s="95">
        <f>A$278</f>
        <v>46197</v>
      </c>
      <c r="AB278" s="107">
        <f t="shared" si="4271"/>
        <v>26</v>
      </c>
      <c r="AC278" s="160"/>
      <c r="AE278" s="92">
        <f t="shared" ref="AE278" si="4431">SUMIFS(X$2:X$373,C$2:C$373,C278,AB$2:AB$373,AB278)</f>
        <v>7</v>
      </c>
      <c r="AG278" s="92">
        <f t="shared" ref="AG278" si="4432">IF(D278="HF",1,0)</f>
        <v>0</v>
      </c>
      <c r="AH278" s="92">
        <f t="shared" ref="AH278" si="4433">IF(J278="HF",1,0)</f>
        <v>0</v>
      </c>
      <c r="AI278" s="169">
        <f t="shared" ref="AI278" si="4434">AG278+AH278</f>
        <v>0</v>
      </c>
      <c r="AJ278" s="169">
        <f t="shared" ref="AJ278" si="4435">SUMIFS(AI$2:AI$373,C$2:C$373,C278,AB$2:AB$373,AB278)</f>
        <v>0</v>
      </c>
      <c r="AK278" s="169">
        <f t="shared" ref="AK278" si="4436">SUMIFS(AI$2:AI$373,C$2:C$373,C278)</f>
        <v>0</v>
      </c>
      <c r="AL278" s="92">
        <f t="shared" ref="AL278" si="4437">COUNTIF(E278:G279,"Körperhygiene")</f>
        <v>0</v>
      </c>
      <c r="AM278" s="169">
        <f t="shared" ref="AM278" si="4438">COUNTIF(K278:M279,"Körperhygiene")</f>
        <v>0</v>
      </c>
      <c r="AN278" s="169">
        <f t="shared" ref="AN278" si="4439">AL278+AM278</f>
        <v>0</v>
      </c>
      <c r="AO278" s="164">
        <f>COUNTIF(E278:G279,"Zimmersauberkeit")</f>
        <v>0</v>
      </c>
      <c r="AP278" s="93">
        <f>COUNTIF(K278:M279,"Zimmersauberkeit")</f>
        <v>0</v>
      </c>
      <c r="AQ278" s="164">
        <f t="shared" ref="AQ278" si="4440">AO278+AP278</f>
        <v>0</v>
      </c>
      <c r="AR278" s="93">
        <f>COUNTIF(E278:G279,"Zimmerputz")</f>
        <v>0</v>
      </c>
      <c r="AS278" s="164">
        <f>COUNTIF(K278:M279,"Zimmerputz")</f>
        <v>0</v>
      </c>
      <c r="AT278" s="93">
        <f t="shared" ref="AT278" si="4441">AR278+AS278</f>
        <v>0</v>
      </c>
      <c r="AU278" s="164">
        <f>COUNTIF(E278:G279,"Medienverhalten")</f>
        <v>0</v>
      </c>
      <c r="AV278" s="93">
        <f>COUNTIF(K278:M279,"Medienverhalten")</f>
        <v>0</v>
      </c>
      <c r="AW278" s="164">
        <f t="shared" ref="AW278" si="4442">AU278+AV278</f>
        <v>0</v>
      </c>
      <c r="AX278" s="93">
        <f>COUNTIF(E278:G279,"Pünktlichkeit")</f>
        <v>0</v>
      </c>
      <c r="AY278" s="164">
        <f>COUNTIF(K278:M279,"Pünktlichkeit")</f>
        <v>0</v>
      </c>
      <c r="AZ278" s="93">
        <f t="shared" ref="AZ278" si="4443">AX278+AY278</f>
        <v>0</v>
      </c>
      <c r="BA278" s="164">
        <f>COUNTIF(E278:G279,"Küchendienst")</f>
        <v>0</v>
      </c>
      <c r="BB278" s="93">
        <f>COUNTIF(K278:M279,"Küchendienst")</f>
        <v>0</v>
      </c>
      <c r="BC278" s="164">
        <f t="shared" ref="BC278" si="4444">BA278+BB278</f>
        <v>0</v>
      </c>
      <c r="BD278" s="93">
        <f>COUNTIF(E278:G279,"Wäsche")</f>
        <v>0</v>
      </c>
      <c r="BE278" s="164">
        <f>COUNTIF(K278:M279,"Wäsche")</f>
        <v>0</v>
      </c>
      <c r="BF278" s="93">
        <f t="shared" ref="BF278" si="4445">BD278+BE278</f>
        <v>0</v>
      </c>
      <c r="BG278" s="164">
        <f>COUNTIF(E278:G279,"Sozialverhalten")</f>
        <v>0</v>
      </c>
      <c r="BH278" s="93">
        <f>COUNTIF(K278:M279,"Sozialverhalten")</f>
        <v>0</v>
      </c>
      <c r="BI278" s="164">
        <f t="shared" ref="BI278" si="4446">BG278+BH278</f>
        <v>0</v>
      </c>
      <c r="BJ278" s="93">
        <f>COUNTIF(E278:G279,"Essverhalten")</f>
        <v>0</v>
      </c>
      <c r="BK278" s="164">
        <f>COUNTIF(K278:M279,"Essverhalten")</f>
        <v>0</v>
      </c>
      <c r="BL278" s="93">
        <f t="shared" ref="BL278" si="4447">BJ278+BK278</f>
        <v>0</v>
      </c>
      <c r="BM278" s="169">
        <f>COUNTIF(E278:G279,"Nachtruhe")</f>
        <v>0</v>
      </c>
      <c r="BN278" s="169">
        <f>COUNTIF(K278:M279,"Nachtruhe")</f>
        <v>0</v>
      </c>
      <c r="BO278" s="170">
        <f t="shared" ref="BO278" si="4448">BM278+BN278</f>
        <v>0</v>
      </c>
      <c r="BP278" s="174">
        <f>SUMIFS(AN$2:AN$373,C$2:C$373,C278,AB$2:AB$373,AB278)</f>
        <v>0</v>
      </c>
      <c r="BQ278" s="162">
        <f>SUMIFS(AQ$2:AQ$373,C$2:C$373,C278,AB$2:AB$373,AB278)</f>
        <v>0</v>
      </c>
      <c r="BR278" s="162">
        <f>SUMIFS(AT$2:AT$373,C$2:C$373,C278,AB$2:AB$373,AB278)</f>
        <v>0</v>
      </c>
      <c r="BS278" s="162">
        <f>SUMIFS(AW$2:AW$373,C$2:C$373,C278,AB$2:AB$373,AB278)</f>
        <v>0</v>
      </c>
      <c r="BT278" s="162">
        <f>SUMIFS(AZ$2:AZ$373,C$2:C$373,C278,AB$2:AB$373,AB278)</f>
        <v>0</v>
      </c>
      <c r="BU278" s="162">
        <f>SUMIFS(BC$2:BC$373,C$2:C$373,C278,AB$2:AB$373,AB278)</f>
        <v>0</v>
      </c>
      <c r="BV278" s="162">
        <f>SUMIFS(BF$2:BF$373,C$2:C$373,C278,AB$2:AB$373,AB278)</f>
        <v>0</v>
      </c>
      <c r="BW278" s="162">
        <f>SUMIFS(BI$2:BI$373,C$2:C$373,C278,AB$2:AB$373,AB278)</f>
        <v>0</v>
      </c>
      <c r="BX278" s="162">
        <f>SUMIFS(BL$2:BL$373,C$2:C$373,C278,AB$2:AB$373,AB278)</f>
        <v>0</v>
      </c>
      <c r="BY278" s="163">
        <f>SUMIFS(BO$2:BO$373,C$2:C$373,C278,AB$2:AB$373,AB278)</f>
        <v>0</v>
      </c>
      <c r="BZ278" s="174">
        <f>SUMIFS(AN$2:AN$373,C$2:C$373,C278)</f>
        <v>1</v>
      </c>
      <c r="CA278" s="162">
        <f>SUMIFS(AQ$2:AQ$373,C$2:C$373,C278)</f>
        <v>0</v>
      </c>
      <c r="CB278" s="162">
        <f>SUMIFS(AT$2:AT$373,C$2:C$373,C278)</f>
        <v>0</v>
      </c>
      <c r="CC278" s="162">
        <f>SUMIFS(AW$2:AW$373,C$2:C$373,C278)</f>
        <v>0</v>
      </c>
      <c r="CD278" s="162">
        <f>SUMIFS(AZ$2:AZ$373,C$2:C$373,C278)</f>
        <v>1</v>
      </c>
      <c r="CE278" s="162">
        <f>SUMIFS(BC$2:BC$373,C$2:C$373,C278)</f>
        <v>5</v>
      </c>
      <c r="CF278" s="162">
        <f>SUMIFS(BF$2:BF$373,C$2:C$373,C278)</f>
        <v>2</v>
      </c>
      <c r="CG278" s="162">
        <f>SUMIFS(BI$2:BI$373,C$2:C$373,C278)</f>
        <v>1</v>
      </c>
      <c r="CH278" s="162">
        <f>SUMIFS(BL$2:BL$373,C$2:C$373,C278)</f>
        <v>1</v>
      </c>
      <c r="CI278" s="163">
        <f>SUMIFS(BO$2:BO$373,C$2:C$373,C278)</f>
        <v>1</v>
      </c>
      <c r="CJ278" s="94" t="str">
        <f t="shared" ref="CJ278" si="4449">_xlfn.XLOOKUP(LARGE(BP278:BY278,1),BP278:BY278,BP$374:BY$374)</f>
        <v>Körperhygiene</v>
      </c>
      <c r="CK278" s="92" t="str">
        <f t="shared" ref="CK278" si="4450">_xlfn.XLOOKUP(LARGE(BP278:BY278,2),BP278:BY278,BP$374:BY$374)</f>
        <v>Körperhygiene</v>
      </c>
      <c r="CL278" s="92" t="str">
        <f t="shared" ref="CL278" si="4451">_xlfn.XLOOKUP(LARGE(BP278:BY278,3),BP278:BY278,BP$374:BY$374)</f>
        <v>Körperhygiene</v>
      </c>
      <c r="CM278" s="92" t="str">
        <f t="shared" ref="CM278" si="4452">_xlfn.XLOOKUP(LARGE(BP278:BY278,4),BP278:BY278,BP$374:BY$374)</f>
        <v>Körperhygiene</v>
      </c>
      <c r="CN278" s="92" t="str">
        <f t="shared" ref="CN278" si="4453">_xlfn.XLOOKUP(LARGE(BP278:BY278,5),BP278:BY278,BP$374:BY$374)</f>
        <v>Körperhygiene</v>
      </c>
      <c r="CO278" s="93" t="str">
        <f t="shared" ref="CO278" si="4454">_xlfn.XLOOKUP(LARGE(BP278:BY278,6),BP278:BY278,BP$374:BY$374)</f>
        <v>Körperhygiene</v>
      </c>
      <c r="CP278" s="91" t="str">
        <f t="shared" ref="CP278" si="4455">_xlfn.XLOOKUP(LARGE(BZ278:CI278,1),BZ278:CI278,BZ$374:CI$374)</f>
        <v>Küchendienst</v>
      </c>
      <c r="CQ278" s="92" t="str">
        <f t="shared" ref="CQ278" si="4456">_xlfn.XLOOKUP(LARGE(BZ278:CI278,2),BZ278:CI278,BZ$374:CI$374)</f>
        <v>Wäsche</v>
      </c>
      <c r="CR278" s="92" t="str">
        <f t="shared" ref="CR278" si="4457">_xlfn.XLOOKUP(LARGE(BZ278:CI278,3),BZ278:CI278,BZ$374:CI$374)</f>
        <v>Körperhygiene</v>
      </c>
      <c r="CS278" s="92" t="str">
        <f t="shared" ref="CS278" si="4458">_xlfn.XLOOKUP(LARGE(BZ278:CI278,4),BZ278:CI278,BZ$374:CI$374)</f>
        <v>Körperhygiene</v>
      </c>
      <c r="CT278" s="92" t="str">
        <f t="shared" ref="CT278" si="4459">_xlfn.XLOOKUP(LARGE(BZ278:CI278,5),BZ278:CI278,BZ$374:CI$374)</f>
        <v>Körperhygiene</v>
      </c>
      <c r="CU278" s="93" t="str">
        <f t="shared" ref="CU278" si="4460">_xlfn.XLOOKUP(LARGE(BZ278:CI278,6),BZ278:CI278,BZ$374:CI$374)</f>
        <v>Körperhygiene</v>
      </c>
      <c r="CV278" s="90"/>
      <c r="CW278" s="90"/>
      <c r="CX278" s="90"/>
      <c r="CY278" s="90"/>
      <c r="CZ278" s="90"/>
      <c r="DA278" s="90"/>
    </row>
    <row r="279" spans="1:105" ht="12.95" customHeight="1" thickTop="1" thickBot="1">
      <c r="A279" s="122"/>
      <c r="B279" s="125"/>
      <c r="C279" s="116"/>
      <c r="D279" s="137"/>
      <c r="E279" s="27"/>
      <c r="F279" s="28"/>
      <c r="G279" s="29"/>
      <c r="H279" s="145"/>
      <c r="I279" s="125"/>
      <c r="J279" s="137"/>
      <c r="K279" s="27"/>
      <c r="L279" s="28"/>
      <c r="M279" s="29"/>
      <c r="N279" s="140"/>
      <c r="O279" s="109"/>
      <c r="P279" s="92"/>
      <c r="Q279" s="131"/>
      <c r="R279" s="103"/>
      <c r="S279" s="92"/>
      <c r="T279" s="158"/>
      <c r="U279" s="103"/>
      <c r="V279" s="99"/>
      <c r="W279" s="216"/>
      <c r="X279" s="92"/>
      <c r="Y279" s="81"/>
      <c r="Z279" s="83"/>
      <c r="AA279" s="95"/>
      <c r="AB279" s="107"/>
      <c r="AC279" s="160"/>
      <c r="AE279" s="92"/>
      <c r="AG279" s="92"/>
      <c r="AH279" s="92"/>
      <c r="AI279" s="156"/>
      <c r="AJ279" s="156"/>
      <c r="AK279" s="156"/>
      <c r="AL279" s="92"/>
      <c r="AM279" s="156"/>
      <c r="AN279" s="156"/>
      <c r="AO279" s="165"/>
      <c r="AP279" s="93"/>
      <c r="AQ279" s="165"/>
      <c r="AR279" s="93"/>
      <c r="AS279" s="165"/>
      <c r="AT279" s="93"/>
      <c r="AU279" s="165"/>
      <c r="AV279" s="93"/>
      <c r="AW279" s="165"/>
      <c r="AX279" s="93"/>
      <c r="AY279" s="165"/>
      <c r="AZ279" s="93"/>
      <c r="BA279" s="165"/>
      <c r="BB279" s="93"/>
      <c r="BC279" s="165"/>
      <c r="BD279" s="93"/>
      <c r="BE279" s="165"/>
      <c r="BF279" s="93"/>
      <c r="BG279" s="165"/>
      <c r="BH279" s="93"/>
      <c r="BI279" s="165"/>
      <c r="BJ279" s="93"/>
      <c r="BK279" s="165"/>
      <c r="BL279" s="93"/>
      <c r="BM279" s="156"/>
      <c r="BN279" s="156"/>
      <c r="BO279" s="171"/>
      <c r="BP279" s="174"/>
      <c r="BQ279" s="162"/>
      <c r="BR279" s="162"/>
      <c r="BS279" s="162"/>
      <c r="BT279" s="162"/>
      <c r="BU279" s="162"/>
      <c r="BV279" s="162"/>
      <c r="BW279" s="162"/>
      <c r="BX279" s="162"/>
      <c r="BY279" s="163"/>
      <c r="BZ279" s="174"/>
      <c r="CA279" s="162"/>
      <c r="CB279" s="162"/>
      <c r="CC279" s="162"/>
      <c r="CD279" s="162"/>
      <c r="CE279" s="162"/>
      <c r="CF279" s="162"/>
      <c r="CG279" s="162"/>
      <c r="CH279" s="162"/>
      <c r="CI279" s="163"/>
      <c r="CJ279" s="94"/>
      <c r="CK279" s="92"/>
      <c r="CL279" s="92"/>
      <c r="CM279" s="92"/>
      <c r="CN279" s="92"/>
      <c r="CO279" s="93"/>
      <c r="CP279" s="91"/>
      <c r="CQ279" s="92"/>
      <c r="CR279" s="92"/>
      <c r="CS279" s="92"/>
      <c r="CT279" s="92"/>
      <c r="CU279" s="93"/>
      <c r="CV279" s="90"/>
      <c r="CW279" s="90"/>
      <c r="CX279" s="90"/>
      <c r="CY279" s="90"/>
      <c r="CZ279" s="90"/>
      <c r="DA279" s="90"/>
    </row>
    <row r="280" spans="1:105" ht="12.95" customHeight="1" thickTop="1" thickBot="1">
      <c r="A280" s="122"/>
      <c r="B280" s="125"/>
      <c r="C280" s="117" t="s">
        <v>129</v>
      </c>
      <c r="D280" s="134"/>
      <c r="E280" s="24"/>
      <c r="F280" s="25"/>
      <c r="G280" s="26"/>
      <c r="H280" s="145"/>
      <c r="I280" s="125"/>
      <c r="J280" s="134"/>
      <c r="K280" s="24"/>
      <c r="L280" s="25"/>
      <c r="M280" s="26"/>
      <c r="N280" s="140"/>
      <c r="O280" s="109">
        <f t="shared" si="3681"/>
        <v>0</v>
      </c>
      <c r="P280" s="92">
        <f t="shared" si="3682"/>
        <v>20</v>
      </c>
      <c r="Q280" s="131"/>
      <c r="R280" s="103">
        <f>SUMIFS(O$2:O$373,C$2:C$373,C280,AB$2:AB$373,AB280)</f>
        <v>0</v>
      </c>
      <c r="S280" s="92">
        <f t="shared" ref="S280" si="4461">AE$278*20-AJ280</f>
        <v>140</v>
      </c>
      <c r="T280" s="158"/>
      <c r="U280" s="103">
        <f t="shared" ref="U280" si="4462">AC$4</f>
        <v>11</v>
      </c>
      <c r="V280" s="99">
        <f t="shared" si="3685"/>
        <v>598</v>
      </c>
      <c r="W280" s="216"/>
      <c r="X280" s="92"/>
      <c r="Y280" s="81"/>
      <c r="Z280" s="83"/>
      <c r="AA280" s="95">
        <f>A$278</f>
        <v>46197</v>
      </c>
      <c r="AB280" s="107">
        <f t="shared" si="4271"/>
        <v>26</v>
      </c>
      <c r="AC280" s="160"/>
      <c r="AE280" s="92"/>
      <c r="AG280" s="92">
        <f t="shared" ref="AG280" si="4463">IF(D280="HF",1,0)</f>
        <v>0</v>
      </c>
      <c r="AH280" s="92">
        <f t="shared" ref="AH280" si="4464">IF(J280="HF",1,0)</f>
        <v>0</v>
      </c>
      <c r="AI280" s="169">
        <f t="shared" ref="AI280" si="4465">AG280+AH280</f>
        <v>0</v>
      </c>
      <c r="AJ280" s="169">
        <f t="shared" ref="AJ280" si="4466">SUMIFS(AI$2:AI$373,C$2:C$373,C280,AB$2:AB$373,AB280)</f>
        <v>0</v>
      </c>
      <c r="AK280" s="169">
        <f t="shared" ref="AK280" si="4467">SUMIFS(AI$2:AI$373,C$2:C$373,C280)</f>
        <v>2</v>
      </c>
      <c r="AL280" s="92">
        <f t="shared" ref="AL280" si="4468">COUNTIF(E280:G281,"Körperhygiene")</f>
        <v>0</v>
      </c>
      <c r="AM280" s="169">
        <f t="shared" ref="AM280" si="4469">COUNTIF(K280:M281,"Körperhygiene")</f>
        <v>0</v>
      </c>
      <c r="AN280" s="169">
        <f t="shared" ref="AN280" si="4470">AL280+AM280</f>
        <v>0</v>
      </c>
      <c r="AO280" s="164">
        <f>COUNTIF(E280:G281,"Zimmersauberkeit")</f>
        <v>0</v>
      </c>
      <c r="AP280" s="93">
        <f>COUNTIF(K280:M281,"Zimmersauberkeit")</f>
        <v>0</v>
      </c>
      <c r="AQ280" s="164">
        <f t="shared" ref="AQ280" si="4471">AO280+AP280</f>
        <v>0</v>
      </c>
      <c r="AR280" s="93">
        <f>COUNTIF(E280:G281,"Zimmerputz")</f>
        <v>0</v>
      </c>
      <c r="AS280" s="164">
        <f>COUNTIF(K280:M281,"Zimmerputz")</f>
        <v>0</v>
      </c>
      <c r="AT280" s="93">
        <f t="shared" ref="AT280" si="4472">AR280+AS280</f>
        <v>0</v>
      </c>
      <c r="AU280" s="164">
        <f>COUNTIF(E280:G281,"Medienverhalten")</f>
        <v>0</v>
      </c>
      <c r="AV280" s="93">
        <f>COUNTIF(K280:M281,"Medienverhalten")</f>
        <v>0</v>
      </c>
      <c r="AW280" s="164">
        <f t="shared" ref="AW280" si="4473">AU280+AV280</f>
        <v>0</v>
      </c>
      <c r="AX280" s="93">
        <f>COUNTIF(E280:G281,"Pünktlichkeit")</f>
        <v>0</v>
      </c>
      <c r="AY280" s="164">
        <f>COUNTIF(K280:M281,"Pünktlichkeit")</f>
        <v>0</v>
      </c>
      <c r="AZ280" s="93">
        <f t="shared" ref="AZ280" si="4474">AX280+AY280</f>
        <v>0</v>
      </c>
      <c r="BA280" s="164">
        <f>COUNTIF(E280:G281,"Küchendienst")</f>
        <v>0</v>
      </c>
      <c r="BB280" s="93">
        <f>COUNTIF(K280:M281,"Küchendienst")</f>
        <v>0</v>
      </c>
      <c r="BC280" s="164">
        <f t="shared" ref="BC280" si="4475">BA280+BB280</f>
        <v>0</v>
      </c>
      <c r="BD280" s="93">
        <f>COUNTIF(E280:G281,"Wäsche")</f>
        <v>0</v>
      </c>
      <c r="BE280" s="164">
        <f>COUNTIF(K280:M281,"Wäsche")</f>
        <v>0</v>
      </c>
      <c r="BF280" s="93">
        <f t="shared" ref="BF280" si="4476">BD280+BE280</f>
        <v>0</v>
      </c>
      <c r="BG280" s="164">
        <f>COUNTIF(E280:G281,"Sozialverhalten")</f>
        <v>0</v>
      </c>
      <c r="BH280" s="93">
        <f>COUNTIF(K280:M281,"Sozialverhalten")</f>
        <v>0</v>
      </c>
      <c r="BI280" s="164">
        <f t="shared" ref="BI280" si="4477">BG280+BH280</f>
        <v>0</v>
      </c>
      <c r="BJ280" s="93">
        <f>COUNTIF(E280:G281,"Essverhalten")</f>
        <v>0</v>
      </c>
      <c r="BK280" s="164">
        <f>COUNTIF(K280:M281,"Essverhalten")</f>
        <v>0</v>
      </c>
      <c r="BL280" s="93">
        <f t="shared" ref="BL280" si="4478">BJ280+BK280</f>
        <v>0</v>
      </c>
      <c r="BM280" s="169">
        <f>COUNTIF(E280:G281,"Nachtruhe")</f>
        <v>0</v>
      </c>
      <c r="BN280" s="169">
        <f>COUNTIF(K280:M281,"Nachtruhe")</f>
        <v>0</v>
      </c>
      <c r="BO280" s="170">
        <f t="shared" ref="BO280" si="4479">BM280+BN280</f>
        <v>0</v>
      </c>
      <c r="BP280" s="174">
        <f>SUMIFS(AN$2:AN$373,C$2:C$373,C280,AB$2:AB$373,AB280)</f>
        <v>0</v>
      </c>
      <c r="BQ280" s="162">
        <f>SUMIFS(AQ$2:AQ$373,C$2:C$373,C280,AB$2:AB$373,AB280)</f>
        <v>0</v>
      </c>
      <c r="BR280" s="162">
        <f>SUMIFS(AT$2:AT$373,C$2:C$373,C280,AB$2:AB$373,AB280)</f>
        <v>0</v>
      </c>
      <c r="BS280" s="162">
        <f>SUMIFS(AW$2:AW$373,C$2:C$373,C280,AB$2:AB$373,AB280)</f>
        <v>0</v>
      </c>
      <c r="BT280" s="162">
        <f>SUMIFS(AZ$2:AZ$373,C$2:C$373,C280,AB$2:AB$373,AB280)</f>
        <v>0</v>
      </c>
      <c r="BU280" s="162">
        <f>SUMIFS(BC$2:BC$373,C$2:C$373,C280,AB$2:AB$373,AB280)</f>
        <v>0</v>
      </c>
      <c r="BV280" s="162">
        <f>SUMIFS(BF$2:BF$373,C$2:C$373,C280,AB$2:AB$373,AB280)</f>
        <v>0</v>
      </c>
      <c r="BW280" s="162">
        <f>SUMIFS(BI$2:BI$373,C$2:C$373,C280,AB$2:AB$373,AB280)</f>
        <v>0</v>
      </c>
      <c r="BX280" s="162">
        <f>SUMIFS(BL$2:BL$373,C$2:C$373,C280,AB$2:AB$373,AB280)</f>
        <v>0</v>
      </c>
      <c r="BY280" s="163">
        <f>SUMIFS(BO$2:BO$373,C$2:C$373,C280,AB$2:AB$373,AB280)</f>
        <v>0</v>
      </c>
      <c r="BZ280" s="174">
        <f>SUMIFS(AN$2:AN$373,C$2:C$373,C280)</f>
        <v>0</v>
      </c>
      <c r="CA280" s="162">
        <f>SUMIFS(AQ$2:AQ$373,C$2:C$373,C280)</f>
        <v>0</v>
      </c>
      <c r="CB280" s="162">
        <f>SUMIFS(AT$2:AT$373,C$2:C$373,C280)</f>
        <v>0</v>
      </c>
      <c r="CC280" s="162">
        <f>SUMIFS(AW$2:AW$373,C$2:C$373,C280)</f>
        <v>1</v>
      </c>
      <c r="CD280" s="162">
        <f>SUMIFS(AZ$2:AZ$373,C$2:C$373,C280)</f>
        <v>2</v>
      </c>
      <c r="CE280" s="162">
        <f>SUMIFS(BC$2:BC$373,C$2:C$373,C280)</f>
        <v>0</v>
      </c>
      <c r="CF280" s="162">
        <f>SUMIFS(BF$2:BF$373,C$2:C$373,C280)</f>
        <v>1</v>
      </c>
      <c r="CG280" s="162">
        <f>SUMIFS(BI$2:BI$373,C$2:C$373,C280)</f>
        <v>0</v>
      </c>
      <c r="CH280" s="162">
        <f>SUMIFS(BL$2:BL$373,C$2:C$373,C280)</f>
        <v>0</v>
      </c>
      <c r="CI280" s="163">
        <f>SUMIFS(BO$2:BO$373,C$2:C$373,C280)</f>
        <v>0</v>
      </c>
      <c r="CJ280" s="94" t="str">
        <f t="shared" ref="CJ280" si="4480">_xlfn.XLOOKUP(LARGE(BP280:BY280,1),BP280:BY280,BP$374:BY$374)</f>
        <v>Körperhygiene</v>
      </c>
      <c r="CK280" s="92" t="str">
        <f t="shared" ref="CK280" si="4481">_xlfn.XLOOKUP(LARGE(BP280:BY280,2),BP280:BY280,BP$374:BY$374)</f>
        <v>Körperhygiene</v>
      </c>
      <c r="CL280" s="92" t="str">
        <f t="shared" ref="CL280" si="4482">_xlfn.XLOOKUP(LARGE(BP280:BY280,3),BP280:BY280,BP$374:BY$374)</f>
        <v>Körperhygiene</v>
      </c>
      <c r="CM280" s="92" t="str">
        <f t="shared" ref="CM280" si="4483">_xlfn.XLOOKUP(LARGE(BP280:BY280,4),BP280:BY280,BP$374:BY$374)</f>
        <v>Körperhygiene</v>
      </c>
      <c r="CN280" s="92" t="str">
        <f t="shared" ref="CN280" si="4484">_xlfn.XLOOKUP(LARGE(BP280:BY280,5),BP280:BY280,BP$374:BY$374)</f>
        <v>Körperhygiene</v>
      </c>
      <c r="CO280" s="93" t="str">
        <f t="shared" ref="CO280" si="4485">_xlfn.XLOOKUP(LARGE(BP280:BY280,6),BP280:BY280,BP$374:BY$374)</f>
        <v>Körperhygiene</v>
      </c>
      <c r="CP280" s="91" t="str">
        <f t="shared" ref="CP280" si="4486">_xlfn.XLOOKUP(LARGE(BZ280:CI280,1),BZ280:CI280,BZ$374:CI$374)</f>
        <v>Pünktlichkeit</v>
      </c>
      <c r="CQ280" s="92" t="str">
        <f t="shared" ref="CQ280" si="4487">_xlfn.XLOOKUP(LARGE(BZ280:CI280,2),BZ280:CI280,BZ$374:CI$374)</f>
        <v>Medienverhalten</v>
      </c>
      <c r="CR280" s="92" t="str">
        <f t="shared" ref="CR280" si="4488">_xlfn.XLOOKUP(LARGE(BZ280:CI280,3),BZ280:CI280,BZ$374:CI$374)</f>
        <v>Medienverhalten</v>
      </c>
      <c r="CS280" s="92" t="str">
        <f t="shared" ref="CS280" si="4489">_xlfn.XLOOKUP(LARGE(BZ280:CI280,4),BZ280:CI280,BZ$374:CI$374)</f>
        <v>Körperhygiene</v>
      </c>
      <c r="CT280" s="92" t="str">
        <f t="shared" ref="CT280" si="4490">_xlfn.XLOOKUP(LARGE(BZ280:CI280,5),BZ280:CI280,BZ$374:CI$374)</f>
        <v>Körperhygiene</v>
      </c>
      <c r="CU280" s="93" t="str">
        <f t="shared" ref="CU280" si="4491">_xlfn.XLOOKUP(LARGE(BZ280:CI280,6),BZ280:CI280,BZ$374:CI$374)</f>
        <v>Körperhygiene</v>
      </c>
      <c r="CV280" s="90"/>
      <c r="CW280" s="90"/>
      <c r="CX280" s="90"/>
      <c r="CY280" s="90"/>
      <c r="CZ280" s="90"/>
      <c r="DA280" s="90"/>
    </row>
    <row r="281" spans="1:105" ht="12.95" customHeight="1" thickTop="1" thickBot="1">
      <c r="A281" s="122"/>
      <c r="B281" s="125"/>
      <c r="C281" s="116"/>
      <c r="D281" s="137"/>
      <c r="E281" s="21"/>
      <c r="F281" s="22"/>
      <c r="G281" s="23"/>
      <c r="H281" s="145"/>
      <c r="I281" s="125"/>
      <c r="J281" s="137"/>
      <c r="K281" s="21"/>
      <c r="L281" s="22"/>
      <c r="M281" s="23"/>
      <c r="N281" s="140"/>
      <c r="O281" s="109"/>
      <c r="P281" s="92"/>
      <c r="Q281" s="131"/>
      <c r="R281" s="103"/>
      <c r="S281" s="92"/>
      <c r="T281" s="158"/>
      <c r="U281" s="103"/>
      <c r="V281" s="99"/>
      <c r="W281" s="216"/>
      <c r="X281" s="92"/>
      <c r="Y281" s="81"/>
      <c r="Z281" s="83"/>
      <c r="AA281" s="95"/>
      <c r="AB281" s="107"/>
      <c r="AC281" s="160"/>
      <c r="AE281" s="92"/>
      <c r="AG281" s="92"/>
      <c r="AH281" s="92"/>
      <c r="AI281" s="156"/>
      <c r="AJ281" s="156"/>
      <c r="AK281" s="156"/>
      <c r="AL281" s="92"/>
      <c r="AM281" s="156"/>
      <c r="AN281" s="156"/>
      <c r="AO281" s="165"/>
      <c r="AP281" s="93"/>
      <c r="AQ281" s="165"/>
      <c r="AR281" s="93"/>
      <c r="AS281" s="165"/>
      <c r="AT281" s="93"/>
      <c r="AU281" s="165"/>
      <c r="AV281" s="93"/>
      <c r="AW281" s="165"/>
      <c r="AX281" s="93"/>
      <c r="AY281" s="165"/>
      <c r="AZ281" s="93"/>
      <c r="BA281" s="165"/>
      <c r="BB281" s="93"/>
      <c r="BC281" s="165"/>
      <c r="BD281" s="93"/>
      <c r="BE281" s="165"/>
      <c r="BF281" s="93"/>
      <c r="BG281" s="165"/>
      <c r="BH281" s="93"/>
      <c r="BI281" s="165"/>
      <c r="BJ281" s="93"/>
      <c r="BK281" s="165"/>
      <c r="BL281" s="93"/>
      <c r="BM281" s="156"/>
      <c r="BN281" s="156"/>
      <c r="BO281" s="171"/>
      <c r="BP281" s="174"/>
      <c r="BQ281" s="162"/>
      <c r="BR281" s="162"/>
      <c r="BS281" s="162"/>
      <c r="BT281" s="162"/>
      <c r="BU281" s="162"/>
      <c r="BV281" s="162"/>
      <c r="BW281" s="162"/>
      <c r="BX281" s="162"/>
      <c r="BY281" s="163"/>
      <c r="BZ281" s="174"/>
      <c r="CA281" s="162"/>
      <c r="CB281" s="162"/>
      <c r="CC281" s="162"/>
      <c r="CD281" s="162"/>
      <c r="CE281" s="162"/>
      <c r="CF281" s="162"/>
      <c r="CG281" s="162"/>
      <c r="CH281" s="162"/>
      <c r="CI281" s="163"/>
      <c r="CJ281" s="94"/>
      <c r="CK281" s="92"/>
      <c r="CL281" s="92"/>
      <c r="CM281" s="92"/>
      <c r="CN281" s="92"/>
      <c r="CO281" s="93"/>
      <c r="CP281" s="91"/>
      <c r="CQ281" s="92"/>
      <c r="CR281" s="92"/>
      <c r="CS281" s="92"/>
      <c r="CT281" s="92"/>
      <c r="CU281" s="93"/>
      <c r="CV281" s="90"/>
      <c r="CW281" s="90"/>
      <c r="CX281" s="90"/>
      <c r="CY281" s="90"/>
      <c r="CZ281" s="90"/>
      <c r="DA281" s="90"/>
    </row>
    <row r="282" spans="1:105" ht="12.95" customHeight="1" thickTop="1" thickBot="1">
      <c r="A282" s="122"/>
      <c r="B282" s="125"/>
      <c r="C282" s="117" t="s">
        <v>130</v>
      </c>
      <c r="D282" s="134"/>
      <c r="E282" s="24"/>
      <c r="F282" s="25"/>
      <c r="G282" s="26"/>
      <c r="H282" s="145"/>
      <c r="I282" s="125"/>
      <c r="J282" s="134"/>
      <c r="K282" s="24"/>
      <c r="L282" s="25"/>
      <c r="M282" s="26"/>
      <c r="N282" s="140"/>
      <c r="O282" s="109">
        <f t="shared" si="3715"/>
        <v>0</v>
      </c>
      <c r="P282" s="92">
        <f t="shared" si="3716"/>
        <v>20</v>
      </c>
      <c r="Q282" s="131"/>
      <c r="R282" s="103">
        <f>SUMIFS(O$2:O$373,C$2:C$373,C282,AB$2:AB$373,AB282)</f>
        <v>0</v>
      </c>
      <c r="S282" s="92">
        <f t="shared" ref="S282" si="4492">AE$278*20-AJ282</f>
        <v>140</v>
      </c>
      <c r="T282" s="158"/>
      <c r="U282" s="103">
        <f t="shared" ref="U282" si="4493">AC$6</f>
        <v>10</v>
      </c>
      <c r="V282" s="99">
        <f t="shared" si="3719"/>
        <v>599</v>
      </c>
      <c r="W282" s="216"/>
      <c r="X282" s="92"/>
      <c r="Y282" s="81"/>
      <c r="Z282" s="83"/>
      <c r="AA282" s="95">
        <f>A$278</f>
        <v>46197</v>
      </c>
      <c r="AB282" s="107">
        <f t="shared" si="4271"/>
        <v>26</v>
      </c>
      <c r="AC282" s="160"/>
      <c r="AE282" s="92"/>
      <c r="AG282" s="92">
        <f t="shared" ref="AG282" si="4494">IF(D282="HF",1,0)</f>
        <v>0</v>
      </c>
      <c r="AH282" s="92">
        <f t="shared" ref="AH282" si="4495">IF(J282="HF",1,0)</f>
        <v>0</v>
      </c>
      <c r="AI282" s="169">
        <f t="shared" ref="AI282" si="4496">AG282+AH282</f>
        <v>0</v>
      </c>
      <c r="AJ282" s="169">
        <f t="shared" ref="AJ282" si="4497">SUMIFS(AI$2:AI$373,C$2:C$373,C282,AB$2:AB$373,AB282)</f>
        <v>0</v>
      </c>
      <c r="AK282" s="169">
        <f t="shared" ref="AK282" si="4498">SUMIFS(AI$2:AI$373,C$2:C$373,C282)</f>
        <v>1</v>
      </c>
      <c r="AL282" s="92">
        <f t="shared" ref="AL282" si="4499">COUNTIF(E282:G283,"Körperhygiene")</f>
        <v>0</v>
      </c>
      <c r="AM282" s="169">
        <f t="shared" ref="AM282" si="4500">COUNTIF(K282:M283,"Körperhygiene")</f>
        <v>0</v>
      </c>
      <c r="AN282" s="169">
        <f t="shared" ref="AN282" si="4501">AL282+AM282</f>
        <v>0</v>
      </c>
      <c r="AO282" s="164">
        <f>COUNTIF(E282:G283,"Zimmersauberkeit")</f>
        <v>0</v>
      </c>
      <c r="AP282" s="93">
        <f>COUNTIF(K282:M283,"Zimmersauberkeit")</f>
        <v>0</v>
      </c>
      <c r="AQ282" s="164">
        <f t="shared" ref="AQ282" si="4502">AO282+AP282</f>
        <v>0</v>
      </c>
      <c r="AR282" s="93">
        <f>COUNTIF(E282:G283,"Zimmerputz")</f>
        <v>0</v>
      </c>
      <c r="AS282" s="164">
        <f>COUNTIF(K282:M283,"Zimmerputz")</f>
        <v>0</v>
      </c>
      <c r="AT282" s="93">
        <f t="shared" ref="AT282" si="4503">AR282+AS282</f>
        <v>0</v>
      </c>
      <c r="AU282" s="164">
        <f>COUNTIF(E282:G283,"Medienverhalten")</f>
        <v>0</v>
      </c>
      <c r="AV282" s="93">
        <f>COUNTIF(K282:M283,"Medienverhalten")</f>
        <v>0</v>
      </c>
      <c r="AW282" s="164">
        <f t="shared" ref="AW282" si="4504">AU282+AV282</f>
        <v>0</v>
      </c>
      <c r="AX282" s="93">
        <f>COUNTIF(E282:G283,"Pünktlichkeit")</f>
        <v>0</v>
      </c>
      <c r="AY282" s="164">
        <f>COUNTIF(K282:M283,"Pünktlichkeit")</f>
        <v>0</v>
      </c>
      <c r="AZ282" s="93">
        <f t="shared" ref="AZ282" si="4505">AX282+AY282</f>
        <v>0</v>
      </c>
      <c r="BA282" s="164">
        <f>COUNTIF(E282:G283,"Küchendienst")</f>
        <v>0</v>
      </c>
      <c r="BB282" s="93">
        <f>COUNTIF(K282:M283,"Küchendienst")</f>
        <v>0</v>
      </c>
      <c r="BC282" s="164">
        <f t="shared" ref="BC282" si="4506">BA282+BB282</f>
        <v>0</v>
      </c>
      <c r="BD282" s="93">
        <f>COUNTIF(E282:G283,"Wäsche")</f>
        <v>0</v>
      </c>
      <c r="BE282" s="164">
        <f>COUNTIF(K282:M283,"Wäsche")</f>
        <v>0</v>
      </c>
      <c r="BF282" s="93">
        <f t="shared" ref="BF282" si="4507">BD282+BE282</f>
        <v>0</v>
      </c>
      <c r="BG282" s="164">
        <f>COUNTIF(E282:G283,"Sozialverhalten")</f>
        <v>0</v>
      </c>
      <c r="BH282" s="93">
        <f>COUNTIF(K282:M283,"Sozialverhalten")</f>
        <v>0</v>
      </c>
      <c r="BI282" s="164">
        <f t="shared" ref="BI282" si="4508">BG282+BH282</f>
        <v>0</v>
      </c>
      <c r="BJ282" s="93">
        <f>COUNTIF(E282:G283,"Essverhalten")</f>
        <v>0</v>
      </c>
      <c r="BK282" s="164">
        <f>COUNTIF(K282:M283,"Essverhalten")</f>
        <v>0</v>
      </c>
      <c r="BL282" s="93">
        <f t="shared" ref="BL282" si="4509">BJ282+BK282</f>
        <v>0</v>
      </c>
      <c r="BM282" s="169">
        <f>COUNTIF(E282:G283,"Nachtruhe")</f>
        <v>0</v>
      </c>
      <c r="BN282" s="169">
        <f>COUNTIF(K282:M283,"Nachtruhe")</f>
        <v>0</v>
      </c>
      <c r="BO282" s="170">
        <f t="shared" ref="BO282" si="4510">BM282+BN282</f>
        <v>0</v>
      </c>
      <c r="BP282" s="174">
        <f>SUMIFS(AN$2:AN$373,C$2:C$373,C282,AB$2:AB$373,AB282)</f>
        <v>0</v>
      </c>
      <c r="BQ282" s="162">
        <f>SUMIFS(AQ$2:AQ$373,C$2:C$373,C282,AB$2:AB$373,AB282)</f>
        <v>0</v>
      </c>
      <c r="BR282" s="162">
        <f>SUMIFS(AT$2:AT$373,C$2:C$373,C282,AB$2:AB$373,AB282)</f>
        <v>0</v>
      </c>
      <c r="BS282" s="162">
        <f>SUMIFS(AW$2:AW$373,C$2:C$373,C282,AB$2:AB$373,AB282)</f>
        <v>0</v>
      </c>
      <c r="BT282" s="162">
        <f>SUMIFS(AZ$2:AZ$373,C$2:C$373,C282,AB$2:AB$373,AB282)</f>
        <v>0</v>
      </c>
      <c r="BU282" s="162">
        <f>SUMIFS(BC$2:BC$373,C$2:C$373,C282,AB$2:AB$373,AB282)</f>
        <v>0</v>
      </c>
      <c r="BV282" s="162">
        <f>SUMIFS(BF$2:BF$373,C$2:C$373,C282,AB$2:AB$373,AB282)</f>
        <v>0</v>
      </c>
      <c r="BW282" s="162">
        <f>SUMIFS(BI$2:BI$373,C$2:C$373,C282,AB$2:AB$373,AB282)</f>
        <v>0</v>
      </c>
      <c r="BX282" s="162">
        <f>SUMIFS(BL$2:BL$373,C$2:C$373,C282,AB$2:AB$373,AB282)</f>
        <v>0</v>
      </c>
      <c r="BY282" s="163">
        <f>SUMIFS(BO$2:BO$373,C$2:C$373,C282,AB$2:AB$373,AB282)</f>
        <v>0</v>
      </c>
      <c r="BZ282" s="174">
        <f>SUMIFS(AN$2:AN$373,C$2:C$373,C282)</f>
        <v>0</v>
      </c>
      <c r="CA282" s="162">
        <f>SUMIFS(AQ$2:AQ$373,C$2:C$373,C282)</f>
        <v>0</v>
      </c>
      <c r="CB282" s="162">
        <f>SUMIFS(AT$2:AT$373,C$2:C$373,C282)</f>
        <v>0</v>
      </c>
      <c r="CC282" s="162">
        <f>SUMIFS(AW$2:AW$373,C$2:C$373,C282)</f>
        <v>0</v>
      </c>
      <c r="CD282" s="162">
        <f>SUMIFS(AZ$2:AZ$373,C$2:C$373,C282)</f>
        <v>0</v>
      </c>
      <c r="CE282" s="162">
        <f>SUMIFS(BC$2:BC$373,C$2:C$373,C282)</f>
        <v>0</v>
      </c>
      <c r="CF282" s="162">
        <f>SUMIFS(BF$2:BF$373,C$2:C$373,C282)</f>
        <v>0</v>
      </c>
      <c r="CG282" s="162">
        <f>SUMIFS(BI$2:BI$373,C$2:C$373,C282)</f>
        <v>0</v>
      </c>
      <c r="CH282" s="162">
        <f>SUMIFS(BL$2:BL$373,C$2:C$373,C282)</f>
        <v>0</v>
      </c>
      <c r="CI282" s="163">
        <f>SUMIFS(BO$2:BO$373,C$2:C$373,C282)</f>
        <v>0</v>
      </c>
      <c r="CJ282" s="94" t="str">
        <f t="shared" ref="CJ282" si="4511">_xlfn.XLOOKUP(LARGE(BP282:BY282,1),BP282:BY282,BP$374:BY$374)</f>
        <v>Körperhygiene</v>
      </c>
      <c r="CK282" s="92" t="str">
        <f t="shared" ref="CK282" si="4512">_xlfn.XLOOKUP(LARGE(BP282:BY282,2),BP282:BY282,BP$374:BY$374)</f>
        <v>Körperhygiene</v>
      </c>
      <c r="CL282" s="92" t="str">
        <f t="shared" ref="CL282" si="4513">_xlfn.XLOOKUP(LARGE(BP282:BY282,3),BP282:BY282,BP$374:BY$374)</f>
        <v>Körperhygiene</v>
      </c>
      <c r="CM282" s="92" t="str">
        <f t="shared" ref="CM282" si="4514">_xlfn.XLOOKUP(LARGE(BP282:BY282,4),BP282:BY282,BP$374:BY$374)</f>
        <v>Körperhygiene</v>
      </c>
      <c r="CN282" s="92" t="str">
        <f t="shared" ref="CN282" si="4515">_xlfn.XLOOKUP(LARGE(BP282:BY282,5),BP282:BY282,BP$374:BY$374)</f>
        <v>Körperhygiene</v>
      </c>
      <c r="CO282" s="93" t="str">
        <f t="shared" ref="CO282" si="4516">_xlfn.XLOOKUP(LARGE(BP282:BY282,6),BP282:BY282,BP$374:BY$374)</f>
        <v>Körperhygiene</v>
      </c>
      <c r="CP282" s="91" t="str">
        <f t="shared" ref="CP282" si="4517">_xlfn.XLOOKUP(LARGE(BZ282:CI282,1),BZ282:CI282,BZ$374:CI$374)</f>
        <v>Körperhygiene</v>
      </c>
      <c r="CQ282" s="92" t="str">
        <f t="shared" ref="CQ282" si="4518">_xlfn.XLOOKUP(LARGE(BZ282:CI282,2),BZ282:CI282,BZ$374:CI$374)</f>
        <v>Körperhygiene</v>
      </c>
      <c r="CR282" s="92" t="str">
        <f t="shared" ref="CR282" si="4519">_xlfn.XLOOKUP(LARGE(BZ282:CI282,3),BZ282:CI282,BZ$374:CI$374)</f>
        <v>Körperhygiene</v>
      </c>
      <c r="CS282" s="92" t="str">
        <f t="shared" ref="CS282" si="4520">_xlfn.XLOOKUP(LARGE(BZ282:CI282,4),BZ282:CI282,BZ$374:CI$374)</f>
        <v>Körperhygiene</v>
      </c>
      <c r="CT282" s="92" t="str">
        <f t="shared" ref="CT282" si="4521">_xlfn.XLOOKUP(LARGE(BZ282:CI282,5),BZ282:CI282,BZ$374:CI$374)</f>
        <v>Körperhygiene</v>
      </c>
      <c r="CU282" s="93" t="str">
        <f t="shared" ref="CU282" si="4522">_xlfn.XLOOKUP(LARGE(BZ282:CI282,6),BZ282:CI282,BZ$374:CI$374)</f>
        <v>Körperhygiene</v>
      </c>
      <c r="CV282" s="90"/>
      <c r="CW282" s="90"/>
      <c r="CX282" s="90"/>
      <c r="CY282" s="90"/>
      <c r="CZ282" s="90"/>
      <c r="DA282" s="90"/>
    </row>
    <row r="283" spans="1:105" ht="12.95" customHeight="1" thickTop="1" thickBot="1">
      <c r="A283" s="122"/>
      <c r="B283" s="125"/>
      <c r="C283" s="116"/>
      <c r="D283" s="137"/>
      <c r="E283" s="21"/>
      <c r="F283" s="22"/>
      <c r="G283" s="23"/>
      <c r="H283" s="145"/>
      <c r="I283" s="125"/>
      <c r="J283" s="137"/>
      <c r="K283" s="21"/>
      <c r="L283" s="22"/>
      <c r="M283" s="23"/>
      <c r="N283" s="140"/>
      <c r="O283" s="109"/>
      <c r="P283" s="92"/>
      <c r="Q283" s="131"/>
      <c r="R283" s="103"/>
      <c r="S283" s="92"/>
      <c r="T283" s="158"/>
      <c r="U283" s="103"/>
      <c r="V283" s="99"/>
      <c r="W283" s="216"/>
      <c r="X283" s="92"/>
      <c r="Y283" s="81"/>
      <c r="Z283" s="83"/>
      <c r="AA283" s="95"/>
      <c r="AB283" s="107"/>
      <c r="AC283" s="160"/>
      <c r="AE283" s="92"/>
      <c r="AG283" s="92"/>
      <c r="AH283" s="92"/>
      <c r="AI283" s="156"/>
      <c r="AJ283" s="156"/>
      <c r="AK283" s="156"/>
      <c r="AL283" s="92"/>
      <c r="AM283" s="156"/>
      <c r="AN283" s="156"/>
      <c r="AO283" s="165"/>
      <c r="AP283" s="93"/>
      <c r="AQ283" s="165"/>
      <c r="AR283" s="93"/>
      <c r="AS283" s="165"/>
      <c r="AT283" s="93"/>
      <c r="AU283" s="165"/>
      <c r="AV283" s="93"/>
      <c r="AW283" s="165"/>
      <c r="AX283" s="93"/>
      <c r="AY283" s="165"/>
      <c r="AZ283" s="93"/>
      <c r="BA283" s="165"/>
      <c r="BB283" s="93"/>
      <c r="BC283" s="165"/>
      <c r="BD283" s="93"/>
      <c r="BE283" s="165"/>
      <c r="BF283" s="93"/>
      <c r="BG283" s="165"/>
      <c r="BH283" s="93"/>
      <c r="BI283" s="165"/>
      <c r="BJ283" s="93"/>
      <c r="BK283" s="165"/>
      <c r="BL283" s="93"/>
      <c r="BM283" s="156"/>
      <c r="BN283" s="156"/>
      <c r="BO283" s="171"/>
      <c r="BP283" s="174"/>
      <c r="BQ283" s="162"/>
      <c r="BR283" s="162"/>
      <c r="BS283" s="162"/>
      <c r="BT283" s="162"/>
      <c r="BU283" s="162"/>
      <c r="BV283" s="162"/>
      <c r="BW283" s="162"/>
      <c r="BX283" s="162"/>
      <c r="BY283" s="163"/>
      <c r="BZ283" s="174"/>
      <c r="CA283" s="162"/>
      <c r="CB283" s="162"/>
      <c r="CC283" s="162"/>
      <c r="CD283" s="162"/>
      <c r="CE283" s="162"/>
      <c r="CF283" s="162"/>
      <c r="CG283" s="162"/>
      <c r="CH283" s="162"/>
      <c r="CI283" s="163"/>
      <c r="CJ283" s="94"/>
      <c r="CK283" s="92"/>
      <c r="CL283" s="92"/>
      <c r="CM283" s="92"/>
      <c r="CN283" s="92"/>
      <c r="CO283" s="93"/>
      <c r="CP283" s="91"/>
      <c r="CQ283" s="92"/>
      <c r="CR283" s="92"/>
      <c r="CS283" s="92"/>
      <c r="CT283" s="92"/>
      <c r="CU283" s="93"/>
      <c r="CV283" s="90"/>
      <c r="CW283" s="90"/>
      <c r="CX283" s="90"/>
      <c r="CY283" s="90"/>
      <c r="CZ283" s="90"/>
      <c r="DA283" s="90"/>
    </row>
    <row r="284" spans="1:105" ht="12.95" customHeight="1" thickTop="1" thickBot="1">
      <c r="A284" s="122"/>
      <c r="B284" s="125"/>
      <c r="C284" s="117" t="s">
        <v>131</v>
      </c>
      <c r="D284" s="134"/>
      <c r="E284" s="24"/>
      <c r="F284" s="25"/>
      <c r="G284" s="26"/>
      <c r="H284" s="145"/>
      <c r="I284" s="125"/>
      <c r="J284" s="134"/>
      <c r="K284" s="24"/>
      <c r="L284" s="25"/>
      <c r="M284" s="26"/>
      <c r="N284" s="140"/>
      <c r="O284" s="109">
        <f t="shared" si="3749"/>
        <v>0</v>
      </c>
      <c r="P284" s="92">
        <f t="shared" si="3750"/>
        <v>20</v>
      </c>
      <c r="Q284" s="131"/>
      <c r="R284" s="103">
        <f>SUMIFS(O$2:O$373,C$2:C$373,C284,AB$2:AB$373,AB284)</f>
        <v>0</v>
      </c>
      <c r="S284" s="92">
        <f t="shared" ref="S284" si="4523">AE$278*20-AJ284</f>
        <v>140</v>
      </c>
      <c r="T284" s="158"/>
      <c r="U284" s="103">
        <f t="shared" ref="U284" si="4524">AC$8</f>
        <v>0</v>
      </c>
      <c r="V284" s="99">
        <f t="shared" si="3753"/>
        <v>600</v>
      </c>
      <c r="W284" s="216"/>
      <c r="X284" s="92"/>
      <c r="Y284" s="81"/>
      <c r="Z284" s="83"/>
      <c r="AA284" s="95">
        <f>A$278</f>
        <v>46197</v>
      </c>
      <c r="AB284" s="107">
        <f t="shared" si="4271"/>
        <v>26</v>
      </c>
      <c r="AC284" s="160"/>
      <c r="AE284" s="92"/>
      <c r="AG284" s="92">
        <f t="shared" ref="AG284" si="4525">IF(D284="HF",1,0)</f>
        <v>0</v>
      </c>
      <c r="AH284" s="92">
        <f t="shared" ref="AH284" si="4526">IF(J284="HF",1,0)</f>
        <v>0</v>
      </c>
      <c r="AI284" s="169">
        <f t="shared" ref="AI284" si="4527">AG284+AH284</f>
        <v>0</v>
      </c>
      <c r="AJ284" s="169">
        <f t="shared" ref="AJ284" si="4528">SUMIFS(AI$2:AI$373,C$2:C$373,C284,AB$2:AB$373,AB284)</f>
        <v>0</v>
      </c>
      <c r="AK284" s="169">
        <f t="shared" ref="AK284" si="4529">SUMIFS(AI$2:AI$373,C$2:C$373,C284)</f>
        <v>0</v>
      </c>
      <c r="AL284" s="92">
        <f t="shared" ref="AL284" si="4530">COUNTIF(E284:G285,"Körperhygiene")</f>
        <v>0</v>
      </c>
      <c r="AM284" s="169">
        <f t="shared" ref="AM284" si="4531">COUNTIF(K284:M285,"Körperhygiene")</f>
        <v>0</v>
      </c>
      <c r="AN284" s="169">
        <f t="shared" ref="AN284" si="4532">AL284+AM284</f>
        <v>0</v>
      </c>
      <c r="AO284" s="164">
        <f>COUNTIF(E284:G285,"Zimmersauberkeit")</f>
        <v>0</v>
      </c>
      <c r="AP284" s="93">
        <f>COUNTIF(K284:M285,"Zimmersauberkeit")</f>
        <v>0</v>
      </c>
      <c r="AQ284" s="164">
        <f t="shared" ref="AQ284" si="4533">AO284+AP284</f>
        <v>0</v>
      </c>
      <c r="AR284" s="93">
        <f>COUNTIF(E284:G285,"Zimmerputz")</f>
        <v>0</v>
      </c>
      <c r="AS284" s="164">
        <f>COUNTIF(K284:M285,"Zimmerputz")</f>
        <v>0</v>
      </c>
      <c r="AT284" s="93">
        <f t="shared" ref="AT284" si="4534">AR284+AS284</f>
        <v>0</v>
      </c>
      <c r="AU284" s="164">
        <f>COUNTIF(E284:G285,"Medienverhalten")</f>
        <v>0</v>
      </c>
      <c r="AV284" s="93">
        <f>COUNTIF(K284:M285,"Medienverhalten")</f>
        <v>0</v>
      </c>
      <c r="AW284" s="164">
        <f t="shared" ref="AW284" si="4535">AU284+AV284</f>
        <v>0</v>
      </c>
      <c r="AX284" s="93">
        <f>COUNTIF(E284:G285,"Pünktlichkeit")</f>
        <v>0</v>
      </c>
      <c r="AY284" s="164">
        <f>COUNTIF(K284:M285,"Pünktlichkeit")</f>
        <v>0</v>
      </c>
      <c r="AZ284" s="93">
        <f t="shared" ref="AZ284" si="4536">AX284+AY284</f>
        <v>0</v>
      </c>
      <c r="BA284" s="164">
        <f>COUNTIF(E284:G285,"Küchendienst")</f>
        <v>0</v>
      </c>
      <c r="BB284" s="93">
        <f>COUNTIF(K284:M285,"Küchendienst")</f>
        <v>0</v>
      </c>
      <c r="BC284" s="164">
        <f t="shared" ref="BC284" si="4537">BA284+BB284</f>
        <v>0</v>
      </c>
      <c r="BD284" s="93">
        <f>COUNTIF(E284:G285,"Wäsche")</f>
        <v>0</v>
      </c>
      <c r="BE284" s="164">
        <f>COUNTIF(K284:M285,"Wäsche")</f>
        <v>0</v>
      </c>
      <c r="BF284" s="93">
        <f t="shared" ref="BF284" si="4538">BD284+BE284</f>
        <v>0</v>
      </c>
      <c r="BG284" s="164">
        <f>COUNTIF(E284:G285,"Sozialverhalten")</f>
        <v>0</v>
      </c>
      <c r="BH284" s="93">
        <f>COUNTIF(K284:M285,"Sozialverhalten")</f>
        <v>0</v>
      </c>
      <c r="BI284" s="164">
        <f t="shared" ref="BI284" si="4539">BG284+BH284</f>
        <v>0</v>
      </c>
      <c r="BJ284" s="93">
        <f>COUNTIF(E284:G285,"Essverhalten")</f>
        <v>0</v>
      </c>
      <c r="BK284" s="164">
        <f>COUNTIF(K284:M285,"Essverhalten")</f>
        <v>0</v>
      </c>
      <c r="BL284" s="93">
        <f t="shared" ref="BL284" si="4540">BJ284+BK284</f>
        <v>0</v>
      </c>
      <c r="BM284" s="169">
        <f>COUNTIF(E284:G285,"Nachtruhe")</f>
        <v>0</v>
      </c>
      <c r="BN284" s="169">
        <f>COUNTIF(K284:M285,"Nachtruhe")</f>
        <v>0</v>
      </c>
      <c r="BO284" s="170">
        <f t="shared" ref="BO284" si="4541">BM284+BN284</f>
        <v>0</v>
      </c>
      <c r="BP284" s="174">
        <f>SUMIFS(AN$2:AN$373,C$2:C$373,C284,AB$2:AB$373,AB284)</f>
        <v>0</v>
      </c>
      <c r="BQ284" s="162">
        <f>SUMIFS(AQ$2:AQ$373,C$2:C$373,C284,AB$2:AB$373,AB284)</f>
        <v>0</v>
      </c>
      <c r="BR284" s="162">
        <f>SUMIFS(AT$2:AT$373,C$2:C$373,C284,AB$2:AB$373,AB284)</f>
        <v>0</v>
      </c>
      <c r="BS284" s="162">
        <f>SUMIFS(AW$2:AW$373,C$2:C$373,C284,AB$2:AB$373,AB284)</f>
        <v>0</v>
      </c>
      <c r="BT284" s="162">
        <f>SUMIFS(AZ$2:AZ$373,C$2:C$373,C284,AB$2:AB$373,AB284)</f>
        <v>0</v>
      </c>
      <c r="BU284" s="162">
        <f>SUMIFS(BC$2:BC$373,C$2:C$373,C284,AB$2:AB$373,AB284)</f>
        <v>0</v>
      </c>
      <c r="BV284" s="162">
        <f>SUMIFS(BF$2:BF$373,C$2:C$373,C284,AB$2:AB$373,AB284)</f>
        <v>0</v>
      </c>
      <c r="BW284" s="162">
        <f>SUMIFS(BI$2:BI$373,C$2:C$373,C284,AB$2:AB$373,AB284)</f>
        <v>0</v>
      </c>
      <c r="BX284" s="162">
        <f>SUMIFS(BL$2:BL$373,C$2:C$373,C284,AB$2:AB$373,AB284)</f>
        <v>0</v>
      </c>
      <c r="BY284" s="163">
        <f>SUMIFS(BO$2:BO$373,C$2:C$373,C284,AB$2:AB$373,AB284)</f>
        <v>0</v>
      </c>
      <c r="BZ284" s="174">
        <f>SUMIFS(AN$2:AN$373,C$2:C$373,C284)</f>
        <v>0</v>
      </c>
      <c r="CA284" s="162">
        <f>SUMIFS(AQ$2:AQ$373,C$2:C$373,C284)</f>
        <v>0</v>
      </c>
      <c r="CB284" s="162">
        <f>SUMIFS(AT$2:AT$373,C$2:C$373,C284)</f>
        <v>0</v>
      </c>
      <c r="CC284" s="162">
        <f>SUMIFS(AW$2:AW$373,C$2:C$373,C284)</f>
        <v>0</v>
      </c>
      <c r="CD284" s="162">
        <f>SUMIFS(AZ$2:AZ$373,C$2:C$373,C284)</f>
        <v>0</v>
      </c>
      <c r="CE284" s="162">
        <f>SUMIFS(BC$2:BC$373,C$2:C$373,C284)</f>
        <v>0</v>
      </c>
      <c r="CF284" s="162">
        <f>SUMIFS(BF$2:BF$373,C$2:C$373,C284)</f>
        <v>0</v>
      </c>
      <c r="CG284" s="162">
        <f>SUMIFS(BI$2:BI$373,C$2:C$373,C284)</f>
        <v>0</v>
      </c>
      <c r="CH284" s="162">
        <f>SUMIFS(BL$2:BL$373,C$2:C$373,C284)</f>
        <v>0</v>
      </c>
      <c r="CI284" s="163">
        <f>SUMIFS(BO$2:BO$373,C$2:C$373,C284)</f>
        <v>0</v>
      </c>
      <c r="CJ284" s="94" t="str">
        <f t="shared" ref="CJ284" si="4542">_xlfn.XLOOKUP(LARGE(BP284:BY284,1),BP284:BY284,BP$374:BY$374)</f>
        <v>Körperhygiene</v>
      </c>
      <c r="CK284" s="92" t="str">
        <f t="shared" ref="CK284" si="4543">_xlfn.XLOOKUP(LARGE(BP284:BY284,2),BP284:BY284,BP$374:BY$374)</f>
        <v>Körperhygiene</v>
      </c>
      <c r="CL284" s="92" t="str">
        <f t="shared" ref="CL284" si="4544">_xlfn.XLOOKUP(LARGE(BP284:BY284,3),BP284:BY284,BP$374:BY$374)</f>
        <v>Körperhygiene</v>
      </c>
      <c r="CM284" s="92" t="str">
        <f t="shared" ref="CM284" si="4545">_xlfn.XLOOKUP(LARGE(BP284:BY284,4),BP284:BY284,BP$374:BY$374)</f>
        <v>Körperhygiene</v>
      </c>
      <c r="CN284" s="92" t="str">
        <f t="shared" ref="CN284" si="4546">_xlfn.XLOOKUP(LARGE(BP284:BY284,5),BP284:BY284,BP$374:BY$374)</f>
        <v>Körperhygiene</v>
      </c>
      <c r="CO284" s="93" t="str">
        <f t="shared" ref="CO284" si="4547">_xlfn.XLOOKUP(LARGE(BP284:BY284,6),BP284:BY284,BP$374:BY$374)</f>
        <v>Körperhygiene</v>
      </c>
      <c r="CP284" s="91" t="str">
        <f t="shared" ref="CP284" si="4548">_xlfn.XLOOKUP(LARGE(BZ284:CI284,1),BZ284:CI284,BZ$374:CI$374)</f>
        <v>Körperhygiene</v>
      </c>
      <c r="CQ284" s="92" t="str">
        <f t="shared" ref="CQ284" si="4549">_xlfn.XLOOKUP(LARGE(BZ284:CI284,2),BZ284:CI284,BZ$374:CI$374)</f>
        <v>Körperhygiene</v>
      </c>
      <c r="CR284" s="92" t="str">
        <f t="shared" ref="CR284" si="4550">_xlfn.XLOOKUP(LARGE(BZ284:CI284,3),BZ284:CI284,BZ$374:CI$374)</f>
        <v>Körperhygiene</v>
      </c>
      <c r="CS284" s="92" t="str">
        <f t="shared" ref="CS284" si="4551">_xlfn.XLOOKUP(LARGE(BZ284:CI284,4),BZ284:CI284,BZ$374:CI$374)</f>
        <v>Körperhygiene</v>
      </c>
      <c r="CT284" s="92" t="str">
        <f t="shared" ref="CT284" si="4552">_xlfn.XLOOKUP(LARGE(BZ284:CI284,5),BZ284:CI284,BZ$374:CI$374)</f>
        <v>Körperhygiene</v>
      </c>
      <c r="CU284" s="93" t="str">
        <f t="shared" ref="CU284" si="4553">_xlfn.XLOOKUP(LARGE(BZ284:CI284,6),BZ284:CI284,BZ$374:CI$374)</f>
        <v>Körperhygiene</v>
      </c>
      <c r="CV284" s="90"/>
      <c r="CW284" s="90"/>
      <c r="CX284" s="90"/>
      <c r="CY284" s="90"/>
      <c r="CZ284" s="90"/>
      <c r="DA284" s="90"/>
    </row>
    <row r="285" spans="1:105" ht="12.95" customHeight="1" thickTop="1" thickBot="1">
      <c r="A285" s="122"/>
      <c r="B285" s="125"/>
      <c r="C285" s="116"/>
      <c r="D285" s="137"/>
      <c r="E285" s="21"/>
      <c r="F285" s="22"/>
      <c r="G285" s="23"/>
      <c r="H285" s="145"/>
      <c r="I285" s="125"/>
      <c r="J285" s="137"/>
      <c r="K285" s="21"/>
      <c r="L285" s="22"/>
      <c r="M285" s="23"/>
      <c r="N285" s="140"/>
      <c r="O285" s="109"/>
      <c r="P285" s="92"/>
      <c r="Q285" s="131"/>
      <c r="R285" s="103"/>
      <c r="S285" s="92"/>
      <c r="T285" s="158"/>
      <c r="U285" s="103"/>
      <c r="V285" s="99"/>
      <c r="W285" s="216"/>
      <c r="X285" s="92"/>
      <c r="Y285" s="81"/>
      <c r="Z285" s="83"/>
      <c r="AA285" s="95"/>
      <c r="AB285" s="107"/>
      <c r="AC285" s="160"/>
      <c r="AE285" s="92"/>
      <c r="AG285" s="92"/>
      <c r="AH285" s="92"/>
      <c r="AI285" s="156"/>
      <c r="AJ285" s="156"/>
      <c r="AK285" s="156"/>
      <c r="AL285" s="92"/>
      <c r="AM285" s="156"/>
      <c r="AN285" s="156"/>
      <c r="AO285" s="165"/>
      <c r="AP285" s="93"/>
      <c r="AQ285" s="165"/>
      <c r="AR285" s="93"/>
      <c r="AS285" s="165"/>
      <c r="AT285" s="93"/>
      <c r="AU285" s="165"/>
      <c r="AV285" s="93"/>
      <c r="AW285" s="165"/>
      <c r="AX285" s="93"/>
      <c r="AY285" s="165"/>
      <c r="AZ285" s="93"/>
      <c r="BA285" s="165"/>
      <c r="BB285" s="93"/>
      <c r="BC285" s="165"/>
      <c r="BD285" s="93"/>
      <c r="BE285" s="165"/>
      <c r="BF285" s="93"/>
      <c r="BG285" s="165"/>
      <c r="BH285" s="93"/>
      <c r="BI285" s="165"/>
      <c r="BJ285" s="93"/>
      <c r="BK285" s="165"/>
      <c r="BL285" s="93"/>
      <c r="BM285" s="156"/>
      <c r="BN285" s="156"/>
      <c r="BO285" s="171"/>
      <c r="BP285" s="174"/>
      <c r="BQ285" s="162"/>
      <c r="BR285" s="162"/>
      <c r="BS285" s="162"/>
      <c r="BT285" s="162"/>
      <c r="BU285" s="162"/>
      <c r="BV285" s="162"/>
      <c r="BW285" s="162"/>
      <c r="BX285" s="162"/>
      <c r="BY285" s="163"/>
      <c r="BZ285" s="174"/>
      <c r="CA285" s="162"/>
      <c r="CB285" s="162"/>
      <c r="CC285" s="162"/>
      <c r="CD285" s="162"/>
      <c r="CE285" s="162"/>
      <c r="CF285" s="162"/>
      <c r="CG285" s="162"/>
      <c r="CH285" s="162"/>
      <c r="CI285" s="163"/>
      <c r="CJ285" s="94"/>
      <c r="CK285" s="92"/>
      <c r="CL285" s="92"/>
      <c r="CM285" s="92"/>
      <c r="CN285" s="92"/>
      <c r="CO285" s="93"/>
      <c r="CP285" s="91"/>
      <c r="CQ285" s="92"/>
      <c r="CR285" s="92"/>
      <c r="CS285" s="92"/>
      <c r="CT285" s="92"/>
      <c r="CU285" s="93"/>
      <c r="CV285" s="90"/>
      <c r="CW285" s="90"/>
      <c r="CX285" s="90"/>
      <c r="CY285" s="90"/>
      <c r="CZ285" s="90"/>
      <c r="DA285" s="90"/>
    </row>
    <row r="286" spans="1:105" ht="12.95" customHeight="1" thickTop="1" thickBot="1">
      <c r="A286" s="122"/>
      <c r="B286" s="125"/>
      <c r="C286" s="117" t="s">
        <v>132</v>
      </c>
      <c r="D286" s="134"/>
      <c r="E286" s="24"/>
      <c r="F286" s="25"/>
      <c r="G286" s="26"/>
      <c r="H286" s="145"/>
      <c r="I286" s="125"/>
      <c r="J286" s="134"/>
      <c r="K286" s="24"/>
      <c r="L286" s="25"/>
      <c r="M286" s="26"/>
      <c r="N286" s="140"/>
      <c r="O286" s="109">
        <f t="shared" si="3783"/>
        <v>0</v>
      </c>
      <c r="P286" s="92">
        <f t="shared" si="3784"/>
        <v>20</v>
      </c>
      <c r="Q286" s="131"/>
      <c r="R286" s="103">
        <f>SUMIFS(O$2:O$373,C$2:C$373,C286,AB$2:AB$373,AB286)</f>
        <v>0</v>
      </c>
      <c r="S286" s="92">
        <f t="shared" ref="S286" si="4554">AE$278*20-AJ286</f>
        <v>140</v>
      </c>
      <c r="T286" s="158"/>
      <c r="U286" s="103">
        <f t="shared" ref="U286" si="4555">AC$10</f>
        <v>0</v>
      </c>
      <c r="V286" s="99">
        <f t="shared" si="3787"/>
        <v>600</v>
      </c>
      <c r="W286" s="216"/>
      <c r="X286" s="92"/>
      <c r="Y286" s="81"/>
      <c r="Z286" s="83"/>
      <c r="AA286" s="95">
        <f>A$278</f>
        <v>46197</v>
      </c>
      <c r="AB286" s="107">
        <f t="shared" si="4271"/>
        <v>26</v>
      </c>
      <c r="AC286" s="160"/>
      <c r="AE286" s="92"/>
      <c r="AG286" s="92">
        <f t="shared" ref="AG286" si="4556">IF(D286="HF",1,0)</f>
        <v>0</v>
      </c>
      <c r="AH286" s="92">
        <f t="shared" ref="AH286" si="4557">IF(J286="HF",1,0)</f>
        <v>0</v>
      </c>
      <c r="AI286" s="169">
        <f t="shared" ref="AI286" si="4558">AG286+AH286</f>
        <v>0</v>
      </c>
      <c r="AJ286" s="169">
        <f t="shared" ref="AJ286" si="4559">SUMIFS(AI$2:AI$373,C$2:C$373,C286,AB$2:AB$373,AB286)</f>
        <v>0</v>
      </c>
      <c r="AK286" s="169">
        <f t="shared" ref="AK286" si="4560">SUMIFS(AI$2:AI$373,C$2:C$373,C286)</f>
        <v>0</v>
      </c>
      <c r="AL286" s="92">
        <f t="shared" ref="AL286" si="4561">COUNTIF(E286:G287,"Körperhygiene")</f>
        <v>0</v>
      </c>
      <c r="AM286" s="169">
        <f t="shared" ref="AM286" si="4562">COUNTIF(K286:M287,"Körperhygiene")</f>
        <v>0</v>
      </c>
      <c r="AN286" s="169">
        <f t="shared" ref="AN286" si="4563">AL286+AM286</f>
        <v>0</v>
      </c>
      <c r="AO286" s="164">
        <f>COUNTIF(E286:G287,"Zimmersauberkeit")</f>
        <v>0</v>
      </c>
      <c r="AP286" s="93">
        <f>COUNTIF(K286:M287,"Zimmersauberkeit")</f>
        <v>0</v>
      </c>
      <c r="AQ286" s="164">
        <f t="shared" ref="AQ286" si="4564">AO286+AP286</f>
        <v>0</v>
      </c>
      <c r="AR286" s="93">
        <f>COUNTIF(E286:G287,"Zimmerputz")</f>
        <v>0</v>
      </c>
      <c r="AS286" s="164">
        <f>COUNTIF(K286:M287,"Zimmerputz")</f>
        <v>0</v>
      </c>
      <c r="AT286" s="93">
        <f t="shared" ref="AT286" si="4565">AR286+AS286</f>
        <v>0</v>
      </c>
      <c r="AU286" s="164">
        <f>COUNTIF(E286:G287,"Medienverhalten")</f>
        <v>0</v>
      </c>
      <c r="AV286" s="93">
        <f>COUNTIF(K286:M287,"Medienverhalten")</f>
        <v>0</v>
      </c>
      <c r="AW286" s="164">
        <f t="shared" ref="AW286" si="4566">AU286+AV286</f>
        <v>0</v>
      </c>
      <c r="AX286" s="93">
        <f>COUNTIF(E286:G287,"Pünktlichkeit")</f>
        <v>0</v>
      </c>
      <c r="AY286" s="164">
        <f>COUNTIF(K286:M287,"Pünktlichkeit")</f>
        <v>0</v>
      </c>
      <c r="AZ286" s="93">
        <f t="shared" ref="AZ286" si="4567">AX286+AY286</f>
        <v>0</v>
      </c>
      <c r="BA286" s="164">
        <f>COUNTIF(E286:G287,"Küchendienst")</f>
        <v>0</v>
      </c>
      <c r="BB286" s="93">
        <f>COUNTIF(K286:M287,"Küchendienst")</f>
        <v>0</v>
      </c>
      <c r="BC286" s="164">
        <f t="shared" ref="BC286" si="4568">BA286+BB286</f>
        <v>0</v>
      </c>
      <c r="BD286" s="93">
        <f>COUNTIF(E286:G287,"Wäsche")</f>
        <v>0</v>
      </c>
      <c r="BE286" s="164">
        <f>COUNTIF(K286:M287,"Wäsche")</f>
        <v>0</v>
      </c>
      <c r="BF286" s="93">
        <f t="shared" ref="BF286" si="4569">BD286+BE286</f>
        <v>0</v>
      </c>
      <c r="BG286" s="164">
        <f>COUNTIF(E286:G287,"Sozialverhalten")</f>
        <v>0</v>
      </c>
      <c r="BH286" s="93">
        <f>COUNTIF(K286:M287,"Sozialverhalten")</f>
        <v>0</v>
      </c>
      <c r="BI286" s="164">
        <f t="shared" ref="BI286" si="4570">BG286+BH286</f>
        <v>0</v>
      </c>
      <c r="BJ286" s="93">
        <f>COUNTIF(E286:G287,"Essverhalten")</f>
        <v>0</v>
      </c>
      <c r="BK286" s="164">
        <f>COUNTIF(K286:M287,"Essverhalten")</f>
        <v>0</v>
      </c>
      <c r="BL286" s="93">
        <f t="shared" ref="BL286" si="4571">BJ286+BK286</f>
        <v>0</v>
      </c>
      <c r="BM286" s="169">
        <f>COUNTIF(E286:G287,"Nachtruhe")</f>
        <v>0</v>
      </c>
      <c r="BN286" s="169">
        <f>COUNTIF(K286:M287,"Nachtruhe")</f>
        <v>0</v>
      </c>
      <c r="BO286" s="170">
        <f t="shared" ref="BO286" si="4572">BM286+BN286</f>
        <v>0</v>
      </c>
      <c r="BP286" s="174">
        <f>SUMIFS(AN$2:AN$373,C$2:C$373,C286,AB$2:AB$373,AB286)</f>
        <v>0</v>
      </c>
      <c r="BQ286" s="162">
        <f>SUMIFS(AQ$2:AQ$373,C$2:C$373,C286,AB$2:AB$373,AB286)</f>
        <v>0</v>
      </c>
      <c r="BR286" s="162">
        <f>SUMIFS(AT$2:AT$373,C$2:C$373,C286,AB$2:AB$373,AB286)</f>
        <v>0</v>
      </c>
      <c r="BS286" s="162">
        <f>SUMIFS(AW$2:AW$373,C$2:C$373,C286,AB$2:AB$373,AB286)</f>
        <v>0</v>
      </c>
      <c r="BT286" s="162">
        <f>SUMIFS(AZ$2:AZ$373,C$2:C$373,C286,AB$2:AB$373,AB286)</f>
        <v>0</v>
      </c>
      <c r="BU286" s="162">
        <f>SUMIFS(BC$2:BC$373,C$2:C$373,C286,AB$2:AB$373,AB286)</f>
        <v>0</v>
      </c>
      <c r="BV286" s="162">
        <f>SUMIFS(BF$2:BF$373,C$2:C$373,C286,AB$2:AB$373,AB286)</f>
        <v>0</v>
      </c>
      <c r="BW286" s="162">
        <f>SUMIFS(BI$2:BI$373,C$2:C$373,C286,AB$2:AB$373,AB286)</f>
        <v>0</v>
      </c>
      <c r="BX286" s="162">
        <f>SUMIFS(BL$2:BL$373,C$2:C$373,C286,AB$2:AB$373,AB286)</f>
        <v>0</v>
      </c>
      <c r="BY286" s="163">
        <f>SUMIFS(BO$2:BO$373,C$2:C$373,C286,AB$2:AB$373,AB286)</f>
        <v>0</v>
      </c>
      <c r="BZ286" s="174">
        <f>SUMIFS(AN$2:AN$373,C$2:C$373,C286)</f>
        <v>0</v>
      </c>
      <c r="CA286" s="162">
        <f>SUMIFS(AQ$2:AQ$373,C$2:C$373,C286)</f>
        <v>0</v>
      </c>
      <c r="CB286" s="162">
        <f>SUMIFS(AT$2:AT$373,C$2:C$373,C286)</f>
        <v>0</v>
      </c>
      <c r="CC286" s="162">
        <f>SUMIFS(AW$2:AW$373,C$2:C$373,C286)</f>
        <v>0</v>
      </c>
      <c r="CD286" s="162">
        <f>SUMIFS(AZ$2:AZ$373,C$2:C$373,C286)</f>
        <v>0</v>
      </c>
      <c r="CE286" s="162">
        <f>SUMIFS(BC$2:BC$373,C$2:C$373,C286)</f>
        <v>0</v>
      </c>
      <c r="CF286" s="162">
        <f>SUMIFS(BF$2:BF$373,C$2:C$373,C286)</f>
        <v>0</v>
      </c>
      <c r="CG286" s="162">
        <f>SUMIFS(BI$2:BI$373,C$2:C$373,C286)</f>
        <v>0</v>
      </c>
      <c r="CH286" s="162">
        <f>SUMIFS(BL$2:BL$373,C$2:C$373,C286)</f>
        <v>0</v>
      </c>
      <c r="CI286" s="163">
        <f>SUMIFS(BO$2:BO$373,C$2:C$373,C286)</f>
        <v>0</v>
      </c>
      <c r="CJ286" s="94" t="str">
        <f t="shared" ref="CJ286" si="4573">_xlfn.XLOOKUP(LARGE(BP286:BY286,1),BP286:BY286,BP$374:BY$374)</f>
        <v>Körperhygiene</v>
      </c>
      <c r="CK286" s="92" t="str">
        <f t="shared" ref="CK286" si="4574">_xlfn.XLOOKUP(LARGE(BP286:BY286,2),BP286:BY286,BP$374:BY$374)</f>
        <v>Körperhygiene</v>
      </c>
      <c r="CL286" s="92" t="str">
        <f t="shared" ref="CL286" si="4575">_xlfn.XLOOKUP(LARGE(BP286:BY286,3),BP286:BY286,BP$374:BY$374)</f>
        <v>Körperhygiene</v>
      </c>
      <c r="CM286" s="92" t="str">
        <f t="shared" ref="CM286" si="4576">_xlfn.XLOOKUP(LARGE(BP286:BY286,4),BP286:BY286,BP$374:BY$374)</f>
        <v>Körperhygiene</v>
      </c>
      <c r="CN286" s="92" t="str">
        <f t="shared" ref="CN286" si="4577">_xlfn.XLOOKUP(LARGE(BP286:BY286,5),BP286:BY286,BP$374:BY$374)</f>
        <v>Körperhygiene</v>
      </c>
      <c r="CO286" s="93" t="str">
        <f t="shared" ref="CO286" si="4578">_xlfn.XLOOKUP(LARGE(BP286:BY286,6),BP286:BY286,BP$374:BY$374)</f>
        <v>Körperhygiene</v>
      </c>
      <c r="CP286" s="91" t="str">
        <f t="shared" ref="CP286" si="4579">_xlfn.XLOOKUP(LARGE(BZ286:CI286,1),BZ286:CI286,BZ$374:CI$374)</f>
        <v>Körperhygiene</v>
      </c>
      <c r="CQ286" s="92" t="str">
        <f t="shared" ref="CQ286" si="4580">_xlfn.XLOOKUP(LARGE(BZ286:CI286,2),BZ286:CI286,BZ$374:CI$374)</f>
        <v>Körperhygiene</v>
      </c>
      <c r="CR286" s="92" t="str">
        <f t="shared" ref="CR286" si="4581">_xlfn.XLOOKUP(LARGE(BZ286:CI286,3),BZ286:CI286,BZ$374:CI$374)</f>
        <v>Körperhygiene</v>
      </c>
      <c r="CS286" s="92" t="str">
        <f t="shared" ref="CS286" si="4582">_xlfn.XLOOKUP(LARGE(BZ286:CI286,4),BZ286:CI286,BZ$374:CI$374)</f>
        <v>Körperhygiene</v>
      </c>
      <c r="CT286" s="92" t="str">
        <f t="shared" ref="CT286" si="4583">_xlfn.XLOOKUP(LARGE(BZ286:CI286,5),BZ286:CI286,BZ$374:CI$374)</f>
        <v>Körperhygiene</v>
      </c>
      <c r="CU286" s="93" t="str">
        <f t="shared" ref="CU286" si="4584">_xlfn.XLOOKUP(LARGE(BZ286:CI286,6),BZ286:CI286,BZ$374:CI$374)</f>
        <v>Körperhygiene</v>
      </c>
      <c r="CV286" s="90"/>
      <c r="CW286" s="90"/>
      <c r="CX286" s="90"/>
      <c r="CY286" s="90"/>
      <c r="CZ286" s="90"/>
      <c r="DA286" s="90"/>
    </row>
    <row r="287" spans="1:105" ht="12.95" customHeight="1" thickTop="1" thickBot="1">
      <c r="A287" s="122"/>
      <c r="B287" s="125"/>
      <c r="C287" s="116"/>
      <c r="D287" s="137"/>
      <c r="E287" s="21"/>
      <c r="F287" s="22"/>
      <c r="G287" s="23"/>
      <c r="H287" s="145"/>
      <c r="I287" s="125"/>
      <c r="J287" s="137"/>
      <c r="K287" s="21"/>
      <c r="L287" s="22"/>
      <c r="M287" s="23"/>
      <c r="N287" s="140"/>
      <c r="O287" s="109"/>
      <c r="P287" s="92"/>
      <c r="Q287" s="131"/>
      <c r="R287" s="103"/>
      <c r="S287" s="92"/>
      <c r="T287" s="158"/>
      <c r="U287" s="103"/>
      <c r="V287" s="99"/>
      <c r="W287" s="216"/>
      <c r="X287" s="92"/>
      <c r="Y287" s="81"/>
      <c r="Z287" s="83"/>
      <c r="AA287" s="95"/>
      <c r="AB287" s="107"/>
      <c r="AC287" s="160"/>
      <c r="AE287" s="92"/>
      <c r="AG287" s="92"/>
      <c r="AH287" s="92"/>
      <c r="AI287" s="156"/>
      <c r="AJ287" s="156"/>
      <c r="AK287" s="156"/>
      <c r="AL287" s="92"/>
      <c r="AM287" s="156"/>
      <c r="AN287" s="156"/>
      <c r="AO287" s="165"/>
      <c r="AP287" s="93"/>
      <c r="AQ287" s="165"/>
      <c r="AR287" s="93"/>
      <c r="AS287" s="165"/>
      <c r="AT287" s="93"/>
      <c r="AU287" s="165"/>
      <c r="AV287" s="93"/>
      <c r="AW287" s="165"/>
      <c r="AX287" s="93"/>
      <c r="AY287" s="165"/>
      <c r="AZ287" s="93"/>
      <c r="BA287" s="165"/>
      <c r="BB287" s="93"/>
      <c r="BC287" s="165"/>
      <c r="BD287" s="93"/>
      <c r="BE287" s="165"/>
      <c r="BF287" s="93"/>
      <c r="BG287" s="165"/>
      <c r="BH287" s="93"/>
      <c r="BI287" s="165"/>
      <c r="BJ287" s="93"/>
      <c r="BK287" s="165"/>
      <c r="BL287" s="93"/>
      <c r="BM287" s="156"/>
      <c r="BN287" s="156"/>
      <c r="BO287" s="171"/>
      <c r="BP287" s="174"/>
      <c r="BQ287" s="162"/>
      <c r="BR287" s="162"/>
      <c r="BS287" s="162"/>
      <c r="BT287" s="162"/>
      <c r="BU287" s="162"/>
      <c r="BV287" s="162"/>
      <c r="BW287" s="162"/>
      <c r="BX287" s="162"/>
      <c r="BY287" s="163"/>
      <c r="BZ287" s="174"/>
      <c r="CA287" s="162"/>
      <c r="CB287" s="162"/>
      <c r="CC287" s="162"/>
      <c r="CD287" s="162"/>
      <c r="CE287" s="162"/>
      <c r="CF287" s="162"/>
      <c r="CG287" s="162"/>
      <c r="CH287" s="162"/>
      <c r="CI287" s="163"/>
      <c r="CJ287" s="94"/>
      <c r="CK287" s="92"/>
      <c r="CL287" s="92"/>
      <c r="CM287" s="92"/>
      <c r="CN287" s="92"/>
      <c r="CO287" s="93"/>
      <c r="CP287" s="91"/>
      <c r="CQ287" s="92"/>
      <c r="CR287" s="92"/>
      <c r="CS287" s="92"/>
      <c r="CT287" s="92"/>
      <c r="CU287" s="93"/>
      <c r="CV287" s="90"/>
      <c r="CW287" s="90"/>
      <c r="CX287" s="90"/>
      <c r="CY287" s="90"/>
      <c r="CZ287" s="90"/>
      <c r="DA287" s="90"/>
    </row>
    <row r="288" spans="1:105" ht="12.95" customHeight="1" thickTop="1" thickBot="1">
      <c r="A288" s="122"/>
      <c r="B288" s="125"/>
      <c r="C288" s="118"/>
      <c r="D288" s="134"/>
      <c r="E288" s="27"/>
      <c r="F288" s="28"/>
      <c r="G288" s="29"/>
      <c r="H288" s="145"/>
      <c r="I288" s="125"/>
      <c r="J288" s="134"/>
      <c r="K288" s="27"/>
      <c r="L288" s="28"/>
      <c r="M288" s="29"/>
      <c r="N288" s="140"/>
      <c r="O288" s="109">
        <f t="shared" si="3817"/>
        <v>0</v>
      </c>
      <c r="P288" s="92">
        <f t="shared" si="3818"/>
        <v>20</v>
      </c>
      <c r="Q288" s="131"/>
      <c r="R288" s="103">
        <f>SUMIFS(O$2:O$373,C$2:C$373,C288,AB$2:AB$373,AB288)</f>
        <v>0</v>
      </c>
      <c r="S288" s="92">
        <f t="shared" ref="S288" si="4585">AE$278*20-AJ288</f>
        <v>140</v>
      </c>
      <c r="T288" s="158"/>
      <c r="U288" s="103">
        <f t="shared" ref="U288" si="4586">AC$12</f>
        <v>0</v>
      </c>
      <c r="V288" s="99">
        <f t="shared" si="3821"/>
        <v>600</v>
      </c>
      <c r="W288" s="216"/>
      <c r="X288" s="92"/>
      <c r="Y288" s="81"/>
      <c r="Z288" s="83"/>
      <c r="AA288" s="95">
        <f>A$278</f>
        <v>46197</v>
      </c>
      <c r="AB288" s="107">
        <f t="shared" si="4271"/>
        <v>26</v>
      </c>
      <c r="AC288" s="160"/>
      <c r="AE288" s="92"/>
      <c r="AG288" s="92">
        <f t="shared" ref="AG288" si="4587">IF(D288="HF",1,0)</f>
        <v>0</v>
      </c>
      <c r="AH288" s="92">
        <f t="shared" ref="AH288" si="4588">IF(J288="HF",1,0)</f>
        <v>0</v>
      </c>
      <c r="AI288" s="169">
        <f t="shared" ref="AI288" si="4589">AG288+AH288</f>
        <v>0</v>
      </c>
      <c r="AJ288" s="169">
        <f t="shared" ref="AJ288" si="4590">SUMIFS(AI$2:AI$373,C$2:C$373,C288,AB$2:AB$373,AB288)</f>
        <v>0</v>
      </c>
      <c r="AK288" s="169">
        <f t="shared" ref="AK288" si="4591">SUMIFS(AI$2:AI$373,C$2:C$373,C288)</f>
        <v>0</v>
      </c>
      <c r="AL288" s="92">
        <f t="shared" ref="AL288" si="4592">COUNTIF(E288:G289,"Körperhygiene")</f>
        <v>0</v>
      </c>
      <c r="AM288" s="169">
        <f t="shared" ref="AM288" si="4593">COUNTIF(K288:M289,"Körperhygiene")</f>
        <v>0</v>
      </c>
      <c r="AN288" s="169">
        <f t="shared" ref="AN288" si="4594">AL288+AM288</f>
        <v>0</v>
      </c>
      <c r="AO288" s="164">
        <f>COUNTIF(E288:G289,"Zimmersauberkeit")</f>
        <v>0</v>
      </c>
      <c r="AP288" s="93">
        <f>COUNTIF(K288:M289,"Zimmersauberkeit")</f>
        <v>0</v>
      </c>
      <c r="AQ288" s="164">
        <f t="shared" ref="AQ288" si="4595">AO288+AP288</f>
        <v>0</v>
      </c>
      <c r="AR288" s="93">
        <f>COUNTIF(E288:G289,"Zimmerputz")</f>
        <v>0</v>
      </c>
      <c r="AS288" s="164">
        <f>COUNTIF(K288:M289,"Zimmerputz")</f>
        <v>0</v>
      </c>
      <c r="AT288" s="93">
        <f t="shared" ref="AT288" si="4596">AR288+AS288</f>
        <v>0</v>
      </c>
      <c r="AU288" s="164">
        <f>COUNTIF(E288:G289,"Medienverhalten")</f>
        <v>0</v>
      </c>
      <c r="AV288" s="93">
        <f>COUNTIF(K288:M289,"Medienverhalten")</f>
        <v>0</v>
      </c>
      <c r="AW288" s="164">
        <f t="shared" ref="AW288" si="4597">AU288+AV288</f>
        <v>0</v>
      </c>
      <c r="AX288" s="93">
        <f>COUNTIF(E288:G289,"Pünktlichkeit")</f>
        <v>0</v>
      </c>
      <c r="AY288" s="164">
        <f>COUNTIF(K288:M289,"Pünktlichkeit")</f>
        <v>0</v>
      </c>
      <c r="AZ288" s="93">
        <f t="shared" ref="AZ288" si="4598">AX288+AY288</f>
        <v>0</v>
      </c>
      <c r="BA288" s="164">
        <f>COUNTIF(E288:G289,"Küchendienst")</f>
        <v>0</v>
      </c>
      <c r="BB288" s="93">
        <f>COUNTIF(K288:M289,"Küchendienst")</f>
        <v>0</v>
      </c>
      <c r="BC288" s="164">
        <f t="shared" ref="BC288" si="4599">BA288+BB288</f>
        <v>0</v>
      </c>
      <c r="BD288" s="93">
        <f>COUNTIF(E288:G289,"Wäsche")</f>
        <v>0</v>
      </c>
      <c r="BE288" s="164">
        <f>COUNTIF(K288:M289,"Wäsche")</f>
        <v>0</v>
      </c>
      <c r="BF288" s="93">
        <f t="shared" ref="BF288" si="4600">BD288+BE288</f>
        <v>0</v>
      </c>
      <c r="BG288" s="164">
        <f>COUNTIF(E288:G289,"Sozialverhalten")</f>
        <v>0</v>
      </c>
      <c r="BH288" s="93">
        <f>COUNTIF(K288:M289,"Sozialverhalten")</f>
        <v>0</v>
      </c>
      <c r="BI288" s="164">
        <f t="shared" ref="BI288" si="4601">BG288+BH288</f>
        <v>0</v>
      </c>
      <c r="BJ288" s="93">
        <f>COUNTIF(E288:G289,"Essverhalten")</f>
        <v>0</v>
      </c>
      <c r="BK288" s="164">
        <f>COUNTIF(K288:M289,"Essverhalten")</f>
        <v>0</v>
      </c>
      <c r="BL288" s="93">
        <f t="shared" ref="BL288" si="4602">BJ288+BK288</f>
        <v>0</v>
      </c>
      <c r="BM288" s="169">
        <f>COUNTIF(E288:G289,"Nachtruhe")</f>
        <v>0</v>
      </c>
      <c r="BN288" s="169">
        <f>COUNTIF(K288:M289,"Nachtruhe")</f>
        <v>0</v>
      </c>
      <c r="BO288" s="170">
        <f t="shared" ref="BO288" si="4603">BM288+BN288</f>
        <v>0</v>
      </c>
      <c r="BP288" s="174">
        <f>SUMIFS(AN$2:AN$373,C$2:C$373,C288,AB$2:AB$373,AB288)</f>
        <v>0</v>
      </c>
      <c r="BQ288" s="162">
        <f>SUMIFS(AQ$2:AQ$373,C$2:C$373,C288,AB$2:AB$373,AB288)</f>
        <v>0</v>
      </c>
      <c r="BR288" s="162">
        <f>SUMIFS(AT$2:AT$373,C$2:C$373,C288,AB$2:AB$373,AB288)</f>
        <v>0</v>
      </c>
      <c r="BS288" s="162">
        <f>SUMIFS(AW$2:AW$373,C$2:C$373,C288,AB$2:AB$373,AB288)</f>
        <v>0</v>
      </c>
      <c r="BT288" s="162">
        <f>SUMIFS(AZ$2:AZ$373,C$2:C$373,C288,AB$2:AB$373,AB288)</f>
        <v>0</v>
      </c>
      <c r="BU288" s="162">
        <f>SUMIFS(BC$2:BC$373,C$2:C$373,C288,AB$2:AB$373,AB288)</f>
        <v>0</v>
      </c>
      <c r="BV288" s="162">
        <f>SUMIFS(BF$2:BF$373,C$2:C$373,C288,AB$2:AB$373,AB288)</f>
        <v>0</v>
      </c>
      <c r="BW288" s="162">
        <f>SUMIFS(BI$2:BI$373,C$2:C$373,C288,AB$2:AB$373,AB288)</f>
        <v>0</v>
      </c>
      <c r="BX288" s="162">
        <f>SUMIFS(BL$2:BL$373,C$2:C$373,C288,AB$2:AB$373,AB288)</f>
        <v>0</v>
      </c>
      <c r="BY288" s="163">
        <f>SUMIFS(BO$2:BO$373,C$2:C$373,C288,AB$2:AB$373,AB288)</f>
        <v>0</v>
      </c>
      <c r="BZ288" s="174">
        <f>SUMIFS(AN$2:AN$373,C$2:C$373,C288)</f>
        <v>0</v>
      </c>
      <c r="CA288" s="162">
        <f>SUMIFS(AQ$2:AQ$373,C$2:C$373,C288)</f>
        <v>0</v>
      </c>
      <c r="CB288" s="162">
        <f>SUMIFS(AT$2:AT$373,C$2:C$373,C288)</f>
        <v>0</v>
      </c>
      <c r="CC288" s="162">
        <f>SUMIFS(AW$2:AW$373,C$2:C$373,C288)</f>
        <v>0</v>
      </c>
      <c r="CD288" s="162">
        <f>SUMIFS(AZ$2:AZ$373,C$2:C$373,C288)</f>
        <v>0</v>
      </c>
      <c r="CE288" s="162">
        <f>SUMIFS(BC$2:BC$373,C$2:C$373,C288)</f>
        <v>0</v>
      </c>
      <c r="CF288" s="162">
        <f>SUMIFS(BF$2:BF$373,C$2:C$373,C288)</f>
        <v>0</v>
      </c>
      <c r="CG288" s="162">
        <f>SUMIFS(BI$2:BI$373,C$2:C$373,C288)</f>
        <v>0</v>
      </c>
      <c r="CH288" s="162">
        <f>SUMIFS(BL$2:BL$373,C$2:C$373,C288)</f>
        <v>0</v>
      </c>
      <c r="CI288" s="163">
        <f>SUMIFS(BO$2:BO$373,C$2:C$373,C288)</f>
        <v>0</v>
      </c>
      <c r="CJ288" s="94" t="str">
        <f t="shared" ref="CJ288" si="4604">_xlfn.XLOOKUP(LARGE(BP288:BY288,1),BP288:BY288,BP$374:BY$374)</f>
        <v>Körperhygiene</v>
      </c>
      <c r="CK288" s="92" t="str">
        <f t="shared" ref="CK288" si="4605">_xlfn.XLOOKUP(LARGE(BP288:BY288,2),BP288:BY288,BP$374:BY$374)</f>
        <v>Körperhygiene</v>
      </c>
      <c r="CL288" s="92" t="str">
        <f t="shared" ref="CL288" si="4606">_xlfn.XLOOKUP(LARGE(BP288:BY288,3),BP288:BY288,BP$374:BY$374)</f>
        <v>Körperhygiene</v>
      </c>
      <c r="CM288" s="92" t="str">
        <f t="shared" ref="CM288" si="4607">_xlfn.XLOOKUP(LARGE(BP288:BY288,4),BP288:BY288,BP$374:BY$374)</f>
        <v>Körperhygiene</v>
      </c>
      <c r="CN288" s="92" t="str">
        <f t="shared" ref="CN288" si="4608">_xlfn.XLOOKUP(LARGE(BP288:BY288,5),BP288:BY288,BP$374:BY$374)</f>
        <v>Körperhygiene</v>
      </c>
      <c r="CO288" s="93" t="str">
        <f t="shared" ref="CO288" si="4609">_xlfn.XLOOKUP(LARGE(BP288:BY288,6),BP288:BY288,BP$374:BY$374)</f>
        <v>Körperhygiene</v>
      </c>
      <c r="CP288" s="91" t="str">
        <f t="shared" ref="CP288" si="4610">_xlfn.XLOOKUP(LARGE(BZ288:CI288,1),BZ288:CI288,BZ$374:CI$374)</f>
        <v>Körperhygiene</v>
      </c>
      <c r="CQ288" s="92" t="str">
        <f t="shared" ref="CQ288" si="4611">_xlfn.XLOOKUP(LARGE(BZ288:CI288,2),BZ288:CI288,BZ$374:CI$374)</f>
        <v>Körperhygiene</v>
      </c>
      <c r="CR288" s="92" t="str">
        <f t="shared" ref="CR288" si="4612">_xlfn.XLOOKUP(LARGE(BZ288:CI288,3),BZ288:CI288,BZ$374:CI$374)</f>
        <v>Körperhygiene</v>
      </c>
      <c r="CS288" s="92" t="str">
        <f t="shared" ref="CS288" si="4613">_xlfn.XLOOKUP(LARGE(BZ288:CI288,4),BZ288:CI288,BZ$374:CI$374)</f>
        <v>Körperhygiene</v>
      </c>
      <c r="CT288" s="92" t="str">
        <f t="shared" ref="CT288" si="4614">_xlfn.XLOOKUP(LARGE(BZ288:CI288,5),BZ288:CI288,BZ$374:CI$374)</f>
        <v>Körperhygiene</v>
      </c>
      <c r="CU288" s="93" t="str">
        <f t="shared" ref="CU288" si="4615">_xlfn.XLOOKUP(LARGE(BZ288:CI288,6),BZ288:CI288,BZ$374:CI$374)</f>
        <v>Körperhygiene</v>
      </c>
      <c r="CV288" s="90"/>
      <c r="CW288" s="90"/>
      <c r="CX288" s="90"/>
      <c r="CY288" s="90"/>
      <c r="CZ288" s="90"/>
      <c r="DA288" s="90"/>
    </row>
    <row r="289" spans="1:105" ht="12.95" customHeight="1" thickTop="1" thickBot="1">
      <c r="A289" s="142"/>
      <c r="B289" s="143"/>
      <c r="C289" s="133"/>
      <c r="D289" s="135"/>
      <c r="E289" s="30"/>
      <c r="F289" s="31"/>
      <c r="G289" s="32"/>
      <c r="H289" s="146"/>
      <c r="I289" s="143"/>
      <c r="J289" s="135"/>
      <c r="K289" s="30"/>
      <c r="L289" s="31"/>
      <c r="M289" s="32"/>
      <c r="N289" s="141"/>
      <c r="O289" s="111"/>
      <c r="P289" s="97"/>
      <c r="Q289" s="131"/>
      <c r="R289" s="105"/>
      <c r="S289" s="97"/>
      <c r="T289" s="159"/>
      <c r="U289" s="105"/>
      <c r="V289" s="100"/>
      <c r="W289" s="216"/>
      <c r="X289" s="92"/>
      <c r="Y289" s="81"/>
      <c r="Z289" s="83"/>
      <c r="AA289" s="95"/>
      <c r="AB289" s="107"/>
      <c r="AC289" s="160"/>
      <c r="AE289" s="92"/>
      <c r="AG289" s="92"/>
      <c r="AH289" s="92"/>
      <c r="AI289" s="156"/>
      <c r="AJ289" s="156"/>
      <c r="AK289" s="156"/>
      <c r="AL289" s="92"/>
      <c r="AM289" s="156"/>
      <c r="AN289" s="156"/>
      <c r="AO289" s="165"/>
      <c r="AP289" s="93"/>
      <c r="AQ289" s="165"/>
      <c r="AR289" s="93"/>
      <c r="AS289" s="165"/>
      <c r="AT289" s="93"/>
      <c r="AU289" s="165"/>
      <c r="AV289" s="93"/>
      <c r="AW289" s="165"/>
      <c r="AX289" s="93"/>
      <c r="AY289" s="165"/>
      <c r="AZ289" s="93"/>
      <c r="BA289" s="165"/>
      <c r="BB289" s="93"/>
      <c r="BC289" s="165"/>
      <c r="BD289" s="93"/>
      <c r="BE289" s="165"/>
      <c r="BF289" s="93"/>
      <c r="BG289" s="165"/>
      <c r="BH289" s="93"/>
      <c r="BI289" s="165"/>
      <c r="BJ289" s="93"/>
      <c r="BK289" s="165"/>
      <c r="BL289" s="93"/>
      <c r="BM289" s="156"/>
      <c r="BN289" s="156"/>
      <c r="BO289" s="171"/>
      <c r="BP289" s="174"/>
      <c r="BQ289" s="162"/>
      <c r="BR289" s="162"/>
      <c r="BS289" s="162"/>
      <c r="BT289" s="162"/>
      <c r="BU289" s="162"/>
      <c r="BV289" s="162"/>
      <c r="BW289" s="162"/>
      <c r="BX289" s="162"/>
      <c r="BY289" s="163"/>
      <c r="BZ289" s="174"/>
      <c r="CA289" s="162"/>
      <c r="CB289" s="162"/>
      <c r="CC289" s="162"/>
      <c r="CD289" s="162"/>
      <c r="CE289" s="162"/>
      <c r="CF289" s="162"/>
      <c r="CG289" s="162"/>
      <c r="CH289" s="162"/>
      <c r="CI289" s="163"/>
      <c r="CJ289" s="94"/>
      <c r="CK289" s="92"/>
      <c r="CL289" s="92"/>
      <c r="CM289" s="92"/>
      <c r="CN289" s="92"/>
      <c r="CO289" s="93"/>
      <c r="CP289" s="91"/>
      <c r="CQ289" s="92"/>
      <c r="CR289" s="92"/>
      <c r="CS289" s="92"/>
      <c r="CT289" s="92"/>
      <c r="CU289" s="93"/>
      <c r="CV289" s="90"/>
      <c r="CW289" s="90"/>
      <c r="CX289" s="90"/>
      <c r="CY289" s="90"/>
      <c r="CZ289" s="90"/>
      <c r="DA289" s="90"/>
    </row>
    <row r="290" spans="1:105" ht="12.95" customHeight="1" thickTop="1" thickBot="1">
      <c r="A290" s="121">
        <f t="shared" ref="A290" si="4616">A278+1</f>
        <v>46198</v>
      </c>
      <c r="B290" s="124" t="s">
        <v>18</v>
      </c>
      <c r="C290" s="138" t="s">
        <v>128</v>
      </c>
      <c r="D290" s="136"/>
      <c r="E290" s="33"/>
      <c r="F290" s="34"/>
      <c r="G290" s="35"/>
      <c r="H290" s="144"/>
      <c r="I290" s="124" t="s">
        <v>19</v>
      </c>
      <c r="J290" s="136"/>
      <c r="K290" s="33"/>
      <c r="L290" s="34"/>
      <c r="M290" s="35"/>
      <c r="N290" s="139"/>
      <c r="O290" s="108">
        <f t="shared" ref="O290" si="4617">IF(AND(D290="HF",OR(ISNUMBER(J290),J290="")),0+J290,IF(AND(J290="HF",OR(ISNUMBER(D290),D290="")),0+D290,IF(AND(ISNUMBER(D290),ISNUMBER(J290)),D290+J290,IF(AND(D290="HF",J290="HF"),0,D290+J290))))</f>
        <v>0</v>
      </c>
      <c r="P290" s="98">
        <f t="shared" ref="P290" si="4618">AF$2*20-AI290</f>
        <v>20</v>
      </c>
      <c r="Q290" s="131">
        <f>WEEKNUM(A290,21)</f>
        <v>26</v>
      </c>
      <c r="R290" s="106">
        <f>SUMIFS(O$2:O$373,C$2:C$373,C290,AB$2:AB$373,AB290)</f>
        <v>0</v>
      </c>
      <c r="S290" s="98">
        <f>AE$290*20-AJ290</f>
        <v>140</v>
      </c>
      <c r="T290" s="157">
        <f>A290</f>
        <v>46198</v>
      </c>
      <c r="U290" s="106">
        <f t="shared" ref="U290" si="4619">AC$2</f>
        <v>9</v>
      </c>
      <c r="V290" s="101">
        <f t="shared" ref="V290" si="4620">AD$2*20-AK290</f>
        <v>600</v>
      </c>
      <c r="W290" s="216"/>
      <c r="X290" s="92">
        <f t="shared" ref="X290" si="4621">IF(Q290&lt;&gt;"",1,0)</f>
        <v>1</v>
      </c>
      <c r="Y290" s="81"/>
      <c r="Z290" s="83"/>
      <c r="AA290" s="95">
        <f>A$290</f>
        <v>46198</v>
      </c>
      <c r="AB290" s="107">
        <f t="shared" si="4271"/>
        <v>26</v>
      </c>
      <c r="AC290" s="160"/>
      <c r="AE290" s="92">
        <f t="shared" ref="AE290" si="4622">SUMIFS(X$2:X$373,C$2:C$373,C290,AB$2:AB$373,AB290)</f>
        <v>7</v>
      </c>
      <c r="AG290" s="92">
        <f t="shared" ref="AG290" si="4623">IF(D290="HF",1,0)</f>
        <v>0</v>
      </c>
      <c r="AH290" s="92">
        <f t="shared" ref="AH290" si="4624">IF(J290="HF",1,0)</f>
        <v>0</v>
      </c>
      <c r="AI290" s="169">
        <f t="shared" ref="AI290" si="4625">AG290+AH290</f>
        <v>0</v>
      </c>
      <c r="AJ290" s="169">
        <f t="shared" ref="AJ290" si="4626">SUMIFS(AI$2:AI$373,C$2:C$373,C290,AB$2:AB$373,AB290)</f>
        <v>0</v>
      </c>
      <c r="AK290" s="169">
        <f t="shared" ref="AK290" si="4627">SUMIFS(AI$2:AI$373,C$2:C$373,C290)</f>
        <v>0</v>
      </c>
      <c r="AL290" s="92">
        <f t="shared" ref="AL290" si="4628">COUNTIF(E290:G291,"Körperhygiene")</f>
        <v>0</v>
      </c>
      <c r="AM290" s="169">
        <f t="shared" ref="AM290" si="4629">COUNTIF(K290:M291,"Körperhygiene")</f>
        <v>0</v>
      </c>
      <c r="AN290" s="169">
        <f t="shared" ref="AN290" si="4630">AL290+AM290</f>
        <v>0</v>
      </c>
      <c r="AO290" s="164">
        <f>COUNTIF(E290:G291,"Zimmersauberkeit")</f>
        <v>0</v>
      </c>
      <c r="AP290" s="93">
        <f>COUNTIF(K290:M291,"Zimmersauberkeit")</f>
        <v>0</v>
      </c>
      <c r="AQ290" s="164">
        <f t="shared" ref="AQ290" si="4631">AO290+AP290</f>
        <v>0</v>
      </c>
      <c r="AR290" s="93">
        <f>COUNTIF(E290:G291,"Zimmerputz")</f>
        <v>0</v>
      </c>
      <c r="AS290" s="164">
        <f>COUNTIF(K290:M291,"Zimmerputz")</f>
        <v>0</v>
      </c>
      <c r="AT290" s="93">
        <f t="shared" ref="AT290" si="4632">AR290+AS290</f>
        <v>0</v>
      </c>
      <c r="AU290" s="164">
        <f>COUNTIF(E290:G291,"Medienverhalten")</f>
        <v>0</v>
      </c>
      <c r="AV290" s="93">
        <f>COUNTIF(K290:M291,"Medienverhalten")</f>
        <v>0</v>
      </c>
      <c r="AW290" s="164">
        <f t="shared" ref="AW290" si="4633">AU290+AV290</f>
        <v>0</v>
      </c>
      <c r="AX290" s="93">
        <f>COUNTIF(E290:G291,"Pünktlichkeit")</f>
        <v>0</v>
      </c>
      <c r="AY290" s="164">
        <f>COUNTIF(K290:M291,"Pünktlichkeit")</f>
        <v>0</v>
      </c>
      <c r="AZ290" s="93">
        <f t="shared" ref="AZ290" si="4634">AX290+AY290</f>
        <v>0</v>
      </c>
      <c r="BA290" s="164">
        <f>COUNTIF(E290:G291,"Küchendienst")</f>
        <v>0</v>
      </c>
      <c r="BB290" s="93">
        <f>COUNTIF(K290:M291,"Küchendienst")</f>
        <v>0</v>
      </c>
      <c r="BC290" s="164">
        <f t="shared" ref="BC290" si="4635">BA290+BB290</f>
        <v>0</v>
      </c>
      <c r="BD290" s="93">
        <f>COUNTIF(E290:G291,"Wäsche")</f>
        <v>0</v>
      </c>
      <c r="BE290" s="164">
        <f>COUNTIF(K290:M291,"Wäsche")</f>
        <v>0</v>
      </c>
      <c r="BF290" s="93">
        <f t="shared" ref="BF290" si="4636">BD290+BE290</f>
        <v>0</v>
      </c>
      <c r="BG290" s="164">
        <f>COUNTIF(E290:G291,"Sozialverhalten")</f>
        <v>0</v>
      </c>
      <c r="BH290" s="93">
        <f>COUNTIF(K290:M291,"Sozialverhalten")</f>
        <v>0</v>
      </c>
      <c r="BI290" s="164">
        <f t="shared" ref="BI290" si="4637">BG290+BH290</f>
        <v>0</v>
      </c>
      <c r="BJ290" s="93">
        <f>COUNTIF(E290:G291,"Essverhalten")</f>
        <v>0</v>
      </c>
      <c r="BK290" s="164">
        <f>COUNTIF(K290:M291,"Essverhalten")</f>
        <v>0</v>
      </c>
      <c r="BL290" s="93">
        <f t="shared" ref="BL290" si="4638">BJ290+BK290</f>
        <v>0</v>
      </c>
      <c r="BM290" s="169">
        <f>COUNTIF(E290:G291,"Nachtruhe")</f>
        <v>0</v>
      </c>
      <c r="BN290" s="169">
        <f>COUNTIF(K290:M291,"Nachtruhe")</f>
        <v>0</v>
      </c>
      <c r="BO290" s="170">
        <f t="shared" ref="BO290" si="4639">BM290+BN290</f>
        <v>0</v>
      </c>
      <c r="BP290" s="174">
        <f>SUMIFS(AN$2:AN$373,C$2:C$373,C290,AB$2:AB$373,AB290)</f>
        <v>0</v>
      </c>
      <c r="BQ290" s="162">
        <f>SUMIFS(AQ$2:AQ$373,C$2:C$373,C290,AB$2:AB$373,AB290)</f>
        <v>0</v>
      </c>
      <c r="BR290" s="162">
        <f>SUMIFS(AT$2:AT$373,C$2:C$373,C290,AB$2:AB$373,AB290)</f>
        <v>0</v>
      </c>
      <c r="BS290" s="162">
        <f>SUMIFS(AW$2:AW$373,C$2:C$373,C290,AB$2:AB$373,AB290)</f>
        <v>0</v>
      </c>
      <c r="BT290" s="162">
        <f>SUMIFS(AZ$2:AZ$373,C$2:C$373,C290,AB$2:AB$373,AB290)</f>
        <v>0</v>
      </c>
      <c r="BU290" s="162">
        <f>SUMIFS(BC$2:BC$373,C$2:C$373,C290,AB$2:AB$373,AB290)</f>
        <v>0</v>
      </c>
      <c r="BV290" s="162">
        <f>SUMIFS(BF$2:BF$373,C$2:C$373,C290,AB$2:AB$373,AB290)</f>
        <v>0</v>
      </c>
      <c r="BW290" s="162">
        <f>SUMIFS(BI$2:BI$373,C$2:C$373,C290,AB$2:AB$373,AB290)</f>
        <v>0</v>
      </c>
      <c r="BX290" s="162">
        <f>SUMIFS(BL$2:BL$373,C$2:C$373,C290,AB$2:AB$373,AB290)</f>
        <v>0</v>
      </c>
      <c r="BY290" s="163">
        <f>SUMIFS(BO$2:BO$373,C$2:C$373,C290,AB$2:AB$373,AB290)</f>
        <v>0</v>
      </c>
      <c r="BZ290" s="174">
        <f>SUMIFS(AN$2:AN$373,C$2:C$373,C290)</f>
        <v>1</v>
      </c>
      <c r="CA290" s="162">
        <f>SUMIFS(AQ$2:AQ$373,C$2:C$373,C290)</f>
        <v>0</v>
      </c>
      <c r="CB290" s="162">
        <f>SUMIFS(AT$2:AT$373,C$2:C$373,C290)</f>
        <v>0</v>
      </c>
      <c r="CC290" s="162">
        <f>SUMIFS(AW$2:AW$373,C$2:C$373,C290)</f>
        <v>0</v>
      </c>
      <c r="CD290" s="162">
        <f>SUMIFS(AZ$2:AZ$373,C$2:C$373,C290)</f>
        <v>1</v>
      </c>
      <c r="CE290" s="162">
        <f>SUMIFS(BC$2:BC$373,C$2:C$373,C290)</f>
        <v>5</v>
      </c>
      <c r="CF290" s="162">
        <f>SUMIFS(BF$2:BF$373,C$2:C$373,C290)</f>
        <v>2</v>
      </c>
      <c r="CG290" s="162">
        <f>SUMIFS(BI$2:BI$373,C$2:C$373,C290)</f>
        <v>1</v>
      </c>
      <c r="CH290" s="162">
        <f>SUMIFS(BL$2:BL$373,C$2:C$373,C290)</f>
        <v>1</v>
      </c>
      <c r="CI290" s="163">
        <f>SUMIFS(BO$2:BO$373,C$2:C$373,C290)</f>
        <v>1</v>
      </c>
      <c r="CJ290" s="94" t="str">
        <f t="shared" ref="CJ290" si="4640">_xlfn.XLOOKUP(LARGE(BP290:BY290,1),BP290:BY290,BP$374:BY$374)</f>
        <v>Körperhygiene</v>
      </c>
      <c r="CK290" s="92" t="str">
        <f t="shared" ref="CK290" si="4641">_xlfn.XLOOKUP(LARGE(BP290:BY290,2),BP290:BY290,BP$374:BY$374)</f>
        <v>Körperhygiene</v>
      </c>
      <c r="CL290" s="92" t="str">
        <f t="shared" ref="CL290" si="4642">_xlfn.XLOOKUP(LARGE(BP290:BY290,3),BP290:BY290,BP$374:BY$374)</f>
        <v>Körperhygiene</v>
      </c>
      <c r="CM290" s="92" t="str">
        <f t="shared" ref="CM290" si="4643">_xlfn.XLOOKUP(LARGE(BP290:BY290,4),BP290:BY290,BP$374:BY$374)</f>
        <v>Körperhygiene</v>
      </c>
      <c r="CN290" s="92" t="str">
        <f t="shared" ref="CN290" si="4644">_xlfn.XLOOKUP(LARGE(BP290:BY290,5),BP290:BY290,BP$374:BY$374)</f>
        <v>Körperhygiene</v>
      </c>
      <c r="CO290" s="93" t="str">
        <f t="shared" ref="CO290" si="4645">_xlfn.XLOOKUP(LARGE(BP290:BY290,6),BP290:BY290,BP$374:BY$374)</f>
        <v>Körperhygiene</v>
      </c>
      <c r="CP290" s="91" t="str">
        <f t="shared" ref="CP290" si="4646">_xlfn.XLOOKUP(LARGE(BZ290:CI290,1),BZ290:CI290,BZ$374:CI$374)</f>
        <v>Küchendienst</v>
      </c>
      <c r="CQ290" s="92" t="str">
        <f t="shared" ref="CQ290" si="4647">_xlfn.XLOOKUP(LARGE(BZ290:CI290,2),BZ290:CI290,BZ$374:CI$374)</f>
        <v>Wäsche</v>
      </c>
      <c r="CR290" s="92" t="str">
        <f t="shared" ref="CR290" si="4648">_xlfn.XLOOKUP(LARGE(BZ290:CI290,3),BZ290:CI290,BZ$374:CI$374)</f>
        <v>Körperhygiene</v>
      </c>
      <c r="CS290" s="92" t="str">
        <f t="shared" ref="CS290" si="4649">_xlfn.XLOOKUP(LARGE(BZ290:CI290,4),BZ290:CI290,BZ$374:CI$374)</f>
        <v>Körperhygiene</v>
      </c>
      <c r="CT290" s="92" t="str">
        <f t="shared" ref="CT290" si="4650">_xlfn.XLOOKUP(LARGE(BZ290:CI290,5),BZ290:CI290,BZ$374:CI$374)</f>
        <v>Körperhygiene</v>
      </c>
      <c r="CU290" s="93" t="str">
        <f t="shared" ref="CU290" si="4651">_xlfn.XLOOKUP(LARGE(BZ290:CI290,6),BZ290:CI290,BZ$374:CI$374)</f>
        <v>Körperhygiene</v>
      </c>
      <c r="CV290" s="90"/>
      <c r="CW290" s="90"/>
      <c r="CX290" s="90"/>
      <c r="CY290" s="90"/>
      <c r="CZ290" s="90"/>
      <c r="DA290" s="90"/>
    </row>
    <row r="291" spans="1:105" ht="12.95" customHeight="1" thickTop="1" thickBot="1">
      <c r="A291" s="122"/>
      <c r="B291" s="125"/>
      <c r="C291" s="116"/>
      <c r="D291" s="137"/>
      <c r="E291" s="27"/>
      <c r="F291" s="28"/>
      <c r="G291" s="29"/>
      <c r="H291" s="145"/>
      <c r="I291" s="125"/>
      <c r="J291" s="137"/>
      <c r="K291" s="27"/>
      <c r="L291" s="28"/>
      <c r="M291" s="29"/>
      <c r="N291" s="140"/>
      <c r="O291" s="109"/>
      <c r="P291" s="92"/>
      <c r="Q291" s="131"/>
      <c r="R291" s="103"/>
      <c r="S291" s="92"/>
      <c r="T291" s="158"/>
      <c r="U291" s="103"/>
      <c r="V291" s="99"/>
      <c r="W291" s="216"/>
      <c r="X291" s="92"/>
      <c r="Y291" s="81"/>
      <c r="Z291" s="83"/>
      <c r="AA291" s="95"/>
      <c r="AB291" s="107"/>
      <c r="AC291" s="160"/>
      <c r="AE291" s="92"/>
      <c r="AG291" s="92"/>
      <c r="AH291" s="92"/>
      <c r="AI291" s="156"/>
      <c r="AJ291" s="156"/>
      <c r="AK291" s="156"/>
      <c r="AL291" s="92"/>
      <c r="AM291" s="156"/>
      <c r="AN291" s="156"/>
      <c r="AO291" s="165"/>
      <c r="AP291" s="93"/>
      <c r="AQ291" s="165"/>
      <c r="AR291" s="93"/>
      <c r="AS291" s="165"/>
      <c r="AT291" s="93"/>
      <c r="AU291" s="165"/>
      <c r="AV291" s="93"/>
      <c r="AW291" s="165"/>
      <c r="AX291" s="93"/>
      <c r="AY291" s="165"/>
      <c r="AZ291" s="93"/>
      <c r="BA291" s="165"/>
      <c r="BB291" s="93"/>
      <c r="BC291" s="165"/>
      <c r="BD291" s="93"/>
      <c r="BE291" s="165"/>
      <c r="BF291" s="93"/>
      <c r="BG291" s="165"/>
      <c r="BH291" s="93"/>
      <c r="BI291" s="165"/>
      <c r="BJ291" s="93"/>
      <c r="BK291" s="165"/>
      <c r="BL291" s="93"/>
      <c r="BM291" s="156"/>
      <c r="BN291" s="156"/>
      <c r="BO291" s="171"/>
      <c r="BP291" s="174"/>
      <c r="BQ291" s="162"/>
      <c r="BR291" s="162"/>
      <c r="BS291" s="162"/>
      <c r="BT291" s="162"/>
      <c r="BU291" s="162"/>
      <c r="BV291" s="162"/>
      <c r="BW291" s="162"/>
      <c r="BX291" s="162"/>
      <c r="BY291" s="163"/>
      <c r="BZ291" s="174"/>
      <c r="CA291" s="162"/>
      <c r="CB291" s="162"/>
      <c r="CC291" s="162"/>
      <c r="CD291" s="162"/>
      <c r="CE291" s="162"/>
      <c r="CF291" s="162"/>
      <c r="CG291" s="162"/>
      <c r="CH291" s="162"/>
      <c r="CI291" s="163"/>
      <c r="CJ291" s="94"/>
      <c r="CK291" s="92"/>
      <c r="CL291" s="92"/>
      <c r="CM291" s="92"/>
      <c r="CN291" s="92"/>
      <c r="CO291" s="93"/>
      <c r="CP291" s="91"/>
      <c r="CQ291" s="92"/>
      <c r="CR291" s="92"/>
      <c r="CS291" s="92"/>
      <c r="CT291" s="92"/>
      <c r="CU291" s="93"/>
      <c r="CV291" s="90"/>
      <c r="CW291" s="90"/>
      <c r="CX291" s="90"/>
      <c r="CY291" s="90"/>
      <c r="CZ291" s="90"/>
      <c r="DA291" s="90"/>
    </row>
    <row r="292" spans="1:105" ht="12.95" customHeight="1" thickTop="1" thickBot="1">
      <c r="A292" s="122"/>
      <c r="B292" s="125"/>
      <c r="C292" s="117" t="s">
        <v>129</v>
      </c>
      <c r="D292" s="134"/>
      <c r="E292" s="24"/>
      <c r="F292" s="25"/>
      <c r="G292" s="26"/>
      <c r="H292" s="145"/>
      <c r="I292" s="125"/>
      <c r="J292" s="134"/>
      <c r="K292" s="24"/>
      <c r="L292" s="25"/>
      <c r="M292" s="26"/>
      <c r="N292" s="140"/>
      <c r="O292" s="109">
        <f t="shared" si="3681"/>
        <v>0</v>
      </c>
      <c r="P292" s="92">
        <f t="shared" si="3682"/>
        <v>20</v>
      </c>
      <c r="Q292" s="131"/>
      <c r="R292" s="103">
        <f>SUMIFS(O$2:O$373,C$2:C$373,C292,AB$2:AB$373,AB292)</f>
        <v>0</v>
      </c>
      <c r="S292" s="92">
        <f t="shared" ref="S292" si="4652">AE$290*20-AJ292</f>
        <v>140</v>
      </c>
      <c r="T292" s="158"/>
      <c r="U292" s="103">
        <f t="shared" ref="U292" si="4653">AC$4</f>
        <v>11</v>
      </c>
      <c r="V292" s="99">
        <f t="shared" si="3685"/>
        <v>598</v>
      </c>
      <c r="W292" s="216"/>
      <c r="X292" s="92"/>
      <c r="Y292" s="81"/>
      <c r="Z292" s="83"/>
      <c r="AA292" s="95">
        <f>A$290</f>
        <v>46198</v>
      </c>
      <c r="AB292" s="107">
        <f t="shared" si="4271"/>
        <v>26</v>
      </c>
      <c r="AC292" s="160"/>
      <c r="AE292" s="92"/>
      <c r="AG292" s="92">
        <f t="shared" ref="AG292" si="4654">IF(D292="HF",1,0)</f>
        <v>0</v>
      </c>
      <c r="AH292" s="92">
        <f t="shared" ref="AH292" si="4655">IF(J292="HF",1,0)</f>
        <v>0</v>
      </c>
      <c r="AI292" s="169">
        <f t="shared" ref="AI292" si="4656">AG292+AH292</f>
        <v>0</v>
      </c>
      <c r="AJ292" s="169">
        <f t="shared" ref="AJ292" si="4657">SUMIFS(AI$2:AI$373,C$2:C$373,C292,AB$2:AB$373,AB292)</f>
        <v>0</v>
      </c>
      <c r="AK292" s="169">
        <f t="shared" ref="AK292" si="4658">SUMIFS(AI$2:AI$373,C$2:C$373,C292)</f>
        <v>2</v>
      </c>
      <c r="AL292" s="92">
        <f t="shared" ref="AL292" si="4659">COUNTIF(E292:G293,"Körperhygiene")</f>
        <v>0</v>
      </c>
      <c r="AM292" s="169">
        <f t="shared" ref="AM292" si="4660">COUNTIF(K292:M293,"Körperhygiene")</f>
        <v>0</v>
      </c>
      <c r="AN292" s="169">
        <f t="shared" ref="AN292" si="4661">AL292+AM292</f>
        <v>0</v>
      </c>
      <c r="AO292" s="164">
        <f>COUNTIF(E292:G293,"Zimmersauberkeit")</f>
        <v>0</v>
      </c>
      <c r="AP292" s="93">
        <f>COUNTIF(K292:M293,"Zimmersauberkeit")</f>
        <v>0</v>
      </c>
      <c r="AQ292" s="164">
        <f t="shared" ref="AQ292" si="4662">AO292+AP292</f>
        <v>0</v>
      </c>
      <c r="AR292" s="93">
        <f>COUNTIF(E292:G293,"Zimmerputz")</f>
        <v>0</v>
      </c>
      <c r="AS292" s="164">
        <f>COUNTIF(K292:M293,"Zimmerputz")</f>
        <v>0</v>
      </c>
      <c r="AT292" s="93">
        <f t="shared" ref="AT292" si="4663">AR292+AS292</f>
        <v>0</v>
      </c>
      <c r="AU292" s="164">
        <f>COUNTIF(E292:G293,"Medienverhalten")</f>
        <v>0</v>
      </c>
      <c r="AV292" s="93">
        <f>COUNTIF(K292:M293,"Medienverhalten")</f>
        <v>0</v>
      </c>
      <c r="AW292" s="164">
        <f t="shared" ref="AW292" si="4664">AU292+AV292</f>
        <v>0</v>
      </c>
      <c r="AX292" s="93">
        <f>COUNTIF(E292:G293,"Pünktlichkeit")</f>
        <v>0</v>
      </c>
      <c r="AY292" s="164">
        <f>COUNTIF(K292:M293,"Pünktlichkeit")</f>
        <v>0</v>
      </c>
      <c r="AZ292" s="93">
        <f t="shared" ref="AZ292" si="4665">AX292+AY292</f>
        <v>0</v>
      </c>
      <c r="BA292" s="164">
        <f>COUNTIF(E292:G293,"Küchendienst")</f>
        <v>0</v>
      </c>
      <c r="BB292" s="93">
        <f>COUNTIF(K292:M293,"Küchendienst")</f>
        <v>0</v>
      </c>
      <c r="BC292" s="164">
        <f t="shared" ref="BC292" si="4666">BA292+BB292</f>
        <v>0</v>
      </c>
      <c r="BD292" s="93">
        <f>COUNTIF(E292:G293,"Wäsche")</f>
        <v>0</v>
      </c>
      <c r="BE292" s="164">
        <f>COUNTIF(K292:M293,"Wäsche")</f>
        <v>0</v>
      </c>
      <c r="BF292" s="93">
        <f t="shared" ref="BF292" si="4667">BD292+BE292</f>
        <v>0</v>
      </c>
      <c r="BG292" s="164">
        <f>COUNTIF(E292:G293,"Sozialverhalten")</f>
        <v>0</v>
      </c>
      <c r="BH292" s="93">
        <f>COUNTIF(K292:M293,"Sozialverhalten")</f>
        <v>0</v>
      </c>
      <c r="BI292" s="164">
        <f t="shared" ref="BI292" si="4668">BG292+BH292</f>
        <v>0</v>
      </c>
      <c r="BJ292" s="93">
        <f>COUNTIF(E292:G293,"Essverhalten")</f>
        <v>0</v>
      </c>
      <c r="BK292" s="164">
        <f>COUNTIF(K292:M293,"Essverhalten")</f>
        <v>0</v>
      </c>
      <c r="BL292" s="93">
        <f t="shared" ref="BL292" si="4669">BJ292+BK292</f>
        <v>0</v>
      </c>
      <c r="BM292" s="169">
        <f>COUNTIF(E292:G293,"Nachtruhe")</f>
        <v>0</v>
      </c>
      <c r="BN292" s="169">
        <f>COUNTIF(K292:M293,"Nachtruhe")</f>
        <v>0</v>
      </c>
      <c r="BO292" s="170">
        <f t="shared" ref="BO292" si="4670">BM292+BN292</f>
        <v>0</v>
      </c>
      <c r="BP292" s="174">
        <f>SUMIFS(AN$2:AN$373,C$2:C$373,C292,AB$2:AB$373,AB292)</f>
        <v>0</v>
      </c>
      <c r="BQ292" s="162">
        <f>SUMIFS(AQ$2:AQ$373,C$2:C$373,C292,AB$2:AB$373,AB292)</f>
        <v>0</v>
      </c>
      <c r="BR292" s="162">
        <f>SUMIFS(AT$2:AT$373,C$2:C$373,C292,AB$2:AB$373,AB292)</f>
        <v>0</v>
      </c>
      <c r="BS292" s="162">
        <f>SUMIFS(AW$2:AW$373,C$2:C$373,C292,AB$2:AB$373,AB292)</f>
        <v>0</v>
      </c>
      <c r="BT292" s="162">
        <f>SUMIFS(AZ$2:AZ$373,C$2:C$373,C292,AB$2:AB$373,AB292)</f>
        <v>0</v>
      </c>
      <c r="BU292" s="162">
        <f>SUMIFS(BC$2:BC$373,C$2:C$373,C292,AB$2:AB$373,AB292)</f>
        <v>0</v>
      </c>
      <c r="BV292" s="162">
        <f>SUMIFS(BF$2:BF$373,C$2:C$373,C292,AB$2:AB$373,AB292)</f>
        <v>0</v>
      </c>
      <c r="BW292" s="162">
        <f>SUMIFS(BI$2:BI$373,C$2:C$373,C292,AB$2:AB$373,AB292)</f>
        <v>0</v>
      </c>
      <c r="BX292" s="162">
        <f>SUMIFS(BL$2:BL$373,C$2:C$373,C292,AB$2:AB$373,AB292)</f>
        <v>0</v>
      </c>
      <c r="BY292" s="163">
        <f>SUMIFS(BO$2:BO$373,C$2:C$373,C292,AB$2:AB$373,AB292)</f>
        <v>0</v>
      </c>
      <c r="BZ292" s="174">
        <f>SUMIFS(AN$2:AN$373,C$2:C$373,C292)</f>
        <v>0</v>
      </c>
      <c r="CA292" s="162">
        <f>SUMIFS(AQ$2:AQ$373,C$2:C$373,C292)</f>
        <v>0</v>
      </c>
      <c r="CB292" s="162">
        <f>SUMIFS(AT$2:AT$373,C$2:C$373,C292)</f>
        <v>0</v>
      </c>
      <c r="CC292" s="162">
        <f>SUMIFS(AW$2:AW$373,C$2:C$373,C292)</f>
        <v>1</v>
      </c>
      <c r="CD292" s="162">
        <f>SUMIFS(AZ$2:AZ$373,C$2:C$373,C292)</f>
        <v>2</v>
      </c>
      <c r="CE292" s="162">
        <f>SUMIFS(BC$2:BC$373,C$2:C$373,C292)</f>
        <v>0</v>
      </c>
      <c r="CF292" s="162">
        <f>SUMIFS(BF$2:BF$373,C$2:C$373,C292)</f>
        <v>1</v>
      </c>
      <c r="CG292" s="162">
        <f>SUMIFS(BI$2:BI$373,C$2:C$373,C292)</f>
        <v>0</v>
      </c>
      <c r="CH292" s="162">
        <f>SUMIFS(BL$2:BL$373,C$2:C$373,C292)</f>
        <v>0</v>
      </c>
      <c r="CI292" s="163">
        <f>SUMIFS(BO$2:BO$373,C$2:C$373,C292)</f>
        <v>0</v>
      </c>
      <c r="CJ292" s="94" t="str">
        <f t="shared" ref="CJ292" si="4671">_xlfn.XLOOKUP(LARGE(BP292:BY292,1),BP292:BY292,BP$374:BY$374)</f>
        <v>Körperhygiene</v>
      </c>
      <c r="CK292" s="92" t="str">
        <f t="shared" ref="CK292" si="4672">_xlfn.XLOOKUP(LARGE(BP292:BY292,2),BP292:BY292,BP$374:BY$374)</f>
        <v>Körperhygiene</v>
      </c>
      <c r="CL292" s="92" t="str">
        <f t="shared" ref="CL292" si="4673">_xlfn.XLOOKUP(LARGE(BP292:BY292,3),BP292:BY292,BP$374:BY$374)</f>
        <v>Körperhygiene</v>
      </c>
      <c r="CM292" s="92" t="str">
        <f t="shared" ref="CM292" si="4674">_xlfn.XLOOKUP(LARGE(BP292:BY292,4),BP292:BY292,BP$374:BY$374)</f>
        <v>Körperhygiene</v>
      </c>
      <c r="CN292" s="92" t="str">
        <f t="shared" ref="CN292" si="4675">_xlfn.XLOOKUP(LARGE(BP292:BY292,5),BP292:BY292,BP$374:BY$374)</f>
        <v>Körperhygiene</v>
      </c>
      <c r="CO292" s="93" t="str">
        <f t="shared" ref="CO292" si="4676">_xlfn.XLOOKUP(LARGE(BP292:BY292,6),BP292:BY292,BP$374:BY$374)</f>
        <v>Körperhygiene</v>
      </c>
      <c r="CP292" s="91" t="str">
        <f t="shared" ref="CP292" si="4677">_xlfn.XLOOKUP(LARGE(BZ292:CI292,1),BZ292:CI292,BZ$374:CI$374)</f>
        <v>Pünktlichkeit</v>
      </c>
      <c r="CQ292" s="92" t="str">
        <f t="shared" ref="CQ292" si="4678">_xlfn.XLOOKUP(LARGE(BZ292:CI292,2),BZ292:CI292,BZ$374:CI$374)</f>
        <v>Medienverhalten</v>
      </c>
      <c r="CR292" s="92" t="str">
        <f t="shared" ref="CR292" si="4679">_xlfn.XLOOKUP(LARGE(BZ292:CI292,3),BZ292:CI292,BZ$374:CI$374)</f>
        <v>Medienverhalten</v>
      </c>
      <c r="CS292" s="92" t="str">
        <f t="shared" ref="CS292" si="4680">_xlfn.XLOOKUP(LARGE(BZ292:CI292,4),BZ292:CI292,BZ$374:CI$374)</f>
        <v>Körperhygiene</v>
      </c>
      <c r="CT292" s="92" t="str">
        <f t="shared" ref="CT292" si="4681">_xlfn.XLOOKUP(LARGE(BZ292:CI292,5),BZ292:CI292,BZ$374:CI$374)</f>
        <v>Körperhygiene</v>
      </c>
      <c r="CU292" s="93" t="str">
        <f t="shared" ref="CU292" si="4682">_xlfn.XLOOKUP(LARGE(BZ292:CI292,6),BZ292:CI292,BZ$374:CI$374)</f>
        <v>Körperhygiene</v>
      </c>
      <c r="CV292" s="90"/>
      <c r="CW292" s="90"/>
      <c r="CX292" s="90"/>
      <c r="CY292" s="90"/>
      <c r="CZ292" s="90"/>
      <c r="DA292" s="90"/>
    </row>
    <row r="293" spans="1:105" ht="12.95" customHeight="1" thickTop="1" thickBot="1">
      <c r="A293" s="122"/>
      <c r="B293" s="125"/>
      <c r="C293" s="116"/>
      <c r="D293" s="137"/>
      <c r="E293" s="21"/>
      <c r="F293" s="22"/>
      <c r="G293" s="23"/>
      <c r="H293" s="145"/>
      <c r="I293" s="125"/>
      <c r="J293" s="137"/>
      <c r="K293" s="21"/>
      <c r="L293" s="22"/>
      <c r="M293" s="23"/>
      <c r="N293" s="140"/>
      <c r="O293" s="109"/>
      <c r="P293" s="92"/>
      <c r="Q293" s="131"/>
      <c r="R293" s="103"/>
      <c r="S293" s="92"/>
      <c r="T293" s="158"/>
      <c r="U293" s="103"/>
      <c r="V293" s="99"/>
      <c r="W293" s="216"/>
      <c r="X293" s="92"/>
      <c r="Y293" s="81"/>
      <c r="Z293" s="83"/>
      <c r="AA293" s="95"/>
      <c r="AB293" s="107"/>
      <c r="AC293" s="160"/>
      <c r="AE293" s="92"/>
      <c r="AG293" s="92"/>
      <c r="AH293" s="92"/>
      <c r="AI293" s="156"/>
      <c r="AJ293" s="156"/>
      <c r="AK293" s="156"/>
      <c r="AL293" s="92"/>
      <c r="AM293" s="156"/>
      <c r="AN293" s="156"/>
      <c r="AO293" s="165"/>
      <c r="AP293" s="93"/>
      <c r="AQ293" s="165"/>
      <c r="AR293" s="93"/>
      <c r="AS293" s="165"/>
      <c r="AT293" s="93"/>
      <c r="AU293" s="165"/>
      <c r="AV293" s="93"/>
      <c r="AW293" s="165"/>
      <c r="AX293" s="93"/>
      <c r="AY293" s="165"/>
      <c r="AZ293" s="93"/>
      <c r="BA293" s="165"/>
      <c r="BB293" s="93"/>
      <c r="BC293" s="165"/>
      <c r="BD293" s="93"/>
      <c r="BE293" s="165"/>
      <c r="BF293" s="93"/>
      <c r="BG293" s="165"/>
      <c r="BH293" s="93"/>
      <c r="BI293" s="165"/>
      <c r="BJ293" s="93"/>
      <c r="BK293" s="165"/>
      <c r="BL293" s="93"/>
      <c r="BM293" s="156"/>
      <c r="BN293" s="156"/>
      <c r="BO293" s="171"/>
      <c r="BP293" s="174"/>
      <c r="BQ293" s="162"/>
      <c r="BR293" s="162"/>
      <c r="BS293" s="162"/>
      <c r="BT293" s="162"/>
      <c r="BU293" s="162"/>
      <c r="BV293" s="162"/>
      <c r="BW293" s="162"/>
      <c r="BX293" s="162"/>
      <c r="BY293" s="163"/>
      <c r="BZ293" s="174"/>
      <c r="CA293" s="162"/>
      <c r="CB293" s="162"/>
      <c r="CC293" s="162"/>
      <c r="CD293" s="162"/>
      <c r="CE293" s="162"/>
      <c r="CF293" s="162"/>
      <c r="CG293" s="162"/>
      <c r="CH293" s="162"/>
      <c r="CI293" s="163"/>
      <c r="CJ293" s="94"/>
      <c r="CK293" s="92"/>
      <c r="CL293" s="92"/>
      <c r="CM293" s="92"/>
      <c r="CN293" s="92"/>
      <c r="CO293" s="93"/>
      <c r="CP293" s="91"/>
      <c r="CQ293" s="92"/>
      <c r="CR293" s="92"/>
      <c r="CS293" s="92"/>
      <c r="CT293" s="92"/>
      <c r="CU293" s="93"/>
      <c r="CV293" s="90"/>
      <c r="CW293" s="90"/>
      <c r="CX293" s="90"/>
      <c r="CY293" s="90"/>
      <c r="CZ293" s="90"/>
      <c r="DA293" s="90"/>
    </row>
    <row r="294" spans="1:105" ht="12.95" customHeight="1" thickTop="1" thickBot="1">
      <c r="A294" s="122"/>
      <c r="B294" s="125"/>
      <c r="C294" s="117" t="s">
        <v>130</v>
      </c>
      <c r="D294" s="134"/>
      <c r="E294" s="24"/>
      <c r="F294" s="25"/>
      <c r="G294" s="26"/>
      <c r="H294" s="145"/>
      <c r="I294" s="125"/>
      <c r="J294" s="134"/>
      <c r="K294" s="24"/>
      <c r="L294" s="25"/>
      <c r="M294" s="26"/>
      <c r="N294" s="140"/>
      <c r="O294" s="109">
        <f t="shared" si="3715"/>
        <v>0</v>
      </c>
      <c r="P294" s="92">
        <f t="shared" si="3716"/>
        <v>20</v>
      </c>
      <c r="Q294" s="131"/>
      <c r="R294" s="103">
        <f>SUMIFS(O$2:O$373,C$2:C$373,C294,AB$2:AB$373,AB294)</f>
        <v>0</v>
      </c>
      <c r="S294" s="92">
        <f t="shared" ref="S294" si="4683">AE$290*20-AJ294</f>
        <v>140</v>
      </c>
      <c r="T294" s="158"/>
      <c r="U294" s="103">
        <f t="shared" ref="U294" si="4684">AC$6</f>
        <v>10</v>
      </c>
      <c r="V294" s="99">
        <f t="shared" si="3719"/>
        <v>599</v>
      </c>
      <c r="W294" s="216"/>
      <c r="X294" s="92"/>
      <c r="Y294" s="81"/>
      <c r="Z294" s="83"/>
      <c r="AA294" s="95">
        <f>A$290</f>
        <v>46198</v>
      </c>
      <c r="AB294" s="107">
        <f t="shared" si="4271"/>
        <v>26</v>
      </c>
      <c r="AC294" s="160"/>
      <c r="AE294" s="92"/>
      <c r="AG294" s="92">
        <f t="shared" ref="AG294" si="4685">IF(D294="HF",1,0)</f>
        <v>0</v>
      </c>
      <c r="AH294" s="92">
        <f t="shared" ref="AH294" si="4686">IF(J294="HF",1,0)</f>
        <v>0</v>
      </c>
      <c r="AI294" s="169">
        <f t="shared" ref="AI294" si="4687">AG294+AH294</f>
        <v>0</v>
      </c>
      <c r="AJ294" s="169">
        <f t="shared" ref="AJ294" si="4688">SUMIFS(AI$2:AI$373,C$2:C$373,C294,AB$2:AB$373,AB294)</f>
        <v>0</v>
      </c>
      <c r="AK294" s="169">
        <f t="shared" ref="AK294" si="4689">SUMIFS(AI$2:AI$373,C$2:C$373,C294)</f>
        <v>1</v>
      </c>
      <c r="AL294" s="92">
        <f t="shared" ref="AL294" si="4690">COUNTIF(E294:G295,"Körperhygiene")</f>
        <v>0</v>
      </c>
      <c r="AM294" s="169">
        <f t="shared" ref="AM294" si="4691">COUNTIF(K294:M295,"Körperhygiene")</f>
        <v>0</v>
      </c>
      <c r="AN294" s="169">
        <f t="shared" ref="AN294" si="4692">AL294+AM294</f>
        <v>0</v>
      </c>
      <c r="AO294" s="164">
        <f>COUNTIF(E294:G295,"Zimmersauberkeit")</f>
        <v>0</v>
      </c>
      <c r="AP294" s="93">
        <f>COUNTIF(K294:M295,"Zimmersauberkeit")</f>
        <v>0</v>
      </c>
      <c r="AQ294" s="164">
        <f t="shared" ref="AQ294" si="4693">AO294+AP294</f>
        <v>0</v>
      </c>
      <c r="AR294" s="93">
        <f>COUNTIF(E294:G295,"Zimmerputz")</f>
        <v>0</v>
      </c>
      <c r="AS294" s="164">
        <f>COUNTIF(K294:M295,"Zimmerputz")</f>
        <v>0</v>
      </c>
      <c r="AT294" s="93">
        <f t="shared" ref="AT294" si="4694">AR294+AS294</f>
        <v>0</v>
      </c>
      <c r="AU294" s="164">
        <f>COUNTIF(E294:G295,"Medienverhalten")</f>
        <v>0</v>
      </c>
      <c r="AV294" s="93">
        <f>COUNTIF(K294:M295,"Medienverhalten")</f>
        <v>0</v>
      </c>
      <c r="AW294" s="164">
        <f t="shared" ref="AW294" si="4695">AU294+AV294</f>
        <v>0</v>
      </c>
      <c r="AX294" s="93">
        <f>COUNTIF(E294:G295,"Pünktlichkeit")</f>
        <v>0</v>
      </c>
      <c r="AY294" s="164">
        <f>COUNTIF(K294:M295,"Pünktlichkeit")</f>
        <v>0</v>
      </c>
      <c r="AZ294" s="93">
        <f t="shared" ref="AZ294" si="4696">AX294+AY294</f>
        <v>0</v>
      </c>
      <c r="BA294" s="164">
        <f>COUNTIF(E294:G295,"Küchendienst")</f>
        <v>0</v>
      </c>
      <c r="BB294" s="93">
        <f>COUNTIF(K294:M295,"Küchendienst")</f>
        <v>0</v>
      </c>
      <c r="BC294" s="164">
        <f t="shared" ref="BC294" si="4697">BA294+BB294</f>
        <v>0</v>
      </c>
      <c r="BD294" s="93">
        <f>COUNTIF(E294:G295,"Wäsche")</f>
        <v>0</v>
      </c>
      <c r="BE294" s="164">
        <f>COUNTIF(K294:M295,"Wäsche")</f>
        <v>0</v>
      </c>
      <c r="BF294" s="93">
        <f t="shared" ref="BF294" si="4698">BD294+BE294</f>
        <v>0</v>
      </c>
      <c r="BG294" s="164">
        <f>COUNTIF(E294:G295,"Sozialverhalten")</f>
        <v>0</v>
      </c>
      <c r="BH294" s="93">
        <f>COUNTIF(K294:M295,"Sozialverhalten")</f>
        <v>0</v>
      </c>
      <c r="BI294" s="164">
        <f t="shared" ref="BI294" si="4699">BG294+BH294</f>
        <v>0</v>
      </c>
      <c r="BJ294" s="93">
        <f>COUNTIF(E294:G295,"Essverhalten")</f>
        <v>0</v>
      </c>
      <c r="BK294" s="164">
        <f>COUNTIF(K294:M295,"Essverhalten")</f>
        <v>0</v>
      </c>
      <c r="BL294" s="93">
        <f t="shared" ref="BL294" si="4700">BJ294+BK294</f>
        <v>0</v>
      </c>
      <c r="BM294" s="169">
        <f>COUNTIF(E294:G295,"Nachtruhe")</f>
        <v>0</v>
      </c>
      <c r="BN294" s="169">
        <f>COUNTIF(K294:M295,"Nachtruhe")</f>
        <v>0</v>
      </c>
      <c r="BO294" s="170">
        <f t="shared" ref="BO294" si="4701">BM294+BN294</f>
        <v>0</v>
      </c>
      <c r="BP294" s="174">
        <f>SUMIFS(AN$2:AN$373,C$2:C$373,C294,AB$2:AB$373,AB294)</f>
        <v>0</v>
      </c>
      <c r="BQ294" s="162">
        <f>SUMIFS(AQ$2:AQ$373,C$2:C$373,C294,AB$2:AB$373,AB294)</f>
        <v>0</v>
      </c>
      <c r="BR294" s="162">
        <f>SUMIFS(AT$2:AT$373,C$2:C$373,C294,AB$2:AB$373,AB294)</f>
        <v>0</v>
      </c>
      <c r="BS294" s="162">
        <f>SUMIFS(AW$2:AW$373,C$2:C$373,C294,AB$2:AB$373,AB294)</f>
        <v>0</v>
      </c>
      <c r="BT294" s="162">
        <f>SUMIFS(AZ$2:AZ$373,C$2:C$373,C294,AB$2:AB$373,AB294)</f>
        <v>0</v>
      </c>
      <c r="BU294" s="162">
        <f>SUMIFS(BC$2:BC$373,C$2:C$373,C294,AB$2:AB$373,AB294)</f>
        <v>0</v>
      </c>
      <c r="BV294" s="162">
        <f>SUMIFS(BF$2:BF$373,C$2:C$373,C294,AB$2:AB$373,AB294)</f>
        <v>0</v>
      </c>
      <c r="BW294" s="162">
        <f>SUMIFS(BI$2:BI$373,C$2:C$373,C294,AB$2:AB$373,AB294)</f>
        <v>0</v>
      </c>
      <c r="BX294" s="162">
        <f>SUMIFS(BL$2:BL$373,C$2:C$373,C294,AB$2:AB$373,AB294)</f>
        <v>0</v>
      </c>
      <c r="BY294" s="163">
        <f>SUMIFS(BO$2:BO$373,C$2:C$373,C294,AB$2:AB$373,AB294)</f>
        <v>0</v>
      </c>
      <c r="BZ294" s="174">
        <f>SUMIFS(AN$2:AN$373,C$2:C$373,C294)</f>
        <v>0</v>
      </c>
      <c r="CA294" s="162">
        <f>SUMIFS(AQ$2:AQ$373,C$2:C$373,C294)</f>
        <v>0</v>
      </c>
      <c r="CB294" s="162">
        <f>SUMIFS(AT$2:AT$373,C$2:C$373,C294)</f>
        <v>0</v>
      </c>
      <c r="CC294" s="162">
        <f>SUMIFS(AW$2:AW$373,C$2:C$373,C294)</f>
        <v>0</v>
      </c>
      <c r="CD294" s="162">
        <f>SUMIFS(AZ$2:AZ$373,C$2:C$373,C294)</f>
        <v>0</v>
      </c>
      <c r="CE294" s="162">
        <f>SUMIFS(BC$2:BC$373,C$2:C$373,C294)</f>
        <v>0</v>
      </c>
      <c r="CF294" s="162">
        <f>SUMIFS(BF$2:BF$373,C$2:C$373,C294)</f>
        <v>0</v>
      </c>
      <c r="CG294" s="162">
        <f>SUMIFS(BI$2:BI$373,C$2:C$373,C294)</f>
        <v>0</v>
      </c>
      <c r="CH294" s="162">
        <f>SUMIFS(BL$2:BL$373,C$2:C$373,C294)</f>
        <v>0</v>
      </c>
      <c r="CI294" s="163">
        <f>SUMIFS(BO$2:BO$373,C$2:C$373,C294)</f>
        <v>0</v>
      </c>
      <c r="CJ294" s="94" t="str">
        <f t="shared" ref="CJ294" si="4702">_xlfn.XLOOKUP(LARGE(BP294:BY294,1),BP294:BY294,BP$374:BY$374)</f>
        <v>Körperhygiene</v>
      </c>
      <c r="CK294" s="92" t="str">
        <f t="shared" ref="CK294" si="4703">_xlfn.XLOOKUP(LARGE(BP294:BY294,2),BP294:BY294,BP$374:BY$374)</f>
        <v>Körperhygiene</v>
      </c>
      <c r="CL294" s="92" t="str">
        <f t="shared" ref="CL294" si="4704">_xlfn.XLOOKUP(LARGE(BP294:BY294,3),BP294:BY294,BP$374:BY$374)</f>
        <v>Körperhygiene</v>
      </c>
      <c r="CM294" s="92" t="str">
        <f t="shared" ref="CM294" si="4705">_xlfn.XLOOKUP(LARGE(BP294:BY294,4),BP294:BY294,BP$374:BY$374)</f>
        <v>Körperhygiene</v>
      </c>
      <c r="CN294" s="92" t="str">
        <f t="shared" ref="CN294" si="4706">_xlfn.XLOOKUP(LARGE(BP294:BY294,5),BP294:BY294,BP$374:BY$374)</f>
        <v>Körperhygiene</v>
      </c>
      <c r="CO294" s="93" t="str">
        <f t="shared" ref="CO294" si="4707">_xlfn.XLOOKUP(LARGE(BP294:BY294,6),BP294:BY294,BP$374:BY$374)</f>
        <v>Körperhygiene</v>
      </c>
      <c r="CP294" s="91" t="str">
        <f t="shared" ref="CP294" si="4708">_xlfn.XLOOKUP(LARGE(BZ294:CI294,1),BZ294:CI294,BZ$374:CI$374)</f>
        <v>Körperhygiene</v>
      </c>
      <c r="CQ294" s="92" t="str">
        <f t="shared" ref="CQ294" si="4709">_xlfn.XLOOKUP(LARGE(BZ294:CI294,2),BZ294:CI294,BZ$374:CI$374)</f>
        <v>Körperhygiene</v>
      </c>
      <c r="CR294" s="92" t="str">
        <f t="shared" ref="CR294" si="4710">_xlfn.XLOOKUP(LARGE(BZ294:CI294,3),BZ294:CI294,BZ$374:CI$374)</f>
        <v>Körperhygiene</v>
      </c>
      <c r="CS294" s="92" t="str">
        <f t="shared" ref="CS294" si="4711">_xlfn.XLOOKUP(LARGE(BZ294:CI294,4),BZ294:CI294,BZ$374:CI$374)</f>
        <v>Körperhygiene</v>
      </c>
      <c r="CT294" s="92" t="str">
        <f t="shared" ref="CT294" si="4712">_xlfn.XLOOKUP(LARGE(BZ294:CI294,5),BZ294:CI294,BZ$374:CI$374)</f>
        <v>Körperhygiene</v>
      </c>
      <c r="CU294" s="93" t="str">
        <f t="shared" ref="CU294" si="4713">_xlfn.XLOOKUP(LARGE(BZ294:CI294,6),BZ294:CI294,BZ$374:CI$374)</f>
        <v>Körperhygiene</v>
      </c>
      <c r="CV294" s="90"/>
      <c r="CW294" s="90"/>
      <c r="CX294" s="90"/>
      <c r="CY294" s="90"/>
      <c r="CZ294" s="90"/>
      <c r="DA294" s="90"/>
    </row>
    <row r="295" spans="1:105" ht="12.95" customHeight="1" thickTop="1" thickBot="1">
      <c r="A295" s="122"/>
      <c r="B295" s="125"/>
      <c r="C295" s="116"/>
      <c r="D295" s="137"/>
      <c r="E295" s="21"/>
      <c r="F295" s="22"/>
      <c r="G295" s="23"/>
      <c r="H295" s="145"/>
      <c r="I295" s="125"/>
      <c r="J295" s="137"/>
      <c r="K295" s="21"/>
      <c r="L295" s="22"/>
      <c r="M295" s="23"/>
      <c r="N295" s="140"/>
      <c r="O295" s="109"/>
      <c r="P295" s="92"/>
      <c r="Q295" s="131"/>
      <c r="R295" s="103"/>
      <c r="S295" s="92"/>
      <c r="T295" s="158"/>
      <c r="U295" s="103"/>
      <c r="V295" s="99"/>
      <c r="W295" s="216"/>
      <c r="X295" s="92"/>
      <c r="Y295" s="81"/>
      <c r="Z295" s="83"/>
      <c r="AA295" s="95"/>
      <c r="AB295" s="107"/>
      <c r="AC295" s="160"/>
      <c r="AE295" s="92"/>
      <c r="AG295" s="92"/>
      <c r="AH295" s="92"/>
      <c r="AI295" s="156"/>
      <c r="AJ295" s="156"/>
      <c r="AK295" s="156"/>
      <c r="AL295" s="92"/>
      <c r="AM295" s="156"/>
      <c r="AN295" s="156"/>
      <c r="AO295" s="165"/>
      <c r="AP295" s="93"/>
      <c r="AQ295" s="165"/>
      <c r="AR295" s="93"/>
      <c r="AS295" s="165"/>
      <c r="AT295" s="93"/>
      <c r="AU295" s="165"/>
      <c r="AV295" s="93"/>
      <c r="AW295" s="165"/>
      <c r="AX295" s="93"/>
      <c r="AY295" s="165"/>
      <c r="AZ295" s="93"/>
      <c r="BA295" s="165"/>
      <c r="BB295" s="93"/>
      <c r="BC295" s="165"/>
      <c r="BD295" s="93"/>
      <c r="BE295" s="165"/>
      <c r="BF295" s="93"/>
      <c r="BG295" s="165"/>
      <c r="BH295" s="93"/>
      <c r="BI295" s="165"/>
      <c r="BJ295" s="93"/>
      <c r="BK295" s="165"/>
      <c r="BL295" s="93"/>
      <c r="BM295" s="156"/>
      <c r="BN295" s="156"/>
      <c r="BO295" s="171"/>
      <c r="BP295" s="174"/>
      <c r="BQ295" s="162"/>
      <c r="BR295" s="162"/>
      <c r="BS295" s="162"/>
      <c r="BT295" s="162"/>
      <c r="BU295" s="162"/>
      <c r="BV295" s="162"/>
      <c r="BW295" s="162"/>
      <c r="BX295" s="162"/>
      <c r="BY295" s="163"/>
      <c r="BZ295" s="174"/>
      <c r="CA295" s="162"/>
      <c r="CB295" s="162"/>
      <c r="CC295" s="162"/>
      <c r="CD295" s="162"/>
      <c r="CE295" s="162"/>
      <c r="CF295" s="162"/>
      <c r="CG295" s="162"/>
      <c r="CH295" s="162"/>
      <c r="CI295" s="163"/>
      <c r="CJ295" s="94"/>
      <c r="CK295" s="92"/>
      <c r="CL295" s="92"/>
      <c r="CM295" s="92"/>
      <c r="CN295" s="92"/>
      <c r="CO295" s="93"/>
      <c r="CP295" s="91"/>
      <c r="CQ295" s="92"/>
      <c r="CR295" s="92"/>
      <c r="CS295" s="92"/>
      <c r="CT295" s="92"/>
      <c r="CU295" s="93"/>
      <c r="CV295" s="90"/>
      <c r="CW295" s="90"/>
      <c r="CX295" s="90"/>
      <c r="CY295" s="90"/>
      <c r="CZ295" s="90"/>
      <c r="DA295" s="90"/>
    </row>
    <row r="296" spans="1:105" ht="12.95" customHeight="1" thickTop="1" thickBot="1">
      <c r="A296" s="122"/>
      <c r="B296" s="125"/>
      <c r="C296" s="117" t="s">
        <v>131</v>
      </c>
      <c r="D296" s="134"/>
      <c r="E296" s="24"/>
      <c r="F296" s="25"/>
      <c r="G296" s="26"/>
      <c r="H296" s="145"/>
      <c r="I296" s="125"/>
      <c r="J296" s="134"/>
      <c r="K296" s="24"/>
      <c r="L296" s="25"/>
      <c r="M296" s="26"/>
      <c r="N296" s="140"/>
      <c r="O296" s="109">
        <f t="shared" si="3749"/>
        <v>0</v>
      </c>
      <c r="P296" s="92">
        <f t="shared" si="3750"/>
        <v>20</v>
      </c>
      <c r="Q296" s="131"/>
      <c r="R296" s="103">
        <f>SUMIFS(O$2:O$373,C$2:C$373,C296,AB$2:AB$373,AB296)</f>
        <v>0</v>
      </c>
      <c r="S296" s="92">
        <f t="shared" ref="S296" si="4714">AE$290*20-AJ296</f>
        <v>140</v>
      </c>
      <c r="T296" s="158"/>
      <c r="U296" s="103">
        <f t="shared" ref="U296" si="4715">AC$8</f>
        <v>0</v>
      </c>
      <c r="V296" s="99">
        <f t="shared" si="3753"/>
        <v>600</v>
      </c>
      <c r="W296" s="216"/>
      <c r="X296" s="92"/>
      <c r="Y296" s="81"/>
      <c r="Z296" s="83"/>
      <c r="AA296" s="95">
        <f>A$290</f>
        <v>46198</v>
      </c>
      <c r="AB296" s="107">
        <f t="shared" si="4271"/>
        <v>26</v>
      </c>
      <c r="AC296" s="160"/>
      <c r="AE296" s="92"/>
      <c r="AG296" s="92">
        <f t="shared" ref="AG296" si="4716">IF(D296="HF",1,0)</f>
        <v>0</v>
      </c>
      <c r="AH296" s="92">
        <f t="shared" ref="AH296" si="4717">IF(J296="HF",1,0)</f>
        <v>0</v>
      </c>
      <c r="AI296" s="169">
        <f t="shared" ref="AI296" si="4718">AG296+AH296</f>
        <v>0</v>
      </c>
      <c r="AJ296" s="169">
        <f t="shared" ref="AJ296" si="4719">SUMIFS(AI$2:AI$373,C$2:C$373,C296,AB$2:AB$373,AB296)</f>
        <v>0</v>
      </c>
      <c r="AK296" s="169">
        <f t="shared" ref="AK296" si="4720">SUMIFS(AI$2:AI$373,C$2:C$373,C296)</f>
        <v>0</v>
      </c>
      <c r="AL296" s="92">
        <f t="shared" ref="AL296" si="4721">COUNTIF(E296:G297,"Körperhygiene")</f>
        <v>0</v>
      </c>
      <c r="AM296" s="169">
        <f t="shared" ref="AM296" si="4722">COUNTIF(K296:M297,"Körperhygiene")</f>
        <v>0</v>
      </c>
      <c r="AN296" s="169">
        <f t="shared" ref="AN296" si="4723">AL296+AM296</f>
        <v>0</v>
      </c>
      <c r="AO296" s="164">
        <f>COUNTIF(E296:G297,"Zimmersauberkeit")</f>
        <v>0</v>
      </c>
      <c r="AP296" s="93">
        <f>COUNTIF(K296:M297,"Zimmersauberkeit")</f>
        <v>0</v>
      </c>
      <c r="AQ296" s="164">
        <f t="shared" ref="AQ296" si="4724">AO296+AP296</f>
        <v>0</v>
      </c>
      <c r="AR296" s="93">
        <f>COUNTIF(E296:G297,"Zimmerputz")</f>
        <v>0</v>
      </c>
      <c r="AS296" s="164">
        <f>COUNTIF(K296:M297,"Zimmerputz")</f>
        <v>0</v>
      </c>
      <c r="AT296" s="93">
        <f t="shared" ref="AT296" si="4725">AR296+AS296</f>
        <v>0</v>
      </c>
      <c r="AU296" s="164">
        <f>COUNTIF(E296:G297,"Medienverhalten")</f>
        <v>0</v>
      </c>
      <c r="AV296" s="93">
        <f>COUNTIF(K296:M297,"Medienverhalten")</f>
        <v>0</v>
      </c>
      <c r="AW296" s="164">
        <f t="shared" ref="AW296" si="4726">AU296+AV296</f>
        <v>0</v>
      </c>
      <c r="AX296" s="93">
        <f>COUNTIF(E296:G297,"Pünktlichkeit")</f>
        <v>0</v>
      </c>
      <c r="AY296" s="164">
        <f>COUNTIF(K296:M297,"Pünktlichkeit")</f>
        <v>0</v>
      </c>
      <c r="AZ296" s="93">
        <f t="shared" ref="AZ296" si="4727">AX296+AY296</f>
        <v>0</v>
      </c>
      <c r="BA296" s="164">
        <f>COUNTIF(E296:G297,"Küchendienst")</f>
        <v>0</v>
      </c>
      <c r="BB296" s="93">
        <f>COUNTIF(K296:M297,"Küchendienst")</f>
        <v>0</v>
      </c>
      <c r="BC296" s="164">
        <f t="shared" ref="BC296" si="4728">BA296+BB296</f>
        <v>0</v>
      </c>
      <c r="BD296" s="93">
        <f>COUNTIF(E296:G297,"Wäsche")</f>
        <v>0</v>
      </c>
      <c r="BE296" s="164">
        <f>COUNTIF(K296:M297,"Wäsche")</f>
        <v>0</v>
      </c>
      <c r="BF296" s="93">
        <f t="shared" ref="BF296" si="4729">BD296+BE296</f>
        <v>0</v>
      </c>
      <c r="BG296" s="164">
        <f>COUNTIF(E296:G297,"Sozialverhalten")</f>
        <v>0</v>
      </c>
      <c r="BH296" s="93">
        <f>COUNTIF(K296:M297,"Sozialverhalten")</f>
        <v>0</v>
      </c>
      <c r="BI296" s="164">
        <f t="shared" ref="BI296" si="4730">BG296+BH296</f>
        <v>0</v>
      </c>
      <c r="BJ296" s="93">
        <f>COUNTIF(E296:G297,"Essverhalten")</f>
        <v>0</v>
      </c>
      <c r="BK296" s="164">
        <f>COUNTIF(K296:M297,"Essverhalten")</f>
        <v>0</v>
      </c>
      <c r="BL296" s="93">
        <f t="shared" ref="BL296" si="4731">BJ296+BK296</f>
        <v>0</v>
      </c>
      <c r="BM296" s="169">
        <f>COUNTIF(E296:G297,"Nachtruhe")</f>
        <v>0</v>
      </c>
      <c r="BN296" s="169">
        <f>COUNTIF(K296:M297,"Nachtruhe")</f>
        <v>0</v>
      </c>
      <c r="BO296" s="170">
        <f t="shared" ref="BO296" si="4732">BM296+BN296</f>
        <v>0</v>
      </c>
      <c r="BP296" s="174">
        <f>SUMIFS(AN$2:AN$373,C$2:C$373,C296,AB$2:AB$373,AB296)</f>
        <v>0</v>
      </c>
      <c r="BQ296" s="162">
        <f>SUMIFS(AQ$2:AQ$373,C$2:C$373,C296,AB$2:AB$373,AB296)</f>
        <v>0</v>
      </c>
      <c r="BR296" s="162">
        <f>SUMIFS(AT$2:AT$373,C$2:C$373,C296,AB$2:AB$373,AB296)</f>
        <v>0</v>
      </c>
      <c r="BS296" s="162">
        <f>SUMIFS(AW$2:AW$373,C$2:C$373,C296,AB$2:AB$373,AB296)</f>
        <v>0</v>
      </c>
      <c r="BT296" s="162">
        <f>SUMIFS(AZ$2:AZ$373,C$2:C$373,C296,AB$2:AB$373,AB296)</f>
        <v>0</v>
      </c>
      <c r="BU296" s="162">
        <f>SUMIFS(BC$2:BC$373,C$2:C$373,C296,AB$2:AB$373,AB296)</f>
        <v>0</v>
      </c>
      <c r="BV296" s="162">
        <f>SUMIFS(BF$2:BF$373,C$2:C$373,C296,AB$2:AB$373,AB296)</f>
        <v>0</v>
      </c>
      <c r="BW296" s="162">
        <f>SUMIFS(BI$2:BI$373,C$2:C$373,C296,AB$2:AB$373,AB296)</f>
        <v>0</v>
      </c>
      <c r="BX296" s="162">
        <f>SUMIFS(BL$2:BL$373,C$2:C$373,C296,AB$2:AB$373,AB296)</f>
        <v>0</v>
      </c>
      <c r="BY296" s="163">
        <f>SUMIFS(BO$2:BO$373,C$2:C$373,C296,AB$2:AB$373,AB296)</f>
        <v>0</v>
      </c>
      <c r="BZ296" s="174">
        <f>SUMIFS(AN$2:AN$373,C$2:C$373,C296)</f>
        <v>0</v>
      </c>
      <c r="CA296" s="162">
        <f>SUMIFS(AQ$2:AQ$373,C$2:C$373,C296)</f>
        <v>0</v>
      </c>
      <c r="CB296" s="162">
        <f>SUMIFS(AT$2:AT$373,C$2:C$373,C296)</f>
        <v>0</v>
      </c>
      <c r="CC296" s="162">
        <f>SUMIFS(AW$2:AW$373,C$2:C$373,C296)</f>
        <v>0</v>
      </c>
      <c r="CD296" s="162">
        <f>SUMIFS(AZ$2:AZ$373,C$2:C$373,C296)</f>
        <v>0</v>
      </c>
      <c r="CE296" s="162">
        <f>SUMIFS(BC$2:BC$373,C$2:C$373,C296)</f>
        <v>0</v>
      </c>
      <c r="CF296" s="162">
        <f>SUMIFS(BF$2:BF$373,C$2:C$373,C296)</f>
        <v>0</v>
      </c>
      <c r="CG296" s="162">
        <f>SUMIFS(BI$2:BI$373,C$2:C$373,C296)</f>
        <v>0</v>
      </c>
      <c r="CH296" s="162">
        <f>SUMIFS(BL$2:BL$373,C$2:C$373,C296)</f>
        <v>0</v>
      </c>
      <c r="CI296" s="163">
        <f>SUMIFS(BO$2:BO$373,C$2:C$373,C296)</f>
        <v>0</v>
      </c>
      <c r="CJ296" s="94" t="str">
        <f t="shared" ref="CJ296" si="4733">_xlfn.XLOOKUP(LARGE(BP296:BY296,1),BP296:BY296,BP$374:BY$374)</f>
        <v>Körperhygiene</v>
      </c>
      <c r="CK296" s="92" t="str">
        <f t="shared" ref="CK296" si="4734">_xlfn.XLOOKUP(LARGE(BP296:BY296,2),BP296:BY296,BP$374:BY$374)</f>
        <v>Körperhygiene</v>
      </c>
      <c r="CL296" s="92" t="str">
        <f t="shared" ref="CL296" si="4735">_xlfn.XLOOKUP(LARGE(BP296:BY296,3),BP296:BY296,BP$374:BY$374)</f>
        <v>Körperhygiene</v>
      </c>
      <c r="CM296" s="92" t="str">
        <f t="shared" ref="CM296" si="4736">_xlfn.XLOOKUP(LARGE(BP296:BY296,4),BP296:BY296,BP$374:BY$374)</f>
        <v>Körperhygiene</v>
      </c>
      <c r="CN296" s="92" t="str">
        <f t="shared" ref="CN296" si="4737">_xlfn.XLOOKUP(LARGE(BP296:BY296,5),BP296:BY296,BP$374:BY$374)</f>
        <v>Körperhygiene</v>
      </c>
      <c r="CO296" s="93" t="str">
        <f t="shared" ref="CO296" si="4738">_xlfn.XLOOKUP(LARGE(BP296:BY296,6),BP296:BY296,BP$374:BY$374)</f>
        <v>Körperhygiene</v>
      </c>
      <c r="CP296" s="91" t="str">
        <f t="shared" ref="CP296" si="4739">_xlfn.XLOOKUP(LARGE(BZ296:CI296,1),BZ296:CI296,BZ$374:CI$374)</f>
        <v>Körperhygiene</v>
      </c>
      <c r="CQ296" s="92" t="str">
        <f t="shared" ref="CQ296" si="4740">_xlfn.XLOOKUP(LARGE(BZ296:CI296,2),BZ296:CI296,BZ$374:CI$374)</f>
        <v>Körperhygiene</v>
      </c>
      <c r="CR296" s="92" t="str">
        <f t="shared" ref="CR296" si="4741">_xlfn.XLOOKUP(LARGE(BZ296:CI296,3),BZ296:CI296,BZ$374:CI$374)</f>
        <v>Körperhygiene</v>
      </c>
      <c r="CS296" s="92" t="str">
        <f t="shared" ref="CS296" si="4742">_xlfn.XLOOKUP(LARGE(BZ296:CI296,4),BZ296:CI296,BZ$374:CI$374)</f>
        <v>Körperhygiene</v>
      </c>
      <c r="CT296" s="92" t="str">
        <f t="shared" ref="CT296" si="4743">_xlfn.XLOOKUP(LARGE(BZ296:CI296,5),BZ296:CI296,BZ$374:CI$374)</f>
        <v>Körperhygiene</v>
      </c>
      <c r="CU296" s="93" t="str">
        <f t="shared" ref="CU296" si="4744">_xlfn.XLOOKUP(LARGE(BZ296:CI296,6),BZ296:CI296,BZ$374:CI$374)</f>
        <v>Körperhygiene</v>
      </c>
      <c r="CV296" s="90"/>
      <c r="CW296" s="90"/>
      <c r="CX296" s="90"/>
      <c r="CY296" s="90"/>
      <c r="CZ296" s="90"/>
      <c r="DA296" s="90"/>
    </row>
    <row r="297" spans="1:105" ht="12.95" customHeight="1" thickTop="1" thickBot="1">
      <c r="A297" s="122"/>
      <c r="B297" s="125"/>
      <c r="C297" s="116"/>
      <c r="D297" s="137"/>
      <c r="E297" s="21"/>
      <c r="F297" s="22"/>
      <c r="G297" s="23"/>
      <c r="H297" s="145"/>
      <c r="I297" s="125"/>
      <c r="J297" s="137"/>
      <c r="K297" s="21"/>
      <c r="L297" s="22"/>
      <c r="M297" s="23"/>
      <c r="N297" s="140"/>
      <c r="O297" s="109"/>
      <c r="P297" s="92"/>
      <c r="Q297" s="131"/>
      <c r="R297" s="103"/>
      <c r="S297" s="92"/>
      <c r="T297" s="158"/>
      <c r="U297" s="103"/>
      <c r="V297" s="99"/>
      <c r="W297" s="216"/>
      <c r="X297" s="92"/>
      <c r="Y297" s="81"/>
      <c r="Z297" s="83"/>
      <c r="AA297" s="95"/>
      <c r="AB297" s="107"/>
      <c r="AC297" s="160"/>
      <c r="AE297" s="92"/>
      <c r="AG297" s="92"/>
      <c r="AH297" s="92"/>
      <c r="AI297" s="156"/>
      <c r="AJ297" s="156"/>
      <c r="AK297" s="156"/>
      <c r="AL297" s="92"/>
      <c r="AM297" s="156"/>
      <c r="AN297" s="156"/>
      <c r="AO297" s="165"/>
      <c r="AP297" s="93"/>
      <c r="AQ297" s="165"/>
      <c r="AR297" s="93"/>
      <c r="AS297" s="165"/>
      <c r="AT297" s="93"/>
      <c r="AU297" s="165"/>
      <c r="AV297" s="93"/>
      <c r="AW297" s="165"/>
      <c r="AX297" s="93"/>
      <c r="AY297" s="165"/>
      <c r="AZ297" s="93"/>
      <c r="BA297" s="165"/>
      <c r="BB297" s="93"/>
      <c r="BC297" s="165"/>
      <c r="BD297" s="93"/>
      <c r="BE297" s="165"/>
      <c r="BF297" s="93"/>
      <c r="BG297" s="165"/>
      <c r="BH297" s="93"/>
      <c r="BI297" s="165"/>
      <c r="BJ297" s="93"/>
      <c r="BK297" s="165"/>
      <c r="BL297" s="93"/>
      <c r="BM297" s="156"/>
      <c r="BN297" s="156"/>
      <c r="BO297" s="171"/>
      <c r="BP297" s="174"/>
      <c r="BQ297" s="162"/>
      <c r="BR297" s="162"/>
      <c r="BS297" s="162"/>
      <c r="BT297" s="162"/>
      <c r="BU297" s="162"/>
      <c r="BV297" s="162"/>
      <c r="BW297" s="162"/>
      <c r="BX297" s="162"/>
      <c r="BY297" s="163"/>
      <c r="BZ297" s="174"/>
      <c r="CA297" s="162"/>
      <c r="CB297" s="162"/>
      <c r="CC297" s="162"/>
      <c r="CD297" s="162"/>
      <c r="CE297" s="162"/>
      <c r="CF297" s="162"/>
      <c r="CG297" s="162"/>
      <c r="CH297" s="162"/>
      <c r="CI297" s="163"/>
      <c r="CJ297" s="94"/>
      <c r="CK297" s="92"/>
      <c r="CL297" s="92"/>
      <c r="CM297" s="92"/>
      <c r="CN297" s="92"/>
      <c r="CO297" s="93"/>
      <c r="CP297" s="91"/>
      <c r="CQ297" s="92"/>
      <c r="CR297" s="92"/>
      <c r="CS297" s="92"/>
      <c r="CT297" s="92"/>
      <c r="CU297" s="93"/>
      <c r="CV297" s="90"/>
      <c r="CW297" s="90"/>
      <c r="CX297" s="90"/>
      <c r="CY297" s="90"/>
      <c r="CZ297" s="90"/>
      <c r="DA297" s="90"/>
    </row>
    <row r="298" spans="1:105" ht="12.95" customHeight="1" thickTop="1" thickBot="1">
      <c r="A298" s="122"/>
      <c r="B298" s="125"/>
      <c r="C298" s="117" t="s">
        <v>132</v>
      </c>
      <c r="D298" s="134"/>
      <c r="E298" s="24"/>
      <c r="F298" s="25"/>
      <c r="G298" s="26"/>
      <c r="H298" s="145"/>
      <c r="I298" s="125"/>
      <c r="J298" s="134"/>
      <c r="K298" s="24"/>
      <c r="L298" s="25"/>
      <c r="M298" s="26"/>
      <c r="N298" s="140"/>
      <c r="O298" s="109">
        <f t="shared" si="3783"/>
        <v>0</v>
      </c>
      <c r="P298" s="92">
        <f t="shared" si="3784"/>
        <v>20</v>
      </c>
      <c r="Q298" s="131"/>
      <c r="R298" s="103">
        <f>SUMIFS(O$2:O$373,C$2:C$373,C298,AB$2:AB$373,AB298)</f>
        <v>0</v>
      </c>
      <c r="S298" s="92">
        <f t="shared" ref="S298" si="4745">AE$290*20-AJ298</f>
        <v>140</v>
      </c>
      <c r="T298" s="158"/>
      <c r="U298" s="103">
        <f t="shared" ref="U298" si="4746">AC$10</f>
        <v>0</v>
      </c>
      <c r="V298" s="99">
        <f t="shared" si="3787"/>
        <v>600</v>
      </c>
      <c r="W298" s="216"/>
      <c r="X298" s="92"/>
      <c r="Y298" s="81"/>
      <c r="Z298" s="83"/>
      <c r="AA298" s="95">
        <f>A$290</f>
        <v>46198</v>
      </c>
      <c r="AB298" s="107">
        <f t="shared" si="4271"/>
        <v>26</v>
      </c>
      <c r="AC298" s="160"/>
      <c r="AE298" s="92"/>
      <c r="AG298" s="92">
        <f t="shared" ref="AG298" si="4747">IF(D298="HF",1,0)</f>
        <v>0</v>
      </c>
      <c r="AH298" s="92">
        <f t="shared" ref="AH298" si="4748">IF(J298="HF",1,0)</f>
        <v>0</v>
      </c>
      <c r="AI298" s="169">
        <f t="shared" ref="AI298" si="4749">AG298+AH298</f>
        <v>0</v>
      </c>
      <c r="AJ298" s="169">
        <f t="shared" ref="AJ298" si="4750">SUMIFS(AI$2:AI$373,C$2:C$373,C298,AB$2:AB$373,AB298)</f>
        <v>0</v>
      </c>
      <c r="AK298" s="169">
        <f t="shared" ref="AK298" si="4751">SUMIFS(AI$2:AI$373,C$2:C$373,C298)</f>
        <v>0</v>
      </c>
      <c r="AL298" s="92">
        <f t="shared" ref="AL298" si="4752">COUNTIF(E298:G299,"Körperhygiene")</f>
        <v>0</v>
      </c>
      <c r="AM298" s="169">
        <f t="shared" ref="AM298" si="4753">COUNTIF(K298:M299,"Körperhygiene")</f>
        <v>0</v>
      </c>
      <c r="AN298" s="169">
        <f t="shared" ref="AN298" si="4754">AL298+AM298</f>
        <v>0</v>
      </c>
      <c r="AO298" s="164">
        <f>COUNTIF(E298:G299,"Zimmersauberkeit")</f>
        <v>0</v>
      </c>
      <c r="AP298" s="93">
        <f>COUNTIF(K298:M299,"Zimmersauberkeit")</f>
        <v>0</v>
      </c>
      <c r="AQ298" s="164">
        <f t="shared" ref="AQ298" si="4755">AO298+AP298</f>
        <v>0</v>
      </c>
      <c r="AR298" s="93">
        <f>COUNTIF(E298:G299,"Zimmerputz")</f>
        <v>0</v>
      </c>
      <c r="AS298" s="164">
        <f>COUNTIF(K298:M299,"Zimmerputz")</f>
        <v>0</v>
      </c>
      <c r="AT298" s="93">
        <f t="shared" ref="AT298" si="4756">AR298+AS298</f>
        <v>0</v>
      </c>
      <c r="AU298" s="164">
        <f>COUNTIF(E298:G299,"Medienverhalten")</f>
        <v>0</v>
      </c>
      <c r="AV298" s="93">
        <f>COUNTIF(K298:M299,"Medienverhalten")</f>
        <v>0</v>
      </c>
      <c r="AW298" s="164">
        <f t="shared" ref="AW298" si="4757">AU298+AV298</f>
        <v>0</v>
      </c>
      <c r="AX298" s="93">
        <f>COUNTIF(E298:G299,"Pünktlichkeit")</f>
        <v>0</v>
      </c>
      <c r="AY298" s="164">
        <f>COUNTIF(K298:M299,"Pünktlichkeit")</f>
        <v>0</v>
      </c>
      <c r="AZ298" s="93">
        <f t="shared" ref="AZ298" si="4758">AX298+AY298</f>
        <v>0</v>
      </c>
      <c r="BA298" s="164">
        <f>COUNTIF(E298:G299,"Küchendienst")</f>
        <v>0</v>
      </c>
      <c r="BB298" s="93">
        <f>COUNTIF(K298:M299,"Küchendienst")</f>
        <v>0</v>
      </c>
      <c r="BC298" s="164">
        <f t="shared" ref="BC298" si="4759">BA298+BB298</f>
        <v>0</v>
      </c>
      <c r="BD298" s="93">
        <f>COUNTIF(E298:G299,"Wäsche")</f>
        <v>0</v>
      </c>
      <c r="BE298" s="164">
        <f>COUNTIF(K298:M299,"Wäsche")</f>
        <v>0</v>
      </c>
      <c r="BF298" s="93">
        <f t="shared" ref="BF298" si="4760">BD298+BE298</f>
        <v>0</v>
      </c>
      <c r="BG298" s="164">
        <f>COUNTIF(E298:G299,"Sozialverhalten")</f>
        <v>0</v>
      </c>
      <c r="BH298" s="93">
        <f>COUNTIF(K298:M299,"Sozialverhalten")</f>
        <v>0</v>
      </c>
      <c r="BI298" s="164">
        <f t="shared" ref="BI298" si="4761">BG298+BH298</f>
        <v>0</v>
      </c>
      <c r="BJ298" s="93">
        <f>COUNTIF(E298:G299,"Essverhalten")</f>
        <v>0</v>
      </c>
      <c r="BK298" s="164">
        <f>COUNTIF(K298:M299,"Essverhalten")</f>
        <v>0</v>
      </c>
      <c r="BL298" s="93">
        <f t="shared" ref="BL298" si="4762">BJ298+BK298</f>
        <v>0</v>
      </c>
      <c r="BM298" s="169">
        <f>COUNTIF(E298:G299,"Nachtruhe")</f>
        <v>0</v>
      </c>
      <c r="BN298" s="169">
        <f>COUNTIF(K298:M299,"Nachtruhe")</f>
        <v>0</v>
      </c>
      <c r="BO298" s="170">
        <f t="shared" ref="BO298" si="4763">BM298+BN298</f>
        <v>0</v>
      </c>
      <c r="BP298" s="174">
        <f>SUMIFS(AN$2:AN$373,C$2:C$373,C298,AB$2:AB$373,AB298)</f>
        <v>0</v>
      </c>
      <c r="BQ298" s="162">
        <f>SUMIFS(AQ$2:AQ$373,C$2:C$373,C298,AB$2:AB$373,AB298)</f>
        <v>0</v>
      </c>
      <c r="BR298" s="162">
        <f>SUMIFS(AT$2:AT$373,C$2:C$373,C298,AB$2:AB$373,AB298)</f>
        <v>0</v>
      </c>
      <c r="BS298" s="162">
        <f>SUMIFS(AW$2:AW$373,C$2:C$373,C298,AB$2:AB$373,AB298)</f>
        <v>0</v>
      </c>
      <c r="BT298" s="162">
        <f>SUMIFS(AZ$2:AZ$373,C$2:C$373,C298,AB$2:AB$373,AB298)</f>
        <v>0</v>
      </c>
      <c r="BU298" s="162">
        <f>SUMIFS(BC$2:BC$373,C$2:C$373,C298,AB$2:AB$373,AB298)</f>
        <v>0</v>
      </c>
      <c r="BV298" s="162">
        <f>SUMIFS(BF$2:BF$373,C$2:C$373,C298,AB$2:AB$373,AB298)</f>
        <v>0</v>
      </c>
      <c r="BW298" s="162">
        <f>SUMIFS(BI$2:BI$373,C$2:C$373,C298,AB$2:AB$373,AB298)</f>
        <v>0</v>
      </c>
      <c r="BX298" s="162">
        <f>SUMIFS(BL$2:BL$373,C$2:C$373,C298,AB$2:AB$373,AB298)</f>
        <v>0</v>
      </c>
      <c r="BY298" s="163">
        <f>SUMIFS(BO$2:BO$373,C$2:C$373,C298,AB$2:AB$373,AB298)</f>
        <v>0</v>
      </c>
      <c r="BZ298" s="174">
        <f>SUMIFS(AN$2:AN$373,C$2:C$373,C298)</f>
        <v>0</v>
      </c>
      <c r="CA298" s="162">
        <f>SUMIFS(AQ$2:AQ$373,C$2:C$373,C298)</f>
        <v>0</v>
      </c>
      <c r="CB298" s="162">
        <f>SUMIFS(AT$2:AT$373,C$2:C$373,C298)</f>
        <v>0</v>
      </c>
      <c r="CC298" s="162">
        <f>SUMIFS(AW$2:AW$373,C$2:C$373,C298)</f>
        <v>0</v>
      </c>
      <c r="CD298" s="162">
        <f>SUMIFS(AZ$2:AZ$373,C$2:C$373,C298)</f>
        <v>0</v>
      </c>
      <c r="CE298" s="162">
        <f>SUMIFS(BC$2:BC$373,C$2:C$373,C298)</f>
        <v>0</v>
      </c>
      <c r="CF298" s="162">
        <f>SUMIFS(BF$2:BF$373,C$2:C$373,C298)</f>
        <v>0</v>
      </c>
      <c r="CG298" s="162">
        <f>SUMIFS(BI$2:BI$373,C$2:C$373,C298)</f>
        <v>0</v>
      </c>
      <c r="CH298" s="162">
        <f>SUMIFS(BL$2:BL$373,C$2:C$373,C298)</f>
        <v>0</v>
      </c>
      <c r="CI298" s="163">
        <f>SUMIFS(BO$2:BO$373,C$2:C$373,C298)</f>
        <v>0</v>
      </c>
      <c r="CJ298" s="94" t="str">
        <f t="shared" ref="CJ298" si="4764">_xlfn.XLOOKUP(LARGE(BP298:BY298,1),BP298:BY298,BP$374:BY$374)</f>
        <v>Körperhygiene</v>
      </c>
      <c r="CK298" s="92" t="str">
        <f t="shared" ref="CK298" si="4765">_xlfn.XLOOKUP(LARGE(BP298:BY298,2),BP298:BY298,BP$374:BY$374)</f>
        <v>Körperhygiene</v>
      </c>
      <c r="CL298" s="92" t="str">
        <f t="shared" ref="CL298" si="4766">_xlfn.XLOOKUP(LARGE(BP298:BY298,3),BP298:BY298,BP$374:BY$374)</f>
        <v>Körperhygiene</v>
      </c>
      <c r="CM298" s="92" t="str">
        <f t="shared" ref="CM298" si="4767">_xlfn.XLOOKUP(LARGE(BP298:BY298,4),BP298:BY298,BP$374:BY$374)</f>
        <v>Körperhygiene</v>
      </c>
      <c r="CN298" s="92" t="str">
        <f t="shared" ref="CN298" si="4768">_xlfn.XLOOKUP(LARGE(BP298:BY298,5),BP298:BY298,BP$374:BY$374)</f>
        <v>Körperhygiene</v>
      </c>
      <c r="CO298" s="93" t="str">
        <f t="shared" ref="CO298" si="4769">_xlfn.XLOOKUP(LARGE(BP298:BY298,6),BP298:BY298,BP$374:BY$374)</f>
        <v>Körperhygiene</v>
      </c>
      <c r="CP298" s="91" t="str">
        <f t="shared" ref="CP298" si="4770">_xlfn.XLOOKUP(LARGE(BZ298:CI298,1),BZ298:CI298,BZ$374:CI$374)</f>
        <v>Körperhygiene</v>
      </c>
      <c r="CQ298" s="92" t="str">
        <f t="shared" ref="CQ298" si="4771">_xlfn.XLOOKUP(LARGE(BZ298:CI298,2),BZ298:CI298,BZ$374:CI$374)</f>
        <v>Körperhygiene</v>
      </c>
      <c r="CR298" s="92" t="str">
        <f t="shared" ref="CR298" si="4772">_xlfn.XLOOKUP(LARGE(BZ298:CI298,3),BZ298:CI298,BZ$374:CI$374)</f>
        <v>Körperhygiene</v>
      </c>
      <c r="CS298" s="92" t="str">
        <f t="shared" ref="CS298" si="4773">_xlfn.XLOOKUP(LARGE(BZ298:CI298,4),BZ298:CI298,BZ$374:CI$374)</f>
        <v>Körperhygiene</v>
      </c>
      <c r="CT298" s="92" t="str">
        <f t="shared" ref="CT298" si="4774">_xlfn.XLOOKUP(LARGE(BZ298:CI298,5),BZ298:CI298,BZ$374:CI$374)</f>
        <v>Körperhygiene</v>
      </c>
      <c r="CU298" s="93" t="str">
        <f t="shared" ref="CU298" si="4775">_xlfn.XLOOKUP(LARGE(BZ298:CI298,6),BZ298:CI298,BZ$374:CI$374)</f>
        <v>Körperhygiene</v>
      </c>
      <c r="CV298" s="90"/>
      <c r="CW298" s="90"/>
      <c r="CX298" s="90"/>
      <c r="CY298" s="90"/>
      <c r="CZ298" s="90"/>
      <c r="DA298" s="90"/>
    </row>
    <row r="299" spans="1:105" ht="12.95" customHeight="1" thickTop="1" thickBot="1">
      <c r="A299" s="122"/>
      <c r="B299" s="125"/>
      <c r="C299" s="116"/>
      <c r="D299" s="137"/>
      <c r="E299" s="21"/>
      <c r="F299" s="22"/>
      <c r="G299" s="23"/>
      <c r="H299" s="145"/>
      <c r="I299" s="125"/>
      <c r="J299" s="137"/>
      <c r="K299" s="21"/>
      <c r="L299" s="22"/>
      <c r="M299" s="23"/>
      <c r="N299" s="140"/>
      <c r="O299" s="109"/>
      <c r="P299" s="92"/>
      <c r="Q299" s="131"/>
      <c r="R299" s="103"/>
      <c r="S299" s="92"/>
      <c r="T299" s="158"/>
      <c r="U299" s="103"/>
      <c r="V299" s="99"/>
      <c r="W299" s="216"/>
      <c r="X299" s="92"/>
      <c r="Y299" s="81"/>
      <c r="Z299" s="83"/>
      <c r="AA299" s="95"/>
      <c r="AB299" s="107"/>
      <c r="AC299" s="160"/>
      <c r="AE299" s="92"/>
      <c r="AG299" s="92"/>
      <c r="AH299" s="92"/>
      <c r="AI299" s="156"/>
      <c r="AJ299" s="156"/>
      <c r="AK299" s="156"/>
      <c r="AL299" s="92"/>
      <c r="AM299" s="156"/>
      <c r="AN299" s="156"/>
      <c r="AO299" s="165"/>
      <c r="AP299" s="93"/>
      <c r="AQ299" s="165"/>
      <c r="AR299" s="93"/>
      <c r="AS299" s="165"/>
      <c r="AT299" s="93"/>
      <c r="AU299" s="165"/>
      <c r="AV299" s="93"/>
      <c r="AW299" s="165"/>
      <c r="AX299" s="93"/>
      <c r="AY299" s="165"/>
      <c r="AZ299" s="93"/>
      <c r="BA299" s="165"/>
      <c r="BB299" s="93"/>
      <c r="BC299" s="165"/>
      <c r="BD299" s="93"/>
      <c r="BE299" s="165"/>
      <c r="BF299" s="93"/>
      <c r="BG299" s="165"/>
      <c r="BH299" s="93"/>
      <c r="BI299" s="165"/>
      <c r="BJ299" s="93"/>
      <c r="BK299" s="165"/>
      <c r="BL299" s="93"/>
      <c r="BM299" s="156"/>
      <c r="BN299" s="156"/>
      <c r="BO299" s="171"/>
      <c r="BP299" s="174"/>
      <c r="BQ299" s="162"/>
      <c r="BR299" s="162"/>
      <c r="BS299" s="162"/>
      <c r="BT299" s="162"/>
      <c r="BU299" s="162"/>
      <c r="BV299" s="162"/>
      <c r="BW299" s="162"/>
      <c r="BX299" s="162"/>
      <c r="BY299" s="163"/>
      <c r="BZ299" s="174"/>
      <c r="CA299" s="162"/>
      <c r="CB299" s="162"/>
      <c r="CC299" s="162"/>
      <c r="CD299" s="162"/>
      <c r="CE299" s="162"/>
      <c r="CF299" s="162"/>
      <c r="CG299" s="162"/>
      <c r="CH299" s="162"/>
      <c r="CI299" s="163"/>
      <c r="CJ299" s="94"/>
      <c r="CK299" s="92"/>
      <c r="CL299" s="92"/>
      <c r="CM299" s="92"/>
      <c r="CN299" s="92"/>
      <c r="CO299" s="93"/>
      <c r="CP299" s="91"/>
      <c r="CQ299" s="92"/>
      <c r="CR299" s="92"/>
      <c r="CS299" s="92"/>
      <c r="CT299" s="92"/>
      <c r="CU299" s="93"/>
      <c r="CV299" s="90"/>
      <c r="CW299" s="90"/>
      <c r="CX299" s="90"/>
      <c r="CY299" s="90"/>
      <c r="CZ299" s="90"/>
      <c r="DA299" s="90"/>
    </row>
    <row r="300" spans="1:105" ht="12.95" customHeight="1" thickTop="1" thickBot="1">
      <c r="A300" s="122"/>
      <c r="B300" s="125"/>
      <c r="C300" s="118"/>
      <c r="D300" s="134"/>
      <c r="E300" s="27"/>
      <c r="F300" s="28"/>
      <c r="G300" s="29"/>
      <c r="H300" s="145"/>
      <c r="I300" s="125"/>
      <c r="J300" s="134"/>
      <c r="K300" s="27"/>
      <c r="L300" s="28"/>
      <c r="M300" s="29"/>
      <c r="N300" s="140"/>
      <c r="O300" s="109">
        <f t="shared" si="3817"/>
        <v>0</v>
      </c>
      <c r="P300" s="92">
        <f t="shared" si="3818"/>
        <v>20</v>
      </c>
      <c r="Q300" s="131"/>
      <c r="R300" s="103">
        <f>SUMIFS(O$2:O$373,C$2:C$373,C300,AB$2:AB$373,AB300)</f>
        <v>0</v>
      </c>
      <c r="S300" s="92">
        <f t="shared" ref="S300" si="4776">AE$290*20-AJ300</f>
        <v>140</v>
      </c>
      <c r="T300" s="158"/>
      <c r="U300" s="103">
        <f t="shared" ref="U300" si="4777">AC$12</f>
        <v>0</v>
      </c>
      <c r="V300" s="99">
        <f t="shared" si="3821"/>
        <v>600</v>
      </c>
      <c r="W300" s="216"/>
      <c r="X300" s="92"/>
      <c r="Y300" s="81"/>
      <c r="Z300" s="83"/>
      <c r="AA300" s="95">
        <f>A$290</f>
        <v>46198</v>
      </c>
      <c r="AB300" s="107">
        <f t="shared" si="4271"/>
        <v>26</v>
      </c>
      <c r="AC300" s="160"/>
      <c r="AE300" s="92"/>
      <c r="AG300" s="92">
        <f t="shared" ref="AG300" si="4778">IF(D300="HF",1,0)</f>
        <v>0</v>
      </c>
      <c r="AH300" s="92">
        <f t="shared" ref="AH300" si="4779">IF(J300="HF",1,0)</f>
        <v>0</v>
      </c>
      <c r="AI300" s="169">
        <f t="shared" ref="AI300" si="4780">AG300+AH300</f>
        <v>0</v>
      </c>
      <c r="AJ300" s="169">
        <f t="shared" ref="AJ300" si="4781">SUMIFS(AI$2:AI$373,C$2:C$373,C300,AB$2:AB$373,AB300)</f>
        <v>0</v>
      </c>
      <c r="AK300" s="169">
        <f t="shared" ref="AK300" si="4782">SUMIFS(AI$2:AI$373,C$2:C$373,C300)</f>
        <v>0</v>
      </c>
      <c r="AL300" s="92">
        <f t="shared" ref="AL300" si="4783">COUNTIF(E300:G301,"Körperhygiene")</f>
        <v>0</v>
      </c>
      <c r="AM300" s="169">
        <f t="shared" ref="AM300" si="4784">COUNTIF(K300:M301,"Körperhygiene")</f>
        <v>0</v>
      </c>
      <c r="AN300" s="169">
        <f t="shared" ref="AN300" si="4785">AL300+AM300</f>
        <v>0</v>
      </c>
      <c r="AO300" s="164">
        <f>COUNTIF(E300:G301,"Zimmersauberkeit")</f>
        <v>0</v>
      </c>
      <c r="AP300" s="93">
        <f>COUNTIF(K300:M301,"Zimmersauberkeit")</f>
        <v>0</v>
      </c>
      <c r="AQ300" s="164">
        <f t="shared" ref="AQ300" si="4786">AO300+AP300</f>
        <v>0</v>
      </c>
      <c r="AR300" s="93">
        <f>COUNTIF(E300:G301,"Zimmerputz")</f>
        <v>0</v>
      </c>
      <c r="AS300" s="164">
        <f>COUNTIF(K300:M301,"Zimmerputz")</f>
        <v>0</v>
      </c>
      <c r="AT300" s="93">
        <f t="shared" ref="AT300" si="4787">AR300+AS300</f>
        <v>0</v>
      </c>
      <c r="AU300" s="164">
        <f>COUNTIF(E300:G301,"Medienverhalten")</f>
        <v>0</v>
      </c>
      <c r="AV300" s="93">
        <f>COUNTIF(K300:M301,"Medienverhalten")</f>
        <v>0</v>
      </c>
      <c r="AW300" s="164">
        <f t="shared" ref="AW300" si="4788">AU300+AV300</f>
        <v>0</v>
      </c>
      <c r="AX300" s="93">
        <f>COUNTIF(E300:G301,"Pünktlichkeit")</f>
        <v>0</v>
      </c>
      <c r="AY300" s="164">
        <f>COUNTIF(K300:M301,"Pünktlichkeit")</f>
        <v>0</v>
      </c>
      <c r="AZ300" s="93">
        <f t="shared" ref="AZ300" si="4789">AX300+AY300</f>
        <v>0</v>
      </c>
      <c r="BA300" s="164">
        <f>COUNTIF(E300:G301,"Küchendienst")</f>
        <v>0</v>
      </c>
      <c r="BB300" s="93">
        <f>COUNTIF(K300:M301,"Küchendienst")</f>
        <v>0</v>
      </c>
      <c r="BC300" s="164">
        <f t="shared" ref="BC300" si="4790">BA300+BB300</f>
        <v>0</v>
      </c>
      <c r="BD300" s="93">
        <f>COUNTIF(E300:G301,"Wäsche")</f>
        <v>0</v>
      </c>
      <c r="BE300" s="164">
        <f>COUNTIF(K300:M301,"Wäsche")</f>
        <v>0</v>
      </c>
      <c r="BF300" s="93">
        <f t="shared" ref="BF300" si="4791">BD300+BE300</f>
        <v>0</v>
      </c>
      <c r="BG300" s="164">
        <f>COUNTIF(E300:G301,"Sozialverhalten")</f>
        <v>0</v>
      </c>
      <c r="BH300" s="93">
        <f>COUNTIF(K300:M301,"Sozialverhalten")</f>
        <v>0</v>
      </c>
      <c r="BI300" s="164">
        <f t="shared" ref="BI300" si="4792">BG300+BH300</f>
        <v>0</v>
      </c>
      <c r="BJ300" s="93">
        <f>COUNTIF(E300:G301,"Essverhalten")</f>
        <v>0</v>
      </c>
      <c r="BK300" s="164">
        <f>COUNTIF(K300:M301,"Essverhalten")</f>
        <v>0</v>
      </c>
      <c r="BL300" s="93">
        <f t="shared" ref="BL300" si="4793">BJ300+BK300</f>
        <v>0</v>
      </c>
      <c r="BM300" s="169">
        <f>COUNTIF(E300:G301,"Nachtruhe")</f>
        <v>0</v>
      </c>
      <c r="BN300" s="169">
        <f>COUNTIF(K300:M301,"Nachtruhe")</f>
        <v>0</v>
      </c>
      <c r="BO300" s="170">
        <f t="shared" ref="BO300" si="4794">BM300+BN300</f>
        <v>0</v>
      </c>
      <c r="BP300" s="174">
        <f>SUMIFS(AN$2:AN$373,C$2:C$373,C300,AB$2:AB$373,AB300)</f>
        <v>0</v>
      </c>
      <c r="BQ300" s="162">
        <f>SUMIFS(AQ$2:AQ$373,C$2:C$373,C300,AB$2:AB$373,AB300)</f>
        <v>0</v>
      </c>
      <c r="BR300" s="162">
        <f>SUMIFS(AT$2:AT$373,C$2:C$373,C300,AB$2:AB$373,AB300)</f>
        <v>0</v>
      </c>
      <c r="BS300" s="162">
        <f>SUMIFS(AW$2:AW$373,C$2:C$373,C300,AB$2:AB$373,AB300)</f>
        <v>0</v>
      </c>
      <c r="BT300" s="162">
        <f>SUMIFS(AZ$2:AZ$373,C$2:C$373,C300,AB$2:AB$373,AB300)</f>
        <v>0</v>
      </c>
      <c r="BU300" s="162">
        <f>SUMIFS(BC$2:BC$373,C$2:C$373,C300,AB$2:AB$373,AB300)</f>
        <v>0</v>
      </c>
      <c r="BV300" s="162">
        <f>SUMIFS(BF$2:BF$373,C$2:C$373,C300,AB$2:AB$373,AB300)</f>
        <v>0</v>
      </c>
      <c r="BW300" s="162">
        <f>SUMIFS(BI$2:BI$373,C$2:C$373,C300,AB$2:AB$373,AB300)</f>
        <v>0</v>
      </c>
      <c r="BX300" s="162">
        <f>SUMIFS(BL$2:BL$373,C$2:C$373,C300,AB$2:AB$373,AB300)</f>
        <v>0</v>
      </c>
      <c r="BY300" s="163">
        <f>SUMIFS(BO$2:BO$373,C$2:C$373,C300,AB$2:AB$373,AB300)</f>
        <v>0</v>
      </c>
      <c r="BZ300" s="174">
        <f>SUMIFS(AN$2:AN$373,C$2:C$373,C300)</f>
        <v>0</v>
      </c>
      <c r="CA300" s="162">
        <f>SUMIFS(AQ$2:AQ$373,C$2:C$373,C300)</f>
        <v>0</v>
      </c>
      <c r="CB300" s="162">
        <f>SUMIFS(AT$2:AT$373,C$2:C$373,C300)</f>
        <v>0</v>
      </c>
      <c r="CC300" s="162">
        <f>SUMIFS(AW$2:AW$373,C$2:C$373,C300)</f>
        <v>0</v>
      </c>
      <c r="CD300" s="162">
        <f>SUMIFS(AZ$2:AZ$373,C$2:C$373,C300)</f>
        <v>0</v>
      </c>
      <c r="CE300" s="162">
        <f>SUMIFS(BC$2:BC$373,C$2:C$373,C300)</f>
        <v>0</v>
      </c>
      <c r="CF300" s="162">
        <f>SUMIFS(BF$2:BF$373,C$2:C$373,C300)</f>
        <v>0</v>
      </c>
      <c r="CG300" s="162">
        <f>SUMIFS(BI$2:BI$373,C$2:C$373,C300)</f>
        <v>0</v>
      </c>
      <c r="CH300" s="162">
        <f>SUMIFS(BL$2:BL$373,C$2:C$373,C300)</f>
        <v>0</v>
      </c>
      <c r="CI300" s="163">
        <f>SUMIFS(BO$2:BO$373,C$2:C$373,C300)</f>
        <v>0</v>
      </c>
      <c r="CJ300" s="94" t="str">
        <f t="shared" ref="CJ300" si="4795">_xlfn.XLOOKUP(LARGE(BP300:BY300,1),BP300:BY300,BP$374:BY$374)</f>
        <v>Körperhygiene</v>
      </c>
      <c r="CK300" s="92" t="str">
        <f t="shared" ref="CK300" si="4796">_xlfn.XLOOKUP(LARGE(BP300:BY300,2),BP300:BY300,BP$374:BY$374)</f>
        <v>Körperhygiene</v>
      </c>
      <c r="CL300" s="92" t="str">
        <f t="shared" ref="CL300" si="4797">_xlfn.XLOOKUP(LARGE(BP300:BY300,3),BP300:BY300,BP$374:BY$374)</f>
        <v>Körperhygiene</v>
      </c>
      <c r="CM300" s="92" t="str">
        <f t="shared" ref="CM300" si="4798">_xlfn.XLOOKUP(LARGE(BP300:BY300,4),BP300:BY300,BP$374:BY$374)</f>
        <v>Körperhygiene</v>
      </c>
      <c r="CN300" s="92" t="str">
        <f t="shared" ref="CN300" si="4799">_xlfn.XLOOKUP(LARGE(BP300:BY300,5),BP300:BY300,BP$374:BY$374)</f>
        <v>Körperhygiene</v>
      </c>
      <c r="CO300" s="93" t="str">
        <f t="shared" ref="CO300" si="4800">_xlfn.XLOOKUP(LARGE(BP300:BY300,6),BP300:BY300,BP$374:BY$374)</f>
        <v>Körperhygiene</v>
      </c>
      <c r="CP300" s="91" t="str">
        <f t="shared" ref="CP300" si="4801">_xlfn.XLOOKUP(LARGE(BZ300:CI300,1),BZ300:CI300,BZ$374:CI$374)</f>
        <v>Körperhygiene</v>
      </c>
      <c r="CQ300" s="92" t="str">
        <f t="shared" ref="CQ300" si="4802">_xlfn.XLOOKUP(LARGE(BZ300:CI300,2),BZ300:CI300,BZ$374:CI$374)</f>
        <v>Körperhygiene</v>
      </c>
      <c r="CR300" s="92" t="str">
        <f t="shared" ref="CR300" si="4803">_xlfn.XLOOKUP(LARGE(BZ300:CI300,3),BZ300:CI300,BZ$374:CI$374)</f>
        <v>Körperhygiene</v>
      </c>
      <c r="CS300" s="92" t="str">
        <f t="shared" ref="CS300" si="4804">_xlfn.XLOOKUP(LARGE(BZ300:CI300,4),BZ300:CI300,BZ$374:CI$374)</f>
        <v>Körperhygiene</v>
      </c>
      <c r="CT300" s="92" t="str">
        <f t="shared" ref="CT300" si="4805">_xlfn.XLOOKUP(LARGE(BZ300:CI300,5),BZ300:CI300,BZ$374:CI$374)</f>
        <v>Körperhygiene</v>
      </c>
      <c r="CU300" s="93" t="str">
        <f t="shared" ref="CU300" si="4806">_xlfn.XLOOKUP(LARGE(BZ300:CI300,6),BZ300:CI300,BZ$374:CI$374)</f>
        <v>Körperhygiene</v>
      </c>
      <c r="CV300" s="90"/>
      <c r="CW300" s="90"/>
      <c r="CX300" s="90"/>
      <c r="CY300" s="90"/>
      <c r="CZ300" s="90"/>
      <c r="DA300" s="90"/>
    </row>
    <row r="301" spans="1:105" ht="12.95" customHeight="1" thickTop="1" thickBot="1">
      <c r="A301" s="142"/>
      <c r="B301" s="143"/>
      <c r="C301" s="133"/>
      <c r="D301" s="135"/>
      <c r="E301" s="30"/>
      <c r="F301" s="31"/>
      <c r="G301" s="32"/>
      <c r="H301" s="146"/>
      <c r="I301" s="143"/>
      <c r="J301" s="135"/>
      <c r="K301" s="30"/>
      <c r="L301" s="31"/>
      <c r="M301" s="32"/>
      <c r="N301" s="141"/>
      <c r="O301" s="111"/>
      <c r="P301" s="97"/>
      <c r="Q301" s="131"/>
      <c r="R301" s="105"/>
      <c r="S301" s="97"/>
      <c r="T301" s="159"/>
      <c r="U301" s="105"/>
      <c r="V301" s="100"/>
      <c r="W301" s="216"/>
      <c r="X301" s="92"/>
      <c r="Y301" s="81"/>
      <c r="Z301" s="83"/>
      <c r="AA301" s="95"/>
      <c r="AB301" s="107"/>
      <c r="AC301" s="160"/>
      <c r="AE301" s="92"/>
      <c r="AG301" s="92"/>
      <c r="AH301" s="92"/>
      <c r="AI301" s="156"/>
      <c r="AJ301" s="156"/>
      <c r="AK301" s="156"/>
      <c r="AL301" s="92"/>
      <c r="AM301" s="156"/>
      <c r="AN301" s="156"/>
      <c r="AO301" s="165"/>
      <c r="AP301" s="93"/>
      <c r="AQ301" s="165"/>
      <c r="AR301" s="93"/>
      <c r="AS301" s="165"/>
      <c r="AT301" s="93"/>
      <c r="AU301" s="165"/>
      <c r="AV301" s="93"/>
      <c r="AW301" s="165"/>
      <c r="AX301" s="93"/>
      <c r="AY301" s="165"/>
      <c r="AZ301" s="93"/>
      <c r="BA301" s="165"/>
      <c r="BB301" s="93"/>
      <c r="BC301" s="165"/>
      <c r="BD301" s="93"/>
      <c r="BE301" s="165"/>
      <c r="BF301" s="93"/>
      <c r="BG301" s="165"/>
      <c r="BH301" s="93"/>
      <c r="BI301" s="165"/>
      <c r="BJ301" s="93"/>
      <c r="BK301" s="165"/>
      <c r="BL301" s="93"/>
      <c r="BM301" s="156"/>
      <c r="BN301" s="156"/>
      <c r="BO301" s="171"/>
      <c r="BP301" s="174"/>
      <c r="BQ301" s="162"/>
      <c r="BR301" s="162"/>
      <c r="BS301" s="162"/>
      <c r="BT301" s="162"/>
      <c r="BU301" s="162"/>
      <c r="BV301" s="162"/>
      <c r="BW301" s="162"/>
      <c r="BX301" s="162"/>
      <c r="BY301" s="163"/>
      <c r="BZ301" s="174"/>
      <c r="CA301" s="162"/>
      <c r="CB301" s="162"/>
      <c r="CC301" s="162"/>
      <c r="CD301" s="162"/>
      <c r="CE301" s="162"/>
      <c r="CF301" s="162"/>
      <c r="CG301" s="162"/>
      <c r="CH301" s="162"/>
      <c r="CI301" s="163"/>
      <c r="CJ301" s="94"/>
      <c r="CK301" s="92"/>
      <c r="CL301" s="92"/>
      <c r="CM301" s="92"/>
      <c r="CN301" s="92"/>
      <c r="CO301" s="93"/>
      <c r="CP301" s="91"/>
      <c r="CQ301" s="92"/>
      <c r="CR301" s="92"/>
      <c r="CS301" s="92"/>
      <c r="CT301" s="92"/>
      <c r="CU301" s="93"/>
      <c r="CV301" s="90"/>
      <c r="CW301" s="90"/>
      <c r="CX301" s="90"/>
      <c r="CY301" s="90"/>
      <c r="CZ301" s="90"/>
      <c r="DA301" s="90"/>
    </row>
    <row r="302" spans="1:105" ht="12.95" customHeight="1" thickTop="1" thickBot="1">
      <c r="A302" s="121">
        <f t="shared" ref="A302" si="4807">A290+1</f>
        <v>46199</v>
      </c>
      <c r="B302" s="124" t="s">
        <v>18</v>
      </c>
      <c r="C302" s="138" t="s">
        <v>128</v>
      </c>
      <c r="D302" s="136"/>
      <c r="E302" s="33"/>
      <c r="F302" s="34"/>
      <c r="G302" s="35"/>
      <c r="H302" s="144"/>
      <c r="I302" s="124" t="s">
        <v>19</v>
      </c>
      <c r="J302" s="136"/>
      <c r="K302" s="33"/>
      <c r="L302" s="34"/>
      <c r="M302" s="35"/>
      <c r="N302" s="139"/>
      <c r="O302" s="108">
        <f t="shared" ref="O302" si="4808">IF(AND(D302="HF",OR(ISNUMBER(J302),J302="")),0+J302,IF(AND(J302="HF",OR(ISNUMBER(D302),D302="")),0+D302,IF(AND(ISNUMBER(D302),ISNUMBER(J302)),D302+J302,IF(AND(D302="HF",J302="HF"),0,D302+J302))))</f>
        <v>0</v>
      </c>
      <c r="P302" s="98">
        <f t="shared" ref="P302" si="4809">AF$2*20-AI302</f>
        <v>20</v>
      </c>
      <c r="Q302" s="131">
        <f>WEEKNUM(A302,21)</f>
        <v>26</v>
      </c>
      <c r="R302" s="106">
        <f>SUMIFS(O$2:O$373,C$2:C$373,C302,AB$2:AB$373,AB302)</f>
        <v>0</v>
      </c>
      <c r="S302" s="98">
        <f>AE$302*20-AJ302</f>
        <v>140</v>
      </c>
      <c r="T302" s="157">
        <f>A302</f>
        <v>46199</v>
      </c>
      <c r="U302" s="106">
        <f t="shared" ref="U302" si="4810">AC$2</f>
        <v>9</v>
      </c>
      <c r="V302" s="101">
        <f t="shared" ref="V302" si="4811">AD$2*20-AK302</f>
        <v>600</v>
      </c>
      <c r="W302" s="216"/>
      <c r="X302" s="92">
        <f t="shared" ref="X302" si="4812">IF(Q302&lt;&gt;"",1,0)</f>
        <v>1</v>
      </c>
      <c r="Y302" s="81"/>
      <c r="Z302" s="83"/>
      <c r="AA302" s="95">
        <f>A$302</f>
        <v>46199</v>
      </c>
      <c r="AB302" s="107">
        <f t="shared" si="4271"/>
        <v>26</v>
      </c>
      <c r="AC302" s="160"/>
      <c r="AE302" s="92">
        <f t="shared" ref="AE302" si="4813">SUMIFS(X$2:X$373,C$2:C$373,C302,AB$2:AB$373,AB302)</f>
        <v>7</v>
      </c>
      <c r="AG302" s="92">
        <f t="shared" ref="AG302" si="4814">IF(D302="HF",1,0)</f>
        <v>0</v>
      </c>
      <c r="AH302" s="92">
        <f t="shared" ref="AH302" si="4815">IF(J302="HF",1,0)</f>
        <v>0</v>
      </c>
      <c r="AI302" s="169">
        <f t="shared" ref="AI302" si="4816">AG302+AH302</f>
        <v>0</v>
      </c>
      <c r="AJ302" s="169">
        <f t="shared" ref="AJ302" si="4817">SUMIFS(AI$2:AI$373,C$2:C$373,C302,AB$2:AB$373,AB302)</f>
        <v>0</v>
      </c>
      <c r="AK302" s="169">
        <f t="shared" ref="AK302" si="4818">SUMIFS(AI$2:AI$373,C$2:C$373,C302)</f>
        <v>0</v>
      </c>
      <c r="AL302" s="92">
        <f t="shared" ref="AL302" si="4819">COUNTIF(E302:G303,"Körperhygiene")</f>
        <v>0</v>
      </c>
      <c r="AM302" s="169">
        <f t="shared" ref="AM302" si="4820">COUNTIF(K302:M303,"Körperhygiene")</f>
        <v>0</v>
      </c>
      <c r="AN302" s="169">
        <f t="shared" ref="AN302" si="4821">AL302+AM302</f>
        <v>0</v>
      </c>
      <c r="AO302" s="164">
        <f>COUNTIF(E302:G303,"Zimmersauberkeit")</f>
        <v>0</v>
      </c>
      <c r="AP302" s="93">
        <f>COUNTIF(K302:M303,"Zimmersauberkeit")</f>
        <v>0</v>
      </c>
      <c r="AQ302" s="164">
        <f t="shared" ref="AQ302" si="4822">AO302+AP302</f>
        <v>0</v>
      </c>
      <c r="AR302" s="93">
        <f>COUNTIF(E302:G303,"Zimmerputz")</f>
        <v>0</v>
      </c>
      <c r="AS302" s="164">
        <f>COUNTIF(K302:M303,"Zimmerputz")</f>
        <v>0</v>
      </c>
      <c r="AT302" s="93">
        <f t="shared" ref="AT302" si="4823">AR302+AS302</f>
        <v>0</v>
      </c>
      <c r="AU302" s="164">
        <f>COUNTIF(E302:G303,"Medienverhalten")</f>
        <v>0</v>
      </c>
      <c r="AV302" s="93">
        <f>COUNTIF(K302:M303,"Medienverhalten")</f>
        <v>0</v>
      </c>
      <c r="AW302" s="164">
        <f t="shared" ref="AW302" si="4824">AU302+AV302</f>
        <v>0</v>
      </c>
      <c r="AX302" s="93">
        <f>COUNTIF(E302:G303,"Pünktlichkeit")</f>
        <v>0</v>
      </c>
      <c r="AY302" s="164">
        <f>COUNTIF(K302:M303,"Pünktlichkeit")</f>
        <v>0</v>
      </c>
      <c r="AZ302" s="93">
        <f t="shared" ref="AZ302" si="4825">AX302+AY302</f>
        <v>0</v>
      </c>
      <c r="BA302" s="164">
        <f>COUNTIF(E302:G303,"Küchendienst")</f>
        <v>0</v>
      </c>
      <c r="BB302" s="93">
        <f>COUNTIF(K302:M303,"Küchendienst")</f>
        <v>0</v>
      </c>
      <c r="BC302" s="164">
        <f t="shared" ref="BC302" si="4826">BA302+BB302</f>
        <v>0</v>
      </c>
      <c r="BD302" s="93">
        <f>COUNTIF(E302:G303,"Wäsche")</f>
        <v>0</v>
      </c>
      <c r="BE302" s="164">
        <f>COUNTIF(K302:M303,"Wäsche")</f>
        <v>0</v>
      </c>
      <c r="BF302" s="93">
        <f t="shared" ref="BF302" si="4827">BD302+BE302</f>
        <v>0</v>
      </c>
      <c r="BG302" s="164">
        <f>COUNTIF(E302:G303,"Sozialverhalten")</f>
        <v>0</v>
      </c>
      <c r="BH302" s="93">
        <f>COUNTIF(K302:M303,"Sozialverhalten")</f>
        <v>0</v>
      </c>
      <c r="BI302" s="164">
        <f t="shared" ref="BI302" si="4828">BG302+BH302</f>
        <v>0</v>
      </c>
      <c r="BJ302" s="93">
        <f>COUNTIF(E302:G303,"Essverhalten")</f>
        <v>0</v>
      </c>
      <c r="BK302" s="164">
        <f>COUNTIF(K302:M303,"Essverhalten")</f>
        <v>0</v>
      </c>
      <c r="BL302" s="93">
        <f t="shared" ref="BL302" si="4829">BJ302+BK302</f>
        <v>0</v>
      </c>
      <c r="BM302" s="169">
        <f>COUNTIF(E302:G303,"Nachtruhe")</f>
        <v>0</v>
      </c>
      <c r="BN302" s="169">
        <f>COUNTIF(K302:M303,"Nachtruhe")</f>
        <v>0</v>
      </c>
      <c r="BO302" s="170">
        <f t="shared" ref="BO302" si="4830">BM302+BN302</f>
        <v>0</v>
      </c>
      <c r="BP302" s="174">
        <f>SUMIFS(AN$2:AN$373,C$2:C$373,C302,AB$2:AB$373,AB302)</f>
        <v>0</v>
      </c>
      <c r="BQ302" s="162">
        <f>SUMIFS(AQ$2:AQ$373,C$2:C$373,C302,AB$2:AB$373,AB302)</f>
        <v>0</v>
      </c>
      <c r="BR302" s="162">
        <f>SUMIFS(AT$2:AT$373,C$2:C$373,C302,AB$2:AB$373,AB302)</f>
        <v>0</v>
      </c>
      <c r="BS302" s="162">
        <f>SUMIFS(AW$2:AW$373,C$2:C$373,C302,AB$2:AB$373,AB302)</f>
        <v>0</v>
      </c>
      <c r="BT302" s="162">
        <f>SUMIFS(AZ$2:AZ$373,C$2:C$373,C302,AB$2:AB$373,AB302)</f>
        <v>0</v>
      </c>
      <c r="BU302" s="162">
        <f>SUMIFS(BC$2:BC$373,C$2:C$373,C302,AB$2:AB$373,AB302)</f>
        <v>0</v>
      </c>
      <c r="BV302" s="162">
        <f>SUMIFS(BF$2:BF$373,C$2:C$373,C302,AB$2:AB$373,AB302)</f>
        <v>0</v>
      </c>
      <c r="BW302" s="162">
        <f>SUMIFS(BI$2:BI$373,C$2:C$373,C302,AB$2:AB$373,AB302)</f>
        <v>0</v>
      </c>
      <c r="BX302" s="162">
        <f>SUMIFS(BL$2:BL$373,C$2:C$373,C302,AB$2:AB$373,AB302)</f>
        <v>0</v>
      </c>
      <c r="BY302" s="163">
        <f>SUMIFS(BO$2:BO$373,C$2:C$373,C302,AB$2:AB$373,AB302)</f>
        <v>0</v>
      </c>
      <c r="BZ302" s="174">
        <f>SUMIFS(AN$2:AN$373,C$2:C$373,C302)</f>
        <v>1</v>
      </c>
      <c r="CA302" s="162">
        <f>SUMIFS(AQ$2:AQ$373,C$2:C$373,C302)</f>
        <v>0</v>
      </c>
      <c r="CB302" s="162">
        <f>SUMIFS(AT$2:AT$373,C$2:C$373,C302)</f>
        <v>0</v>
      </c>
      <c r="CC302" s="162">
        <f>SUMIFS(AW$2:AW$373,C$2:C$373,C302)</f>
        <v>0</v>
      </c>
      <c r="CD302" s="162">
        <f>SUMIFS(AZ$2:AZ$373,C$2:C$373,C302)</f>
        <v>1</v>
      </c>
      <c r="CE302" s="162">
        <f>SUMIFS(BC$2:BC$373,C$2:C$373,C302)</f>
        <v>5</v>
      </c>
      <c r="CF302" s="162">
        <f>SUMIFS(BF$2:BF$373,C$2:C$373,C302)</f>
        <v>2</v>
      </c>
      <c r="CG302" s="162">
        <f>SUMIFS(BI$2:BI$373,C$2:C$373,C302)</f>
        <v>1</v>
      </c>
      <c r="CH302" s="162">
        <f>SUMIFS(BL$2:BL$373,C$2:C$373,C302)</f>
        <v>1</v>
      </c>
      <c r="CI302" s="163">
        <f>SUMIFS(BO$2:BO$373,C$2:C$373,C302)</f>
        <v>1</v>
      </c>
      <c r="CJ302" s="94" t="str">
        <f t="shared" ref="CJ302" si="4831">_xlfn.XLOOKUP(LARGE(BP302:BY302,1),BP302:BY302,BP$374:BY$374)</f>
        <v>Körperhygiene</v>
      </c>
      <c r="CK302" s="92" t="str">
        <f t="shared" ref="CK302" si="4832">_xlfn.XLOOKUP(LARGE(BP302:BY302,2),BP302:BY302,BP$374:BY$374)</f>
        <v>Körperhygiene</v>
      </c>
      <c r="CL302" s="92" t="str">
        <f t="shared" ref="CL302" si="4833">_xlfn.XLOOKUP(LARGE(BP302:BY302,3),BP302:BY302,BP$374:BY$374)</f>
        <v>Körperhygiene</v>
      </c>
      <c r="CM302" s="92" t="str">
        <f t="shared" ref="CM302" si="4834">_xlfn.XLOOKUP(LARGE(BP302:BY302,4),BP302:BY302,BP$374:BY$374)</f>
        <v>Körperhygiene</v>
      </c>
      <c r="CN302" s="92" t="str">
        <f t="shared" ref="CN302" si="4835">_xlfn.XLOOKUP(LARGE(BP302:BY302,5),BP302:BY302,BP$374:BY$374)</f>
        <v>Körperhygiene</v>
      </c>
      <c r="CO302" s="93" t="str">
        <f t="shared" ref="CO302" si="4836">_xlfn.XLOOKUP(LARGE(BP302:BY302,6),BP302:BY302,BP$374:BY$374)</f>
        <v>Körperhygiene</v>
      </c>
      <c r="CP302" s="91" t="str">
        <f t="shared" ref="CP302" si="4837">_xlfn.XLOOKUP(LARGE(BZ302:CI302,1),BZ302:CI302,BZ$374:CI$374)</f>
        <v>Küchendienst</v>
      </c>
      <c r="CQ302" s="92" t="str">
        <f t="shared" ref="CQ302" si="4838">_xlfn.XLOOKUP(LARGE(BZ302:CI302,2),BZ302:CI302,BZ$374:CI$374)</f>
        <v>Wäsche</v>
      </c>
      <c r="CR302" s="92" t="str">
        <f t="shared" ref="CR302" si="4839">_xlfn.XLOOKUP(LARGE(BZ302:CI302,3),BZ302:CI302,BZ$374:CI$374)</f>
        <v>Körperhygiene</v>
      </c>
      <c r="CS302" s="92" t="str">
        <f t="shared" ref="CS302" si="4840">_xlfn.XLOOKUP(LARGE(BZ302:CI302,4),BZ302:CI302,BZ$374:CI$374)</f>
        <v>Körperhygiene</v>
      </c>
      <c r="CT302" s="92" t="str">
        <f t="shared" ref="CT302" si="4841">_xlfn.XLOOKUP(LARGE(BZ302:CI302,5),BZ302:CI302,BZ$374:CI$374)</f>
        <v>Körperhygiene</v>
      </c>
      <c r="CU302" s="93" t="str">
        <f t="shared" ref="CU302" si="4842">_xlfn.XLOOKUP(LARGE(BZ302:CI302,6),BZ302:CI302,BZ$374:CI$374)</f>
        <v>Körperhygiene</v>
      </c>
      <c r="CV302" s="90"/>
      <c r="CW302" s="90"/>
      <c r="CX302" s="90"/>
      <c r="CY302" s="90"/>
      <c r="CZ302" s="90"/>
      <c r="DA302" s="90"/>
    </row>
    <row r="303" spans="1:105" ht="12.95" customHeight="1" thickTop="1" thickBot="1">
      <c r="A303" s="122"/>
      <c r="B303" s="125"/>
      <c r="C303" s="116"/>
      <c r="D303" s="137"/>
      <c r="E303" s="27"/>
      <c r="F303" s="28"/>
      <c r="G303" s="29"/>
      <c r="H303" s="145"/>
      <c r="I303" s="125"/>
      <c r="J303" s="137"/>
      <c r="K303" s="27"/>
      <c r="L303" s="28"/>
      <c r="M303" s="29"/>
      <c r="N303" s="140"/>
      <c r="O303" s="109"/>
      <c r="P303" s="92"/>
      <c r="Q303" s="131"/>
      <c r="R303" s="103"/>
      <c r="S303" s="92"/>
      <c r="T303" s="158"/>
      <c r="U303" s="103"/>
      <c r="V303" s="99"/>
      <c r="W303" s="216"/>
      <c r="X303" s="92"/>
      <c r="Y303" s="81"/>
      <c r="Z303" s="83"/>
      <c r="AA303" s="95"/>
      <c r="AB303" s="107"/>
      <c r="AC303" s="160"/>
      <c r="AE303" s="92"/>
      <c r="AG303" s="92"/>
      <c r="AH303" s="92"/>
      <c r="AI303" s="156"/>
      <c r="AJ303" s="156"/>
      <c r="AK303" s="156"/>
      <c r="AL303" s="92"/>
      <c r="AM303" s="156"/>
      <c r="AN303" s="156"/>
      <c r="AO303" s="165"/>
      <c r="AP303" s="93"/>
      <c r="AQ303" s="165"/>
      <c r="AR303" s="93"/>
      <c r="AS303" s="165"/>
      <c r="AT303" s="93"/>
      <c r="AU303" s="165"/>
      <c r="AV303" s="93"/>
      <c r="AW303" s="165"/>
      <c r="AX303" s="93"/>
      <c r="AY303" s="165"/>
      <c r="AZ303" s="93"/>
      <c r="BA303" s="165"/>
      <c r="BB303" s="93"/>
      <c r="BC303" s="165"/>
      <c r="BD303" s="93"/>
      <c r="BE303" s="165"/>
      <c r="BF303" s="93"/>
      <c r="BG303" s="165"/>
      <c r="BH303" s="93"/>
      <c r="BI303" s="165"/>
      <c r="BJ303" s="93"/>
      <c r="BK303" s="165"/>
      <c r="BL303" s="93"/>
      <c r="BM303" s="156"/>
      <c r="BN303" s="156"/>
      <c r="BO303" s="171"/>
      <c r="BP303" s="174"/>
      <c r="BQ303" s="162"/>
      <c r="BR303" s="162"/>
      <c r="BS303" s="162"/>
      <c r="BT303" s="162"/>
      <c r="BU303" s="162"/>
      <c r="BV303" s="162"/>
      <c r="BW303" s="162"/>
      <c r="BX303" s="162"/>
      <c r="BY303" s="163"/>
      <c r="BZ303" s="174"/>
      <c r="CA303" s="162"/>
      <c r="CB303" s="162"/>
      <c r="CC303" s="162"/>
      <c r="CD303" s="162"/>
      <c r="CE303" s="162"/>
      <c r="CF303" s="162"/>
      <c r="CG303" s="162"/>
      <c r="CH303" s="162"/>
      <c r="CI303" s="163"/>
      <c r="CJ303" s="94"/>
      <c r="CK303" s="92"/>
      <c r="CL303" s="92"/>
      <c r="CM303" s="92"/>
      <c r="CN303" s="92"/>
      <c r="CO303" s="93"/>
      <c r="CP303" s="91"/>
      <c r="CQ303" s="92"/>
      <c r="CR303" s="92"/>
      <c r="CS303" s="92"/>
      <c r="CT303" s="92"/>
      <c r="CU303" s="93"/>
      <c r="CV303" s="90"/>
      <c r="CW303" s="90"/>
      <c r="CX303" s="90"/>
      <c r="CY303" s="90"/>
      <c r="CZ303" s="90"/>
      <c r="DA303" s="90"/>
    </row>
    <row r="304" spans="1:105" ht="12.95" customHeight="1" thickTop="1" thickBot="1">
      <c r="A304" s="122"/>
      <c r="B304" s="125"/>
      <c r="C304" s="117" t="s">
        <v>129</v>
      </c>
      <c r="D304" s="134"/>
      <c r="E304" s="24"/>
      <c r="F304" s="25"/>
      <c r="G304" s="26"/>
      <c r="H304" s="145"/>
      <c r="I304" s="125"/>
      <c r="J304" s="134"/>
      <c r="K304" s="24"/>
      <c r="L304" s="25"/>
      <c r="M304" s="26"/>
      <c r="N304" s="140"/>
      <c r="O304" s="109">
        <f t="shared" ref="O304:O364" si="4843">IF(AND(D304="HF",OR(ISNUMBER(J304),J304="")),0+J304,IF(AND(J304="HF",OR(ISNUMBER(D304),D304="")),0+D304,IF(AND(ISNUMBER(D304),ISNUMBER(J304)),D304+J304,IF(AND(D304="HF",J304="HF"),0,D304+J304))))</f>
        <v>0</v>
      </c>
      <c r="P304" s="92">
        <f t="shared" ref="P304:P364" si="4844">AF$2*20-AI304</f>
        <v>20</v>
      </c>
      <c r="Q304" s="131"/>
      <c r="R304" s="103">
        <f>SUMIFS(O$2:O$373,C$2:C$373,C304,AB$2:AB$373,AB304)</f>
        <v>0</v>
      </c>
      <c r="S304" s="92">
        <f t="shared" ref="S304" si="4845">AE$302*20-AJ304</f>
        <v>140</v>
      </c>
      <c r="T304" s="158"/>
      <c r="U304" s="103">
        <f t="shared" ref="U304" si="4846">AC$4</f>
        <v>11</v>
      </c>
      <c r="V304" s="99">
        <f t="shared" ref="V304:V364" si="4847">AD$2*20-AK304</f>
        <v>598</v>
      </c>
      <c r="W304" s="216"/>
      <c r="X304" s="92"/>
      <c r="Y304" s="81"/>
      <c r="Z304" s="83"/>
      <c r="AA304" s="95">
        <f>A$302</f>
        <v>46199</v>
      </c>
      <c r="AB304" s="107">
        <f t="shared" si="4271"/>
        <v>26</v>
      </c>
      <c r="AC304" s="160"/>
      <c r="AE304" s="92"/>
      <c r="AG304" s="92">
        <f t="shared" ref="AG304" si="4848">IF(D304="HF",1,0)</f>
        <v>0</v>
      </c>
      <c r="AH304" s="92">
        <f t="shared" ref="AH304" si="4849">IF(J304="HF",1,0)</f>
        <v>0</v>
      </c>
      <c r="AI304" s="169">
        <f t="shared" ref="AI304" si="4850">AG304+AH304</f>
        <v>0</v>
      </c>
      <c r="AJ304" s="169">
        <f t="shared" ref="AJ304" si="4851">SUMIFS(AI$2:AI$373,C$2:C$373,C304,AB$2:AB$373,AB304)</f>
        <v>0</v>
      </c>
      <c r="AK304" s="169">
        <f t="shared" ref="AK304" si="4852">SUMIFS(AI$2:AI$373,C$2:C$373,C304)</f>
        <v>2</v>
      </c>
      <c r="AL304" s="92">
        <f t="shared" ref="AL304" si="4853">COUNTIF(E304:G305,"Körperhygiene")</f>
        <v>0</v>
      </c>
      <c r="AM304" s="169">
        <f t="shared" ref="AM304" si="4854">COUNTIF(K304:M305,"Körperhygiene")</f>
        <v>0</v>
      </c>
      <c r="AN304" s="169">
        <f t="shared" ref="AN304" si="4855">AL304+AM304</f>
        <v>0</v>
      </c>
      <c r="AO304" s="164">
        <f>COUNTIF(E304:G305,"Zimmersauberkeit")</f>
        <v>0</v>
      </c>
      <c r="AP304" s="93">
        <f>COUNTIF(K304:M305,"Zimmersauberkeit")</f>
        <v>0</v>
      </c>
      <c r="AQ304" s="164">
        <f t="shared" ref="AQ304" si="4856">AO304+AP304</f>
        <v>0</v>
      </c>
      <c r="AR304" s="93">
        <f>COUNTIF(E304:G305,"Zimmerputz")</f>
        <v>0</v>
      </c>
      <c r="AS304" s="164">
        <f>COUNTIF(K304:M305,"Zimmerputz")</f>
        <v>0</v>
      </c>
      <c r="AT304" s="93">
        <f t="shared" ref="AT304" si="4857">AR304+AS304</f>
        <v>0</v>
      </c>
      <c r="AU304" s="164">
        <f>COUNTIF(E304:G305,"Medienverhalten")</f>
        <v>0</v>
      </c>
      <c r="AV304" s="93">
        <f>COUNTIF(K304:M305,"Medienverhalten")</f>
        <v>0</v>
      </c>
      <c r="AW304" s="164">
        <f t="shared" ref="AW304" si="4858">AU304+AV304</f>
        <v>0</v>
      </c>
      <c r="AX304" s="93">
        <f>COUNTIF(E304:G305,"Pünktlichkeit")</f>
        <v>0</v>
      </c>
      <c r="AY304" s="164">
        <f>COUNTIF(K304:M305,"Pünktlichkeit")</f>
        <v>0</v>
      </c>
      <c r="AZ304" s="93">
        <f t="shared" ref="AZ304" si="4859">AX304+AY304</f>
        <v>0</v>
      </c>
      <c r="BA304" s="164">
        <f>COUNTIF(E304:G305,"Küchendienst")</f>
        <v>0</v>
      </c>
      <c r="BB304" s="93">
        <f>COUNTIF(K304:M305,"Küchendienst")</f>
        <v>0</v>
      </c>
      <c r="BC304" s="164">
        <f t="shared" ref="BC304" si="4860">BA304+BB304</f>
        <v>0</v>
      </c>
      <c r="BD304" s="93">
        <f>COUNTIF(E304:G305,"Wäsche")</f>
        <v>0</v>
      </c>
      <c r="BE304" s="164">
        <f>COUNTIF(K304:M305,"Wäsche")</f>
        <v>0</v>
      </c>
      <c r="BF304" s="93">
        <f t="shared" ref="BF304" si="4861">BD304+BE304</f>
        <v>0</v>
      </c>
      <c r="BG304" s="164">
        <f>COUNTIF(E304:G305,"Sozialverhalten")</f>
        <v>0</v>
      </c>
      <c r="BH304" s="93">
        <f>COUNTIF(K304:M305,"Sozialverhalten")</f>
        <v>0</v>
      </c>
      <c r="BI304" s="164">
        <f t="shared" ref="BI304" si="4862">BG304+BH304</f>
        <v>0</v>
      </c>
      <c r="BJ304" s="93">
        <f>COUNTIF(E304:G305,"Essverhalten")</f>
        <v>0</v>
      </c>
      <c r="BK304" s="164">
        <f>COUNTIF(K304:M305,"Essverhalten")</f>
        <v>0</v>
      </c>
      <c r="BL304" s="93">
        <f t="shared" ref="BL304" si="4863">BJ304+BK304</f>
        <v>0</v>
      </c>
      <c r="BM304" s="169">
        <f>COUNTIF(E304:G305,"Nachtruhe")</f>
        <v>0</v>
      </c>
      <c r="BN304" s="169">
        <f>COUNTIF(K304:M305,"Nachtruhe")</f>
        <v>0</v>
      </c>
      <c r="BO304" s="170">
        <f t="shared" ref="BO304" si="4864">BM304+BN304</f>
        <v>0</v>
      </c>
      <c r="BP304" s="174">
        <f>SUMIFS(AN$2:AN$373,C$2:C$373,C304,AB$2:AB$373,AB304)</f>
        <v>0</v>
      </c>
      <c r="BQ304" s="162">
        <f>SUMIFS(AQ$2:AQ$373,C$2:C$373,C304,AB$2:AB$373,AB304)</f>
        <v>0</v>
      </c>
      <c r="BR304" s="162">
        <f>SUMIFS(AT$2:AT$373,C$2:C$373,C304,AB$2:AB$373,AB304)</f>
        <v>0</v>
      </c>
      <c r="BS304" s="162">
        <f>SUMIFS(AW$2:AW$373,C$2:C$373,C304,AB$2:AB$373,AB304)</f>
        <v>0</v>
      </c>
      <c r="BT304" s="162">
        <f>SUMIFS(AZ$2:AZ$373,C$2:C$373,C304,AB$2:AB$373,AB304)</f>
        <v>0</v>
      </c>
      <c r="BU304" s="162">
        <f>SUMIFS(BC$2:BC$373,C$2:C$373,C304,AB$2:AB$373,AB304)</f>
        <v>0</v>
      </c>
      <c r="BV304" s="162">
        <f>SUMIFS(BF$2:BF$373,C$2:C$373,C304,AB$2:AB$373,AB304)</f>
        <v>0</v>
      </c>
      <c r="BW304" s="162">
        <f>SUMIFS(BI$2:BI$373,C$2:C$373,C304,AB$2:AB$373,AB304)</f>
        <v>0</v>
      </c>
      <c r="BX304" s="162">
        <f>SUMIFS(BL$2:BL$373,C$2:C$373,C304,AB$2:AB$373,AB304)</f>
        <v>0</v>
      </c>
      <c r="BY304" s="163">
        <f>SUMIFS(BO$2:BO$373,C$2:C$373,C304,AB$2:AB$373,AB304)</f>
        <v>0</v>
      </c>
      <c r="BZ304" s="174">
        <f>SUMIFS(AN$2:AN$373,C$2:C$373,C304)</f>
        <v>0</v>
      </c>
      <c r="CA304" s="162">
        <f>SUMIFS(AQ$2:AQ$373,C$2:C$373,C304)</f>
        <v>0</v>
      </c>
      <c r="CB304" s="162">
        <f>SUMIFS(AT$2:AT$373,C$2:C$373,C304)</f>
        <v>0</v>
      </c>
      <c r="CC304" s="162">
        <f>SUMIFS(AW$2:AW$373,C$2:C$373,C304)</f>
        <v>1</v>
      </c>
      <c r="CD304" s="162">
        <f>SUMIFS(AZ$2:AZ$373,C$2:C$373,C304)</f>
        <v>2</v>
      </c>
      <c r="CE304" s="162">
        <f>SUMIFS(BC$2:BC$373,C$2:C$373,C304)</f>
        <v>0</v>
      </c>
      <c r="CF304" s="162">
        <f>SUMIFS(BF$2:BF$373,C$2:C$373,C304)</f>
        <v>1</v>
      </c>
      <c r="CG304" s="162">
        <f>SUMIFS(BI$2:BI$373,C$2:C$373,C304)</f>
        <v>0</v>
      </c>
      <c r="CH304" s="162">
        <f>SUMIFS(BL$2:BL$373,C$2:C$373,C304)</f>
        <v>0</v>
      </c>
      <c r="CI304" s="163">
        <f>SUMIFS(BO$2:BO$373,C$2:C$373,C304)</f>
        <v>0</v>
      </c>
      <c r="CJ304" s="94" t="str">
        <f t="shared" ref="CJ304" si="4865">_xlfn.XLOOKUP(LARGE(BP304:BY304,1),BP304:BY304,BP$374:BY$374)</f>
        <v>Körperhygiene</v>
      </c>
      <c r="CK304" s="92" t="str">
        <f t="shared" ref="CK304" si="4866">_xlfn.XLOOKUP(LARGE(BP304:BY304,2),BP304:BY304,BP$374:BY$374)</f>
        <v>Körperhygiene</v>
      </c>
      <c r="CL304" s="92" t="str">
        <f t="shared" ref="CL304" si="4867">_xlfn.XLOOKUP(LARGE(BP304:BY304,3),BP304:BY304,BP$374:BY$374)</f>
        <v>Körperhygiene</v>
      </c>
      <c r="CM304" s="92" t="str">
        <f t="shared" ref="CM304" si="4868">_xlfn.XLOOKUP(LARGE(BP304:BY304,4),BP304:BY304,BP$374:BY$374)</f>
        <v>Körperhygiene</v>
      </c>
      <c r="CN304" s="92" t="str">
        <f t="shared" ref="CN304" si="4869">_xlfn.XLOOKUP(LARGE(BP304:BY304,5),BP304:BY304,BP$374:BY$374)</f>
        <v>Körperhygiene</v>
      </c>
      <c r="CO304" s="93" t="str">
        <f t="shared" ref="CO304" si="4870">_xlfn.XLOOKUP(LARGE(BP304:BY304,6),BP304:BY304,BP$374:BY$374)</f>
        <v>Körperhygiene</v>
      </c>
      <c r="CP304" s="91" t="str">
        <f t="shared" ref="CP304" si="4871">_xlfn.XLOOKUP(LARGE(BZ304:CI304,1),BZ304:CI304,BZ$374:CI$374)</f>
        <v>Pünktlichkeit</v>
      </c>
      <c r="CQ304" s="92" t="str">
        <f t="shared" ref="CQ304" si="4872">_xlfn.XLOOKUP(LARGE(BZ304:CI304,2),BZ304:CI304,BZ$374:CI$374)</f>
        <v>Medienverhalten</v>
      </c>
      <c r="CR304" s="92" t="str">
        <f t="shared" ref="CR304" si="4873">_xlfn.XLOOKUP(LARGE(BZ304:CI304,3),BZ304:CI304,BZ$374:CI$374)</f>
        <v>Medienverhalten</v>
      </c>
      <c r="CS304" s="92" t="str">
        <f t="shared" ref="CS304" si="4874">_xlfn.XLOOKUP(LARGE(BZ304:CI304,4),BZ304:CI304,BZ$374:CI$374)</f>
        <v>Körperhygiene</v>
      </c>
      <c r="CT304" s="92" t="str">
        <f t="shared" ref="CT304" si="4875">_xlfn.XLOOKUP(LARGE(BZ304:CI304,5),BZ304:CI304,BZ$374:CI$374)</f>
        <v>Körperhygiene</v>
      </c>
      <c r="CU304" s="93" t="str">
        <f t="shared" ref="CU304" si="4876">_xlfn.XLOOKUP(LARGE(BZ304:CI304,6),BZ304:CI304,BZ$374:CI$374)</f>
        <v>Körperhygiene</v>
      </c>
      <c r="CV304" s="90"/>
      <c r="CW304" s="90"/>
      <c r="CX304" s="90"/>
      <c r="CY304" s="90"/>
      <c r="CZ304" s="90"/>
      <c r="DA304" s="90"/>
    </row>
    <row r="305" spans="1:105" ht="12.95" customHeight="1" thickTop="1" thickBot="1">
      <c r="A305" s="122"/>
      <c r="B305" s="125"/>
      <c r="C305" s="116"/>
      <c r="D305" s="137"/>
      <c r="E305" s="21"/>
      <c r="F305" s="22"/>
      <c r="G305" s="23"/>
      <c r="H305" s="145"/>
      <c r="I305" s="125"/>
      <c r="J305" s="137"/>
      <c r="K305" s="21"/>
      <c r="L305" s="22"/>
      <c r="M305" s="23"/>
      <c r="N305" s="140"/>
      <c r="O305" s="109"/>
      <c r="P305" s="92"/>
      <c r="Q305" s="131"/>
      <c r="R305" s="103"/>
      <c r="S305" s="92"/>
      <c r="T305" s="158"/>
      <c r="U305" s="103"/>
      <c r="V305" s="99"/>
      <c r="W305" s="216"/>
      <c r="X305" s="92"/>
      <c r="Y305" s="81"/>
      <c r="Z305" s="83"/>
      <c r="AA305" s="95"/>
      <c r="AB305" s="107"/>
      <c r="AC305" s="160"/>
      <c r="AE305" s="92"/>
      <c r="AG305" s="92"/>
      <c r="AH305" s="92"/>
      <c r="AI305" s="156"/>
      <c r="AJ305" s="156"/>
      <c r="AK305" s="156"/>
      <c r="AL305" s="92"/>
      <c r="AM305" s="156"/>
      <c r="AN305" s="156"/>
      <c r="AO305" s="165"/>
      <c r="AP305" s="93"/>
      <c r="AQ305" s="165"/>
      <c r="AR305" s="93"/>
      <c r="AS305" s="165"/>
      <c r="AT305" s="93"/>
      <c r="AU305" s="165"/>
      <c r="AV305" s="93"/>
      <c r="AW305" s="165"/>
      <c r="AX305" s="93"/>
      <c r="AY305" s="165"/>
      <c r="AZ305" s="93"/>
      <c r="BA305" s="165"/>
      <c r="BB305" s="93"/>
      <c r="BC305" s="165"/>
      <c r="BD305" s="93"/>
      <c r="BE305" s="165"/>
      <c r="BF305" s="93"/>
      <c r="BG305" s="165"/>
      <c r="BH305" s="93"/>
      <c r="BI305" s="165"/>
      <c r="BJ305" s="93"/>
      <c r="BK305" s="165"/>
      <c r="BL305" s="93"/>
      <c r="BM305" s="156"/>
      <c r="BN305" s="156"/>
      <c r="BO305" s="171"/>
      <c r="BP305" s="174"/>
      <c r="BQ305" s="162"/>
      <c r="BR305" s="162"/>
      <c r="BS305" s="162"/>
      <c r="BT305" s="162"/>
      <c r="BU305" s="162"/>
      <c r="BV305" s="162"/>
      <c r="BW305" s="162"/>
      <c r="BX305" s="162"/>
      <c r="BY305" s="163"/>
      <c r="BZ305" s="174"/>
      <c r="CA305" s="162"/>
      <c r="CB305" s="162"/>
      <c r="CC305" s="162"/>
      <c r="CD305" s="162"/>
      <c r="CE305" s="162"/>
      <c r="CF305" s="162"/>
      <c r="CG305" s="162"/>
      <c r="CH305" s="162"/>
      <c r="CI305" s="163"/>
      <c r="CJ305" s="94"/>
      <c r="CK305" s="92"/>
      <c r="CL305" s="92"/>
      <c r="CM305" s="92"/>
      <c r="CN305" s="92"/>
      <c r="CO305" s="93"/>
      <c r="CP305" s="91"/>
      <c r="CQ305" s="92"/>
      <c r="CR305" s="92"/>
      <c r="CS305" s="92"/>
      <c r="CT305" s="92"/>
      <c r="CU305" s="93"/>
      <c r="CV305" s="90"/>
      <c r="CW305" s="90"/>
      <c r="CX305" s="90"/>
      <c r="CY305" s="90"/>
      <c r="CZ305" s="90"/>
      <c r="DA305" s="90"/>
    </row>
    <row r="306" spans="1:105" ht="12.95" customHeight="1" thickTop="1" thickBot="1">
      <c r="A306" s="122"/>
      <c r="B306" s="125"/>
      <c r="C306" s="117" t="s">
        <v>130</v>
      </c>
      <c r="D306" s="134"/>
      <c r="E306" s="24"/>
      <c r="F306" s="25"/>
      <c r="G306" s="26"/>
      <c r="H306" s="145"/>
      <c r="I306" s="125"/>
      <c r="J306" s="134"/>
      <c r="K306" s="24"/>
      <c r="L306" s="25"/>
      <c r="M306" s="26"/>
      <c r="N306" s="140"/>
      <c r="O306" s="109">
        <f t="shared" ref="O306:O366" si="4877">IF(AND(D306="HF",OR(ISNUMBER(J306),J306="")),0+J306,IF(AND(J306="HF",OR(ISNUMBER(D306),D306="")),0+D306,IF(AND(ISNUMBER(D306),ISNUMBER(J306)),D306+J306,IF(AND(D306="HF",J306="HF"),0,D306+J306))))</f>
        <v>0</v>
      </c>
      <c r="P306" s="92">
        <f t="shared" ref="P306:P366" si="4878">AF$2*20-AI306</f>
        <v>20</v>
      </c>
      <c r="Q306" s="131"/>
      <c r="R306" s="103">
        <f>SUMIFS(O$2:O$373,C$2:C$373,C306,AB$2:AB$373,AB306)</f>
        <v>0</v>
      </c>
      <c r="S306" s="92">
        <f t="shared" ref="S306" si="4879">AE$302*20-AJ306</f>
        <v>140</v>
      </c>
      <c r="T306" s="158"/>
      <c r="U306" s="103">
        <f t="shared" ref="U306" si="4880">AC$6</f>
        <v>10</v>
      </c>
      <c r="V306" s="99">
        <f t="shared" ref="V306:V366" si="4881">AD$2*20-AK306</f>
        <v>599</v>
      </c>
      <c r="W306" s="216"/>
      <c r="X306" s="92"/>
      <c r="Y306" s="81"/>
      <c r="Z306" s="83"/>
      <c r="AA306" s="95">
        <f>A$302</f>
        <v>46199</v>
      </c>
      <c r="AB306" s="107">
        <f t="shared" si="4271"/>
        <v>26</v>
      </c>
      <c r="AC306" s="160"/>
      <c r="AE306" s="92"/>
      <c r="AG306" s="92">
        <f t="shared" ref="AG306" si="4882">IF(D306="HF",1,0)</f>
        <v>0</v>
      </c>
      <c r="AH306" s="92">
        <f t="shared" ref="AH306" si="4883">IF(J306="HF",1,0)</f>
        <v>0</v>
      </c>
      <c r="AI306" s="169">
        <f t="shared" ref="AI306" si="4884">AG306+AH306</f>
        <v>0</v>
      </c>
      <c r="AJ306" s="169">
        <f t="shared" ref="AJ306" si="4885">SUMIFS(AI$2:AI$373,C$2:C$373,C306,AB$2:AB$373,AB306)</f>
        <v>0</v>
      </c>
      <c r="AK306" s="169">
        <f t="shared" ref="AK306" si="4886">SUMIFS(AI$2:AI$373,C$2:C$373,C306)</f>
        <v>1</v>
      </c>
      <c r="AL306" s="92">
        <f t="shared" ref="AL306" si="4887">COUNTIF(E306:G307,"Körperhygiene")</f>
        <v>0</v>
      </c>
      <c r="AM306" s="169">
        <f t="shared" ref="AM306" si="4888">COUNTIF(K306:M307,"Körperhygiene")</f>
        <v>0</v>
      </c>
      <c r="AN306" s="169">
        <f t="shared" ref="AN306" si="4889">AL306+AM306</f>
        <v>0</v>
      </c>
      <c r="AO306" s="164">
        <f>COUNTIF(E306:G307,"Zimmersauberkeit")</f>
        <v>0</v>
      </c>
      <c r="AP306" s="93">
        <f>COUNTIF(K306:M307,"Zimmersauberkeit")</f>
        <v>0</v>
      </c>
      <c r="AQ306" s="164">
        <f t="shared" ref="AQ306" si="4890">AO306+AP306</f>
        <v>0</v>
      </c>
      <c r="AR306" s="93">
        <f>COUNTIF(E306:G307,"Zimmerputz")</f>
        <v>0</v>
      </c>
      <c r="AS306" s="164">
        <f>COUNTIF(K306:M307,"Zimmerputz")</f>
        <v>0</v>
      </c>
      <c r="AT306" s="93">
        <f t="shared" ref="AT306" si="4891">AR306+AS306</f>
        <v>0</v>
      </c>
      <c r="AU306" s="164">
        <f>COUNTIF(E306:G307,"Medienverhalten")</f>
        <v>0</v>
      </c>
      <c r="AV306" s="93">
        <f>COUNTIF(K306:M307,"Medienverhalten")</f>
        <v>0</v>
      </c>
      <c r="AW306" s="164">
        <f t="shared" ref="AW306" si="4892">AU306+AV306</f>
        <v>0</v>
      </c>
      <c r="AX306" s="93">
        <f>COUNTIF(E306:G307,"Pünktlichkeit")</f>
        <v>0</v>
      </c>
      <c r="AY306" s="164">
        <f>COUNTIF(K306:M307,"Pünktlichkeit")</f>
        <v>0</v>
      </c>
      <c r="AZ306" s="93">
        <f t="shared" ref="AZ306" si="4893">AX306+AY306</f>
        <v>0</v>
      </c>
      <c r="BA306" s="164">
        <f>COUNTIF(E306:G307,"Küchendienst")</f>
        <v>0</v>
      </c>
      <c r="BB306" s="93">
        <f>COUNTIF(K306:M307,"Küchendienst")</f>
        <v>0</v>
      </c>
      <c r="BC306" s="164">
        <f t="shared" ref="BC306" si="4894">BA306+BB306</f>
        <v>0</v>
      </c>
      <c r="BD306" s="93">
        <f>COUNTIF(E306:G307,"Wäsche")</f>
        <v>0</v>
      </c>
      <c r="BE306" s="164">
        <f>COUNTIF(K306:M307,"Wäsche")</f>
        <v>0</v>
      </c>
      <c r="BF306" s="93">
        <f t="shared" ref="BF306" si="4895">BD306+BE306</f>
        <v>0</v>
      </c>
      <c r="BG306" s="164">
        <f>COUNTIF(E306:G307,"Sozialverhalten")</f>
        <v>0</v>
      </c>
      <c r="BH306" s="93">
        <f>COUNTIF(K306:M307,"Sozialverhalten")</f>
        <v>0</v>
      </c>
      <c r="BI306" s="164">
        <f t="shared" ref="BI306" si="4896">BG306+BH306</f>
        <v>0</v>
      </c>
      <c r="BJ306" s="93">
        <f>COUNTIF(E306:G307,"Essverhalten")</f>
        <v>0</v>
      </c>
      <c r="BK306" s="164">
        <f>COUNTIF(K306:M307,"Essverhalten")</f>
        <v>0</v>
      </c>
      <c r="BL306" s="93">
        <f t="shared" ref="BL306" si="4897">BJ306+BK306</f>
        <v>0</v>
      </c>
      <c r="BM306" s="169">
        <f>COUNTIF(E306:G307,"Nachtruhe")</f>
        <v>0</v>
      </c>
      <c r="BN306" s="169">
        <f>COUNTIF(K306:M307,"Nachtruhe")</f>
        <v>0</v>
      </c>
      <c r="BO306" s="170">
        <f t="shared" ref="BO306" si="4898">BM306+BN306</f>
        <v>0</v>
      </c>
      <c r="BP306" s="174">
        <f>SUMIFS(AN$2:AN$373,C$2:C$373,C306,AB$2:AB$373,AB306)</f>
        <v>0</v>
      </c>
      <c r="BQ306" s="162">
        <f>SUMIFS(AQ$2:AQ$373,C$2:C$373,C306,AB$2:AB$373,AB306)</f>
        <v>0</v>
      </c>
      <c r="BR306" s="162">
        <f>SUMIFS(AT$2:AT$373,C$2:C$373,C306,AB$2:AB$373,AB306)</f>
        <v>0</v>
      </c>
      <c r="BS306" s="162">
        <f>SUMIFS(AW$2:AW$373,C$2:C$373,C306,AB$2:AB$373,AB306)</f>
        <v>0</v>
      </c>
      <c r="BT306" s="162">
        <f>SUMIFS(AZ$2:AZ$373,C$2:C$373,C306,AB$2:AB$373,AB306)</f>
        <v>0</v>
      </c>
      <c r="BU306" s="162">
        <f>SUMIFS(BC$2:BC$373,C$2:C$373,C306,AB$2:AB$373,AB306)</f>
        <v>0</v>
      </c>
      <c r="BV306" s="162">
        <f>SUMIFS(BF$2:BF$373,C$2:C$373,C306,AB$2:AB$373,AB306)</f>
        <v>0</v>
      </c>
      <c r="BW306" s="162">
        <f>SUMIFS(BI$2:BI$373,C$2:C$373,C306,AB$2:AB$373,AB306)</f>
        <v>0</v>
      </c>
      <c r="BX306" s="162">
        <f>SUMIFS(BL$2:BL$373,C$2:C$373,C306,AB$2:AB$373,AB306)</f>
        <v>0</v>
      </c>
      <c r="BY306" s="163">
        <f>SUMIFS(BO$2:BO$373,C$2:C$373,C306,AB$2:AB$373,AB306)</f>
        <v>0</v>
      </c>
      <c r="BZ306" s="174">
        <f>SUMIFS(AN$2:AN$373,C$2:C$373,C306)</f>
        <v>0</v>
      </c>
      <c r="CA306" s="162">
        <f>SUMIFS(AQ$2:AQ$373,C$2:C$373,C306)</f>
        <v>0</v>
      </c>
      <c r="CB306" s="162">
        <f>SUMIFS(AT$2:AT$373,C$2:C$373,C306)</f>
        <v>0</v>
      </c>
      <c r="CC306" s="162">
        <f>SUMIFS(AW$2:AW$373,C$2:C$373,C306)</f>
        <v>0</v>
      </c>
      <c r="CD306" s="162">
        <f>SUMIFS(AZ$2:AZ$373,C$2:C$373,C306)</f>
        <v>0</v>
      </c>
      <c r="CE306" s="162">
        <f>SUMIFS(BC$2:BC$373,C$2:C$373,C306)</f>
        <v>0</v>
      </c>
      <c r="CF306" s="162">
        <f>SUMIFS(BF$2:BF$373,C$2:C$373,C306)</f>
        <v>0</v>
      </c>
      <c r="CG306" s="162">
        <f>SUMIFS(BI$2:BI$373,C$2:C$373,C306)</f>
        <v>0</v>
      </c>
      <c r="CH306" s="162">
        <f>SUMIFS(BL$2:BL$373,C$2:C$373,C306)</f>
        <v>0</v>
      </c>
      <c r="CI306" s="163">
        <f>SUMIFS(BO$2:BO$373,C$2:C$373,C306)</f>
        <v>0</v>
      </c>
      <c r="CJ306" s="94" t="str">
        <f t="shared" ref="CJ306" si="4899">_xlfn.XLOOKUP(LARGE(BP306:BY306,1),BP306:BY306,BP$374:BY$374)</f>
        <v>Körperhygiene</v>
      </c>
      <c r="CK306" s="92" t="str">
        <f t="shared" ref="CK306" si="4900">_xlfn.XLOOKUP(LARGE(BP306:BY306,2),BP306:BY306,BP$374:BY$374)</f>
        <v>Körperhygiene</v>
      </c>
      <c r="CL306" s="92" t="str">
        <f t="shared" ref="CL306" si="4901">_xlfn.XLOOKUP(LARGE(BP306:BY306,3),BP306:BY306,BP$374:BY$374)</f>
        <v>Körperhygiene</v>
      </c>
      <c r="CM306" s="92" t="str">
        <f t="shared" ref="CM306" si="4902">_xlfn.XLOOKUP(LARGE(BP306:BY306,4),BP306:BY306,BP$374:BY$374)</f>
        <v>Körperhygiene</v>
      </c>
      <c r="CN306" s="92" t="str">
        <f t="shared" ref="CN306" si="4903">_xlfn.XLOOKUP(LARGE(BP306:BY306,5),BP306:BY306,BP$374:BY$374)</f>
        <v>Körperhygiene</v>
      </c>
      <c r="CO306" s="93" t="str">
        <f t="shared" ref="CO306" si="4904">_xlfn.XLOOKUP(LARGE(BP306:BY306,6),BP306:BY306,BP$374:BY$374)</f>
        <v>Körperhygiene</v>
      </c>
      <c r="CP306" s="91" t="str">
        <f t="shared" ref="CP306" si="4905">_xlfn.XLOOKUP(LARGE(BZ306:CI306,1),BZ306:CI306,BZ$374:CI$374)</f>
        <v>Körperhygiene</v>
      </c>
      <c r="CQ306" s="92" t="str">
        <f t="shared" ref="CQ306" si="4906">_xlfn.XLOOKUP(LARGE(BZ306:CI306,2),BZ306:CI306,BZ$374:CI$374)</f>
        <v>Körperhygiene</v>
      </c>
      <c r="CR306" s="92" t="str">
        <f t="shared" ref="CR306" si="4907">_xlfn.XLOOKUP(LARGE(BZ306:CI306,3),BZ306:CI306,BZ$374:CI$374)</f>
        <v>Körperhygiene</v>
      </c>
      <c r="CS306" s="92" t="str">
        <f t="shared" ref="CS306" si="4908">_xlfn.XLOOKUP(LARGE(BZ306:CI306,4),BZ306:CI306,BZ$374:CI$374)</f>
        <v>Körperhygiene</v>
      </c>
      <c r="CT306" s="92" t="str">
        <f t="shared" ref="CT306" si="4909">_xlfn.XLOOKUP(LARGE(BZ306:CI306,5),BZ306:CI306,BZ$374:CI$374)</f>
        <v>Körperhygiene</v>
      </c>
      <c r="CU306" s="93" t="str">
        <f t="shared" ref="CU306" si="4910">_xlfn.XLOOKUP(LARGE(BZ306:CI306,6),BZ306:CI306,BZ$374:CI$374)</f>
        <v>Körperhygiene</v>
      </c>
      <c r="CV306" s="90"/>
      <c r="CW306" s="90"/>
      <c r="CX306" s="90"/>
      <c r="CY306" s="90"/>
      <c r="CZ306" s="90"/>
      <c r="DA306" s="90"/>
    </row>
    <row r="307" spans="1:105" ht="12.95" customHeight="1" thickTop="1" thickBot="1">
      <c r="A307" s="122"/>
      <c r="B307" s="125"/>
      <c r="C307" s="116"/>
      <c r="D307" s="137"/>
      <c r="E307" s="21"/>
      <c r="F307" s="22"/>
      <c r="G307" s="23"/>
      <c r="H307" s="145"/>
      <c r="I307" s="125"/>
      <c r="J307" s="137"/>
      <c r="K307" s="21"/>
      <c r="L307" s="22"/>
      <c r="M307" s="23"/>
      <c r="N307" s="140"/>
      <c r="O307" s="109"/>
      <c r="P307" s="92"/>
      <c r="Q307" s="131"/>
      <c r="R307" s="103"/>
      <c r="S307" s="92"/>
      <c r="T307" s="158"/>
      <c r="U307" s="103"/>
      <c r="V307" s="99"/>
      <c r="W307" s="216"/>
      <c r="X307" s="92"/>
      <c r="Y307" s="81"/>
      <c r="Z307" s="83"/>
      <c r="AA307" s="95"/>
      <c r="AB307" s="107"/>
      <c r="AC307" s="160"/>
      <c r="AE307" s="92"/>
      <c r="AG307" s="92"/>
      <c r="AH307" s="92"/>
      <c r="AI307" s="156"/>
      <c r="AJ307" s="156"/>
      <c r="AK307" s="156"/>
      <c r="AL307" s="92"/>
      <c r="AM307" s="156"/>
      <c r="AN307" s="156"/>
      <c r="AO307" s="165"/>
      <c r="AP307" s="93"/>
      <c r="AQ307" s="165"/>
      <c r="AR307" s="93"/>
      <c r="AS307" s="165"/>
      <c r="AT307" s="93"/>
      <c r="AU307" s="165"/>
      <c r="AV307" s="93"/>
      <c r="AW307" s="165"/>
      <c r="AX307" s="93"/>
      <c r="AY307" s="165"/>
      <c r="AZ307" s="93"/>
      <c r="BA307" s="165"/>
      <c r="BB307" s="93"/>
      <c r="BC307" s="165"/>
      <c r="BD307" s="93"/>
      <c r="BE307" s="165"/>
      <c r="BF307" s="93"/>
      <c r="BG307" s="165"/>
      <c r="BH307" s="93"/>
      <c r="BI307" s="165"/>
      <c r="BJ307" s="93"/>
      <c r="BK307" s="165"/>
      <c r="BL307" s="93"/>
      <c r="BM307" s="156"/>
      <c r="BN307" s="156"/>
      <c r="BO307" s="171"/>
      <c r="BP307" s="174"/>
      <c r="BQ307" s="162"/>
      <c r="BR307" s="162"/>
      <c r="BS307" s="162"/>
      <c r="BT307" s="162"/>
      <c r="BU307" s="162"/>
      <c r="BV307" s="162"/>
      <c r="BW307" s="162"/>
      <c r="BX307" s="162"/>
      <c r="BY307" s="163"/>
      <c r="BZ307" s="174"/>
      <c r="CA307" s="162"/>
      <c r="CB307" s="162"/>
      <c r="CC307" s="162"/>
      <c r="CD307" s="162"/>
      <c r="CE307" s="162"/>
      <c r="CF307" s="162"/>
      <c r="CG307" s="162"/>
      <c r="CH307" s="162"/>
      <c r="CI307" s="163"/>
      <c r="CJ307" s="94"/>
      <c r="CK307" s="92"/>
      <c r="CL307" s="92"/>
      <c r="CM307" s="92"/>
      <c r="CN307" s="92"/>
      <c r="CO307" s="93"/>
      <c r="CP307" s="91"/>
      <c r="CQ307" s="92"/>
      <c r="CR307" s="92"/>
      <c r="CS307" s="92"/>
      <c r="CT307" s="92"/>
      <c r="CU307" s="93"/>
      <c r="CV307" s="90"/>
      <c r="CW307" s="90"/>
      <c r="CX307" s="90"/>
      <c r="CY307" s="90"/>
      <c r="CZ307" s="90"/>
      <c r="DA307" s="90"/>
    </row>
    <row r="308" spans="1:105" ht="12.95" customHeight="1" thickTop="1" thickBot="1">
      <c r="A308" s="122"/>
      <c r="B308" s="125"/>
      <c r="C308" s="117" t="s">
        <v>131</v>
      </c>
      <c r="D308" s="134"/>
      <c r="E308" s="24"/>
      <c r="F308" s="25"/>
      <c r="G308" s="26"/>
      <c r="H308" s="145"/>
      <c r="I308" s="125"/>
      <c r="J308" s="134"/>
      <c r="K308" s="24"/>
      <c r="L308" s="25"/>
      <c r="M308" s="26"/>
      <c r="N308" s="140"/>
      <c r="O308" s="109">
        <f t="shared" ref="O308:O368" si="4911">IF(AND(D308="HF",OR(ISNUMBER(J308),J308="")),0+J308,IF(AND(J308="HF",OR(ISNUMBER(D308),D308="")),0+D308,IF(AND(ISNUMBER(D308),ISNUMBER(J308)),D308+J308,IF(AND(D308="HF",J308="HF"),0,D308+J308))))</f>
        <v>0</v>
      </c>
      <c r="P308" s="92">
        <f t="shared" ref="P308:P368" si="4912">AF$2*20-AI308</f>
        <v>20</v>
      </c>
      <c r="Q308" s="131"/>
      <c r="R308" s="103">
        <f>SUMIFS(O$2:O$373,C$2:C$373,C308,AB$2:AB$373,AB308)</f>
        <v>0</v>
      </c>
      <c r="S308" s="92">
        <f t="shared" ref="S308" si="4913">AE$302*20-AJ308</f>
        <v>140</v>
      </c>
      <c r="T308" s="158"/>
      <c r="U308" s="103">
        <f t="shared" ref="U308" si="4914">AC$8</f>
        <v>0</v>
      </c>
      <c r="V308" s="99">
        <f t="shared" ref="V308:V368" si="4915">AD$2*20-AK308</f>
        <v>600</v>
      </c>
      <c r="W308" s="216"/>
      <c r="X308" s="92"/>
      <c r="Y308" s="81"/>
      <c r="Z308" s="83"/>
      <c r="AA308" s="95">
        <f>A$302</f>
        <v>46199</v>
      </c>
      <c r="AB308" s="107">
        <f t="shared" si="4271"/>
        <v>26</v>
      </c>
      <c r="AC308" s="160"/>
      <c r="AE308" s="92"/>
      <c r="AG308" s="92">
        <f t="shared" ref="AG308" si="4916">IF(D308="HF",1,0)</f>
        <v>0</v>
      </c>
      <c r="AH308" s="92">
        <f t="shared" ref="AH308" si="4917">IF(J308="HF",1,0)</f>
        <v>0</v>
      </c>
      <c r="AI308" s="169">
        <f t="shared" ref="AI308" si="4918">AG308+AH308</f>
        <v>0</v>
      </c>
      <c r="AJ308" s="169">
        <f t="shared" ref="AJ308" si="4919">SUMIFS(AI$2:AI$373,C$2:C$373,C308,AB$2:AB$373,AB308)</f>
        <v>0</v>
      </c>
      <c r="AK308" s="169">
        <f t="shared" ref="AK308" si="4920">SUMIFS(AI$2:AI$373,C$2:C$373,C308)</f>
        <v>0</v>
      </c>
      <c r="AL308" s="92">
        <f t="shared" ref="AL308" si="4921">COUNTIF(E308:G309,"Körperhygiene")</f>
        <v>0</v>
      </c>
      <c r="AM308" s="169">
        <f t="shared" ref="AM308" si="4922">COUNTIF(K308:M309,"Körperhygiene")</f>
        <v>0</v>
      </c>
      <c r="AN308" s="169">
        <f t="shared" ref="AN308" si="4923">AL308+AM308</f>
        <v>0</v>
      </c>
      <c r="AO308" s="164">
        <f>COUNTIF(E308:G309,"Zimmersauberkeit")</f>
        <v>0</v>
      </c>
      <c r="AP308" s="93">
        <f>COUNTIF(K308:M309,"Zimmersauberkeit")</f>
        <v>0</v>
      </c>
      <c r="AQ308" s="164">
        <f t="shared" ref="AQ308" si="4924">AO308+AP308</f>
        <v>0</v>
      </c>
      <c r="AR308" s="93">
        <f>COUNTIF(E308:G309,"Zimmerputz")</f>
        <v>0</v>
      </c>
      <c r="AS308" s="164">
        <f>COUNTIF(K308:M309,"Zimmerputz")</f>
        <v>0</v>
      </c>
      <c r="AT308" s="93">
        <f t="shared" ref="AT308" si="4925">AR308+AS308</f>
        <v>0</v>
      </c>
      <c r="AU308" s="164">
        <f>COUNTIF(E308:G309,"Medienverhalten")</f>
        <v>0</v>
      </c>
      <c r="AV308" s="93">
        <f>COUNTIF(K308:M309,"Medienverhalten")</f>
        <v>0</v>
      </c>
      <c r="AW308" s="164">
        <f t="shared" ref="AW308" si="4926">AU308+AV308</f>
        <v>0</v>
      </c>
      <c r="AX308" s="93">
        <f>COUNTIF(E308:G309,"Pünktlichkeit")</f>
        <v>0</v>
      </c>
      <c r="AY308" s="164">
        <f>COUNTIF(K308:M309,"Pünktlichkeit")</f>
        <v>0</v>
      </c>
      <c r="AZ308" s="93">
        <f t="shared" ref="AZ308" si="4927">AX308+AY308</f>
        <v>0</v>
      </c>
      <c r="BA308" s="164">
        <f>COUNTIF(E308:G309,"Küchendienst")</f>
        <v>0</v>
      </c>
      <c r="BB308" s="93">
        <f>COUNTIF(K308:M309,"Küchendienst")</f>
        <v>0</v>
      </c>
      <c r="BC308" s="164">
        <f t="shared" ref="BC308" si="4928">BA308+BB308</f>
        <v>0</v>
      </c>
      <c r="BD308" s="93">
        <f>COUNTIF(E308:G309,"Wäsche")</f>
        <v>0</v>
      </c>
      <c r="BE308" s="164">
        <f>COUNTIF(K308:M309,"Wäsche")</f>
        <v>0</v>
      </c>
      <c r="BF308" s="93">
        <f t="shared" ref="BF308" si="4929">BD308+BE308</f>
        <v>0</v>
      </c>
      <c r="BG308" s="164">
        <f>COUNTIF(E308:G309,"Sozialverhalten")</f>
        <v>0</v>
      </c>
      <c r="BH308" s="93">
        <f>COUNTIF(K308:M309,"Sozialverhalten")</f>
        <v>0</v>
      </c>
      <c r="BI308" s="164">
        <f t="shared" ref="BI308" si="4930">BG308+BH308</f>
        <v>0</v>
      </c>
      <c r="BJ308" s="93">
        <f>COUNTIF(E308:G309,"Essverhalten")</f>
        <v>0</v>
      </c>
      <c r="BK308" s="164">
        <f>COUNTIF(K308:M309,"Essverhalten")</f>
        <v>0</v>
      </c>
      <c r="BL308" s="93">
        <f t="shared" ref="BL308" si="4931">BJ308+BK308</f>
        <v>0</v>
      </c>
      <c r="BM308" s="169">
        <f>COUNTIF(E308:G309,"Nachtruhe")</f>
        <v>0</v>
      </c>
      <c r="BN308" s="169">
        <f>COUNTIF(K308:M309,"Nachtruhe")</f>
        <v>0</v>
      </c>
      <c r="BO308" s="170">
        <f t="shared" ref="BO308" si="4932">BM308+BN308</f>
        <v>0</v>
      </c>
      <c r="BP308" s="174">
        <f>SUMIFS(AN$2:AN$373,C$2:C$373,C308,AB$2:AB$373,AB308)</f>
        <v>0</v>
      </c>
      <c r="BQ308" s="162">
        <f>SUMIFS(AQ$2:AQ$373,C$2:C$373,C308,AB$2:AB$373,AB308)</f>
        <v>0</v>
      </c>
      <c r="BR308" s="162">
        <f>SUMIFS(AT$2:AT$373,C$2:C$373,C308,AB$2:AB$373,AB308)</f>
        <v>0</v>
      </c>
      <c r="BS308" s="162">
        <f>SUMIFS(AW$2:AW$373,C$2:C$373,C308,AB$2:AB$373,AB308)</f>
        <v>0</v>
      </c>
      <c r="BT308" s="162">
        <f>SUMIFS(AZ$2:AZ$373,C$2:C$373,C308,AB$2:AB$373,AB308)</f>
        <v>0</v>
      </c>
      <c r="BU308" s="162">
        <f>SUMIFS(BC$2:BC$373,C$2:C$373,C308,AB$2:AB$373,AB308)</f>
        <v>0</v>
      </c>
      <c r="BV308" s="162">
        <f>SUMIFS(BF$2:BF$373,C$2:C$373,C308,AB$2:AB$373,AB308)</f>
        <v>0</v>
      </c>
      <c r="BW308" s="162">
        <f>SUMIFS(BI$2:BI$373,C$2:C$373,C308,AB$2:AB$373,AB308)</f>
        <v>0</v>
      </c>
      <c r="BX308" s="162">
        <f>SUMIFS(BL$2:BL$373,C$2:C$373,C308,AB$2:AB$373,AB308)</f>
        <v>0</v>
      </c>
      <c r="BY308" s="163">
        <f>SUMIFS(BO$2:BO$373,C$2:C$373,C308,AB$2:AB$373,AB308)</f>
        <v>0</v>
      </c>
      <c r="BZ308" s="174">
        <f>SUMIFS(AN$2:AN$373,C$2:C$373,C308)</f>
        <v>0</v>
      </c>
      <c r="CA308" s="162">
        <f>SUMIFS(AQ$2:AQ$373,C$2:C$373,C308)</f>
        <v>0</v>
      </c>
      <c r="CB308" s="162">
        <f>SUMIFS(AT$2:AT$373,C$2:C$373,C308)</f>
        <v>0</v>
      </c>
      <c r="CC308" s="162">
        <f>SUMIFS(AW$2:AW$373,C$2:C$373,C308)</f>
        <v>0</v>
      </c>
      <c r="CD308" s="162">
        <f>SUMIFS(AZ$2:AZ$373,C$2:C$373,C308)</f>
        <v>0</v>
      </c>
      <c r="CE308" s="162">
        <f>SUMIFS(BC$2:BC$373,C$2:C$373,C308)</f>
        <v>0</v>
      </c>
      <c r="CF308" s="162">
        <f>SUMIFS(BF$2:BF$373,C$2:C$373,C308)</f>
        <v>0</v>
      </c>
      <c r="CG308" s="162">
        <f>SUMIFS(BI$2:BI$373,C$2:C$373,C308)</f>
        <v>0</v>
      </c>
      <c r="CH308" s="162">
        <f>SUMIFS(BL$2:BL$373,C$2:C$373,C308)</f>
        <v>0</v>
      </c>
      <c r="CI308" s="163">
        <f>SUMIFS(BO$2:BO$373,C$2:C$373,C308)</f>
        <v>0</v>
      </c>
      <c r="CJ308" s="94" t="str">
        <f t="shared" ref="CJ308" si="4933">_xlfn.XLOOKUP(LARGE(BP308:BY308,1),BP308:BY308,BP$374:BY$374)</f>
        <v>Körperhygiene</v>
      </c>
      <c r="CK308" s="92" t="str">
        <f t="shared" ref="CK308" si="4934">_xlfn.XLOOKUP(LARGE(BP308:BY308,2),BP308:BY308,BP$374:BY$374)</f>
        <v>Körperhygiene</v>
      </c>
      <c r="CL308" s="92" t="str">
        <f t="shared" ref="CL308" si="4935">_xlfn.XLOOKUP(LARGE(BP308:BY308,3),BP308:BY308,BP$374:BY$374)</f>
        <v>Körperhygiene</v>
      </c>
      <c r="CM308" s="92" t="str">
        <f t="shared" ref="CM308" si="4936">_xlfn.XLOOKUP(LARGE(BP308:BY308,4),BP308:BY308,BP$374:BY$374)</f>
        <v>Körperhygiene</v>
      </c>
      <c r="CN308" s="92" t="str">
        <f t="shared" ref="CN308" si="4937">_xlfn.XLOOKUP(LARGE(BP308:BY308,5),BP308:BY308,BP$374:BY$374)</f>
        <v>Körperhygiene</v>
      </c>
      <c r="CO308" s="93" t="str">
        <f t="shared" ref="CO308" si="4938">_xlfn.XLOOKUP(LARGE(BP308:BY308,6),BP308:BY308,BP$374:BY$374)</f>
        <v>Körperhygiene</v>
      </c>
      <c r="CP308" s="91" t="str">
        <f t="shared" ref="CP308" si="4939">_xlfn.XLOOKUP(LARGE(BZ308:CI308,1),BZ308:CI308,BZ$374:CI$374)</f>
        <v>Körperhygiene</v>
      </c>
      <c r="CQ308" s="92" t="str">
        <f t="shared" ref="CQ308" si="4940">_xlfn.XLOOKUP(LARGE(BZ308:CI308,2),BZ308:CI308,BZ$374:CI$374)</f>
        <v>Körperhygiene</v>
      </c>
      <c r="CR308" s="92" t="str">
        <f t="shared" ref="CR308" si="4941">_xlfn.XLOOKUP(LARGE(BZ308:CI308,3),BZ308:CI308,BZ$374:CI$374)</f>
        <v>Körperhygiene</v>
      </c>
      <c r="CS308" s="92" t="str">
        <f t="shared" ref="CS308" si="4942">_xlfn.XLOOKUP(LARGE(BZ308:CI308,4),BZ308:CI308,BZ$374:CI$374)</f>
        <v>Körperhygiene</v>
      </c>
      <c r="CT308" s="92" t="str">
        <f t="shared" ref="CT308" si="4943">_xlfn.XLOOKUP(LARGE(BZ308:CI308,5),BZ308:CI308,BZ$374:CI$374)</f>
        <v>Körperhygiene</v>
      </c>
      <c r="CU308" s="93" t="str">
        <f t="shared" ref="CU308" si="4944">_xlfn.XLOOKUP(LARGE(BZ308:CI308,6),BZ308:CI308,BZ$374:CI$374)</f>
        <v>Körperhygiene</v>
      </c>
      <c r="CV308" s="90"/>
      <c r="CW308" s="90"/>
      <c r="CX308" s="90"/>
      <c r="CY308" s="90"/>
      <c r="CZ308" s="90"/>
      <c r="DA308" s="90"/>
    </row>
    <row r="309" spans="1:105" ht="12.95" customHeight="1" thickTop="1" thickBot="1">
      <c r="A309" s="122"/>
      <c r="B309" s="125"/>
      <c r="C309" s="116"/>
      <c r="D309" s="137"/>
      <c r="E309" s="21"/>
      <c r="F309" s="22"/>
      <c r="G309" s="23"/>
      <c r="H309" s="145"/>
      <c r="I309" s="125"/>
      <c r="J309" s="137"/>
      <c r="K309" s="21"/>
      <c r="L309" s="22"/>
      <c r="M309" s="23"/>
      <c r="N309" s="140"/>
      <c r="O309" s="109"/>
      <c r="P309" s="92"/>
      <c r="Q309" s="131"/>
      <c r="R309" s="103"/>
      <c r="S309" s="92"/>
      <c r="T309" s="158"/>
      <c r="U309" s="103"/>
      <c r="V309" s="99"/>
      <c r="W309" s="216"/>
      <c r="X309" s="92"/>
      <c r="Y309" s="81"/>
      <c r="Z309" s="83"/>
      <c r="AA309" s="95"/>
      <c r="AB309" s="107"/>
      <c r="AC309" s="160"/>
      <c r="AE309" s="92"/>
      <c r="AG309" s="92"/>
      <c r="AH309" s="92"/>
      <c r="AI309" s="156"/>
      <c r="AJ309" s="156"/>
      <c r="AK309" s="156"/>
      <c r="AL309" s="92"/>
      <c r="AM309" s="156"/>
      <c r="AN309" s="156"/>
      <c r="AO309" s="165"/>
      <c r="AP309" s="93"/>
      <c r="AQ309" s="165"/>
      <c r="AR309" s="93"/>
      <c r="AS309" s="165"/>
      <c r="AT309" s="93"/>
      <c r="AU309" s="165"/>
      <c r="AV309" s="93"/>
      <c r="AW309" s="165"/>
      <c r="AX309" s="93"/>
      <c r="AY309" s="165"/>
      <c r="AZ309" s="93"/>
      <c r="BA309" s="165"/>
      <c r="BB309" s="93"/>
      <c r="BC309" s="165"/>
      <c r="BD309" s="93"/>
      <c r="BE309" s="165"/>
      <c r="BF309" s="93"/>
      <c r="BG309" s="165"/>
      <c r="BH309" s="93"/>
      <c r="BI309" s="165"/>
      <c r="BJ309" s="93"/>
      <c r="BK309" s="165"/>
      <c r="BL309" s="93"/>
      <c r="BM309" s="156"/>
      <c r="BN309" s="156"/>
      <c r="BO309" s="171"/>
      <c r="BP309" s="174"/>
      <c r="BQ309" s="162"/>
      <c r="BR309" s="162"/>
      <c r="BS309" s="162"/>
      <c r="BT309" s="162"/>
      <c r="BU309" s="162"/>
      <c r="BV309" s="162"/>
      <c r="BW309" s="162"/>
      <c r="BX309" s="162"/>
      <c r="BY309" s="163"/>
      <c r="BZ309" s="174"/>
      <c r="CA309" s="162"/>
      <c r="CB309" s="162"/>
      <c r="CC309" s="162"/>
      <c r="CD309" s="162"/>
      <c r="CE309" s="162"/>
      <c r="CF309" s="162"/>
      <c r="CG309" s="162"/>
      <c r="CH309" s="162"/>
      <c r="CI309" s="163"/>
      <c r="CJ309" s="94"/>
      <c r="CK309" s="92"/>
      <c r="CL309" s="92"/>
      <c r="CM309" s="92"/>
      <c r="CN309" s="92"/>
      <c r="CO309" s="93"/>
      <c r="CP309" s="91"/>
      <c r="CQ309" s="92"/>
      <c r="CR309" s="92"/>
      <c r="CS309" s="92"/>
      <c r="CT309" s="92"/>
      <c r="CU309" s="93"/>
      <c r="CV309" s="90"/>
      <c r="CW309" s="90"/>
      <c r="CX309" s="90"/>
      <c r="CY309" s="90"/>
      <c r="CZ309" s="90"/>
      <c r="DA309" s="90"/>
    </row>
    <row r="310" spans="1:105" ht="12.95" customHeight="1" thickTop="1" thickBot="1">
      <c r="A310" s="122"/>
      <c r="B310" s="125"/>
      <c r="C310" s="117" t="s">
        <v>132</v>
      </c>
      <c r="D310" s="134"/>
      <c r="E310" s="24"/>
      <c r="F310" s="25"/>
      <c r="G310" s="26"/>
      <c r="H310" s="145"/>
      <c r="I310" s="125"/>
      <c r="J310" s="134"/>
      <c r="K310" s="24"/>
      <c r="L310" s="25"/>
      <c r="M310" s="26"/>
      <c r="N310" s="140"/>
      <c r="O310" s="109">
        <f t="shared" ref="O310:O370" si="4945">IF(AND(D310="HF",OR(ISNUMBER(J310),J310="")),0+J310,IF(AND(J310="HF",OR(ISNUMBER(D310),D310="")),0+D310,IF(AND(ISNUMBER(D310),ISNUMBER(J310)),D310+J310,IF(AND(D310="HF",J310="HF"),0,D310+J310))))</f>
        <v>0</v>
      </c>
      <c r="P310" s="92">
        <f t="shared" ref="P310:P370" si="4946">AF$2*20-AI310</f>
        <v>20</v>
      </c>
      <c r="Q310" s="131"/>
      <c r="R310" s="103">
        <f>SUMIFS(O$2:O$373,C$2:C$373,C310,AB$2:AB$373,AB310)</f>
        <v>0</v>
      </c>
      <c r="S310" s="92">
        <f t="shared" ref="S310" si="4947">AE$302*20-AJ310</f>
        <v>140</v>
      </c>
      <c r="T310" s="158"/>
      <c r="U310" s="103">
        <f t="shared" ref="U310" si="4948">AC$10</f>
        <v>0</v>
      </c>
      <c r="V310" s="99">
        <f t="shared" ref="V310:V370" si="4949">AD$2*20-AK310</f>
        <v>600</v>
      </c>
      <c r="W310" s="216"/>
      <c r="X310" s="92"/>
      <c r="Y310" s="81"/>
      <c r="Z310" s="83"/>
      <c r="AA310" s="95">
        <f>A$302</f>
        <v>46199</v>
      </c>
      <c r="AB310" s="107">
        <f t="shared" si="4271"/>
        <v>26</v>
      </c>
      <c r="AC310" s="160"/>
      <c r="AE310" s="92"/>
      <c r="AG310" s="92">
        <f t="shared" ref="AG310" si="4950">IF(D310="HF",1,0)</f>
        <v>0</v>
      </c>
      <c r="AH310" s="92">
        <f t="shared" ref="AH310" si="4951">IF(J310="HF",1,0)</f>
        <v>0</v>
      </c>
      <c r="AI310" s="169">
        <f t="shared" ref="AI310" si="4952">AG310+AH310</f>
        <v>0</v>
      </c>
      <c r="AJ310" s="169">
        <f t="shared" ref="AJ310" si="4953">SUMIFS(AI$2:AI$373,C$2:C$373,C310,AB$2:AB$373,AB310)</f>
        <v>0</v>
      </c>
      <c r="AK310" s="169">
        <f t="shared" ref="AK310" si="4954">SUMIFS(AI$2:AI$373,C$2:C$373,C310)</f>
        <v>0</v>
      </c>
      <c r="AL310" s="92">
        <f t="shared" ref="AL310" si="4955">COUNTIF(E310:G311,"Körperhygiene")</f>
        <v>0</v>
      </c>
      <c r="AM310" s="169">
        <f t="shared" ref="AM310" si="4956">COUNTIF(K310:M311,"Körperhygiene")</f>
        <v>0</v>
      </c>
      <c r="AN310" s="169">
        <f t="shared" ref="AN310" si="4957">AL310+AM310</f>
        <v>0</v>
      </c>
      <c r="AO310" s="164">
        <f>COUNTIF(E310:G311,"Zimmersauberkeit")</f>
        <v>0</v>
      </c>
      <c r="AP310" s="93">
        <f>COUNTIF(K310:M311,"Zimmersauberkeit")</f>
        <v>0</v>
      </c>
      <c r="AQ310" s="164">
        <f t="shared" ref="AQ310" si="4958">AO310+AP310</f>
        <v>0</v>
      </c>
      <c r="AR310" s="93">
        <f>COUNTIF(E310:G311,"Zimmerputz")</f>
        <v>0</v>
      </c>
      <c r="AS310" s="164">
        <f>COUNTIF(K310:M311,"Zimmerputz")</f>
        <v>0</v>
      </c>
      <c r="AT310" s="93">
        <f t="shared" ref="AT310" si="4959">AR310+AS310</f>
        <v>0</v>
      </c>
      <c r="AU310" s="164">
        <f>COUNTIF(E310:G311,"Medienverhalten")</f>
        <v>0</v>
      </c>
      <c r="AV310" s="93">
        <f>COUNTIF(K310:M311,"Medienverhalten")</f>
        <v>0</v>
      </c>
      <c r="AW310" s="164">
        <f t="shared" ref="AW310" si="4960">AU310+AV310</f>
        <v>0</v>
      </c>
      <c r="AX310" s="93">
        <f>COUNTIF(E310:G311,"Pünktlichkeit")</f>
        <v>0</v>
      </c>
      <c r="AY310" s="164">
        <f>COUNTIF(K310:M311,"Pünktlichkeit")</f>
        <v>0</v>
      </c>
      <c r="AZ310" s="93">
        <f t="shared" ref="AZ310" si="4961">AX310+AY310</f>
        <v>0</v>
      </c>
      <c r="BA310" s="164">
        <f>COUNTIF(E310:G311,"Küchendienst")</f>
        <v>0</v>
      </c>
      <c r="BB310" s="93">
        <f>COUNTIF(K310:M311,"Küchendienst")</f>
        <v>0</v>
      </c>
      <c r="BC310" s="164">
        <f t="shared" ref="BC310" si="4962">BA310+BB310</f>
        <v>0</v>
      </c>
      <c r="BD310" s="93">
        <f>COUNTIF(E310:G311,"Wäsche")</f>
        <v>0</v>
      </c>
      <c r="BE310" s="164">
        <f>COUNTIF(K310:M311,"Wäsche")</f>
        <v>0</v>
      </c>
      <c r="BF310" s="93">
        <f t="shared" ref="BF310" si="4963">BD310+BE310</f>
        <v>0</v>
      </c>
      <c r="BG310" s="164">
        <f>COUNTIF(E310:G311,"Sozialverhalten")</f>
        <v>0</v>
      </c>
      <c r="BH310" s="93">
        <f>COUNTIF(K310:M311,"Sozialverhalten")</f>
        <v>0</v>
      </c>
      <c r="BI310" s="164">
        <f t="shared" ref="BI310" si="4964">BG310+BH310</f>
        <v>0</v>
      </c>
      <c r="BJ310" s="93">
        <f>COUNTIF(E310:G311,"Essverhalten")</f>
        <v>0</v>
      </c>
      <c r="BK310" s="164">
        <f>COUNTIF(K310:M311,"Essverhalten")</f>
        <v>0</v>
      </c>
      <c r="BL310" s="93">
        <f t="shared" ref="BL310" si="4965">BJ310+BK310</f>
        <v>0</v>
      </c>
      <c r="BM310" s="169">
        <f>COUNTIF(E310:G311,"Nachtruhe")</f>
        <v>0</v>
      </c>
      <c r="BN310" s="169">
        <f>COUNTIF(K310:M311,"Nachtruhe")</f>
        <v>0</v>
      </c>
      <c r="BO310" s="170">
        <f t="shared" ref="BO310" si="4966">BM310+BN310</f>
        <v>0</v>
      </c>
      <c r="BP310" s="174">
        <f>SUMIFS(AN$2:AN$373,C$2:C$373,C310,AB$2:AB$373,AB310)</f>
        <v>0</v>
      </c>
      <c r="BQ310" s="162">
        <f>SUMIFS(AQ$2:AQ$373,C$2:C$373,C310,AB$2:AB$373,AB310)</f>
        <v>0</v>
      </c>
      <c r="BR310" s="162">
        <f>SUMIFS(AT$2:AT$373,C$2:C$373,C310,AB$2:AB$373,AB310)</f>
        <v>0</v>
      </c>
      <c r="BS310" s="162">
        <f>SUMIFS(AW$2:AW$373,C$2:C$373,C310,AB$2:AB$373,AB310)</f>
        <v>0</v>
      </c>
      <c r="BT310" s="162">
        <f>SUMIFS(AZ$2:AZ$373,C$2:C$373,C310,AB$2:AB$373,AB310)</f>
        <v>0</v>
      </c>
      <c r="BU310" s="162">
        <f>SUMIFS(BC$2:BC$373,C$2:C$373,C310,AB$2:AB$373,AB310)</f>
        <v>0</v>
      </c>
      <c r="BV310" s="162">
        <f>SUMIFS(BF$2:BF$373,C$2:C$373,C310,AB$2:AB$373,AB310)</f>
        <v>0</v>
      </c>
      <c r="BW310" s="162">
        <f>SUMIFS(BI$2:BI$373,C$2:C$373,C310,AB$2:AB$373,AB310)</f>
        <v>0</v>
      </c>
      <c r="BX310" s="162">
        <f>SUMIFS(BL$2:BL$373,C$2:C$373,C310,AB$2:AB$373,AB310)</f>
        <v>0</v>
      </c>
      <c r="BY310" s="163">
        <f>SUMIFS(BO$2:BO$373,C$2:C$373,C310,AB$2:AB$373,AB310)</f>
        <v>0</v>
      </c>
      <c r="BZ310" s="174">
        <f>SUMIFS(AN$2:AN$373,C$2:C$373,C310)</f>
        <v>0</v>
      </c>
      <c r="CA310" s="162">
        <f>SUMIFS(AQ$2:AQ$373,C$2:C$373,C310)</f>
        <v>0</v>
      </c>
      <c r="CB310" s="162">
        <f>SUMIFS(AT$2:AT$373,C$2:C$373,C310)</f>
        <v>0</v>
      </c>
      <c r="CC310" s="162">
        <f>SUMIFS(AW$2:AW$373,C$2:C$373,C310)</f>
        <v>0</v>
      </c>
      <c r="CD310" s="162">
        <f>SUMIFS(AZ$2:AZ$373,C$2:C$373,C310)</f>
        <v>0</v>
      </c>
      <c r="CE310" s="162">
        <f>SUMIFS(BC$2:BC$373,C$2:C$373,C310)</f>
        <v>0</v>
      </c>
      <c r="CF310" s="162">
        <f>SUMIFS(BF$2:BF$373,C$2:C$373,C310)</f>
        <v>0</v>
      </c>
      <c r="CG310" s="162">
        <f>SUMIFS(BI$2:BI$373,C$2:C$373,C310)</f>
        <v>0</v>
      </c>
      <c r="CH310" s="162">
        <f>SUMIFS(BL$2:BL$373,C$2:C$373,C310)</f>
        <v>0</v>
      </c>
      <c r="CI310" s="163">
        <f>SUMIFS(BO$2:BO$373,C$2:C$373,C310)</f>
        <v>0</v>
      </c>
      <c r="CJ310" s="94" t="str">
        <f t="shared" ref="CJ310" si="4967">_xlfn.XLOOKUP(LARGE(BP310:BY310,1),BP310:BY310,BP$374:BY$374)</f>
        <v>Körperhygiene</v>
      </c>
      <c r="CK310" s="92" t="str">
        <f t="shared" ref="CK310" si="4968">_xlfn.XLOOKUP(LARGE(BP310:BY310,2),BP310:BY310,BP$374:BY$374)</f>
        <v>Körperhygiene</v>
      </c>
      <c r="CL310" s="92" t="str">
        <f t="shared" ref="CL310" si="4969">_xlfn.XLOOKUP(LARGE(BP310:BY310,3),BP310:BY310,BP$374:BY$374)</f>
        <v>Körperhygiene</v>
      </c>
      <c r="CM310" s="92" t="str">
        <f t="shared" ref="CM310" si="4970">_xlfn.XLOOKUP(LARGE(BP310:BY310,4),BP310:BY310,BP$374:BY$374)</f>
        <v>Körperhygiene</v>
      </c>
      <c r="CN310" s="92" t="str">
        <f t="shared" ref="CN310" si="4971">_xlfn.XLOOKUP(LARGE(BP310:BY310,5),BP310:BY310,BP$374:BY$374)</f>
        <v>Körperhygiene</v>
      </c>
      <c r="CO310" s="93" t="str">
        <f t="shared" ref="CO310" si="4972">_xlfn.XLOOKUP(LARGE(BP310:BY310,6),BP310:BY310,BP$374:BY$374)</f>
        <v>Körperhygiene</v>
      </c>
      <c r="CP310" s="91" t="str">
        <f t="shared" ref="CP310" si="4973">_xlfn.XLOOKUP(LARGE(BZ310:CI310,1),BZ310:CI310,BZ$374:CI$374)</f>
        <v>Körperhygiene</v>
      </c>
      <c r="CQ310" s="92" t="str">
        <f t="shared" ref="CQ310" si="4974">_xlfn.XLOOKUP(LARGE(BZ310:CI310,2),BZ310:CI310,BZ$374:CI$374)</f>
        <v>Körperhygiene</v>
      </c>
      <c r="CR310" s="92" t="str">
        <f t="shared" ref="CR310" si="4975">_xlfn.XLOOKUP(LARGE(BZ310:CI310,3),BZ310:CI310,BZ$374:CI$374)</f>
        <v>Körperhygiene</v>
      </c>
      <c r="CS310" s="92" t="str">
        <f t="shared" ref="CS310" si="4976">_xlfn.XLOOKUP(LARGE(BZ310:CI310,4),BZ310:CI310,BZ$374:CI$374)</f>
        <v>Körperhygiene</v>
      </c>
      <c r="CT310" s="92" t="str">
        <f t="shared" ref="CT310" si="4977">_xlfn.XLOOKUP(LARGE(BZ310:CI310,5),BZ310:CI310,BZ$374:CI$374)</f>
        <v>Körperhygiene</v>
      </c>
      <c r="CU310" s="93" t="str">
        <f t="shared" ref="CU310" si="4978">_xlfn.XLOOKUP(LARGE(BZ310:CI310,6),BZ310:CI310,BZ$374:CI$374)</f>
        <v>Körperhygiene</v>
      </c>
      <c r="CV310" s="90"/>
      <c r="CW310" s="90"/>
      <c r="CX310" s="90"/>
      <c r="CY310" s="90"/>
      <c r="CZ310" s="90"/>
      <c r="DA310" s="90"/>
    </row>
    <row r="311" spans="1:105" ht="12.95" customHeight="1" thickTop="1" thickBot="1">
      <c r="A311" s="122"/>
      <c r="B311" s="125"/>
      <c r="C311" s="116"/>
      <c r="D311" s="137"/>
      <c r="E311" s="21"/>
      <c r="F311" s="22"/>
      <c r="G311" s="23"/>
      <c r="H311" s="145"/>
      <c r="I311" s="125"/>
      <c r="J311" s="137"/>
      <c r="K311" s="21"/>
      <c r="L311" s="22"/>
      <c r="M311" s="23"/>
      <c r="N311" s="140"/>
      <c r="O311" s="109"/>
      <c r="P311" s="92"/>
      <c r="Q311" s="131"/>
      <c r="R311" s="103"/>
      <c r="S311" s="92"/>
      <c r="T311" s="158"/>
      <c r="U311" s="103"/>
      <c r="V311" s="99"/>
      <c r="W311" s="216"/>
      <c r="X311" s="92"/>
      <c r="Y311" s="81"/>
      <c r="Z311" s="83"/>
      <c r="AA311" s="95"/>
      <c r="AB311" s="107"/>
      <c r="AC311" s="160"/>
      <c r="AE311" s="92"/>
      <c r="AG311" s="92"/>
      <c r="AH311" s="92"/>
      <c r="AI311" s="156"/>
      <c r="AJ311" s="156"/>
      <c r="AK311" s="156"/>
      <c r="AL311" s="92"/>
      <c r="AM311" s="156"/>
      <c r="AN311" s="156"/>
      <c r="AO311" s="165"/>
      <c r="AP311" s="93"/>
      <c r="AQ311" s="165"/>
      <c r="AR311" s="93"/>
      <c r="AS311" s="165"/>
      <c r="AT311" s="93"/>
      <c r="AU311" s="165"/>
      <c r="AV311" s="93"/>
      <c r="AW311" s="165"/>
      <c r="AX311" s="93"/>
      <c r="AY311" s="165"/>
      <c r="AZ311" s="93"/>
      <c r="BA311" s="165"/>
      <c r="BB311" s="93"/>
      <c r="BC311" s="165"/>
      <c r="BD311" s="93"/>
      <c r="BE311" s="165"/>
      <c r="BF311" s="93"/>
      <c r="BG311" s="165"/>
      <c r="BH311" s="93"/>
      <c r="BI311" s="165"/>
      <c r="BJ311" s="93"/>
      <c r="BK311" s="165"/>
      <c r="BL311" s="93"/>
      <c r="BM311" s="156"/>
      <c r="BN311" s="156"/>
      <c r="BO311" s="171"/>
      <c r="BP311" s="174"/>
      <c r="BQ311" s="162"/>
      <c r="BR311" s="162"/>
      <c r="BS311" s="162"/>
      <c r="BT311" s="162"/>
      <c r="BU311" s="162"/>
      <c r="BV311" s="162"/>
      <c r="BW311" s="162"/>
      <c r="BX311" s="162"/>
      <c r="BY311" s="163"/>
      <c r="BZ311" s="174"/>
      <c r="CA311" s="162"/>
      <c r="CB311" s="162"/>
      <c r="CC311" s="162"/>
      <c r="CD311" s="162"/>
      <c r="CE311" s="162"/>
      <c r="CF311" s="162"/>
      <c r="CG311" s="162"/>
      <c r="CH311" s="162"/>
      <c r="CI311" s="163"/>
      <c r="CJ311" s="94"/>
      <c r="CK311" s="92"/>
      <c r="CL311" s="92"/>
      <c r="CM311" s="92"/>
      <c r="CN311" s="92"/>
      <c r="CO311" s="93"/>
      <c r="CP311" s="91"/>
      <c r="CQ311" s="92"/>
      <c r="CR311" s="92"/>
      <c r="CS311" s="92"/>
      <c r="CT311" s="92"/>
      <c r="CU311" s="93"/>
      <c r="CV311" s="90"/>
      <c r="CW311" s="90"/>
      <c r="CX311" s="90"/>
      <c r="CY311" s="90"/>
      <c r="CZ311" s="90"/>
      <c r="DA311" s="90"/>
    </row>
    <row r="312" spans="1:105" ht="12.95" customHeight="1" thickTop="1" thickBot="1">
      <c r="A312" s="122"/>
      <c r="B312" s="125"/>
      <c r="C312" s="118"/>
      <c r="D312" s="134"/>
      <c r="E312" s="27"/>
      <c r="F312" s="28"/>
      <c r="G312" s="29"/>
      <c r="H312" s="145"/>
      <c r="I312" s="125"/>
      <c r="J312" s="134"/>
      <c r="K312" s="27"/>
      <c r="L312" s="28"/>
      <c r="M312" s="29"/>
      <c r="N312" s="140"/>
      <c r="O312" s="109">
        <f t="shared" ref="O312:O372" si="4979">IF(AND(D312="HF",OR(ISNUMBER(J312),J312="")),0+J312,IF(AND(J312="HF",OR(ISNUMBER(D312),D312="")),0+D312,IF(AND(ISNUMBER(D312),ISNUMBER(J312)),D312+J312,IF(AND(D312="HF",J312="HF"),0,D312+J312))))</f>
        <v>0</v>
      </c>
      <c r="P312" s="92">
        <f t="shared" ref="P312:P372" si="4980">AF$2*20-AI312</f>
        <v>20</v>
      </c>
      <c r="Q312" s="131"/>
      <c r="R312" s="103">
        <f>SUMIFS(O$2:O$373,C$2:C$373,C312,AB$2:AB$373,AB312)</f>
        <v>0</v>
      </c>
      <c r="S312" s="92">
        <f t="shared" ref="S312" si="4981">AE$302*20-AJ312</f>
        <v>140</v>
      </c>
      <c r="T312" s="158"/>
      <c r="U312" s="103">
        <f t="shared" ref="U312" si="4982">AC$12</f>
        <v>0</v>
      </c>
      <c r="V312" s="99">
        <f t="shared" ref="V312:V372" si="4983">AD$2*20-AK312</f>
        <v>600</v>
      </c>
      <c r="W312" s="216"/>
      <c r="X312" s="92"/>
      <c r="Y312" s="81"/>
      <c r="Z312" s="83"/>
      <c r="AA312" s="95">
        <f>A$302</f>
        <v>46199</v>
      </c>
      <c r="AB312" s="107">
        <f t="shared" si="4271"/>
        <v>26</v>
      </c>
      <c r="AC312" s="160"/>
      <c r="AE312" s="92"/>
      <c r="AG312" s="92">
        <f t="shared" ref="AG312" si="4984">IF(D312="HF",1,0)</f>
        <v>0</v>
      </c>
      <c r="AH312" s="92">
        <f t="shared" ref="AH312" si="4985">IF(J312="HF",1,0)</f>
        <v>0</v>
      </c>
      <c r="AI312" s="169">
        <f t="shared" ref="AI312" si="4986">AG312+AH312</f>
        <v>0</v>
      </c>
      <c r="AJ312" s="169">
        <f t="shared" ref="AJ312" si="4987">SUMIFS(AI$2:AI$373,C$2:C$373,C312,AB$2:AB$373,AB312)</f>
        <v>0</v>
      </c>
      <c r="AK312" s="169">
        <f t="shared" ref="AK312" si="4988">SUMIFS(AI$2:AI$373,C$2:C$373,C312)</f>
        <v>0</v>
      </c>
      <c r="AL312" s="92">
        <f t="shared" ref="AL312" si="4989">COUNTIF(E312:G313,"Körperhygiene")</f>
        <v>0</v>
      </c>
      <c r="AM312" s="169">
        <f t="shared" ref="AM312" si="4990">COUNTIF(K312:M313,"Körperhygiene")</f>
        <v>0</v>
      </c>
      <c r="AN312" s="169">
        <f t="shared" ref="AN312" si="4991">AL312+AM312</f>
        <v>0</v>
      </c>
      <c r="AO312" s="164">
        <f>COUNTIF(E312:G313,"Zimmersauberkeit")</f>
        <v>0</v>
      </c>
      <c r="AP312" s="93">
        <f>COUNTIF(K312:M313,"Zimmersauberkeit")</f>
        <v>0</v>
      </c>
      <c r="AQ312" s="164">
        <f t="shared" ref="AQ312" si="4992">AO312+AP312</f>
        <v>0</v>
      </c>
      <c r="AR312" s="93">
        <f>COUNTIF(E312:G313,"Zimmerputz")</f>
        <v>0</v>
      </c>
      <c r="AS312" s="164">
        <f>COUNTIF(K312:M313,"Zimmerputz")</f>
        <v>0</v>
      </c>
      <c r="AT312" s="93">
        <f t="shared" ref="AT312" si="4993">AR312+AS312</f>
        <v>0</v>
      </c>
      <c r="AU312" s="164">
        <f>COUNTIF(E312:G313,"Medienverhalten")</f>
        <v>0</v>
      </c>
      <c r="AV312" s="93">
        <f>COUNTIF(K312:M313,"Medienverhalten")</f>
        <v>0</v>
      </c>
      <c r="AW312" s="164">
        <f t="shared" ref="AW312" si="4994">AU312+AV312</f>
        <v>0</v>
      </c>
      <c r="AX312" s="93">
        <f>COUNTIF(E312:G313,"Pünktlichkeit")</f>
        <v>0</v>
      </c>
      <c r="AY312" s="164">
        <f>COUNTIF(K312:M313,"Pünktlichkeit")</f>
        <v>0</v>
      </c>
      <c r="AZ312" s="93">
        <f t="shared" ref="AZ312" si="4995">AX312+AY312</f>
        <v>0</v>
      </c>
      <c r="BA312" s="164">
        <f>COUNTIF(E312:G313,"Küchendienst")</f>
        <v>0</v>
      </c>
      <c r="BB312" s="93">
        <f>COUNTIF(K312:M313,"Küchendienst")</f>
        <v>0</v>
      </c>
      <c r="BC312" s="164">
        <f t="shared" ref="BC312" si="4996">BA312+BB312</f>
        <v>0</v>
      </c>
      <c r="BD312" s="93">
        <f>COUNTIF(E312:G313,"Wäsche")</f>
        <v>0</v>
      </c>
      <c r="BE312" s="164">
        <f>COUNTIF(K312:M313,"Wäsche")</f>
        <v>0</v>
      </c>
      <c r="BF312" s="93">
        <f t="shared" ref="BF312" si="4997">BD312+BE312</f>
        <v>0</v>
      </c>
      <c r="BG312" s="164">
        <f>COUNTIF(E312:G313,"Sozialverhalten")</f>
        <v>0</v>
      </c>
      <c r="BH312" s="93">
        <f>COUNTIF(K312:M313,"Sozialverhalten")</f>
        <v>0</v>
      </c>
      <c r="BI312" s="164">
        <f t="shared" ref="BI312" si="4998">BG312+BH312</f>
        <v>0</v>
      </c>
      <c r="BJ312" s="93">
        <f>COUNTIF(E312:G313,"Essverhalten")</f>
        <v>0</v>
      </c>
      <c r="BK312" s="164">
        <f>COUNTIF(K312:M313,"Essverhalten")</f>
        <v>0</v>
      </c>
      <c r="BL312" s="93">
        <f t="shared" ref="BL312" si="4999">BJ312+BK312</f>
        <v>0</v>
      </c>
      <c r="BM312" s="169">
        <f>COUNTIF(E312:G313,"Nachtruhe")</f>
        <v>0</v>
      </c>
      <c r="BN312" s="169">
        <f>COUNTIF(K312:M313,"Nachtruhe")</f>
        <v>0</v>
      </c>
      <c r="BO312" s="170">
        <f t="shared" ref="BO312" si="5000">BM312+BN312</f>
        <v>0</v>
      </c>
      <c r="BP312" s="174">
        <f>SUMIFS(AN$2:AN$373,C$2:C$373,C312,AB$2:AB$373,AB312)</f>
        <v>0</v>
      </c>
      <c r="BQ312" s="162">
        <f>SUMIFS(AQ$2:AQ$373,C$2:C$373,C312,AB$2:AB$373,AB312)</f>
        <v>0</v>
      </c>
      <c r="BR312" s="162">
        <f>SUMIFS(AT$2:AT$373,C$2:C$373,C312,AB$2:AB$373,AB312)</f>
        <v>0</v>
      </c>
      <c r="BS312" s="162">
        <f>SUMIFS(AW$2:AW$373,C$2:C$373,C312,AB$2:AB$373,AB312)</f>
        <v>0</v>
      </c>
      <c r="BT312" s="162">
        <f>SUMIFS(AZ$2:AZ$373,C$2:C$373,C312,AB$2:AB$373,AB312)</f>
        <v>0</v>
      </c>
      <c r="BU312" s="162">
        <f>SUMIFS(BC$2:BC$373,C$2:C$373,C312,AB$2:AB$373,AB312)</f>
        <v>0</v>
      </c>
      <c r="BV312" s="162">
        <f>SUMIFS(BF$2:BF$373,C$2:C$373,C312,AB$2:AB$373,AB312)</f>
        <v>0</v>
      </c>
      <c r="BW312" s="162">
        <f>SUMIFS(BI$2:BI$373,C$2:C$373,C312,AB$2:AB$373,AB312)</f>
        <v>0</v>
      </c>
      <c r="BX312" s="162">
        <f>SUMIFS(BL$2:BL$373,C$2:C$373,C312,AB$2:AB$373,AB312)</f>
        <v>0</v>
      </c>
      <c r="BY312" s="163">
        <f>SUMIFS(BO$2:BO$373,C$2:C$373,C312,AB$2:AB$373,AB312)</f>
        <v>0</v>
      </c>
      <c r="BZ312" s="174">
        <f>SUMIFS(AN$2:AN$373,C$2:C$373,C312)</f>
        <v>0</v>
      </c>
      <c r="CA312" s="162">
        <f>SUMIFS(AQ$2:AQ$373,C$2:C$373,C312)</f>
        <v>0</v>
      </c>
      <c r="CB312" s="162">
        <f>SUMIFS(AT$2:AT$373,C$2:C$373,C312)</f>
        <v>0</v>
      </c>
      <c r="CC312" s="162">
        <f>SUMIFS(AW$2:AW$373,C$2:C$373,C312)</f>
        <v>0</v>
      </c>
      <c r="CD312" s="162">
        <f>SUMIFS(AZ$2:AZ$373,C$2:C$373,C312)</f>
        <v>0</v>
      </c>
      <c r="CE312" s="162">
        <f>SUMIFS(BC$2:BC$373,C$2:C$373,C312)</f>
        <v>0</v>
      </c>
      <c r="CF312" s="162">
        <f>SUMIFS(BF$2:BF$373,C$2:C$373,C312)</f>
        <v>0</v>
      </c>
      <c r="CG312" s="162">
        <f>SUMIFS(BI$2:BI$373,C$2:C$373,C312)</f>
        <v>0</v>
      </c>
      <c r="CH312" s="162">
        <f>SUMIFS(BL$2:BL$373,C$2:C$373,C312)</f>
        <v>0</v>
      </c>
      <c r="CI312" s="163">
        <f>SUMIFS(BO$2:BO$373,C$2:C$373,C312)</f>
        <v>0</v>
      </c>
      <c r="CJ312" s="94" t="str">
        <f t="shared" ref="CJ312" si="5001">_xlfn.XLOOKUP(LARGE(BP312:BY312,1),BP312:BY312,BP$374:BY$374)</f>
        <v>Körperhygiene</v>
      </c>
      <c r="CK312" s="92" t="str">
        <f t="shared" ref="CK312" si="5002">_xlfn.XLOOKUP(LARGE(BP312:BY312,2),BP312:BY312,BP$374:BY$374)</f>
        <v>Körperhygiene</v>
      </c>
      <c r="CL312" s="92" t="str">
        <f t="shared" ref="CL312" si="5003">_xlfn.XLOOKUP(LARGE(BP312:BY312,3),BP312:BY312,BP$374:BY$374)</f>
        <v>Körperhygiene</v>
      </c>
      <c r="CM312" s="92" t="str">
        <f t="shared" ref="CM312" si="5004">_xlfn.XLOOKUP(LARGE(BP312:BY312,4),BP312:BY312,BP$374:BY$374)</f>
        <v>Körperhygiene</v>
      </c>
      <c r="CN312" s="92" t="str">
        <f t="shared" ref="CN312" si="5005">_xlfn.XLOOKUP(LARGE(BP312:BY312,5),BP312:BY312,BP$374:BY$374)</f>
        <v>Körperhygiene</v>
      </c>
      <c r="CO312" s="93" t="str">
        <f t="shared" ref="CO312" si="5006">_xlfn.XLOOKUP(LARGE(BP312:BY312,6),BP312:BY312,BP$374:BY$374)</f>
        <v>Körperhygiene</v>
      </c>
      <c r="CP312" s="91" t="str">
        <f t="shared" ref="CP312" si="5007">_xlfn.XLOOKUP(LARGE(BZ312:CI312,1),BZ312:CI312,BZ$374:CI$374)</f>
        <v>Körperhygiene</v>
      </c>
      <c r="CQ312" s="92" t="str">
        <f t="shared" ref="CQ312" si="5008">_xlfn.XLOOKUP(LARGE(BZ312:CI312,2),BZ312:CI312,BZ$374:CI$374)</f>
        <v>Körperhygiene</v>
      </c>
      <c r="CR312" s="92" t="str">
        <f t="shared" ref="CR312" si="5009">_xlfn.XLOOKUP(LARGE(BZ312:CI312,3),BZ312:CI312,BZ$374:CI$374)</f>
        <v>Körperhygiene</v>
      </c>
      <c r="CS312" s="92" t="str">
        <f t="shared" ref="CS312" si="5010">_xlfn.XLOOKUP(LARGE(BZ312:CI312,4),BZ312:CI312,BZ$374:CI$374)</f>
        <v>Körperhygiene</v>
      </c>
      <c r="CT312" s="92" t="str">
        <f t="shared" ref="CT312" si="5011">_xlfn.XLOOKUP(LARGE(BZ312:CI312,5),BZ312:CI312,BZ$374:CI$374)</f>
        <v>Körperhygiene</v>
      </c>
      <c r="CU312" s="93" t="str">
        <f t="shared" ref="CU312" si="5012">_xlfn.XLOOKUP(LARGE(BZ312:CI312,6),BZ312:CI312,BZ$374:CI$374)</f>
        <v>Körperhygiene</v>
      </c>
      <c r="CV312" s="90"/>
      <c r="CW312" s="90"/>
      <c r="CX312" s="90"/>
      <c r="CY312" s="90"/>
      <c r="CZ312" s="90"/>
      <c r="DA312" s="90"/>
    </row>
    <row r="313" spans="1:105" ht="12.95" customHeight="1" thickTop="1" thickBot="1">
      <c r="A313" s="142"/>
      <c r="B313" s="143"/>
      <c r="C313" s="133"/>
      <c r="D313" s="135"/>
      <c r="E313" s="30"/>
      <c r="F313" s="31"/>
      <c r="G313" s="32"/>
      <c r="H313" s="146"/>
      <c r="I313" s="143"/>
      <c r="J313" s="135"/>
      <c r="K313" s="30"/>
      <c r="L313" s="31"/>
      <c r="M313" s="32"/>
      <c r="N313" s="141"/>
      <c r="O313" s="111"/>
      <c r="P313" s="97"/>
      <c r="Q313" s="131"/>
      <c r="R313" s="105"/>
      <c r="S313" s="97"/>
      <c r="T313" s="159"/>
      <c r="U313" s="105"/>
      <c r="V313" s="100"/>
      <c r="W313" s="216"/>
      <c r="X313" s="92"/>
      <c r="Y313" s="81"/>
      <c r="Z313" s="83"/>
      <c r="AA313" s="95"/>
      <c r="AB313" s="107"/>
      <c r="AC313" s="160"/>
      <c r="AE313" s="92"/>
      <c r="AG313" s="92"/>
      <c r="AH313" s="92"/>
      <c r="AI313" s="156"/>
      <c r="AJ313" s="156"/>
      <c r="AK313" s="156"/>
      <c r="AL313" s="92"/>
      <c r="AM313" s="156"/>
      <c r="AN313" s="156"/>
      <c r="AO313" s="165"/>
      <c r="AP313" s="93"/>
      <c r="AQ313" s="165"/>
      <c r="AR313" s="93"/>
      <c r="AS313" s="165"/>
      <c r="AT313" s="93"/>
      <c r="AU313" s="165"/>
      <c r="AV313" s="93"/>
      <c r="AW313" s="165"/>
      <c r="AX313" s="93"/>
      <c r="AY313" s="165"/>
      <c r="AZ313" s="93"/>
      <c r="BA313" s="165"/>
      <c r="BB313" s="93"/>
      <c r="BC313" s="165"/>
      <c r="BD313" s="93"/>
      <c r="BE313" s="165"/>
      <c r="BF313" s="93"/>
      <c r="BG313" s="165"/>
      <c r="BH313" s="93"/>
      <c r="BI313" s="165"/>
      <c r="BJ313" s="93"/>
      <c r="BK313" s="165"/>
      <c r="BL313" s="93"/>
      <c r="BM313" s="156"/>
      <c r="BN313" s="156"/>
      <c r="BO313" s="171"/>
      <c r="BP313" s="174"/>
      <c r="BQ313" s="162"/>
      <c r="BR313" s="162"/>
      <c r="BS313" s="162"/>
      <c r="BT313" s="162"/>
      <c r="BU313" s="162"/>
      <c r="BV313" s="162"/>
      <c r="BW313" s="162"/>
      <c r="BX313" s="162"/>
      <c r="BY313" s="163"/>
      <c r="BZ313" s="174"/>
      <c r="CA313" s="162"/>
      <c r="CB313" s="162"/>
      <c r="CC313" s="162"/>
      <c r="CD313" s="162"/>
      <c r="CE313" s="162"/>
      <c r="CF313" s="162"/>
      <c r="CG313" s="162"/>
      <c r="CH313" s="162"/>
      <c r="CI313" s="163"/>
      <c r="CJ313" s="94"/>
      <c r="CK313" s="92"/>
      <c r="CL313" s="92"/>
      <c r="CM313" s="92"/>
      <c r="CN313" s="92"/>
      <c r="CO313" s="93"/>
      <c r="CP313" s="91"/>
      <c r="CQ313" s="92"/>
      <c r="CR313" s="92"/>
      <c r="CS313" s="92"/>
      <c r="CT313" s="92"/>
      <c r="CU313" s="93"/>
      <c r="CV313" s="90"/>
      <c r="CW313" s="90"/>
      <c r="CX313" s="90"/>
      <c r="CY313" s="90"/>
      <c r="CZ313" s="90"/>
      <c r="DA313" s="90"/>
    </row>
    <row r="314" spans="1:105" ht="12.95" customHeight="1" thickTop="1" thickBot="1">
      <c r="A314" s="121">
        <f t="shared" ref="A314" si="5013">A302+1</f>
        <v>46200</v>
      </c>
      <c r="B314" s="124" t="s">
        <v>18</v>
      </c>
      <c r="C314" s="138" t="s">
        <v>128</v>
      </c>
      <c r="D314" s="136"/>
      <c r="E314" s="33"/>
      <c r="F314" s="34"/>
      <c r="G314" s="35"/>
      <c r="H314" s="144"/>
      <c r="I314" s="124" t="s">
        <v>19</v>
      </c>
      <c r="J314" s="136"/>
      <c r="K314" s="33"/>
      <c r="L314" s="34"/>
      <c r="M314" s="35"/>
      <c r="N314" s="139"/>
      <c r="O314" s="108">
        <f t="shared" ref="O314" si="5014">IF(AND(D314="HF",OR(ISNUMBER(J314),J314="")),0+J314,IF(AND(J314="HF",OR(ISNUMBER(D314),D314="")),0+D314,IF(AND(ISNUMBER(D314),ISNUMBER(J314)),D314+J314,IF(AND(D314="HF",J314="HF"),0,D314+J314))))</f>
        <v>0</v>
      </c>
      <c r="P314" s="98">
        <f t="shared" ref="P314" si="5015">AF$2*20-AI314</f>
        <v>20</v>
      </c>
      <c r="Q314" s="131">
        <f>WEEKNUM(A314,21)</f>
        <v>26</v>
      </c>
      <c r="R314" s="106">
        <f>SUMIFS(O$2:O$373,C$2:C$373,C314,AB$2:AB$373,AB314)</f>
        <v>0</v>
      </c>
      <c r="S314" s="98">
        <f>AE$314*20-AJ314</f>
        <v>140</v>
      </c>
      <c r="T314" s="157">
        <f>A314</f>
        <v>46200</v>
      </c>
      <c r="U314" s="106">
        <f t="shared" ref="U314" si="5016">AC$2</f>
        <v>9</v>
      </c>
      <c r="V314" s="101">
        <f t="shared" ref="V314" si="5017">AD$2*20-AK314</f>
        <v>600</v>
      </c>
      <c r="W314" s="216"/>
      <c r="X314" s="92">
        <f t="shared" ref="X314" si="5018">IF(Q314&lt;&gt;"",1,0)</f>
        <v>1</v>
      </c>
      <c r="Y314" s="81"/>
      <c r="Z314" s="83"/>
      <c r="AA314" s="95">
        <f>A$314</f>
        <v>46200</v>
      </c>
      <c r="AB314" s="107">
        <f t="shared" si="4271"/>
        <v>26</v>
      </c>
      <c r="AC314" s="160"/>
      <c r="AE314" s="92">
        <f t="shared" ref="AE314" si="5019">SUMIFS(X$2:X$373,C$2:C$373,C314,AB$2:AB$373,AB314)</f>
        <v>7</v>
      </c>
      <c r="AG314" s="92">
        <f t="shared" ref="AG314" si="5020">IF(D314="HF",1,0)</f>
        <v>0</v>
      </c>
      <c r="AH314" s="92">
        <f t="shared" ref="AH314" si="5021">IF(J314="HF",1,0)</f>
        <v>0</v>
      </c>
      <c r="AI314" s="169">
        <f t="shared" ref="AI314" si="5022">AG314+AH314</f>
        <v>0</v>
      </c>
      <c r="AJ314" s="169">
        <f t="shared" ref="AJ314" si="5023">SUMIFS(AI$2:AI$373,C$2:C$373,C314,AB$2:AB$373,AB314)</f>
        <v>0</v>
      </c>
      <c r="AK314" s="169">
        <f t="shared" ref="AK314" si="5024">SUMIFS(AI$2:AI$373,C$2:C$373,C314)</f>
        <v>0</v>
      </c>
      <c r="AL314" s="92">
        <f t="shared" ref="AL314" si="5025">COUNTIF(E314:G315,"Körperhygiene")</f>
        <v>0</v>
      </c>
      <c r="AM314" s="169">
        <f t="shared" ref="AM314" si="5026">COUNTIF(K314:M315,"Körperhygiene")</f>
        <v>0</v>
      </c>
      <c r="AN314" s="169">
        <f t="shared" ref="AN314" si="5027">AL314+AM314</f>
        <v>0</v>
      </c>
      <c r="AO314" s="164">
        <f>COUNTIF(E314:G315,"Zimmersauberkeit")</f>
        <v>0</v>
      </c>
      <c r="AP314" s="93">
        <f>COUNTIF(K314:M315,"Zimmersauberkeit")</f>
        <v>0</v>
      </c>
      <c r="AQ314" s="164">
        <f t="shared" ref="AQ314" si="5028">AO314+AP314</f>
        <v>0</v>
      </c>
      <c r="AR314" s="93">
        <f>COUNTIF(E314:G315,"Zimmerputz")</f>
        <v>0</v>
      </c>
      <c r="AS314" s="164">
        <f>COUNTIF(K314:M315,"Zimmerputz")</f>
        <v>0</v>
      </c>
      <c r="AT314" s="93">
        <f t="shared" ref="AT314" si="5029">AR314+AS314</f>
        <v>0</v>
      </c>
      <c r="AU314" s="164">
        <f>COUNTIF(E314:G315,"Medienverhalten")</f>
        <v>0</v>
      </c>
      <c r="AV314" s="93">
        <f>COUNTIF(K314:M315,"Medienverhalten")</f>
        <v>0</v>
      </c>
      <c r="AW314" s="164">
        <f t="shared" ref="AW314" si="5030">AU314+AV314</f>
        <v>0</v>
      </c>
      <c r="AX314" s="93">
        <f>COUNTIF(E314:G315,"Pünktlichkeit")</f>
        <v>0</v>
      </c>
      <c r="AY314" s="164">
        <f>COUNTIF(K314:M315,"Pünktlichkeit")</f>
        <v>0</v>
      </c>
      <c r="AZ314" s="93">
        <f t="shared" ref="AZ314" si="5031">AX314+AY314</f>
        <v>0</v>
      </c>
      <c r="BA314" s="164">
        <f>COUNTIF(E314:G315,"Küchendienst")</f>
        <v>0</v>
      </c>
      <c r="BB314" s="93">
        <f>COUNTIF(K314:M315,"Küchendienst")</f>
        <v>0</v>
      </c>
      <c r="BC314" s="164">
        <f t="shared" ref="BC314" si="5032">BA314+BB314</f>
        <v>0</v>
      </c>
      <c r="BD314" s="93">
        <f>COUNTIF(E314:G315,"Wäsche")</f>
        <v>0</v>
      </c>
      <c r="BE314" s="164">
        <f>COUNTIF(K314:M315,"Wäsche")</f>
        <v>0</v>
      </c>
      <c r="BF314" s="93">
        <f t="shared" ref="BF314" si="5033">BD314+BE314</f>
        <v>0</v>
      </c>
      <c r="BG314" s="164">
        <f>COUNTIF(E314:G315,"Sozialverhalten")</f>
        <v>0</v>
      </c>
      <c r="BH314" s="93">
        <f>COUNTIF(K314:M315,"Sozialverhalten")</f>
        <v>0</v>
      </c>
      <c r="BI314" s="164">
        <f t="shared" ref="BI314" si="5034">BG314+BH314</f>
        <v>0</v>
      </c>
      <c r="BJ314" s="93">
        <f>COUNTIF(E314:G315,"Essverhalten")</f>
        <v>0</v>
      </c>
      <c r="BK314" s="164">
        <f>COUNTIF(K314:M315,"Essverhalten")</f>
        <v>0</v>
      </c>
      <c r="BL314" s="93">
        <f t="shared" ref="BL314" si="5035">BJ314+BK314</f>
        <v>0</v>
      </c>
      <c r="BM314" s="169">
        <f>COUNTIF(E314:G315,"Nachtruhe")</f>
        <v>0</v>
      </c>
      <c r="BN314" s="169">
        <f>COUNTIF(K314:M315,"Nachtruhe")</f>
        <v>0</v>
      </c>
      <c r="BO314" s="170">
        <f t="shared" ref="BO314" si="5036">BM314+BN314</f>
        <v>0</v>
      </c>
      <c r="BP314" s="174">
        <f>SUMIFS(AN$2:AN$373,C$2:C$373,C314,AB$2:AB$373,AB314)</f>
        <v>0</v>
      </c>
      <c r="BQ314" s="162">
        <f>SUMIFS(AQ$2:AQ$373,C$2:C$373,C314,AB$2:AB$373,AB314)</f>
        <v>0</v>
      </c>
      <c r="BR314" s="162">
        <f>SUMIFS(AT$2:AT$373,C$2:C$373,C314,AB$2:AB$373,AB314)</f>
        <v>0</v>
      </c>
      <c r="BS314" s="162">
        <f>SUMIFS(AW$2:AW$373,C$2:C$373,C314,AB$2:AB$373,AB314)</f>
        <v>0</v>
      </c>
      <c r="BT314" s="162">
        <f>SUMIFS(AZ$2:AZ$373,C$2:C$373,C314,AB$2:AB$373,AB314)</f>
        <v>0</v>
      </c>
      <c r="BU314" s="162">
        <f>SUMIFS(BC$2:BC$373,C$2:C$373,C314,AB$2:AB$373,AB314)</f>
        <v>0</v>
      </c>
      <c r="BV314" s="162">
        <f>SUMIFS(BF$2:BF$373,C$2:C$373,C314,AB$2:AB$373,AB314)</f>
        <v>0</v>
      </c>
      <c r="BW314" s="162">
        <f>SUMIFS(BI$2:BI$373,C$2:C$373,C314,AB$2:AB$373,AB314)</f>
        <v>0</v>
      </c>
      <c r="BX314" s="162">
        <f>SUMIFS(BL$2:BL$373,C$2:C$373,C314,AB$2:AB$373,AB314)</f>
        <v>0</v>
      </c>
      <c r="BY314" s="163">
        <f>SUMIFS(BO$2:BO$373,C$2:C$373,C314,AB$2:AB$373,AB314)</f>
        <v>0</v>
      </c>
      <c r="BZ314" s="174">
        <f>SUMIFS(AN$2:AN$373,C$2:C$373,C314)</f>
        <v>1</v>
      </c>
      <c r="CA314" s="162">
        <f>SUMIFS(AQ$2:AQ$373,C$2:C$373,C314)</f>
        <v>0</v>
      </c>
      <c r="CB314" s="162">
        <f>SUMIFS(AT$2:AT$373,C$2:C$373,C314)</f>
        <v>0</v>
      </c>
      <c r="CC314" s="162">
        <f>SUMIFS(AW$2:AW$373,C$2:C$373,C314)</f>
        <v>0</v>
      </c>
      <c r="CD314" s="162">
        <f>SUMIFS(AZ$2:AZ$373,C$2:C$373,C314)</f>
        <v>1</v>
      </c>
      <c r="CE314" s="162">
        <f>SUMIFS(BC$2:BC$373,C$2:C$373,C314)</f>
        <v>5</v>
      </c>
      <c r="CF314" s="162">
        <f>SUMIFS(BF$2:BF$373,C$2:C$373,C314)</f>
        <v>2</v>
      </c>
      <c r="CG314" s="162">
        <f>SUMIFS(BI$2:BI$373,C$2:C$373,C314)</f>
        <v>1</v>
      </c>
      <c r="CH314" s="162">
        <f>SUMIFS(BL$2:BL$373,C$2:C$373,C314)</f>
        <v>1</v>
      </c>
      <c r="CI314" s="163">
        <f>SUMIFS(BO$2:BO$373,C$2:C$373,C314)</f>
        <v>1</v>
      </c>
      <c r="CJ314" s="94" t="str">
        <f t="shared" ref="CJ314" si="5037">_xlfn.XLOOKUP(LARGE(BP314:BY314,1),BP314:BY314,BP$374:BY$374)</f>
        <v>Körperhygiene</v>
      </c>
      <c r="CK314" s="92" t="str">
        <f t="shared" ref="CK314" si="5038">_xlfn.XLOOKUP(LARGE(BP314:BY314,2),BP314:BY314,BP$374:BY$374)</f>
        <v>Körperhygiene</v>
      </c>
      <c r="CL314" s="92" t="str">
        <f t="shared" ref="CL314" si="5039">_xlfn.XLOOKUP(LARGE(BP314:BY314,3),BP314:BY314,BP$374:BY$374)</f>
        <v>Körperhygiene</v>
      </c>
      <c r="CM314" s="92" t="str">
        <f t="shared" ref="CM314" si="5040">_xlfn.XLOOKUP(LARGE(BP314:BY314,4),BP314:BY314,BP$374:BY$374)</f>
        <v>Körperhygiene</v>
      </c>
      <c r="CN314" s="92" t="str">
        <f t="shared" ref="CN314" si="5041">_xlfn.XLOOKUP(LARGE(BP314:BY314,5),BP314:BY314,BP$374:BY$374)</f>
        <v>Körperhygiene</v>
      </c>
      <c r="CO314" s="93" t="str">
        <f t="shared" ref="CO314" si="5042">_xlfn.XLOOKUP(LARGE(BP314:BY314,6),BP314:BY314,BP$374:BY$374)</f>
        <v>Körperhygiene</v>
      </c>
      <c r="CP314" s="91" t="str">
        <f t="shared" ref="CP314" si="5043">_xlfn.XLOOKUP(LARGE(BZ314:CI314,1),BZ314:CI314,BZ$374:CI$374)</f>
        <v>Küchendienst</v>
      </c>
      <c r="CQ314" s="92" t="str">
        <f t="shared" ref="CQ314" si="5044">_xlfn.XLOOKUP(LARGE(BZ314:CI314,2),BZ314:CI314,BZ$374:CI$374)</f>
        <v>Wäsche</v>
      </c>
      <c r="CR314" s="92" t="str">
        <f t="shared" ref="CR314" si="5045">_xlfn.XLOOKUP(LARGE(BZ314:CI314,3),BZ314:CI314,BZ$374:CI$374)</f>
        <v>Körperhygiene</v>
      </c>
      <c r="CS314" s="92" t="str">
        <f t="shared" ref="CS314" si="5046">_xlfn.XLOOKUP(LARGE(BZ314:CI314,4),BZ314:CI314,BZ$374:CI$374)</f>
        <v>Körperhygiene</v>
      </c>
      <c r="CT314" s="92" t="str">
        <f t="shared" ref="CT314" si="5047">_xlfn.XLOOKUP(LARGE(BZ314:CI314,5),BZ314:CI314,BZ$374:CI$374)</f>
        <v>Körperhygiene</v>
      </c>
      <c r="CU314" s="93" t="str">
        <f t="shared" ref="CU314" si="5048">_xlfn.XLOOKUP(LARGE(BZ314:CI314,6),BZ314:CI314,BZ$374:CI$374)</f>
        <v>Körperhygiene</v>
      </c>
      <c r="CV314" s="90"/>
      <c r="CW314" s="90"/>
      <c r="CX314" s="90"/>
      <c r="CY314" s="90"/>
      <c r="CZ314" s="90"/>
      <c r="DA314" s="90"/>
    </row>
    <row r="315" spans="1:105" ht="12.95" customHeight="1" thickTop="1" thickBot="1">
      <c r="A315" s="122"/>
      <c r="B315" s="125"/>
      <c r="C315" s="116"/>
      <c r="D315" s="137"/>
      <c r="E315" s="27"/>
      <c r="F315" s="28"/>
      <c r="G315" s="29"/>
      <c r="H315" s="145"/>
      <c r="I315" s="125"/>
      <c r="J315" s="137"/>
      <c r="K315" s="27"/>
      <c r="L315" s="28"/>
      <c r="M315" s="29"/>
      <c r="N315" s="140"/>
      <c r="O315" s="109"/>
      <c r="P315" s="92"/>
      <c r="Q315" s="131"/>
      <c r="R315" s="103"/>
      <c r="S315" s="92"/>
      <c r="T315" s="158"/>
      <c r="U315" s="103"/>
      <c r="V315" s="99"/>
      <c r="W315" s="216"/>
      <c r="X315" s="92"/>
      <c r="Y315" s="81"/>
      <c r="Z315" s="83"/>
      <c r="AA315" s="95"/>
      <c r="AB315" s="107"/>
      <c r="AC315" s="160"/>
      <c r="AE315" s="92"/>
      <c r="AG315" s="92"/>
      <c r="AH315" s="92"/>
      <c r="AI315" s="156"/>
      <c r="AJ315" s="156"/>
      <c r="AK315" s="156"/>
      <c r="AL315" s="92"/>
      <c r="AM315" s="156"/>
      <c r="AN315" s="156"/>
      <c r="AO315" s="165"/>
      <c r="AP315" s="93"/>
      <c r="AQ315" s="165"/>
      <c r="AR315" s="93"/>
      <c r="AS315" s="165"/>
      <c r="AT315" s="93"/>
      <c r="AU315" s="165"/>
      <c r="AV315" s="93"/>
      <c r="AW315" s="165"/>
      <c r="AX315" s="93"/>
      <c r="AY315" s="165"/>
      <c r="AZ315" s="93"/>
      <c r="BA315" s="165"/>
      <c r="BB315" s="93"/>
      <c r="BC315" s="165"/>
      <c r="BD315" s="93"/>
      <c r="BE315" s="165"/>
      <c r="BF315" s="93"/>
      <c r="BG315" s="165"/>
      <c r="BH315" s="93"/>
      <c r="BI315" s="165"/>
      <c r="BJ315" s="93"/>
      <c r="BK315" s="165"/>
      <c r="BL315" s="93"/>
      <c r="BM315" s="156"/>
      <c r="BN315" s="156"/>
      <c r="BO315" s="171"/>
      <c r="BP315" s="174"/>
      <c r="BQ315" s="162"/>
      <c r="BR315" s="162"/>
      <c r="BS315" s="162"/>
      <c r="BT315" s="162"/>
      <c r="BU315" s="162"/>
      <c r="BV315" s="162"/>
      <c r="BW315" s="162"/>
      <c r="BX315" s="162"/>
      <c r="BY315" s="163"/>
      <c r="BZ315" s="174"/>
      <c r="CA315" s="162"/>
      <c r="CB315" s="162"/>
      <c r="CC315" s="162"/>
      <c r="CD315" s="162"/>
      <c r="CE315" s="162"/>
      <c r="CF315" s="162"/>
      <c r="CG315" s="162"/>
      <c r="CH315" s="162"/>
      <c r="CI315" s="163"/>
      <c r="CJ315" s="94"/>
      <c r="CK315" s="92"/>
      <c r="CL315" s="92"/>
      <c r="CM315" s="92"/>
      <c r="CN315" s="92"/>
      <c r="CO315" s="93"/>
      <c r="CP315" s="91"/>
      <c r="CQ315" s="92"/>
      <c r="CR315" s="92"/>
      <c r="CS315" s="92"/>
      <c r="CT315" s="92"/>
      <c r="CU315" s="93"/>
      <c r="CV315" s="90"/>
      <c r="CW315" s="90"/>
      <c r="CX315" s="90"/>
      <c r="CY315" s="90"/>
      <c r="CZ315" s="90"/>
      <c r="DA315" s="90"/>
    </row>
    <row r="316" spans="1:105" ht="12.95" customHeight="1" thickTop="1" thickBot="1">
      <c r="A316" s="122"/>
      <c r="B316" s="125"/>
      <c r="C316" s="117" t="s">
        <v>129</v>
      </c>
      <c r="D316" s="134"/>
      <c r="E316" s="24"/>
      <c r="F316" s="25"/>
      <c r="G316" s="26"/>
      <c r="H316" s="145"/>
      <c r="I316" s="125"/>
      <c r="J316" s="134"/>
      <c r="K316" s="24"/>
      <c r="L316" s="25"/>
      <c r="M316" s="26"/>
      <c r="N316" s="140"/>
      <c r="O316" s="109">
        <f t="shared" si="4843"/>
        <v>0</v>
      </c>
      <c r="P316" s="92">
        <f t="shared" si="4844"/>
        <v>20</v>
      </c>
      <c r="Q316" s="131"/>
      <c r="R316" s="103">
        <f>SUMIFS(O$2:O$373,C$2:C$373,C316,AB$2:AB$373,AB316)</f>
        <v>0</v>
      </c>
      <c r="S316" s="92">
        <f t="shared" ref="S316" si="5049">AE$314*20-AJ316</f>
        <v>140</v>
      </c>
      <c r="T316" s="158"/>
      <c r="U316" s="103">
        <f t="shared" ref="U316" si="5050">AC$4</f>
        <v>11</v>
      </c>
      <c r="V316" s="99">
        <f t="shared" si="4847"/>
        <v>598</v>
      </c>
      <c r="W316" s="216"/>
      <c r="X316" s="92"/>
      <c r="Y316" s="81"/>
      <c r="Z316" s="83"/>
      <c r="AA316" s="95">
        <f>A$314</f>
        <v>46200</v>
      </c>
      <c r="AB316" s="107">
        <f t="shared" si="4271"/>
        <v>26</v>
      </c>
      <c r="AC316" s="160"/>
      <c r="AE316" s="92"/>
      <c r="AG316" s="92">
        <f t="shared" ref="AG316" si="5051">IF(D316="HF",1,0)</f>
        <v>0</v>
      </c>
      <c r="AH316" s="92">
        <f t="shared" ref="AH316" si="5052">IF(J316="HF",1,0)</f>
        <v>0</v>
      </c>
      <c r="AI316" s="169">
        <f t="shared" ref="AI316" si="5053">AG316+AH316</f>
        <v>0</v>
      </c>
      <c r="AJ316" s="169">
        <f t="shared" ref="AJ316" si="5054">SUMIFS(AI$2:AI$373,C$2:C$373,C316,AB$2:AB$373,AB316)</f>
        <v>0</v>
      </c>
      <c r="AK316" s="169">
        <f t="shared" ref="AK316" si="5055">SUMIFS(AI$2:AI$373,C$2:C$373,C316)</f>
        <v>2</v>
      </c>
      <c r="AL316" s="92">
        <f t="shared" ref="AL316" si="5056">COUNTIF(E316:G317,"Körperhygiene")</f>
        <v>0</v>
      </c>
      <c r="AM316" s="169">
        <f t="shared" ref="AM316" si="5057">COUNTIF(K316:M317,"Körperhygiene")</f>
        <v>0</v>
      </c>
      <c r="AN316" s="169">
        <f t="shared" ref="AN316" si="5058">AL316+AM316</f>
        <v>0</v>
      </c>
      <c r="AO316" s="164">
        <f>COUNTIF(E316:G317,"Zimmersauberkeit")</f>
        <v>0</v>
      </c>
      <c r="AP316" s="93">
        <f>COUNTIF(K316:M317,"Zimmersauberkeit")</f>
        <v>0</v>
      </c>
      <c r="AQ316" s="164">
        <f t="shared" ref="AQ316" si="5059">AO316+AP316</f>
        <v>0</v>
      </c>
      <c r="AR316" s="93">
        <f>COUNTIF(E316:G317,"Zimmerputz")</f>
        <v>0</v>
      </c>
      <c r="AS316" s="164">
        <f>COUNTIF(K316:M317,"Zimmerputz")</f>
        <v>0</v>
      </c>
      <c r="AT316" s="93">
        <f t="shared" ref="AT316" si="5060">AR316+AS316</f>
        <v>0</v>
      </c>
      <c r="AU316" s="164">
        <f>COUNTIF(E316:G317,"Medienverhalten")</f>
        <v>0</v>
      </c>
      <c r="AV316" s="93">
        <f>COUNTIF(K316:M317,"Medienverhalten")</f>
        <v>0</v>
      </c>
      <c r="AW316" s="164">
        <f t="shared" ref="AW316" si="5061">AU316+AV316</f>
        <v>0</v>
      </c>
      <c r="AX316" s="93">
        <f>COUNTIF(E316:G317,"Pünktlichkeit")</f>
        <v>0</v>
      </c>
      <c r="AY316" s="164">
        <f>COUNTIF(K316:M317,"Pünktlichkeit")</f>
        <v>0</v>
      </c>
      <c r="AZ316" s="93">
        <f t="shared" ref="AZ316" si="5062">AX316+AY316</f>
        <v>0</v>
      </c>
      <c r="BA316" s="164">
        <f>COUNTIF(E316:G317,"Küchendienst")</f>
        <v>0</v>
      </c>
      <c r="BB316" s="93">
        <f>COUNTIF(K316:M317,"Küchendienst")</f>
        <v>0</v>
      </c>
      <c r="BC316" s="164">
        <f t="shared" ref="BC316" si="5063">BA316+BB316</f>
        <v>0</v>
      </c>
      <c r="BD316" s="93">
        <f>COUNTIF(E316:G317,"Wäsche")</f>
        <v>0</v>
      </c>
      <c r="BE316" s="164">
        <f>COUNTIF(K316:M317,"Wäsche")</f>
        <v>0</v>
      </c>
      <c r="BF316" s="93">
        <f t="shared" ref="BF316" si="5064">BD316+BE316</f>
        <v>0</v>
      </c>
      <c r="BG316" s="164">
        <f>COUNTIF(E316:G317,"Sozialverhalten")</f>
        <v>0</v>
      </c>
      <c r="BH316" s="93">
        <f>COUNTIF(K316:M317,"Sozialverhalten")</f>
        <v>0</v>
      </c>
      <c r="BI316" s="164">
        <f t="shared" ref="BI316" si="5065">BG316+BH316</f>
        <v>0</v>
      </c>
      <c r="BJ316" s="93">
        <f>COUNTIF(E316:G317,"Essverhalten")</f>
        <v>0</v>
      </c>
      <c r="BK316" s="164">
        <f>COUNTIF(K316:M317,"Essverhalten")</f>
        <v>0</v>
      </c>
      <c r="BL316" s="93">
        <f t="shared" ref="BL316" si="5066">BJ316+BK316</f>
        <v>0</v>
      </c>
      <c r="BM316" s="169">
        <f>COUNTIF(E316:G317,"Nachtruhe")</f>
        <v>0</v>
      </c>
      <c r="BN316" s="169">
        <f>COUNTIF(K316:M317,"Nachtruhe")</f>
        <v>0</v>
      </c>
      <c r="BO316" s="170">
        <f t="shared" ref="BO316" si="5067">BM316+BN316</f>
        <v>0</v>
      </c>
      <c r="BP316" s="174">
        <f>SUMIFS(AN$2:AN$373,C$2:C$373,C316,AB$2:AB$373,AB316)</f>
        <v>0</v>
      </c>
      <c r="BQ316" s="162">
        <f>SUMIFS(AQ$2:AQ$373,C$2:C$373,C316,AB$2:AB$373,AB316)</f>
        <v>0</v>
      </c>
      <c r="BR316" s="162">
        <f>SUMIFS(AT$2:AT$373,C$2:C$373,C316,AB$2:AB$373,AB316)</f>
        <v>0</v>
      </c>
      <c r="BS316" s="162">
        <f>SUMIFS(AW$2:AW$373,C$2:C$373,C316,AB$2:AB$373,AB316)</f>
        <v>0</v>
      </c>
      <c r="BT316" s="162">
        <f>SUMIFS(AZ$2:AZ$373,C$2:C$373,C316,AB$2:AB$373,AB316)</f>
        <v>0</v>
      </c>
      <c r="BU316" s="162">
        <f>SUMIFS(BC$2:BC$373,C$2:C$373,C316,AB$2:AB$373,AB316)</f>
        <v>0</v>
      </c>
      <c r="BV316" s="162">
        <f>SUMIFS(BF$2:BF$373,C$2:C$373,C316,AB$2:AB$373,AB316)</f>
        <v>0</v>
      </c>
      <c r="BW316" s="162">
        <f>SUMIFS(BI$2:BI$373,C$2:C$373,C316,AB$2:AB$373,AB316)</f>
        <v>0</v>
      </c>
      <c r="BX316" s="162">
        <f>SUMIFS(BL$2:BL$373,C$2:C$373,C316,AB$2:AB$373,AB316)</f>
        <v>0</v>
      </c>
      <c r="BY316" s="163">
        <f>SUMIFS(BO$2:BO$373,C$2:C$373,C316,AB$2:AB$373,AB316)</f>
        <v>0</v>
      </c>
      <c r="BZ316" s="174">
        <f>SUMIFS(AN$2:AN$373,C$2:C$373,C316)</f>
        <v>0</v>
      </c>
      <c r="CA316" s="162">
        <f>SUMIFS(AQ$2:AQ$373,C$2:C$373,C316)</f>
        <v>0</v>
      </c>
      <c r="CB316" s="162">
        <f>SUMIFS(AT$2:AT$373,C$2:C$373,C316)</f>
        <v>0</v>
      </c>
      <c r="CC316" s="162">
        <f>SUMIFS(AW$2:AW$373,C$2:C$373,C316)</f>
        <v>1</v>
      </c>
      <c r="CD316" s="162">
        <f>SUMIFS(AZ$2:AZ$373,C$2:C$373,C316)</f>
        <v>2</v>
      </c>
      <c r="CE316" s="162">
        <f>SUMIFS(BC$2:BC$373,C$2:C$373,C316)</f>
        <v>0</v>
      </c>
      <c r="CF316" s="162">
        <f>SUMIFS(BF$2:BF$373,C$2:C$373,C316)</f>
        <v>1</v>
      </c>
      <c r="CG316" s="162">
        <f>SUMIFS(BI$2:BI$373,C$2:C$373,C316)</f>
        <v>0</v>
      </c>
      <c r="CH316" s="162">
        <f>SUMIFS(BL$2:BL$373,C$2:C$373,C316)</f>
        <v>0</v>
      </c>
      <c r="CI316" s="163">
        <f>SUMIFS(BO$2:BO$373,C$2:C$373,C316)</f>
        <v>0</v>
      </c>
      <c r="CJ316" s="94" t="str">
        <f t="shared" ref="CJ316" si="5068">_xlfn.XLOOKUP(LARGE(BP316:BY316,1),BP316:BY316,BP$374:BY$374)</f>
        <v>Körperhygiene</v>
      </c>
      <c r="CK316" s="92" t="str">
        <f t="shared" ref="CK316" si="5069">_xlfn.XLOOKUP(LARGE(BP316:BY316,2),BP316:BY316,BP$374:BY$374)</f>
        <v>Körperhygiene</v>
      </c>
      <c r="CL316" s="92" t="str">
        <f t="shared" ref="CL316" si="5070">_xlfn.XLOOKUP(LARGE(BP316:BY316,3),BP316:BY316,BP$374:BY$374)</f>
        <v>Körperhygiene</v>
      </c>
      <c r="CM316" s="92" t="str">
        <f t="shared" ref="CM316" si="5071">_xlfn.XLOOKUP(LARGE(BP316:BY316,4),BP316:BY316,BP$374:BY$374)</f>
        <v>Körperhygiene</v>
      </c>
      <c r="CN316" s="92" t="str">
        <f t="shared" ref="CN316" si="5072">_xlfn.XLOOKUP(LARGE(BP316:BY316,5),BP316:BY316,BP$374:BY$374)</f>
        <v>Körperhygiene</v>
      </c>
      <c r="CO316" s="93" t="str">
        <f t="shared" ref="CO316" si="5073">_xlfn.XLOOKUP(LARGE(BP316:BY316,6),BP316:BY316,BP$374:BY$374)</f>
        <v>Körperhygiene</v>
      </c>
      <c r="CP316" s="91" t="str">
        <f t="shared" ref="CP316" si="5074">_xlfn.XLOOKUP(LARGE(BZ316:CI316,1),BZ316:CI316,BZ$374:CI$374)</f>
        <v>Pünktlichkeit</v>
      </c>
      <c r="CQ316" s="92" t="str">
        <f t="shared" ref="CQ316" si="5075">_xlfn.XLOOKUP(LARGE(BZ316:CI316,2),BZ316:CI316,BZ$374:CI$374)</f>
        <v>Medienverhalten</v>
      </c>
      <c r="CR316" s="92" t="str">
        <f t="shared" ref="CR316" si="5076">_xlfn.XLOOKUP(LARGE(BZ316:CI316,3),BZ316:CI316,BZ$374:CI$374)</f>
        <v>Medienverhalten</v>
      </c>
      <c r="CS316" s="92" t="str">
        <f t="shared" ref="CS316" si="5077">_xlfn.XLOOKUP(LARGE(BZ316:CI316,4),BZ316:CI316,BZ$374:CI$374)</f>
        <v>Körperhygiene</v>
      </c>
      <c r="CT316" s="92" t="str">
        <f t="shared" ref="CT316" si="5078">_xlfn.XLOOKUP(LARGE(BZ316:CI316,5),BZ316:CI316,BZ$374:CI$374)</f>
        <v>Körperhygiene</v>
      </c>
      <c r="CU316" s="93" t="str">
        <f t="shared" ref="CU316" si="5079">_xlfn.XLOOKUP(LARGE(BZ316:CI316,6),BZ316:CI316,BZ$374:CI$374)</f>
        <v>Körperhygiene</v>
      </c>
      <c r="CV316" s="90"/>
      <c r="CW316" s="90"/>
      <c r="CX316" s="90"/>
      <c r="CY316" s="90"/>
      <c r="CZ316" s="90"/>
      <c r="DA316" s="90"/>
    </row>
    <row r="317" spans="1:105" ht="12.95" customHeight="1" thickTop="1" thickBot="1">
      <c r="A317" s="122"/>
      <c r="B317" s="125"/>
      <c r="C317" s="116"/>
      <c r="D317" s="137"/>
      <c r="E317" s="21"/>
      <c r="F317" s="22"/>
      <c r="G317" s="23"/>
      <c r="H317" s="145"/>
      <c r="I317" s="125"/>
      <c r="J317" s="137"/>
      <c r="K317" s="21"/>
      <c r="L317" s="22"/>
      <c r="M317" s="23"/>
      <c r="N317" s="140"/>
      <c r="O317" s="109"/>
      <c r="P317" s="92"/>
      <c r="Q317" s="131"/>
      <c r="R317" s="103"/>
      <c r="S317" s="92"/>
      <c r="T317" s="158"/>
      <c r="U317" s="103"/>
      <c r="V317" s="99"/>
      <c r="W317" s="216"/>
      <c r="X317" s="92"/>
      <c r="Y317" s="81"/>
      <c r="Z317" s="83"/>
      <c r="AA317" s="95"/>
      <c r="AB317" s="107"/>
      <c r="AC317" s="160"/>
      <c r="AE317" s="92"/>
      <c r="AG317" s="92"/>
      <c r="AH317" s="92"/>
      <c r="AI317" s="156"/>
      <c r="AJ317" s="156"/>
      <c r="AK317" s="156"/>
      <c r="AL317" s="92"/>
      <c r="AM317" s="156"/>
      <c r="AN317" s="156"/>
      <c r="AO317" s="165"/>
      <c r="AP317" s="93"/>
      <c r="AQ317" s="165"/>
      <c r="AR317" s="93"/>
      <c r="AS317" s="165"/>
      <c r="AT317" s="93"/>
      <c r="AU317" s="165"/>
      <c r="AV317" s="93"/>
      <c r="AW317" s="165"/>
      <c r="AX317" s="93"/>
      <c r="AY317" s="165"/>
      <c r="AZ317" s="93"/>
      <c r="BA317" s="165"/>
      <c r="BB317" s="93"/>
      <c r="BC317" s="165"/>
      <c r="BD317" s="93"/>
      <c r="BE317" s="165"/>
      <c r="BF317" s="93"/>
      <c r="BG317" s="165"/>
      <c r="BH317" s="93"/>
      <c r="BI317" s="165"/>
      <c r="BJ317" s="93"/>
      <c r="BK317" s="165"/>
      <c r="BL317" s="93"/>
      <c r="BM317" s="156"/>
      <c r="BN317" s="156"/>
      <c r="BO317" s="171"/>
      <c r="BP317" s="174"/>
      <c r="BQ317" s="162"/>
      <c r="BR317" s="162"/>
      <c r="BS317" s="162"/>
      <c r="BT317" s="162"/>
      <c r="BU317" s="162"/>
      <c r="BV317" s="162"/>
      <c r="BW317" s="162"/>
      <c r="BX317" s="162"/>
      <c r="BY317" s="163"/>
      <c r="BZ317" s="174"/>
      <c r="CA317" s="162"/>
      <c r="CB317" s="162"/>
      <c r="CC317" s="162"/>
      <c r="CD317" s="162"/>
      <c r="CE317" s="162"/>
      <c r="CF317" s="162"/>
      <c r="CG317" s="162"/>
      <c r="CH317" s="162"/>
      <c r="CI317" s="163"/>
      <c r="CJ317" s="94"/>
      <c r="CK317" s="92"/>
      <c r="CL317" s="92"/>
      <c r="CM317" s="92"/>
      <c r="CN317" s="92"/>
      <c r="CO317" s="93"/>
      <c r="CP317" s="91"/>
      <c r="CQ317" s="92"/>
      <c r="CR317" s="92"/>
      <c r="CS317" s="92"/>
      <c r="CT317" s="92"/>
      <c r="CU317" s="93"/>
      <c r="CV317" s="90"/>
      <c r="CW317" s="90"/>
      <c r="CX317" s="90"/>
      <c r="CY317" s="90"/>
      <c r="CZ317" s="90"/>
      <c r="DA317" s="90"/>
    </row>
    <row r="318" spans="1:105" ht="12.95" customHeight="1" thickTop="1" thickBot="1">
      <c r="A318" s="122"/>
      <c r="B318" s="125"/>
      <c r="C318" s="117" t="s">
        <v>130</v>
      </c>
      <c r="D318" s="134"/>
      <c r="E318" s="24"/>
      <c r="F318" s="25"/>
      <c r="G318" s="26"/>
      <c r="H318" s="145"/>
      <c r="I318" s="125"/>
      <c r="J318" s="134"/>
      <c r="K318" s="24"/>
      <c r="L318" s="25"/>
      <c r="M318" s="26"/>
      <c r="N318" s="140"/>
      <c r="O318" s="109">
        <f t="shared" si="4877"/>
        <v>0</v>
      </c>
      <c r="P318" s="92">
        <f t="shared" si="4878"/>
        <v>20</v>
      </c>
      <c r="Q318" s="131"/>
      <c r="R318" s="103">
        <f>SUMIFS(O$2:O$373,C$2:C$373,C318,AB$2:AB$373,AB318)</f>
        <v>0</v>
      </c>
      <c r="S318" s="92">
        <f t="shared" ref="S318" si="5080">AE$314*20-AJ318</f>
        <v>140</v>
      </c>
      <c r="T318" s="158"/>
      <c r="U318" s="103">
        <f t="shared" ref="U318" si="5081">AC$6</f>
        <v>10</v>
      </c>
      <c r="V318" s="99">
        <f t="shared" si="4881"/>
        <v>599</v>
      </c>
      <c r="W318" s="216"/>
      <c r="X318" s="92"/>
      <c r="Y318" s="81"/>
      <c r="Z318" s="83"/>
      <c r="AA318" s="95">
        <f>A$314</f>
        <v>46200</v>
      </c>
      <c r="AB318" s="107">
        <f t="shared" si="4271"/>
        <v>26</v>
      </c>
      <c r="AC318" s="160"/>
      <c r="AE318" s="92"/>
      <c r="AG318" s="92">
        <f t="shared" ref="AG318" si="5082">IF(D318="HF",1,0)</f>
        <v>0</v>
      </c>
      <c r="AH318" s="92">
        <f t="shared" ref="AH318" si="5083">IF(J318="HF",1,0)</f>
        <v>0</v>
      </c>
      <c r="AI318" s="169">
        <f t="shared" ref="AI318" si="5084">AG318+AH318</f>
        <v>0</v>
      </c>
      <c r="AJ318" s="169">
        <f t="shared" ref="AJ318" si="5085">SUMIFS(AI$2:AI$373,C$2:C$373,C318,AB$2:AB$373,AB318)</f>
        <v>0</v>
      </c>
      <c r="AK318" s="169">
        <f t="shared" ref="AK318" si="5086">SUMIFS(AI$2:AI$373,C$2:C$373,C318)</f>
        <v>1</v>
      </c>
      <c r="AL318" s="92">
        <f t="shared" ref="AL318" si="5087">COUNTIF(E318:G319,"Körperhygiene")</f>
        <v>0</v>
      </c>
      <c r="AM318" s="169">
        <f t="shared" ref="AM318" si="5088">COUNTIF(K318:M319,"Körperhygiene")</f>
        <v>0</v>
      </c>
      <c r="AN318" s="169">
        <f t="shared" ref="AN318" si="5089">AL318+AM318</f>
        <v>0</v>
      </c>
      <c r="AO318" s="164">
        <f>COUNTIF(E318:G319,"Zimmersauberkeit")</f>
        <v>0</v>
      </c>
      <c r="AP318" s="93">
        <f>COUNTIF(K318:M319,"Zimmersauberkeit")</f>
        <v>0</v>
      </c>
      <c r="AQ318" s="164">
        <f t="shared" ref="AQ318" si="5090">AO318+AP318</f>
        <v>0</v>
      </c>
      <c r="AR318" s="93">
        <f>COUNTIF(E318:G319,"Zimmerputz")</f>
        <v>0</v>
      </c>
      <c r="AS318" s="164">
        <f>COUNTIF(K318:M319,"Zimmerputz")</f>
        <v>0</v>
      </c>
      <c r="AT318" s="93">
        <f t="shared" ref="AT318" si="5091">AR318+AS318</f>
        <v>0</v>
      </c>
      <c r="AU318" s="164">
        <f>COUNTIF(E318:G319,"Medienverhalten")</f>
        <v>0</v>
      </c>
      <c r="AV318" s="93">
        <f>COUNTIF(K318:M319,"Medienverhalten")</f>
        <v>0</v>
      </c>
      <c r="AW318" s="164">
        <f t="shared" ref="AW318" si="5092">AU318+AV318</f>
        <v>0</v>
      </c>
      <c r="AX318" s="93">
        <f>COUNTIF(E318:G319,"Pünktlichkeit")</f>
        <v>0</v>
      </c>
      <c r="AY318" s="164">
        <f>COUNTIF(K318:M319,"Pünktlichkeit")</f>
        <v>0</v>
      </c>
      <c r="AZ318" s="93">
        <f t="shared" ref="AZ318" si="5093">AX318+AY318</f>
        <v>0</v>
      </c>
      <c r="BA318" s="164">
        <f>COUNTIF(E318:G319,"Küchendienst")</f>
        <v>0</v>
      </c>
      <c r="BB318" s="93">
        <f>COUNTIF(K318:M319,"Küchendienst")</f>
        <v>0</v>
      </c>
      <c r="BC318" s="164">
        <f t="shared" ref="BC318" si="5094">BA318+BB318</f>
        <v>0</v>
      </c>
      <c r="BD318" s="93">
        <f>COUNTIF(E318:G319,"Wäsche")</f>
        <v>0</v>
      </c>
      <c r="BE318" s="164">
        <f>COUNTIF(K318:M319,"Wäsche")</f>
        <v>0</v>
      </c>
      <c r="BF318" s="93">
        <f t="shared" ref="BF318" si="5095">BD318+BE318</f>
        <v>0</v>
      </c>
      <c r="BG318" s="164">
        <f>COUNTIF(E318:G319,"Sozialverhalten")</f>
        <v>0</v>
      </c>
      <c r="BH318" s="93">
        <f>COUNTIF(K318:M319,"Sozialverhalten")</f>
        <v>0</v>
      </c>
      <c r="BI318" s="164">
        <f t="shared" ref="BI318" si="5096">BG318+BH318</f>
        <v>0</v>
      </c>
      <c r="BJ318" s="93">
        <f>COUNTIF(E318:G319,"Essverhalten")</f>
        <v>0</v>
      </c>
      <c r="BK318" s="164">
        <f>COUNTIF(K318:M319,"Essverhalten")</f>
        <v>0</v>
      </c>
      <c r="BL318" s="93">
        <f t="shared" ref="BL318" si="5097">BJ318+BK318</f>
        <v>0</v>
      </c>
      <c r="BM318" s="169">
        <f>COUNTIF(E318:G319,"Nachtruhe")</f>
        <v>0</v>
      </c>
      <c r="BN318" s="169">
        <f>COUNTIF(K318:M319,"Nachtruhe")</f>
        <v>0</v>
      </c>
      <c r="BO318" s="170">
        <f t="shared" ref="BO318" si="5098">BM318+BN318</f>
        <v>0</v>
      </c>
      <c r="BP318" s="174">
        <f>SUMIFS(AN$2:AN$373,C$2:C$373,C318,AB$2:AB$373,AB318)</f>
        <v>0</v>
      </c>
      <c r="BQ318" s="162">
        <f>SUMIFS(AQ$2:AQ$373,C$2:C$373,C318,AB$2:AB$373,AB318)</f>
        <v>0</v>
      </c>
      <c r="BR318" s="162">
        <f>SUMIFS(AT$2:AT$373,C$2:C$373,C318,AB$2:AB$373,AB318)</f>
        <v>0</v>
      </c>
      <c r="BS318" s="162">
        <f>SUMIFS(AW$2:AW$373,C$2:C$373,C318,AB$2:AB$373,AB318)</f>
        <v>0</v>
      </c>
      <c r="BT318" s="162">
        <f>SUMIFS(AZ$2:AZ$373,C$2:C$373,C318,AB$2:AB$373,AB318)</f>
        <v>0</v>
      </c>
      <c r="BU318" s="162">
        <f>SUMIFS(BC$2:BC$373,C$2:C$373,C318,AB$2:AB$373,AB318)</f>
        <v>0</v>
      </c>
      <c r="BV318" s="162">
        <f>SUMIFS(BF$2:BF$373,C$2:C$373,C318,AB$2:AB$373,AB318)</f>
        <v>0</v>
      </c>
      <c r="BW318" s="162">
        <f>SUMIFS(BI$2:BI$373,C$2:C$373,C318,AB$2:AB$373,AB318)</f>
        <v>0</v>
      </c>
      <c r="BX318" s="162">
        <f>SUMIFS(BL$2:BL$373,C$2:C$373,C318,AB$2:AB$373,AB318)</f>
        <v>0</v>
      </c>
      <c r="BY318" s="163">
        <f>SUMIFS(BO$2:BO$373,C$2:C$373,C318,AB$2:AB$373,AB318)</f>
        <v>0</v>
      </c>
      <c r="BZ318" s="174">
        <f>SUMIFS(AN$2:AN$373,C$2:C$373,C318)</f>
        <v>0</v>
      </c>
      <c r="CA318" s="162">
        <f>SUMIFS(AQ$2:AQ$373,C$2:C$373,C318)</f>
        <v>0</v>
      </c>
      <c r="CB318" s="162">
        <f>SUMIFS(AT$2:AT$373,C$2:C$373,C318)</f>
        <v>0</v>
      </c>
      <c r="CC318" s="162">
        <f>SUMIFS(AW$2:AW$373,C$2:C$373,C318)</f>
        <v>0</v>
      </c>
      <c r="CD318" s="162">
        <f>SUMIFS(AZ$2:AZ$373,C$2:C$373,C318)</f>
        <v>0</v>
      </c>
      <c r="CE318" s="162">
        <f>SUMIFS(BC$2:BC$373,C$2:C$373,C318)</f>
        <v>0</v>
      </c>
      <c r="CF318" s="162">
        <f>SUMIFS(BF$2:BF$373,C$2:C$373,C318)</f>
        <v>0</v>
      </c>
      <c r="CG318" s="162">
        <f>SUMIFS(BI$2:BI$373,C$2:C$373,C318)</f>
        <v>0</v>
      </c>
      <c r="CH318" s="162">
        <f>SUMIFS(BL$2:BL$373,C$2:C$373,C318)</f>
        <v>0</v>
      </c>
      <c r="CI318" s="163">
        <f>SUMIFS(BO$2:BO$373,C$2:C$373,C318)</f>
        <v>0</v>
      </c>
      <c r="CJ318" s="94" t="str">
        <f t="shared" ref="CJ318" si="5099">_xlfn.XLOOKUP(LARGE(BP318:BY318,1),BP318:BY318,BP$374:BY$374)</f>
        <v>Körperhygiene</v>
      </c>
      <c r="CK318" s="92" t="str">
        <f t="shared" ref="CK318" si="5100">_xlfn.XLOOKUP(LARGE(BP318:BY318,2),BP318:BY318,BP$374:BY$374)</f>
        <v>Körperhygiene</v>
      </c>
      <c r="CL318" s="92" t="str">
        <f t="shared" ref="CL318" si="5101">_xlfn.XLOOKUP(LARGE(BP318:BY318,3),BP318:BY318,BP$374:BY$374)</f>
        <v>Körperhygiene</v>
      </c>
      <c r="CM318" s="92" t="str">
        <f t="shared" ref="CM318" si="5102">_xlfn.XLOOKUP(LARGE(BP318:BY318,4),BP318:BY318,BP$374:BY$374)</f>
        <v>Körperhygiene</v>
      </c>
      <c r="CN318" s="92" t="str">
        <f t="shared" ref="CN318" si="5103">_xlfn.XLOOKUP(LARGE(BP318:BY318,5),BP318:BY318,BP$374:BY$374)</f>
        <v>Körperhygiene</v>
      </c>
      <c r="CO318" s="93" t="str">
        <f t="shared" ref="CO318" si="5104">_xlfn.XLOOKUP(LARGE(BP318:BY318,6),BP318:BY318,BP$374:BY$374)</f>
        <v>Körperhygiene</v>
      </c>
      <c r="CP318" s="91" t="str">
        <f t="shared" ref="CP318" si="5105">_xlfn.XLOOKUP(LARGE(BZ318:CI318,1),BZ318:CI318,BZ$374:CI$374)</f>
        <v>Körperhygiene</v>
      </c>
      <c r="CQ318" s="92" t="str">
        <f t="shared" ref="CQ318" si="5106">_xlfn.XLOOKUP(LARGE(BZ318:CI318,2),BZ318:CI318,BZ$374:CI$374)</f>
        <v>Körperhygiene</v>
      </c>
      <c r="CR318" s="92" t="str">
        <f t="shared" ref="CR318" si="5107">_xlfn.XLOOKUP(LARGE(BZ318:CI318,3),BZ318:CI318,BZ$374:CI$374)</f>
        <v>Körperhygiene</v>
      </c>
      <c r="CS318" s="92" t="str">
        <f t="shared" ref="CS318" si="5108">_xlfn.XLOOKUP(LARGE(BZ318:CI318,4),BZ318:CI318,BZ$374:CI$374)</f>
        <v>Körperhygiene</v>
      </c>
      <c r="CT318" s="92" t="str">
        <f t="shared" ref="CT318" si="5109">_xlfn.XLOOKUP(LARGE(BZ318:CI318,5),BZ318:CI318,BZ$374:CI$374)</f>
        <v>Körperhygiene</v>
      </c>
      <c r="CU318" s="93" t="str">
        <f t="shared" ref="CU318" si="5110">_xlfn.XLOOKUP(LARGE(BZ318:CI318,6),BZ318:CI318,BZ$374:CI$374)</f>
        <v>Körperhygiene</v>
      </c>
      <c r="CV318" s="90"/>
      <c r="CW318" s="90"/>
      <c r="CX318" s="90"/>
      <c r="CY318" s="90"/>
      <c r="CZ318" s="90"/>
      <c r="DA318" s="90"/>
    </row>
    <row r="319" spans="1:105" ht="12.95" customHeight="1" thickTop="1" thickBot="1">
      <c r="A319" s="122"/>
      <c r="B319" s="125"/>
      <c r="C319" s="116"/>
      <c r="D319" s="137"/>
      <c r="E319" s="21"/>
      <c r="F319" s="22"/>
      <c r="G319" s="23"/>
      <c r="H319" s="145"/>
      <c r="I319" s="125"/>
      <c r="J319" s="137"/>
      <c r="K319" s="21"/>
      <c r="L319" s="22"/>
      <c r="M319" s="23"/>
      <c r="N319" s="140"/>
      <c r="O319" s="109"/>
      <c r="P319" s="92"/>
      <c r="Q319" s="131"/>
      <c r="R319" s="103"/>
      <c r="S319" s="92"/>
      <c r="T319" s="158"/>
      <c r="U319" s="103"/>
      <c r="V319" s="99"/>
      <c r="W319" s="216"/>
      <c r="X319" s="92"/>
      <c r="Y319" s="81"/>
      <c r="Z319" s="83"/>
      <c r="AA319" s="95"/>
      <c r="AB319" s="107"/>
      <c r="AC319" s="160"/>
      <c r="AE319" s="92"/>
      <c r="AG319" s="92"/>
      <c r="AH319" s="92"/>
      <c r="AI319" s="156"/>
      <c r="AJ319" s="156"/>
      <c r="AK319" s="156"/>
      <c r="AL319" s="92"/>
      <c r="AM319" s="156"/>
      <c r="AN319" s="156"/>
      <c r="AO319" s="165"/>
      <c r="AP319" s="93"/>
      <c r="AQ319" s="165"/>
      <c r="AR319" s="93"/>
      <c r="AS319" s="165"/>
      <c r="AT319" s="93"/>
      <c r="AU319" s="165"/>
      <c r="AV319" s="93"/>
      <c r="AW319" s="165"/>
      <c r="AX319" s="93"/>
      <c r="AY319" s="165"/>
      <c r="AZ319" s="93"/>
      <c r="BA319" s="165"/>
      <c r="BB319" s="93"/>
      <c r="BC319" s="165"/>
      <c r="BD319" s="93"/>
      <c r="BE319" s="165"/>
      <c r="BF319" s="93"/>
      <c r="BG319" s="165"/>
      <c r="BH319" s="93"/>
      <c r="BI319" s="165"/>
      <c r="BJ319" s="93"/>
      <c r="BK319" s="165"/>
      <c r="BL319" s="93"/>
      <c r="BM319" s="156"/>
      <c r="BN319" s="156"/>
      <c r="BO319" s="171"/>
      <c r="BP319" s="174"/>
      <c r="BQ319" s="162"/>
      <c r="BR319" s="162"/>
      <c r="BS319" s="162"/>
      <c r="BT319" s="162"/>
      <c r="BU319" s="162"/>
      <c r="BV319" s="162"/>
      <c r="BW319" s="162"/>
      <c r="BX319" s="162"/>
      <c r="BY319" s="163"/>
      <c r="BZ319" s="174"/>
      <c r="CA319" s="162"/>
      <c r="CB319" s="162"/>
      <c r="CC319" s="162"/>
      <c r="CD319" s="162"/>
      <c r="CE319" s="162"/>
      <c r="CF319" s="162"/>
      <c r="CG319" s="162"/>
      <c r="CH319" s="162"/>
      <c r="CI319" s="163"/>
      <c r="CJ319" s="94"/>
      <c r="CK319" s="92"/>
      <c r="CL319" s="92"/>
      <c r="CM319" s="92"/>
      <c r="CN319" s="92"/>
      <c r="CO319" s="93"/>
      <c r="CP319" s="91"/>
      <c r="CQ319" s="92"/>
      <c r="CR319" s="92"/>
      <c r="CS319" s="92"/>
      <c r="CT319" s="92"/>
      <c r="CU319" s="93"/>
      <c r="CV319" s="90"/>
      <c r="CW319" s="90"/>
      <c r="CX319" s="90"/>
      <c r="CY319" s="90"/>
      <c r="CZ319" s="90"/>
      <c r="DA319" s="90"/>
    </row>
    <row r="320" spans="1:105" ht="12.95" customHeight="1" thickTop="1" thickBot="1">
      <c r="A320" s="122"/>
      <c r="B320" s="125"/>
      <c r="C320" s="117" t="s">
        <v>131</v>
      </c>
      <c r="D320" s="134"/>
      <c r="E320" s="24"/>
      <c r="F320" s="25"/>
      <c r="G320" s="26"/>
      <c r="H320" s="145"/>
      <c r="I320" s="125"/>
      <c r="J320" s="134"/>
      <c r="K320" s="24"/>
      <c r="L320" s="25"/>
      <c r="M320" s="26"/>
      <c r="N320" s="140"/>
      <c r="O320" s="109">
        <f t="shared" si="4911"/>
        <v>0</v>
      </c>
      <c r="P320" s="92">
        <f t="shared" si="4912"/>
        <v>20</v>
      </c>
      <c r="Q320" s="131"/>
      <c r="R320" s="103">
        <f>SUMIFS(O$2:O$373,C$2:C$373,C320,AB$2:AB$373,AB320)</f>
        <v>0</v>
      </c>
      <c r="S320" s="92">
        <f t="shared" ref="S320" si="5111">AE$314*20-AJ320</f>
        <v>140</v>
      </c>
      <c r="T320" s="158"/>
      <c r="U320" s="103">
        <f t="shared" ref="U320" si="5112">AC$8</f>
        <v>0</v>
      </c>
      <c r="V320" s="99">
        <f t="shared" si="4915"/>
        <v>600</v>
      </c>
      <c r="W320" s="216"/>
      <c r="X320" s="92"/>
      <c r="Y320" s="81"/>
      <c r="Z320" s="83"/>
      <c r="AA320" s="95">
        <f>A$314</f>
        <v>46200</v>
      </c>
      <c r="AB320" s="107">
        <f t="shared" si="4271"/>
        <v>26</v>
      </c>
      <c r="AC320" s="160"/>
      <c r="AE320" s="92"/>
      <c r="AG320" s="92">
        <f t="shared" ref="AG320" si="5113">IF(D320="HF",1,0)</f>
        <v>0</v>
      </c>
      <c r="AH320" s="92">
        <f t="shared" ref="AH320" si="5114">IF(J320="HF",1,0)</f>
        <v>0</v>
      </c>
      <c r="AI320" s="169">
        <f t="shared" ref="AI320" si="5115">AG320+AH320</f>
        <v>0</v>
      </c>
      <c r="AJ320" s="169">
        <f t="shared" ref="AJ320" si="5116">SUMIFS(AI$2:AI$373,C$2:C$373,C320,AB$2:AB$373,AB320)</f>
        <v>0</v>
      </c>
      <c r="AK320" s="169">
        <f t="shared" ref="AK320" si="5117">SUMIFS(AI$2:AI$373,C$2:C$373,C320)</f>
        <v>0</v>
      </c>
      <c r="AL320" s="92">
        <f t="shared" ref="AL320" si="5118">COUNTIF(E320:G321,"Körperhygiene")</f>
        <v>0</v>
      </c>
      <c r="AM320" s="169">
        <f t="shared" ref="AM320" si="5119">COUNTIF(K320:M321,"Körperhygiene")</f>
        <v>0</v>
      </c>
      <c r="AN320" s="169">
        <f t="shared" ref="AN320" si="5120">AL320+AM320</f>
        <v>0</v>
      </c>
      <c r="AO320" s="164">
        <f>COUNTIF(E320:G321,"Zimmersauberkeit")</f>
        <v>0</v>
      </c>
      <c r="AP320" s="93">
        <f>COUNTIF(K320:M321,"Zimmersauberkeit")</f>
        <v>0</v>
      </c>
      <c r="AQ320" s="164">
        <f t="shared" ref="AQ320" si="5121">AO320+AP320</f>
        <v>0</v>
      </c>
      <c r="AR320" s="93">
        <f>COUNTIF(E320:G321,"Zimmerputz")</f>
        <v>0</v>
      </c>
      <c r="AS320" s="164">
        <f>COUNTIF(K320:M321,"Zimmerputz")</f>
        <v>0</v>
      </c>
      <c r="AT320" s="93">
        <f t="shared" ref="AT320" si="5122">AR320+AS320</f>
        <v>0</v>
      </c>
      <c r="AU320" s="164">
        <f>COUNTIF(E320:G321,"Medienverhalten")</f>
        <v>0</v>
      </c>
      <c r="AV320" s="93">
        <f>COUNTIF(K320:M321,"Medienverhalten")</f>
        <v>0</v>
      </c>
      <c r="AW320" s="164">
        <f t="shared" ref="AW320" si="5123">AU320+AV320</f>
        <v>0</v>
      </c>
      <c r="AX320" s="93">
        <f>COUNTIF(E320:G321,"Pünktlichkeit")</f>
        <v>0</v>
      </c>
      <c r="AY320" s="164">
        <f>COUNTIF(K320:M321,"Pünktlichkeit")</f>
        <v>0</v>
      </c>
      <c r="AZ320" s="93">
        <f t="shared" ref="AZ320" si="5124">AX320+AY320</f>
        <v>0</v>
      </c>
      <c r="BA320" s="164">
        <f>COUNTIF(E320:G321,"Küchendienst")</f>
        <v>0</v>
      </c>
      <c r="BB320" s="93">
        <f>COUNTIF(K320:M321,"Küchendienst")</f>
        <v>0</v>
      </c>
      <c r="BC320" s="164">
        <f t="shared" ref="BC320" si="5125">BA320+BB320</f>
        <v>0</v>
      </c>
      <c r="BD320" s="93">
        <f>COUNTIF(E320:G321,"Wäsche")</f>
        <v>0</v>
      </c>
      <c r="BE320" s="164">
        <f>COUNTIF(K320:M321,"Wäsche")</f>
        <v>0</v>
      </c>
      <c r="BF320" s="93">
        <f t="shared" ref="BF320" si="5126">BD320+BE320</f>
        <v>0</v>
      </c>
      <c r="BG320" s="164">
        <f>COUNTIF(E320:G321,"Sozialverhalten")</f>
        <v>0</v>
      </c>
      <c r="BH320" s="93">
        <f>COUNTIF(K320:M321,"Sozialverhalten")</f>
        <v>0</v>
      </c>
      <c r="BI320" s="164">
        <f t="shared" ref="BI320" si="5127">BG320+BH320</f>
        <v>0</v>
      </c>
      <c r="BJ320" s="93">
        <f>COUNTIF(E320:G321,"Essverhalten")</f>
        <v>0</v>
      </c>
      <c r="BK320" s="164">
        <f>COUNTIF(K320:M321,"Essverhalten")</f>
        <v>0</v>
      </c>
      <c r="BL320" s="93">
        <f t="shared" ref="BL320" si="5128">BJ320+BK320</f>
        <v>0</v>
      </c>
      <c r="BM320" s="169">
        <f>COUNTIF(E320:G321,"Nachtruhe")</f>
        <v>0</v>
      </c>
      <c r="BN320" s="169">
        <f>COUNTIF(K320:M321,"Nachtruhe")</f>
        <v>0</v>
      </c>
      <c r="BO320" s="170">
        <f t="shared" ref="BO320" si="5129">BM320+BN320</f>
        <v>0</v>
      </c>
      <c r="BP320" s="174">
        <f>SUMIFS(AN$2:AN$373,C$2:C$373,C320,AB$2:AB$373,AB320)</f>
        <v>0</v>
      </c>
      <c r="BQ320" s="162">
        <f>SUMIFS(AQ$2:AQ$373,C$2:C$373,C320,AB$2:AB$373,AB320)</f>
        <v>0</v>
      </c>
      <c r="BR320" s="162">
        <f>SUMIFS(AT$2:AT$373,C$2:C$373,C320,AB$2:AB$373,AB320)</f>
        <v>0</v>
      </c>
      <c r="BS320" s="162">
        <f>SUMIFS(AW$2:AW$373,C$2:C$373,C320,AB$2:AB$373,AB320)</f>
        <v>0</v>
      </c>
      <c r="BT320" s="162">
        <f>SUMIFS(AZ$2:AZ$373,C$2:C$373,C320,AB$2:AB$373,AB320)</f>
        <v>0</v>
      </c>
      <c r="BU320" s="162">
        <f>SUMIFS(BC$2:BC$373,C$2:C$373,C320,AB$2:AB$373,AB320)</f>
        <v>0</v>
      </c>
      <c r="BV320" s="162">
        <f>SUMIFS(BF$2:BF$373,C$2:C$373,C320,AB$2:AB$373,AB320)</f>
        <v>0</v>
      </c>
      <c r="BW320" s="162">
        <f>SUMIFS(BI$2:BI$373,C$2:C$373,C320,AB$2:AB$373,AB320)</f>
        <v>0</v>
      </c>
      <c r="BX320" s="162">
        <f>SUMIFS(BL$2:BL$373,C$2:C$373,C320,AB$2:AB$373,AB320)</f>
        <v>0</v>
      </c>
      <c r="BY320" s="163">
        <f>SUMIFS(BO$2:BO$373,C$2:C$373,C320,AB$2:AB$373,AB320)</f>
        <v>0</v>
      </c>
      <c r="BZ320" s="174">
        <f>SUMIFS(AN$2:AN$373,C$2:C$373,C320)</f>
        <v>0</v>
      </c>
      <c r="CA320" s="162">
        <f>SUMIFS(AQ$2:AQ$373,C$2:C$373,C320)</f>
        <v>0</v>
      </c>
      <c r="CB320" s="162">
        <f>SUMIFS(AT$2:AT$373,C$2:C$373,C320)</f>
        <v>0</v>
      </c>
      <c r="CC320" s="162">
        <f>SUMIFS(AW$2:AW$373,C$2:C$373,C320)</f>
        <v>0</v>
      </c>
      <c r="CD320" s="162">
        <f>SUMIFS(AZ$2:AZ$373,C$2:C$373,C320)</f>
        <v>0</v>
      </c>
      <c r="CE320" s="162">
        <f>SUMIFS(BC$2:BC$373,C$2:C$373,C320)</f>
        <v>0</v>
      </c>
      <c r="CF320" s="162">
        <f>SUMIFS(BF$2:BF$373,C$2:C$373,C320)</f>
        <v>0</v>
      </c>
      <c r="CG320" s="162">
        <f>SUMIFS(BI$2:BI$373,C$2:C$373,C320)</f>
        <v>0</v>
      </c>
      <c r="CH320" s="162">
        <f>SUMIFS(BL$2:BL$373,C$2:C$373,C320)</f>
        <v>0</v>
      </c>
      <c r="CI320" s="163">
        <f>SUMIFS(BO$2:BO$373,C$2:C$373,C320)</f>
        <v>0</v>
      </c>
      <c r="CJ320" s="94" t="str">
        <f t="shared" ref="CJ320" si="5130">_xlfn.XLOOKUP(LARGE(BP320:BY320,1),BP320:BY320,BP$374:BY$374)</f>
        <v>Körperhygiene</v>
      </c>
      <c r="CK320" s="92" t="str">
        <f t="shared" ref="CK320" si="5131">_xlfn.XLOOKUP(LARGE(BP320:BY320,2),BP320:BY320,BP$374:BY$374)</f>
        <v>Körperhygiene</v>
      </c>
      <c r="CL320" s="92" t="str">
        <f t="shared" ref="CL320" si="5132">_xlfn.XLOOKUP(LARGE(BP320:BY320,3),BP320:BY320,BP$374:BY$374)</f>
        <v>Körperhygiene</v>
      </c>
      <c r="CM320" s="92" t="str">
        <f t="shared" ref="CM320" si="5133">_xlfn.XLOOKUP(LARGE(BP320:BY320,4),BP320:BY320,BP$374:BY$374)</f>
        <v>Körperhygiene</v>
      </c>
      <c r="CN320" s="92" t="str">
        <f t="shared" ref="CN320" si="5134">_xlfn.XLOOKUP(LARGE(BP320:BY320,5),BP320:BY320,BP$374:BY$374)</f>
        <v>Körperhygiene</v>
      </c>
      <c r="CO320" s="93" t="str">
        <f t="shared" ref="CO320" si="5135">_xlfn.XLOOKUP(LARGE(BP320:BY320,6),BP320:BY320,BP$374:BY$374)</f>
        <v>Körperhygiene</v>
      </c>
      <c r="CP320" s="91" t="str">
        <f t="shared" ref="CP320" si="5136">_xlfn.XLOOKUP(LARGE(BZ320:CI320,1),BZ320:CI320,BZ$374:CI$374)</f>
        <v>Körperhygiene</v>
      </c>
      <c r="CQ320" s="92" t="str">
        <f t="shared" ref="CQ320" si="5137">_xlfn.XLOOKUP(LARGE(BZ320:CI320,2),BZ320:CI320,BZ$374:CI$374)</f>
        <v>Körperhygiene</v>
      </c>
      <c r="CR320" s="92" t="str">
        <f t="shared" ref="CR320" si="5138">_xlfn.XLOOKUP(LARGE(BZ320:CI320,3),BZ320:CI320,BZ$374:CI$374)</f>
        <v>Körperhygiene</v>
      </c>
      <c r="CS320" s="92" t="str">
        <f t="shared" ref="CS320" si="5139">_xlfn.XLOOKUP(LARGE(BZ320:CI320,4),BZ320:CI320,BZ$374:CI$374)</f>
        <v>Körperhygiene</v>
      </c>
      <c r="CT320" s="92" t="str">
        <f t="shared" ref="CT320" si="5140">_xlfn.XLOOKUP(LARGE(BZ320:CI320,5),BZ320:CI320,BZ$374:CI$374)</f>
        <v>Körperhygiene</v>
      </c>
      <c r="CU320" s="93" t="str">
        <f t="shared" ref="CU320" si="5141">_xlfn.XLOOKUP(LARGE(BZ320:CI320,6),BZ320:CI320,BZ$374:CI$374)</f>
        <v>Körperhygiene</v>
      </c>
      <c r="CV320" s="90"/>
      <c r="CW320" s="90"/>
      <c r="CX320" s="90"/>
      <c r="CY320" s="90"/>
      <c r="CZ320" s="90"/>
      <c r="DA320" s="90"/>
    </row>
    <row r="321" spans="1:105" ht="12.95" customHeight="1" thickTop="1" thickBot="1">
      <c r="A321" s="122"/>
      <c r="B321" s="125"/>
      <c r="C321" s="116"/>
      <c r="D321" s="137"/>
      <c r="E321" s="21"/>
      <c r="F321" s="22"/>
      <c r="G321" s="23"/>
      <c r="H321" s="145"/>
      <c r="I321" s="125"/>
      <c r="J321" s="137"/>
      <c r="K321" s="21"/>
      <c r="L321" s="22"/>
      <c r="M321" s="23"/>
      <c r="N321" s="140"/>
      <c r="O321" s="109"/>
      <c r="P321" s="92"/>
      <c r="Q321" s="131"/>
      <c r="R321" s="103"/>
      <c r="S321" s="92"/>
      <c r="T321" s="158"/>
      <c r="U321" s="103"/>
      <c r="V321" s="99"/>
      <c r="W321" s="216"/>
      <c r="X321" s="92"/>
      <c r="Y321" s="81"/>
      <c r="Z321" s="83"/>
      <c r="AA321" s="95"/>
      <c r="AB321" s="107"/>
      <c r="AC321" s="160"/>
      <c r="AE321" s="92"/>
      <c r="AG321" s="92"/>
      <c r="AH321" s="92"/>
      <c r="AI321" s="156"/>
      <c r="AJ321" s="156"/>
      <c r="AK321" s="156"/>
      <c r="AL321" s="92"/>
      <c r="AM321" s="156"/>
      <c r="AN321" s="156"/>
      <c r="AO321" s="165"/>
      <c r="AP321" s="93"/>
      <c r="AQ321" s="165"/>
      <c r="AR321" s="93"/>
      <c r="AS321" s="165"/>
      <c r="AT321" s="93"/>
      <c r="AU321" s="165"/>
      <c r="AV321" s="93"/>
      <c r="AW321" s="165"/>
      <c r="AX321" s="93"/>
      <c r="AY321" s="165"/>
      <c r="AZ321" s="93"/>
      <c r="BA321" s="165"/>
      <c r="BB321" s="93"/>
      <c r="BC321" s="165"/>
      <c r="BD321" s="93"/>
      <c r="BE321" s="165"/>
      <c r="BF321" s="93"/>
      <c r="BG321" s="165"/>
      <c r="BH321" s="93"/>
      <c r="BI321" s="165"/>
      <c r="BJ321" s="93"/>
      <c r="BK321" s="165"/>
      <c r="BL321" s="93"/>
      <c r="BM321" s="156"/>
      <c r="BN321" s="156"/>
      <c r="BO321" s="171"/>
      <c r="BP321" s="174"/>
      <c r="BQ321" s="162"/>
      <c r="BR321" s="162"/>
      <c r="BS321" s="162"/>
      <c r="BT321" s="162"/>
      <c r="BU321" s="162"/>
      <c r="BV321" s="162"/>
      <c r="BW321" s="162"/>
      <c r="BX321" s="162"/>
      <c r="BY321" s="163"/>
      <c r="BZ321" s="174"/>
      <c r="CA321" s="162"/>
      <c r="CB321" s="162"/>
      <c r="CC321" s="162"/>
      <c r="CD321" s="162"/>
      <c r="CE321" s="162"/>
      <c r="CF321" s="162"/>
      <c r="CG321" s="162"/>
      <c r="CH321" s="162"/>
      <c r="CI321" s="163"/>
      <c r="CJ321" s="94"/>
      <c r="CK321" s="92"/>
      <c r="CL321" s="92"/>
      <c r="CM321" s="92"/>
      <c r="CN321" s="92"/>
      <c r="CO321" s="93"/>
      <c r="CP321" s="91"/>
      <c r="CQ321" s="92"/>
      <c r="CR321" s="92"/>
      <c r="CS321" s="92"/>
      <c r="CT321" s="92"/>
      <c r="CU321" s="93"/>
      <c r="CV321" s="90"/>
      <c r="CW321" s="90"/>
      <c r="CX321" s="90"/>
      <c r="CY321" s="90"/>
      <c r="CZ321" s="90"/>
      <c r="DA321" s="90"/>
    </row>
    <row r="322" spans="1:105" ht="12.95" customHeight="1" thickTop="1" thickBot="1">
      <c r="A322" s="122"/>
      <c r="B322" s="125"/>
      <c r="C322" s="117" t="s">
        <v>132</v>
      </c>
      <c r="D322" s="134"/>
      <c r="E322" s="24"/>
      <c r="F322" s="25"/>
      <c r="G322" s="26"/>
      <c r="H322" s="145"/>
      <c r="I322" s="125"/>
      <c r="J322" s="134"/>
      <c r="K322" s="24"/>
      <c r="L322" s="25"/>
      <c r="M322" s="26"/>
      <c r="N322" s="140"/>
      <c r="O322" s="109">
        <f t="shared" si="4945"/>
        <v>0</v>
      </c>
      <c r="P322" s="92">
        <f t="shared" si="4946"/>
        <v>20</v>
      </c>
      <c r="Q322" s="131"/>
      <c r="R322" s="103">
        <f>SUMIFS(O$2:O$373,C$2:C$373,C322,AB$2:AB$373,AB322)</f>
        <v>0</v>
      </c>
      <c r="S322" s="92">
        <f t="shared" ref="S322" si="5142">AE$314*20-AJ322</f>
        <v>140</v>
      </c>
      <c r="T322" s="158"/>
      <c r="U322" s="103">
        <f t="shared" ref="U322" si="5143">AC$10</f>
        <v>0</v>
      </c>
      <c r="V322" s="99">
        <f t="shared" si="4949"/>
        <v>600</v>
      </c>
      <c r="W322" s="216"/>
      <c r="X322" s="92"/>
      <c r="Y322" s="81"/>
      <c r="Z322" s="83"/>
      <c r="AA322" s="95">
        <f>A$314</f>
        <v>46200</v>
      </c>
      <c r="AB322" s="107">
        <f t="shared" si="4271"/>
        <v>26</v>
      </c>
      <c r="AC322" s="160"/>
      <c r="AE322" s="92"/>
      <c r="AG322" s="92">
        <f t="shared" ref="AG322" si="5144">IF(D322="HF",1,0)</f>
        <v>0</v>
      </c>
      <c r="AH322" s="92">
        <f t="shared" ref="AH322" si="5145">IF(J322="HF",1,0)</f>
        <v>0</v>
      </c>
      <c r="AI322" s="169">
        <f t="shared" ref="AI322" si="5146">AG322+AH322</f>
        <v>0</v>
      </c>
      <c r="AJ322" s="169">
        <f t="shared" ref="AJ322" si="5147">SUMIFS(AI$2:AI$373,C$2:C$373,C322,AB$2:AB$373,AB322)</f>
        <v>0</v>
      </c>
      <c r="AK322" s="169">
        <f t="shared" ref="AK322" si="5148">SUMIFS(AI$2:AI$373,C$2:C$373,C322)</f>
        <v>0</v>
      </c>
      <c r="AL322" s="92">
        <f t="shared" ref="AL322" si="5149">COUNTIF(E322:G323,"Körperhygiene")</f>
        <v>0</v>
      </c>
      <c r="AM322" s="169">
        <f t="shared" ref="AM322" si="5150">COUNTIF(K322:M323,"Körperhygiene")</f>
        <v>0</v>
      </c>
      <c r="AN322" s="169">
        <f t="shared" ref="AN322" si="5151">AL322+AM322</f>
        <v>0</v>
      </c>
      <c r="AO322" s="164">
        <f>COUNTIF(E322:G323,"Zimmersauberkeit")</f>
        <v>0</v>
      </c>
      <c r="AP322" s="93">
        <f>COUNTIF(K322:M323,"Zimmersauberkeit")</f>
        <v>0</v>
      </c>
      <c r="AQ322" s="164">
        <f t="shared" ref="AQ322" si="5152">AO322+AP322</f>
        <v>0</v>
      </c>
      <c r="AR322" s="93">
        <f>COUNTIF(E322:G323,"Zimmerputz")</f>
        <v>0</v>
      </c>
      <c r="AS322" s="164">
        <f>COUNTIF(K322:M323,"Zimmerputz")</f>
        <v>0</v>
      </c>
      <c r="AT322" s="93">
        <f t="shared" ref="AT322" si="5153">AR322+AS322</f>
        <v>0</v>
      </c>
      <c r="AU322" s="164">
        <f>COUNTIF(E322:G323,"Medienverhalten")</f>
        <v>0</v>
      </c>
      <c r="AV322" s="93">
        <f>COUNTIF(K322:M323,"Medienverhalten")</f>
        <v>0</v>
      </c>
      <c r="AW322" s="164">
        <f t="shared" ref="AW322" si="5154">AU322+AV322</f>
        <v>0</v>
      </c>
      <c r="AX322" s="93">
        <f>COUNTIF(E322:G323,"Pünktlichkeit")</f>
        <v>0</v>
      </c>
      <c r="AY322" s="164">
        <f>COUNTIF(K322:M323,"Pünktlichkeit")</f>
        <v>0</v>
      </c>
      <c r="AZ322" s="93">
        <f t="shared" ref="AZ322" si="5155">AX322+AY322</f>
        <v>0</v>
      </c>
      <c r="BA322" s="164">
        <f>COUNTIF(E322:G323,"Küchendienst")</f>
        <v>0</v>
      </c>
      <c r="BB322" s="93">
        <f>COUNTIF(K322:M323,"Küchendienst")</f>
        <v>0</v>
      </c>
      <c r="BC322" s="164">
        <f t="shared" ref="BC322" si="5156">BA322+BB322</f>
        <v>0</v>
      </c>
      <c r="BD322" s="93">
        <f>COUNTIF(E322:G323,"Wäsche")</f>
        <v>0</v>
      </c>
      <c r="BE322" s="164">
        <f>COUNTIF(K322:M323,"Wäsche")</f>
        <v>0</v>
      </c>
      <c r="BF322" s="93">
        <f t="shared" ref="BF322" si="5157">BD322+BE322</f>
        <v>0</v>
      </c>
      <c r="BG322" s="164">
        <f>COUNTIF(E322:G323,"Sozialverhalten")</f>
        <v>0</v>
      </c>
      <c r="BH322" s="93">
        <f>COUNTIF(K322:M323,"Sozialverhalten")</f>
        <v>0</v>
      </c>
      <c r="BI322" s="164">
        <f t="shared" ref="BI322" si="5158">BG322+BH322</f>
        <v>0</v>
      </c>
      <c r="BJ322" s="93">
        <f>COUNTIF(E322:G323,"Essverhalten")</f>
        <v>0</v>
      </c>
      <c r="BK322" s="164">
        <f>COUNTIF(K322:M323,"Essverhalten")</f>
        <v>0</v>
      </c>
      <c r="BL322" s="93">
        <f t="shared" ref="BL322" si="5159">BJ322+BK322</f>
        <v>0</v>
      </c>
      <c r="BM322" s="169">
        <f>COUNTIF(E322:G323,"Nachtruhe")</f>
        <v>0</v>
      </c>
      <c r="BN322" s="169">
        <f>COUNTIF(K322:M323,"Nachtruhe")</f>
        <v>0</v>
      </c>
      <c r="BO322" s="170">
        <f t="shared" ref="BO322" si="5160">BM322+BN322</f>
        <v>0</v>
      </c>
      <c r="BP322" s="174">
        <f>SUMIFS(AN$2:AN$373,C$2:C$373,C322,AB$2:AB$373,AB322)</f>
        <v>0</v>
      </c>
      <c r="BQ322" s="162">
        <f>SUMIFS(AQ$2:AQ$373,C$2:C$373,C322,AB$2:AB$373,AB322)</f>
        <v>0</v>
      </c>
      <c r="BR322" s="162">
        <f>SUMIFS(AT$2:AT$373,C$2:C$373,C322,AB$2:AB$373,AB322)</f>
        <v>0</v>
      </c>
      <c r="BS322" s="162">
        <f>SUMIFS(AW$2:AW$373,C$2:C$373,C322,AB$2:AB$373,AB322)</f>
        <v>0</v>
      </c>
      <c r="BT322" s="162">
        <f>SUMIFS(AZ$2:AZ$373,C$2:C$373,C322,AB$2:AB$373,AB322)</f>
        <v>0</v>
      </c>
      <c r="BU322" s="162">
        <f>SUMIFS(BC$2:BC$373,C$2:C$373,C322,AB$2:AB$373,AB322)</f>
        <v>0</v>
      </c>
      <c r="BV322" s="162">
        <f>SUMIFS(BF$2:BF$373,C$2:C$373,C322,AB$2:AB$373,AB322)</f>
        <v>0</v>
      </c>
      <c r="BW322" s="162">
        <f>SUMIFS(BI$2:BI$373,C$2:C$373,C322,AB$2:AB$373,AB322)</f>
        <v>0</v>
      </c>
      <c r="BX322" s="162">
        <f>SUMIFS(BL$2:BL$373,C$2:C$373,C322,AB$2:AB$373,AB322)</f>
        <v>0</v>
      </c>
      <c r="BY322" s="163">
        <f>SUMIFS(BO$2:BO$373,C$2:C$373,C322,AB$2:AB$373,AB322)</f>
        <v>0</v>
      </c>
      <c r="BZ322" s="174">
        <f>SUMIFS(AN$2:AN$373,C$2:C$373,C322)</f>
        <v>0</v>
      </c>
      <c r="CA322" s="162">
        <f>SUMIFS(AQ$2:AQ$373,C$2:C$373,C322)</f>
        <v>0</v>
      </c>
      <c r="CB322" s="162">
        <f>SUMIFS(AT$2:AT$373,C$2:C$373,C322)</f>
        <v>0</v>
      </c>
      <c r="CC322" s="162">
        <f>SUMIFS(AW$2:AW$373,C$2:C$373,C322)</f>
        <v>0</v>
      </c>
      <c r="CD322" s="162">
        <f>SUMIFS(AZ$2:AZ$373,C$2:C$373,C322)</f>
        <v>0</v>
      </c>
      <c r="CE322" s="162">
        <f>SUMIFS(BC$2:BC$373,C$2:C$373,C322)</f>
        <v>0</v>
      </c>
      <c r="CF322" s="162">
        <f>SUMIFS(BF$2:BF$373,C$2:C$373,C322)</f>
        <v>0</v>
      </c>
      <c r="CG322" s="162">
        <f>SUMIFS(BI$2:BI$373,C$2:C$373,C322)</f>
        <v>0</v>
      </c>
      <c r="CH322" s="162">
        <f>SUMIFS(BL$2:BL$373,C$2:C$373,C322)</f>
        <v>0</v>
      </c>
      <c r="CI322" s="163">
        <f>SUMIFS(BO$2:BO$373,C$2:C$373,C322)</f>
        <v>0</v>
      </c>
      <c r="CJ322" s="94" t="str">
        <f t="shared" ref="CJ322" si="5161">_xlfn.XLOOKUP(LARGE(BP322:BY322,1),BP322:BY322,BP$374:BY$374)</f>
        <v>Körperhygiene</v>
      </c>
      <c r="CK322" s="92" t="str">
        <f t="shared" ref="CK322" si="5162">_xlfn.XLOOKUP(LARGE(BP322:BY322,2),BP322:BY322,BP$374:BY$374)</f>
        <v>Körperhygiene</v>
      </c>
      <c r="CL322" s="92" t="str">
        <f t="shared" ref="CL322" si="5163">_xlfn.XLOOKUP(LARGE(BP322:BY322,3),BP322:BY322,BP$374:BY$374)</f>
        <v>Körperhygiene</v>
      </c>
      <c r="CM322" s="92" t="str">
        <f t="shared" ref="CM322" si="5164">_xlfn.XLOOKUP(LARGE(BP322:BY322,4),BP322:BY322,BP$374:BY$374)</f>
        <v>Körperhygiene</v>
      </c>
      <c r="CN322" s="92" t="str">
        <f t="shared" ref="CN322" si="5165">_xlfn.XLOOKUP(LARGE(BP322:BY322,5),BP322:BY322,BP$374:BY$374)</f>
        <v>Körperhygiene</v>
      </c>
      <c r="CO322" s="93" t="str">
        <f t="shared" ref="CO322" si="5166">_xlfn.XLOOKUP(LARGE(BP322:BY322,6),BP322:BY322,BP$374:BY$374)</f>
        <v>Körperhygiene</v>
      </c>
      <c r="CP322" s="91" t="str">
        <f t="shared" ref="CP322" si="5167">_xlfn.XLOOKUP(LARGE(BZ322:CI322,1),BZ322:CI322,BZ$374:CI$374)</f>
        <v>Körperhygiene</v>
      </c>
      <c r="CQ322" s="92" t="str">
        <f t="shared" ref="CQ322" si="5168">_xlfn.XLOOKUP(LARGE(BZ322:CI322,2),BZ322:CI322,BZ$374:CI$374)</f>
        <v>Körperhygiene</v>
      </c>
      <c r="CR322" s="92" t="str">
        <f t="shared" ref="CR322" si="5169">_xlfn.XLOOKUP(LARGE(BZ322:CI322,3),BZ322:CI322,BZ$374:CI$374)</f>
        <v>Körperhygiene</v>
      </c>
      <c r="CS322" s="92" t="str">
        <f t="shared" ref="CS322" si="5170">_xlfn.XLOOKUP(LARGE(BZ322:CI322,4),BZ322:CI322,BZ$374:CI$374)</f>
        <v>Körperhygiene</v>
      </c>
      <c r="CT322" s="92" t="str">
        <f t="shared" ref="CT322" si="5171">_xlfn.XLOOKUP(LARGE(BZ322:CI322,5),BZ322:CI322,BZ$374:CI$374)</f>
        <v>Körperhygiene</v>
      </c>
      <c r="CU322" s="93" t="str">
        <f t="shared" ref="CU322" si="5172">_xlfn.XLOOKUP(LARGE(BZ322:CI322,6),BZ322:CI322,BZ$374:CI$374)</f>
        <v>Körperhygiene</v>
      </c>
      <c r="CV322" s="90"/>
      <c r="CW322" s="90"/>
      <c r="CX322" s="90"/>
      <c r="CY322" s="90"/>
      <c r="CZ322" s="90"/>
      <c r="DA322" s="90"/>
    </row>
    <row r="323" spans="1:105" ht="12.95" customHeight="1" thickTop="1" thickBot="1">
      <c r="A323" s="122"/>
      <c r="B323" s="125"/>
      <c r="C323" s="116"/>
      <c r="D323" s="137"/>
      <c r="E323" s="21"/>
      <c r="F323" s="22"/>
      <c r="G323" s="23"/>
      <c r="H323" s="145"/>
      <c r="I323" s="125"/>
      <c r="J323" s="137"/>
      <c r="K323" s="21"/>
      <c r="L323" s="22"/>
      <c r="M323" s="23"/>
      <c r="N323" s="140"/>
      <c r="O323" s="109"/>
      <c r="P323" s="92"/>
      <c r="Q323" s="131"/>
      <c r="R323" s="103"/>
      <c r="S323" s="92"/>
      <c r="T323" s="158"/>
      <c r="U323" s="103"/>
      <c r="V323" s="99"/>
      <c r="W323" s="216"/>
      <c r="X323" s="92"/>
      <c r="Y323" s="81"/>
      <c r="Z323" s="83"/>
      <c r="AA323" s="95"/>
      <c r="AB323" s="107"/>
      <c r="AC323" s="160"/>
      <c r="AE323" s="92"/>
      <c r="AG323" s="92"/>
      <c r="AH323" s="92"/>
      <c r="AI323" s="156"/>
      <c r="AJ323" s="156"/>
      <c r="AK323" s="156"/>
      <c r="AL323" s="92"/>
      <c r="AM323" s="156"/>
      <c r="AN323" s="156"/>
      <c r="AO323" s="165"/>
      <c r="AP323" s="93"/>
      <c r="AQ323" s="165"/>
      <c r="AR323" s="93"/>
      <c r="AS323" s="165"/>
      <c r="AT323" s="93"/>
      <c r="AU323" s="165"/>
      <c r="AV323" s="93"/>
      <c r="AW323" s="165"/>
      <c r="AX323" s="93"/>
      <c r="AY323" s="165"/>
      <c r="AZ323" s="93"/>
      <c r="BA323" s="165"/>
      <c r="BB323" s="93"/>
      <c r="BC323" s="165"/>
      <c r="BD323" s="93"/>
      <c r="BE323" s="165"/>
      <c r="BF323" s="93"/>
      <c r="BG323" s="165"/>
      <c r="BH323" s="93"/>
      <c r="BI323" s="165"/>
      <c r="BJ323" s="93"/>
      <c r="BK323" s="165"/>
      <c r="BL323" s="93"/>
      <c r="BM323" s="156"/>
      <c r="BN323" s="156"/>
      <c r="BO323" s="171"/>
      <c r="BP323" s="174"/>
      <c r="BQ323" s="162"/>
      <c r="BR323" s="162"/>
      <c r="BS323" s="162"/>
      <c r="BT323" s="162"/>
      <c r="BU323" s="162"/>
      <c r="BV323" s="162"/>
      <c r="BW323" s="162"/>
      <c r="BX323" s="162"/>
      <c r="BY323" s="163"/>
      <c r="BZ323" s="174"/>
      <c r="CA323" s="162"/>
      <c r="CB323" s="162"/>
      <c r="CC323" s="162"/>
      <c r="CD323" s="162"/>
      <c r="CE323" s="162"/>
      <c r="CF323" s="162"/>
      <c r="CG323" s="162"/>
      <c r="CH323" s="162"/>
      <c r="CI323" s="163"/>
      <c r="CJ323" s="94"/>
      <c r="CK323" s="92"/>
      <c r="CL323" s="92"/>
      <c r="CM323" s="92"/>
      <c r="CN323" s="92"/>
      <c r="CO323" s="93"/>
      <c r="CP323" s="91"/>
      <c r="CQ323" s="92"/>
      <c r="CR323" s="92"/>
      <c r="CS323" s="92"/>
      <c r="CT323" s="92"/>
      <c r="CU323" s="93"/>
      <c r="CV323" s="90"/>
      <c r="CW323" s="90"/>
      <c r="CX323" s="90"/>
      <c r="CY323" s="90"/>
      <c r="CZ323" s="90"/>
      <c r="DA323" s="90"/>
    </row>
    <row r="324" spans="1:105" ht="12.95" customHeight="1" thickTop="1" thickBot="1">
      <c r="A324" s="122"/>
      <c r="B324" s="125"/>
      <c r="C324" s="118"/>
      <c r="D324" s="134"/>
      <c r="E324" s="27"/>
      <c r="F324" s="28"/>
      <c r="G324" s="29"/>
      <c r="H324" s="145"/>
      <c r="I324" s="125"/>
      <c r="J324" s="134"/>
      <c r="K324" s="27"/>
      <c r="L324" s="28"/>
      <c r="M324" s="29"/>
      <c r="N324" s="140"/>
      <c r="O324" s="109">
        <f t="shared" si="4979"/>
        <v>0</v>
      </c>
      <c r="P324" s="92">
        <f t="shared" si="4980"/>
        <v>20</v>
      </c>
      <c r="Q324" s="131"/>
      <c r="R324" s="103">
        <f>SUMIFS(O$2:O$373,C$2:C$373,C324,AB$2:AB$373,AB324)</f>
        <v>0</v>
      </c>
      <c r="S324" s="92">
        <f t="shared" ref="S324" si="5173">AE$314*20-AJ324</f>
        <v>140</v>
      </c>
      <c r="T324" s="158"/>
      <c r="U324" s="103">
        <f t="shared" ref="U324" si="5174">AC$12</f>
        <v>0</v>
      </c>
      <c r="V324" s="99">
        <f t="shared" si="4983"/>
        <v>600</v>
      </c>
      <c r="W324" s="216"/>
      <c r="X324" s="92"/>
      <c r="Y324" s="81"/>
      <c r="Z324" s="83"/>
      <c r="AA324" s="95">
        <f>A$314</f>
        <v>46200</v>
      </c>
      <c r="AB324" s="107">
        <f t="shared" si="4271"/>
        <v>26</v>
      </c>
      <c r="AC324" s="160"/>
      <c r="AE324" s="92"/>
      <c r="AG324" s="92">
        <f t="shared" ref="AG324" si="5175">IF(D324="HF",1,0)</f>
        <v>0</v>
      </c>
      <c r="AH324" s="92">
        <f t="shared" ref="AH324" si="5176">IF(J324="HF",1,0)</f>
        <v>0</v>
      </c>
      <c r="AI324" s="169">
        <f t="shared" ref="AI324" si="5177">AG324+AH324</f>
        <v>0</v>
      </c>
      <c r="AJ324" s="169">
        <f t="shared" ref="AJ324" si="5178">SUMIFS(AI$2:AI$373,C$2:C$373,C324,AB$2:AB$373,AB324)</f>
        <v>0</v>
      </c>
      <c r="AK324" s="169">
        <f t="shared" ref="AK324" si="5179">SUMIFS(AI$2:AI$373,C$2:C$373,C324)</f>
        <v>0</v>
      </c>
      <c r="AL324" s="92">
        <f t="shared" ref="AL324" si="5180">COUNTIF(E324:G325,"Körperhygiene")</f>
        <v>0</v>
      </c>
      <c r="AM324" s="169">
        <f t="shared" ref="AM324" si="5181">COUNTIF(K324:M325,"Körperhygiene")</f>
        <v>0</v>
      </c>
      <c r="AN324" s="169">
        <f t="shared" ref="AN324" si="5182">AL324+AM324</f>
        <v>0</v>
      </c>
      <c r="AO324" s="164">
        <f>COUNTIF(E324:G325,"Zimmersauberkeit")</f>
        <v>0</v>
      </c>
      <c r="AP324" s="93">
        <f>COUNTIF(K324:M325,"Zimmersauberkeit")</f>
        <v>0</v>
      </c>
      <c r="AQ324" s="164">
        <f t="shared" ref="AQ324" si="5183">AO324+AP324</f>
        <v>0</v>
      </c>
      <c r="AR324" s="93">
        <f>COUNTIF(E324:G325,"Zimmerputz")</f>
        <v>0</v>
      </c>
      <c r="AS324" s="164">
        <f>COUNTIF(K324:M325,"Zimmerputz")</f>
        <v>0</v>
      </c>
      <c r="AT324" s="93">
        <f t="shared" ref="AT324" si="5184">AR324+AS324</f>
        <v>0</v>
      </c>
      <c r="AU324" s="164">
        <f>COUNTIF(E324:G325,"Medienverhalten")</f>
        <v>0</v>
      </c>
      <c r="AV324" s="93">
        <f>COUNTIF(K324:M325,"Medienverhalten")</f>
        <v>0</v>
      </c>
      <c r="AW324" s="164">
        <f t="shared" ref="AW324" si="5185">AU324+AV324</f>
        <v>0</v>
      </c>
      <c r="AX324" s="93">
        <f>COUNTIF(E324:G325,"Pünktlichkeit")</f>
        <v>0</v>
      </c>
      <c r="AY324" s="164">
        <f>COUNTIF(K324:M325,"Pünktlichkeit")</f>
        <v>0</v>
      </c>
      <c r="AZ324" s="93">
        <f t="shared" ref="AZ324" si="5186">AX324+AY324</f>
        <v>0</v>
      </c>
      <c r="BA324" s="164">
        <f>COUNTIF(E324:G325,"Küchendienst")</f>
        <v>0</v>
      </c>
      <c r="BB324" s="93">
        <f>COUNTIF(K324:M325,"Küchendienst")</f>
        <v>0</v>
      </c>
      <c r="BC324" s="164">
        <f t="shared" ref="BC324" si="5187">BA324+BB324</f>
        <v>0</v>
      </c>
      <c r="BD324" s="93">
        <f>COUNTIF(E324:G325,"Wäsche")</f>
        <v>0</v>
      </c>
      <c r="BE324" s="164">
        <f>COUNTIF(K324:M325,"Wäsche")</f>
        <v>0</v>
      </c>
      <c r="BF324" s="93">
        <f t="shared" ref="BF324" si="5188">BD324+BE324</f>
        <v>0</v>
      </c>
      <c r="BG324" s="164">
        <f>COUNTIF(E324:G325,"Sozialverhalten")</f>
        <v>0</v>
      </c>
      <c r="BH324" s="93">
        <f>COUNTIF(K324:M325,"Sozialverhalten")</f>
        <v>0</v>
      </c>
      <c r="BI324" s="164">
        <f t="shared" ref="BI324" si="5189">BG324+BH324</f>
        <v>0</v>
      </c>
      <c r="BJ324" s="93">
        <f>COUNTIF(E324:G325,"Essverhalten")</f>
        <v>0</v>
      </c>
      <c r="BK324" s="164">
        <f>COUNTIF(K324:M325,"Essverhalten")</f>
        <v>0</v>
      </c>
      <c r="BL324" s="93">
        <f t="shared" ref="BL324" si="5190">BJ324+BK324</f>
        <v>0</v>
      </c>
      <c r="BM324" s="169">
        <f>COUNTIF(E324:G325,"Nachtruhe")</f>
        <v>0</v>
      </c>
      <c r="BN324" s="169">
        <f>COUNTIF(K324:M325,"Nachtruhe")</f>
        <v>0</v>
      </c>
      <c r="BO324" s="170">
        <f t="shared" ref="BO324" si="5191">BM324+BN324</f>
        <v>0</v>
      </c>
      <c r="BP324" s="174">
        <f>SUMIFS(AN$2:AN$373,C$2:C$373,C324,AB$2:AB$373,AB324)</f>
        <v>0</v>
      </c>
      <c r="BQ324" s="162">
        <f>SUMIFS(AQ$2:AQ$373,C$2:C$373,C324,AB$2:AB$373,AB324)</f>
        <v>0</v>
      </c>
      <c r="BR324" s="162">
        <f>SUMIFS(AT$2:AT$373,C$2:C$373,C324,AB$2:AB$373,AB324)</f>
        <v>0</v>
      </c>
      <c r="BS324" s="162">
        <f>SUMIFS(AW$2:AW$373,C$2:C$373,C324,AB$2:AB$373,AB324)</f>
        <v>0</v>
      </c>
      <c r="BT324" s="162">
        <f>SUMIFS(AZ$2:AZ$373,C$2:C$373,C324,AB$2:AB$373,AB324)</f>
        <v>0</v>
      </c>
      <c r="BU324" s="162">
        <f>SUMIFS(BC$2:BC$373,C$2:C$373,C324,AB$2:AB$373,AB324)</f>
        <v>0</v>
      </c>
      <c r="BV324" s="162">
        <f>SUMIFS(BF$2:BF$373,C$2:C$373,C324,AB$2:AB$373,AB324)</f>
        <v>0</v>
      </c>
      <c r="BW324" s="162">
        <f>SUMIFS(BI$2:BI$373,C$2:C$373,C324,AB$2:AB$373,AB324)</f>
        <v>0</v>
      </c>
      <c r="BX324" s="162">
        <f>SUMIFS(BL$2:BL$373,C$2:C$373,C324,AB$2:AB$373,AB324)</f>
        <v>0</v>
      </c>
      <c r="BY324" s="163">
        <f>SUMIFS(BO$2:BO$373,C$2:C$373,C324,AB$2:AB$373,AB324)</f>
        <v>0</v>
      </c>
      <c r="BZ324" s="174">
        <f>SUMIFS(AN$2:AN$373,C$2:C$373,C324)</f>
        <v>0</v>
      </c>
      <c r="CA324" s="162">
        <f>SUMIFS(AQ$2:AQ$373,C$2:C$373,C324)</f>
        <v>0</v>
      </c>
      <c r="CB324" s="162">
        <f>SUMIFS(AT$2:AT$373,C$2:C$373,C324)</f>
        <v>0</v>
      </c>
      <c r="CC324" s="162">
        <f>SUMIFS(AW$2:AW$373,C$2:C$373,C324)</f>
        <v>0</v>
      </c>
      <c r="CD324" s="162">
        <f>SUMIFS(AZ$2:AZ$373,C$2:C$373,C324)</f>
        <v>0</v>
      </c>
      <c r="CE324" s="162">
        <f>SUMIFS(BC$2:BC$373,C$2:C$373,C324)</f>
        <v>0</v>
      </c>
      <c r="CF324" s="162">
        <f>SUMIFS(BF$2:BF$373,C$2:C$373,C324)</f>
        <v>0</v>
      </c>
      <c r="CG324" s="162">
        <f>SUMIFS(BI$2:BI$373,C$2:C$373,C324)</f>
        <v>0</v>
      </c>
      <c r="CH324" s="162">
        <f>SUMIFS(BL$2:BL$373,C$2:C$373,C324)</f>
        <v>0</v>
      </c>
      <c r="CI324" s="163">
        <f>SUMIFS(BO$2:BO$373,C$2:C$373,C324)</f>
        <v>0</v>
      </c>
      <c r="CJ324" s="94" t="str">
        <f t="shared" ref="CJ324" si="5192">_xlfn.XLOOKUP(LARGE(BP324:BY324,1),BP324:BY324,BP$374:BY$374)</f>
        <v>Körperhygiene</v>
      </c>
      <c r="CK324" s="92" t="str">
        <f t="shared" ref="CK324" si="5193">_xlfn.XLOOKUP(LARGE(BP324:BY324,2),BP324:BY324,BP$374:BY$374)</f>
        <v>Körperhygiene</v>
      </c>
      <c r="CL324" s="92" t="str">
        <f t="shared" ref="CL324" si="5194">_xlfn.XLOOKUP(LARGE(BP324:BY324,3),BP324:BY324,BP$374:BY$374)</f>
        <v>Körperhygiene</v>
      </c>
      <c r="CM324" s="92" t="str">
        <f t="shared" ref="CM324" si="5195">_xlfn.XLOOKUP(LARGE(BP324:BY324,4),BP324:BY324,BP$374:BY$374)</f>
        <v>Körperhygiene</v>
      </c>
      <c r="CN324" s="92" t="str">
        <f t="shared" ref="CN324" si="5196">_xlfn.XLOOKUP(LARGE(BP324:BY324,5),BP324:BY324,BP$374:BY$374)</f>
        <v>Körperhygiene</v>
      </c>
      <c r="CO324" s="93" t="str">
        <f t="shared" ref="CO324" si="5197">_xlfn.XLOOKUP(LARGE(BP324:BY324,6),BP324:BY324,BP$374:BY$374)</f>
        <v>Körperhygiene</v>
      </c>
      <c r="CP324" s="91" t="str">
        <f t="shared" ref="CP324" si="5198">_xlfn.XLOOKUP(LARGE(BZ324:CI324,1),BZ324:CI324,BZ$374:CI$374)</f>
        <v>Körperhygiene</v>
      </c>
      <c r="CQ324" s="92" t="str">
        <f t="shared" ref="CQ324" si="5199">_xlfn.XLOOKUP(LARGE(BZ324:CI324,2),BZ324:CI324,BZ$374:CI$374)</f>
        <v>Körperhygiene</v>
      </c>
      <c r="CR324" s="92" t="str">
        <f t="shared" ref="CR324" si="5200">_xlfn.XLOOKUP(LARGE(BZ324:CI324,3),BZ324:CI324,BZ$374:CI$374)</f>
        <v>Körperhygiene</v>
      </c>
      <c r="CS324" s="92" t="str">
        <f t="shared" ref="CS324" si="5201">_xlfn.XLOOKUP(LARGE(BZ324:CI324,4),BZ324:CI324,BZ$374:CI$374)</f>
        <v>Körperhygiene</v>
      </c>
      <c r="CT324" s="92" t="str">
        <f t="shared" ref="CT324" si="5202">_xlfn.XLOOKUP(LARGE(BZ324:CI324,5),BZ324:CI324,BZ$374:CI$374)</f>
        <v>Körperhygiene</v>
      </c>
      <c r="CU324" s="93" t="str">
        <f t="shared" ref="CU324" si="5203">_xlfn.XLOOKUP(LARGE(BZ324:CI324,6),BZ324:CI324,BZ$374:CI$374)</f>
        <v>Körperhygiene</v>
      </c>
      <c r="CV324" s="90"/>
      <c r="CW324" s="90"/>
      <c r="CX324" s="90"/>
      <c r="CY324" s="90"/>
      <c r="CZ324" s="90"/>
      <c r="DA324" s="90"/>
    </row>
    <row r="325" spans="1:105" ht="12.95" customHeight="1" thickTop="1" thickBot="1">
      <c r="A325" s="142"/>
      <c r="B325" s="143"/>
      <c r="C325" s="133"/>
      <c r="D325" s="135"/>
      <c r="E325" s="30"/>
      <c r="F325" s="31"/>
      <c r="G325" s="32"/>
      <c r="H325" s="146"/>
      <c r="I325" s="143"/>
      <c r="J325" s="135"/>
      <c r="K325" s="30"/>
      <c r="L325" s="31"/>
      <c r="M325" s="32"/>
      <c r="N325" s="141"/>
      <c r="O325" s="111"/>
      <c r="P325" s="97"/>
      <c r="Q325" s="131"/>
      <c r="R325" s="105"/>
      <c r="S325" s="97"/>
      <c r="T325" s="159"/>
      <c r="U325" s="105"/>
      <c r="V325" s="100"/>
      <c r="W325" s="216"/>
      <c r="X325" s="92"/>
      <c r="Y325" s="81"/>
      <c r="Z325" s="83"/>
      <c r="AA325" s="95"/>
      <c r="AB325" s="107"/>
      <c r="AC325" s="160"/>
      <c r="AE325" s="92"/>
      <c r="AG325" s="92"/>
      <c r="AH325" s="92"/>
      <c r="AI325" s="156"/>
      <c r="AJ325" s="156"/>
      <c r="AK325" s="156"/>
      <c r="AL325" s="92"/>
      <c r="AM325" s="156"/>
      <c r="AN325" s="156"/>
      <c r="AO325" s="165"/>
      <c r="AP325" s="93"/>
      <c r="AQ325" s="165"/>
      <c r="AR325" s="93"/>
      <c r="AS325" s="165"/>
      <c r="AT325" s="93"/>
      <c r="AU325" s="165"/>
      <c r="AV325" s="93"/>
      <c r="AW325" s="165"/>
      <c r="AX325" s="93"/>
      <c r="AY325" s="165"/>
      <c r="AZ325" s="93"/>
      <c r="BA325" s="165"/>
      <c r="BB325" s="93"/>
      <c r="BC325" s="165"/>
      <c r="BD325" s="93"/>
      <c r="BE325" s="165"/>
      <c r="BF325" s="93"/>
      <c r="BG325" s="165"/>
      <c r="BH325" s="93"/>
      <c r="BI325" s="165"/>
      <c r="BJ325" s="93"/>
      <c r="BK325" s="165"/>
      <c r="BL325" s="93"/>
      <c r="BM325" s="156"/>
      <c r="BN325" s="156"/>
      <c r="BO325" s="171"/>
      <c r="BP325" s="174"/>
      <c r="BQ325" s="162"/>
      <c r="BR325" s="162"/>
      <c r="BS325" s="162"/>
      <c r="BT325" s="162"/>
      <c r="BU325" s="162"/>
      <c r="BV325" s="162"/>
      <c r="BW325" s="162"/>
      <c r="BX325" s="162"/>
      <c r="BY325" s="163"/>
      <c r="BZ325" s="174"/>
      <c r="CA325" s="162"/>
      <c r="CB325" s="162"/>
      <c r="CC325" s="162"/>
      <c r="CD325" s="162"/>
      <c r="CE325" s="162"/>
      <c r="CF325" s="162"/>
      <c r="CG325" s="162"/>
      <c r="CH325" s="162"/>
      <c r="CI325" s="163"/>
      <c r="CJ325" s="94"/>
      <c r="CK325" s="92"/>
      <c r="CL325" s="92"/>
      <c r="CM325" s="92"/>
      <c r="CN325" s="92"/>
      <c r="CO325" s="93"/>
      <c r="CP325" s="91"/>
      <c r="CQ325" s="92"/>
      <c r="CR325" s="92"/>
      <c r="CS325" s="92"/>
      <c r="CT325" s="92"/>
      <c r="CU325" s="93"/>
      <c r="CV325" s="90"/>
      <c r="CW325" s="90"/>
      <c r="CX325" s="90"/>
      <c r="CY325" s="90"/>
      <c r="CZ325" s="90"/>
      <c r="DA325" s="90"/>
    </row>
    <row r="326" spans="1:105" ht="12.95" customHeight="1" thickTop="1" thickBot="1">
      <c r="A326" s="121">
        <f t="shared" ref="A326" si="5204">A314+1</f>
        <v>46201</v>
      </c>
      <c r="B326" s="124" t="s">
        <v>18</v>
      </c>
      <c r="C326" s="138" t="s">
        <v>128</v>
      </c>
      <c r="D326" s="136"/>
      <c r="E326" s="33"/>
      <c r="F326" s="34"/>
      <c r="G326" s="35"/>
      <c r="H326" s="144"/>
      <c r="I326" s="124" t="s">
        <v>19</v>
      </c>
      <c r="J326" s="136"/>
      <c r="K326" s="33"/>
      <c r="L326" s="34"/>
      <c r="M326" s="35"/>
      <c r="N326" s="139"/>
      <c r="O326" s="108">
        <f t="shared" ref="O326" si="5205">IF(AND(D326="HF",OR(ISNUMBER(J326),J326="")),0+J326,IF(AND(J326="HF",OR(ISNUMBER(D326),D326="")),0+D326,IF(AND(ISNUMBER(D326),ISNUMBER(J326)),D326+J326,IF(AND(D326="HF",J326="HF"),0,D326+J326))))</f>
        <v>0</v>
      </c>
      <c r="P326" s="98">
        <f t="shared" ref="P326" si="5206">AF$2*20-AI326</f>
        <v>20</v>
      </c>
      <c r="Q326" s="131">
        <f>WEEKNUM(A326,21)</f>
        <v>26</v>
      </c>
      <c r="R326" s="106">
        <f>SUMIFS(O$2:O$373,C$2:C$373,C326,AB$2:AB$373,AB326)</f>
        <v>0</v>
      </c>
      <c r="S326" s="98">
        <f>AE$326*20-AJ326</f>
        <v>140</v>
      </c>
      <c r="T326" s="157">
        <f>A326</f>
        <v>46201</v>
      </c>
      <c r="U326" s="106">
        <f t="shared" ref="U326" si="5207">AC$2</f>
        <v>9</v>
      </c>
      <c r="V326" s="101">
        <f t="shared" ref="V326" si="5208">AD$2*20-AK326</f>
        <v>600</v>
      </c>
      <c r="W326" s="216"/>
      <c r="X326" s="92">
        <f t="shared" ref="X326" si="5209">IF(Q326&lt;&gt;"",1,0)</f>
        <v>1</v>
      </c>
      <c r="Y326" s="81"/>
      <c r="Z326" s="83"/>
      <c r="AA326" s="95">
        <f>A$326</f>
        <v>46201</v>
      </c>
      <c r="AB326" s="107">
        <f t="shared" si="4271"/>
        <v>26</v>
      </c>
      <c r="AC326" s="160"/>
      <c r="AE326" s="92">
        <f t="shared" ref="AE326" si="5210">SUMIFS(X$2:X$373,C$2:C$373,C326,AB$2:AB$373,AB326)</f>
        <v>7</v>
      </c>
      <c r="AG326" s="92">
        <f t="shared" ref="AG326" si="5211">IF(D326="HF",1,0)</f>
        <v>0</v>
      </c>
      <c r="AH326" s="92">
        <f t="shared" ref="AH326" si="5212">IF(J326="HF",1,0)</f>
        <v>0</v>
      </c>
      <c r="AI326" s="169">
        <f t="shared" ref="AI326" si="5213">AG326+AH326</f>
        <v>0</v>
      </c>
      <c r="AJ326" s="169">
        <f t="shared" ref="AJ326" si="5214">SUMIFS(AI$2:AI$373,C$2:C$373,C326,AB$2:AB$373,AB326)</f>
        <v>0</v>
      </c>
      <c r="AK326" s="169">
        <f t="shared" ref="AK326" si="5215">SUMIFS(AI$2:AI$373,C$2:C$373,C326)</f>
        <v>0</v>
      </c>
      <c r="AL326" s="92">
        <f t="shared" ref="AL326" si="5216">COUNTIF(E326:G327,"Körperhygiene")</f>
        <v>0</v>
      </c>
      <c r="AM326" s="169">
        <f t="shared" ref="AM326" si="5217">COUNTIF(K326:M327,"Körperhygiene")</f>
        <v>0</v>
      </c>
      <c r="AN326" s="169">
        <f t="shared" ref="AN326" si="5218">AL326+AM326</f>
        <v>0</v>
      </c>
      <c r="AO326" s="164">
        <f>COUNTIF(E326:G327,"Zimmersauberkeit")</f>
        <v>0</v>
      </c>
      <c r="AP326" s="93">
        <f>COUNTIF(K326:M327,"Zimmersauberkeit")</f>
        <v>0</v>
      </c>
      <c r="AQ326" s="164">
        <f t="shared" ref="AQ326" si="5219">AO326+AP326</f>
        <v>0</v>
      </c>
      <c r="AR326" s="93">
        <f>COUNTIF(E326:G327,"Zimmerputz")</f>
        <v>0</v>
      </c>
      <c r="AS326" s="164">
        <f>COUNTIF(K326:M327,"Zimmerputz")</f>
        <v>0</v>
      </c>
      <c r="AT326" s="93">
        <f t="shared" ref="AT326" si="5220">AR326+AS326</f>
        <v>0</v>
      </c>
      <c r="AU326" s="164">
        <f>COUNTIF(E326:G327,"Medienverhalten")</f>
        <v>0</v>
      </c>
      <c r="AV326" s="93">
        <f>COUNTIF(K326:M327,"Medienverhalten")</f>
        <v>0</v>
      </c>
      <c r="AW326" s="164">
        <f t="shared" ref="AW326" si="5221">AU326+AV326</f>
        <v>0</v>
      </c>
      <c r="AX326" s="93">
        <f>COUNTIF(E326:G327,"Pünktlichkeit")</f>
        <v>0</v>
      </c>
      <c r="AY326" s="164">
        <f>COUNTIF(K326:M327,"Pünktlichkeit")</f>
        <v>0</v>
      </c>
      <c r="AZ326" s="93">
        <f t="shared" ref="AZ326" si="5222">AX326+AY326</f>
        <v>0</v>
      </c>
      <c r="BA326" s="164">
        <f>COUNTIF(E326:G327,"Küchendienst")</f>
        <v>0</v>
      </c>
      <c r="BB326" s="93">
        <f>COUNTIF(K326:M327,"Küchendienst")</f>
        <v>0</v>
      </c>
      <c r="BC326" s="164">
        <f t="shared" ref="BC326" si="5223">BA326+BB326</f>
        <v>0</v>
      </c>
      <c r="BD326" s="93">
        <f>COUNTIF(E326:G327,"Wäsche")</f>
        <v>0</v>
      </c>
      <c r="BE326" s="164">
        <f>COUNTIF(K326:M327,"Wäsche")</f>
        <v>0</v>
      </c>
      <c r="BF326" s="93">
        <f t="shared" ref="BF326" si="5224">BD326+BE326</f>
        <v>0</v>
      </c>
      <c r="BG326" s="164">
        <f>COUNTIF(E326:G327,"Sozialverhalten")</f>
        <v>0</v>
      </c>
      <c r="BH326" s="93">
        <f>COUNTIF(K326:M327,"Sozialverhalten")</f>
        <v>0</v>
      </c>
      <c r="BI326" s="164">
        <f t="shared" ref="BI326" si="5225">BG326+BH326</f>
        <v>0</v>
      </c>
      <c r="BJ326" s="93">
        <f>COUNTIF(E326:G327,"Essverhalten")</f>
        <v>0</v>
      </c>
      <c r="BK326" s="164">
        <f>COUNTIF(K326:M327,"Essverhalten")</f>
        <v>0</v>
      </c>
      <c r="BL326" s="93">
        <f t="shared" ref="BL326" si="5226">BJ326+BK326</f>
        <v>0</v>
      </c>
      <c r="BM326" s="169">
        <f>COUNTIF(E326:G327,"Nachtruhe")</f>
        <v>0</v>
      </c>
      <c r="BN326" s="169">
        <f>COUNTIF(K326:M327,"Nachtruhe")</f>
        <v>0</v>
      </c>
      <c r="BO326" s="170">
        <f t="shared" ref="BO326" si="5227">BM326+BN326</f>
        <v>0</v>
      </c>
      <c r="BP326" s="174">
        <f>SUMIFS(AN$2:AN$373,C$2:C$373,C326,AB$2:AB$373,AB326)</f>
        <v>0</v>
      </c>
      <c r="BQ326" s="162">
        <f>SUMIFS(AQ$2:AQ$373,C$2:C$373,C326,AB$2:AB$373,AB326)</f>
        <v>0</v>
      </c>
      <c r="BR326" s="162">
        <f>SUMIFS(AT$2:AT$373,C$2:C$373,C326,AB$2:AB$373,AB326)</f>
        <v>0</v>
      </c>
      <c r="BS326" s="162">
        <f>SUMIFS(AW$2:AW$373,C$2:C$373,C326,AB$2:AB$373,AB326)</f>
        <v>0</v>
      </c>
      <c r="BT326" s="162">
        <f>SUMIFS(AZ$2:AZ$373,C$2:C$373,C326,AB$2:AB$373,AB326)</f>
        <v>0</v>
      </c>
      <c r="BU326" s="162">
        <f>SUMIFS(BC$2:BC$373,C$2:C$373,C326,AB$2:AB$373,AB326)</f>
        <v>0</v>
      </c>
      <c r="BV326" s="162">
        <f>SUMIFS(BF$2:BF$373,C$2:C$373,C326,AB$2:AB$373,AB326)</f>
        <v>0</v>
      </c>
      <c r="BW326" s="162">
        <f>SUMIFS(BI$2:BI$373,C$2:C$373,C326,AB$2:AB$373,AB326)</f>
        <v>0</v>
      </c>
      <c r="BX326" s="162">
        <f>SUMIFS(BL$2:BL$373,C$2:C$373,C326,AB$2:AB$373,AB326)</f>
        <v>0</v>
      </c>
      <c r="BY326" s="163">
        <f>SUMIFS(BO$2:BO$373,C$2:C$373,C326,AB$2:AB$373,AB326)</f>
        <v>0</v>
      </c>
      <c r="BZ326" s="174">
        <f>SUMIFS(AN$2:AN$373,C$2:C$373,C326)</f>
        <v>1</v>
      </c>
      <c r="CA326" s="162">
        <f>SUMIFS(AQ$2:AQ$373,C$2:C$373,C326)</f>
        <v>0</v>
      </c>
      <c r="CB326" s="162">
        <f>SUMIFS(AT$2:AT$373,C$2:C$373,C326)</f>
        <v>0</v>
      </c>
      <c r="CC326" s="162">
        <f>SUMIFS(AW$2:AW$373,C$2:C$373,C326)</f>
        <v>0</v>
      </c>
      <c r="CD326" s="162">
        <f>SUMIFS(AZ$2:AZ$373,C$2:C$373,C326)</f>
        <v>1</v>
      </c>
      <c r="CE326" s="162">
        <f>SUMIFS(BC$2:BC$373,C$2:C$373,C326)</f>
        <v>5</v>
      </c>
      <c r="CF326" s="162">
        <f>SUMIFS(BF$2:BF$373,C$2:C$373,C326)</f>
        <v>2</v>
      </c>
      <c r="CG326" s="162">
        <f>SUMIFS(BI$2:BI$373,C$2:C$373,C326)</f>
        <v>1</v>
      </c>
      <c r="CH326" s="162">
        <f>SUMIFS(BL$2:BL$373,C$2:C$373,C326)</f>
        <v>1</v>
      </c>
      <c r="CI326" s="163">
        <f>SUMIFS(BO$2:BO$373,C$2:C$373,C326)</f>
        <v>1</v>
      </c>
      <c r="CJ326" s="94" t="str">
        <f t="shared" ref="CJ326" si="5228">_xlfn.XLOOKUP(LARGE(BP326:BY326,1),BP326:BY326,BP$374:BY$374)</f>
        <v>Körperhygiene</v>
      </c>
      <c r="CK326" s="92" t="str">
        <f t="shared" ref="CK326" si="5229">_xlfn.XLOOKUP(LARGE(BP326:BY326,2),BP326:BY326,BP$374:BY$374)</f>
        <v>Körperhygiene</v>
      </c>
      <c r="CL326" s="92" t="str">
        <f t="shared" ref="CL326" si="5230">_xlfn.XLOOKUP(LARGE(BP326:BY326,3),BP326:BY326,BP$374:BY$374)</f>
        <v>Körperhygiene</v>
      </c>
      <c r="CM326" s="92" t="str">
        <f t="shared" ref="CM326" si="5231">_xlfn.XLOOKUP(LARGE(BP326:BY326,4),BP326:BY326,BP$374:BY$374)</f>
        <v>Körperhygiene</v>
      </c>
      <c r="CN326" s="92" t="str">
        <f t="shared" ref="CN326" si="5232">_xlfn.XLOOKUP(LARGE(BP326:BY326,5),BP326:BY326,BP$374:BY$374)</f>
        <v>Körperhygiene</v>
      </c>
      <c r="CO326" s="93" t="str">
        <f t="shared" ref="CO326" si="5233">_xlfn.XLOOKUP(LARGE(BP326:BY326,6),BP326:BY326,BP$374:BY$374)</f>
        <v>Körperhygiene</v>
      </c>
      <c r="CP326" s="91" t="str">
        <f t="shared" ref="CP326" si="5234">_xlfn.XLOOKUP(LARGE(BZ326:CI326,1),BZ326:CI326,BZ$374:CI$374)</f>
        <v>Küchendienst</v>
      </c>
      <c r="CQ326" s="92" t="str">
        <f t="shared" ref="CQ326" si="5235">_xlfn.XLOOKUP(LARGE(BZ326:CI326,2),BZ326:CI326,BZ$374:CI$374)</f>
        <v>Wäsche</v>
      </c>
      <c r="CR326" s="92" t="str">
        <f t="shared" ref="CR326" si="5236">_xlfn.XLOOKUP(LARGE(BZ326:CI326,3),BZ326:CI326,BZ$374:CI$374)</f>
        <v>Körperhygiene</v>
      </c>
      <c r="CS326" s="92" t="str">
        <f t="shared" ref="CS326" si="5237">_xlfn.XLOOKUP(LARGE(BZ326:CI326,4),BZ326:CI326,BZ$374:CI$374)</f>
        <v>Körperhygiene</v>
      </c>
      <c r="CT326" s="92" t="str">
        <f t="shared" ref="CT326" si="5238">_xlfn.XLOOKUP(LARGE(BZ326:CI326,5),BZ326:CI326,BZ$374:CI$374)</f>
        <v>Körperhygiene</v>
      </c>
      <c r="CU326" s="93" t="str">
        <f t="shared" ref="CU326" si="5239">_xlfn.XLOOKUP(LARGE(BZ326:CI326,6),BZ326:CI326,BZ$374:CI$374)</f>
        <v>Körperhygiene</v>
      </c>
      <c r="CV326" s="90"/>
      <c r="CW326" s="90"/>
      <c r="CX326" s="90"/>
      <c r="CY326" s="90"/>
      <c r="CZ326" s="90"/>
      <c r="DA326" s="90"/>
    </row>
    <row r="327" spans="1:105" ht="12.95" customHeight="1" thickTop="1" thickBot="1">
      <c r="A327" s="122"/>
      <c r="B327" s="125"/>
      <c r="C327" s="116"/>
      <c r="D327" s="137"/>
      <c r="E327" s="27"/>
      <c r="F327" s="28"/>
      <c r="G327" s="29"/>
      <c r="H327" s="145"/>
      <c r="I327" s="125"/>
      <c r="J327" s="137"/>
      <c r="K327" s="27"/>
      <c r="L327" s="28"/>
      <c r="M327" s="29"/>
      <c r="N327" s="140"/>
      <c r="O327" s="109"/>
      <c r="P327" s="92"/>
      <c r="Q327" s="131"/>
      <c r="R327" s="103"/>
      <c r="S327" s="92"/>
      <c r="T327" s="158"/>
      <c r="U327" s="103"/>
      <c r="V327" s="99"/>
      <c r="W327" s="216"/>
      <c r="X327" s="92"/>
      <c r="Y327" s="81"/>
      <c r="Z327" s="83"/>
      <c r="AA327" s="95"/>
      <c r="AB327" s="107"/>
      <c r="AC327" s="160"/>
      <c r="AE327" s="92"/>
      <c r="AG327" s="92"/>
      <c r="AH327" s="92"/>
      <c r="AI327" s="156"/>
      <c r="AJ327" s="156"/>
      <c r="AK327" s="156"/>
      <c r="AL327" s="92"/>
      <c r="AM327" s="156"/>
      <c r="AN327" s="156"/>
      <c r="AO327" s="165"/>
      <c r="AP327" s="93"/>
      <c r="AQ327" s="165"/>
      <c r="AR327" s="93"/>
      <c r="AS327" s="165"/>
      <c r="AT327" s="93"/>
      <c r="AU327" s="165"/>
      <c r="AV327" s="93"/>
      <c r="AW327" s="165"/>
      <c r="AX327" s="93"/>
      <c r="AY327" s="165"/>
      <c r="AZ327" s="93"/>
      <c r="BA327" s="165"/>
      <c r="BB327" s="93"/>
      <c r="BC327" s="165"/>
      <c r="BD327" s="93"/>
      <c r="BE327" s="165"/>
      <c r="BF327" s="93"/>
      <c r="BG327" s="165"/>
      <c r="BH327" s="93"/>
      <c r="BI327" s="165"/>
      <c r="BJ327" s="93"/>
      <c r="BK327" s="165"/>
      <c r="BL327" s="93"/>
      <c r="BM327" s="156"/>
      <c r="BN327" s="156"/>
      <c r="BO327" s="171"/>
      <c r="BP327" s="174"/>
      <c r="BQ327" s="162"/>
      <c r="BR327" s="162"/>
      <c r="BS327" s="162"/>
      <c r="BT327" s="162"/>
      <c r="BU327" s="162"/>
      <c r="BV327" s="162"/>
      <c r="BW327" s="162"/>
      <c r="BX327" s="162"/>
      <c r="BY327" s="163"/>
      <c r="BZ327" s="174"/>
      <c r="CA327" s="162"/>
      <c r="CB327" s="162"/>
      <c r="CC327" s="162"/>
      <c r="CD327" s="162"/>
      <c r="CE327" s="162"/>
      <c r="CF327" s="162"/>
      <c r="CG327" s="162"/>
      <c r="CH327" s="162"/>
      <c r="CI327" s="163"/>
      <c r="CJ327" s="94"/>
      <c r="CK327" s="92"/>
      <c r="CL327" s="92"/>
      <c r="CM327" s="92"/>
      <c r="CN327" s="92"/>
      <c r="CO327" s="93"/>
      <c r="CP327" s="91"/>
      <c r="CQ327" s="92"/>
      <c r="CR327" s="92"/>
      <c r="CS327" s="92"/>
      <c r="CT327" s="92"/>
      <c r="CU327" s="93"/>
      <c r="CV327" s="90"/>
      <c r="CW327" s="90"/>
      <c r="CX327" s="90"/>
      <c r="CY327" s="90"/>
      <c r="CZ327" s="90"/>
      <c r="DA327" s="90"/>
    </row>
    <row r="328" spans="1:105" ht="12.95" customHeight="1" thickTop="1" thickBot="1">
      <c r="A328" s="122"/>
      <c r="B328" s="125"/>
      <c r="C328" s="117" t="s">
        <v>129</v>
      </c>
      <c r="D328" s="134"/>
      <c r="E328" s="24"/>
      <c r="F328" s="25"/>
      <c r="G328" s="26"/>
      <c r="H328" s="145"/>
      <c r="I328" s="125"/>
      <c r="J328" s="134"/>
      <c r="K328" s="24"/>
      <c r="L328" s="25"/>
      <c r="M328" s="26"/>
      <c r="N328" s="140"/>
      <c r="O328" s="109">
        <f t="shared" si="4843"/>
        <v>0</v>
      </c>
      <c r="P328" s="92">
        <f t="shared" si="4844"/>
        <v>20</v>
      </c>
      <c r="Q328" s="131"/>
      <c r="R328" s="103">
        <f>SUMIFS(O$2:O$373,C$2:C$373,C328,AB$2:AB$373,AB328)</f>
        <v>0</v>
      </c>
      <c r="S328" s="92">
        <f t="shared" ref="S328" si="5240">AE$326*20-AJ328</f>
        <v>140</v>
      </c>
      <c r="T328" s="158"/>
      <c r="U328" s="103">
        <f t="shared" ref="U328" si="5241">AC$4</f>
        <v>11</v>
      </c>
      <c r="V328" s="99">
        <f t="shared" si="4847"/>
        <v>598</v>
      </c>
      <c r="W328" s="216"/>
      <c r="X328" s="92"/>
      <c r="Y328" s="81"/>
      <c r="Z328" s="83"/>
      <c r="AA328" s="95">
        <f>A$326</f>
        <v>46201</v>
      </c>
      <c r="AB328" s="107">
        <f t="shared" si="4271"/>
        <v>26</v>
      </c>
      <c r="AC328" s="160"/>
      <c r="AE328" s="92"/>
      <c r="AG328" s="92">
        <f t="shared" ref="AG328" si="5242">IF(D328="HF",1,0)</f>
        <v>0</v>
      </c>
      <c r="AH328" s="92">
        <f t="shared" ref="AH328" si="5243">IF(J328="HF",1,0)</f>
        <v>0</v>
      </c>
      <c r="AI328" s="169">
        <f t="shared" ref="AI328" si="5244">AG328+AH328</f>
        <v>0</v>
      </c>
      <c r="AJ328" s="169">
        <f t="shared" ref="AJ328" si="5245">SUMIFS(AI$2:AI$373,C$2:C$373,C328,AB$2:AB$373,AB328)</f>
        <v>0</v>
      </c>
      <c r="AK328" s="169">
        <f t="shared" ref="AK328" si="5246">SUMIFS(AI$2:AI$373,C$2:C$373,C328)</f>
        <v>2</v>
      </c>
      <c r="AL328" s="92">
        <f t="shared" ref="AL328" si="5247">COUNTIF(E328:G329,"Körperhygiene")</f>
        <v>0</v>
      </c>
      <c r="AM328" s="169">
        <f t="shared" ref="AM328" si="5248">COUNTIF(K328:M329,"Körperhygiene")</f>
        <v>0</v>
      </c>
      <c r="AN328" s="169">
        <f t="shared" ref="AN328" si="5249">AL328+AM328</f>
        <v>0</v>
      </c>
      <c r="AO328" s="164">
        <f>COUNTIF(E328:G329,"Zimmersauberkeit")</f>
        <v>0</v>
      </c>
      <c r="AP328" s="93">
        <f>COUNTIF(K328:M329,"Zimmersauberkeit")</f>
        <v>0</v>
      </c>
      <c r="AQ328" s="164">
        <f t="shared" ref="AQ328" si="5250">AO328+AP328</f>
        <v>0</v>
      </c>
      <c r="AR328" s="93">
        <f>COUNTIF(E328:G329,"Zimmerputz")</f>
        <v>0</v>
      </c>
      <c r="AS328" s="164">
        <f>COUNTIF(K328:M329,"Zimmerputz")</f>
        <v>0</v>
      </c>
      <c r="AT328" s="93">
        <f t="shared" ref="AT328" si="5251">AR328+AS328</f>
        <v>0</v>
      </c>
      <c r="AU328" s="164">
        <f>COUNTIF(E328:G329,"Medienverhalten")</f>
        <v>0</v>
      </c>
      <c r="AV328" s="93">
        <f>COUNTIF(K328:M329,"Medienverhalten")</f>
        <v>0</v>
      </c>
      <c r="AW328" s="164">
        <f t="shared" ref="AW328" si="5252">AU328+AV328</f>
        <v>0</v>
      </c>
      <c r="AX328" s="93">
        <f>COUNTIF(E328:G329,"Pünktlichkeit")</f>
        <v>0</v>
      </c>
      <c r="AY328" s="164">
        <f>COUNTIF(K328:M329,"Pünktlichkeit")</f>
        <v>0</v>
      </c>
      <c r="AZ328" s="93">
        <f t="shared" ref="AZ328" si="5253">AX328+AY328</f>
        <v>0</v>
      </c>
      <c r="BA328" s="164">
        <f>COUNTIF(E328:G329,"Küchendienst")</f>
        <v>0</v>
      </c>
      <c r="BB328" s="93">
        <f>COUNTIF(K328:M329,"Küchendienst")</f>
        <v>0</v>
      </c>
      <c r="BC328" s="164">
        <f t="shared" ref="BC328" si="5254">BA328+BB328</f>
        <v>0</v>
      </c>
      <c r="BD328" s="93">
        <f>COUNTIF(E328:G329,"Wäsche")</f>
        <v>0</v>
      </c>
      <c r="BE328" s="164">
        <f>COUNTIF(K328:M329,"Wäsche")</f>
        <v>0</v>
      </c>
      <c r="BF328" s="93">
        <f t="shared" ref="BF328" si="5255">BD328+BE328</f>
        <v>0</v>
      </c>
      <c r="BG328" s="164">
        <f>COUNTIF(E328:G329,"Sozialverhalten")</f>
        <v>0</v>
      </c>
      <c r="BH328" s="93">
        <f>COUNTIF(K328:M329,"Sozialverhalten")</f>
        <v>0</v>
      </c>
      <c r="BI328" s="164">
        <f t="shared" ref="BI328" si="5256">BG328+BH328</f>
        <v>0</v>
      </c>
      <c r="BJ328" s="93">
        <f>COUNTIF(E328:G329,"Essverhalten")</f>
        <v>0</v>
      </c>
      <c r="BK328" s="164">
        <f>COUNTIF(K328:M329,"Essverhalten")</f>
        <v>0</v>
      </c>
      <c r="BL328" s="93">
        <f t="shared" ref="BL328" si="5257">BJ328+BK328</f>
        <v>0</v>
      </c>
      <c r="BM328" s="169">
        <f>COUNTIF(E328:G329,"Nachtruhe")</f>
        <v>0</v>
      </c>
      <c r="BN328" s="169">
        <f>COUNTIF(K328:M329,"Nachtruhe")</f>
        <v>0</v>
      </c>
      <c r="BO328" s="170">
        <f t="shared" ref="BO328" si="5258">BM328+BN328</f>
        <v>0</v>
      </c>
      <c r="BP328" s="174">
        <f>SUMIFS(AN$2:AN$373,C$2:C$373,C328,AB$2:AB$373,AB328)</f>
        <v>0</v>
      </c>
      <c r="BQ328" s="162">
        <f>SUMIFS(AQ$2:AQ$373,C$2:C$373,C328,AB$2:AB$373,AB328)</f>
        <v>0</v>
      </c>
      <c r="BR328" s="162">
        <f>SUMIFS(AT$2:AT$373,C$2:C$373,C328,AB$2:AB$373,AB328)</f>
        <v>0</v>
      </c>
      <c r="BS328" s="162">
        <f>SUMIFS(AW$2:AW$373,C$2:C$373,C328,AB$2:AB$373,AB328)</f>
        <v>0</v>
      </c>
      <c r="BT328" s="162">
        <f>SUMIFS(AZ$2:AZ$373,C$2:C$373,C328,AB$2:AB$373,AB328)</f>
        <v>0</v>
      </c>
      <c r="BU328" s="162">
        <f>SUMIFS(BC$2:BC$373,C$2:C$373,C328,AB$2:AB$373,AB328)</f>
        <v>0</v>
      </c>
      <c r="BV328" s="162">
        <f>SUMIFS(BF$2:BF$373,C$2:C$373,C328,AB$2:AB$373,AB328)</f>
        <v>0</v>
      </c>
      <c r="BW328" s="162">
        <f>SUMIFS(BI$2:BI$373,C$2:C$373,C328,AB$2:AB$373,AB328)</f>
        <v>0</v>
      </c>
      <c r="BX328" s="162">
        <f>SUMIFS(BL$2:BL$373,C$2:C$373,C328,AB$2:AB$373,AB328)</f>
        <v>0</v>
      </c>
      <c r="BY328" s="163">
        <f>SUMIFS(BO$2:BO$373,C$2:C$373,C328,AB$2:AB$373,AB328)</f>
        <v>0</v>
      </c>
      <c r="BZ328" s="174">
        <f>SUMIFS(AN$2:AN$373,C$2:C$373,C328)</f>
        <v>0</v>
      </c>
      <c r="CA328" s="162">
        <f>SUMIFS(AQ$2:AQ$373,C$2:C$373,C328)</f>
        <v>0</v>
      </c>
      <c r="CB328" s="162">
        <f>SUMIFS(AT$2:AT$373,C$2:C$373,C328)</f>
        <v>0</v>
      </c>
      <c r="CC328" s="162">
        <f>SUMIFS(AW$2:AW$373,C$2:C$373,C328)</f>
        <v>1</v>
      </c>
      <c r="CD328" s="162">
        <f>SUMIFS(AZ$2:AZ$373,C$2:C$373,C328)</f>
        <v>2</v>
      </c>
      <c r="CE328" s="162">
        <f>SUMIFS(BC$2:BC$373,C$2:C$373,C328)</f>
        <v>0</v>
      </c>
      <c r="CF328" s="162">
        <f>SUMIFS(BF$2:BF$373,C$2:C$373,C328)</f>
        <v>1</v>
      </c>
      <c r="CG328" s="162">
        <f>SUMIFS(BI$2:BI$373,C$2:C$373,C328)</f>
        <v>0</v>
      </c>
      <c r="CH328" s="162">
        <f>SUMIFS(BL$2:BL$373,C$2:C$373,C328)</f>
        <v>0</v>
      </c>
      <c r="CI328" s="163">
        <f>SUMIFS(BO$2:BO$373,C$2:C$373,C328)</f>
        <v>0</v>
      </c>
      <c r="CJ328" s="94" t="str">
        <f t="shared" ref="CJ328" si="5259">_xlfn.XLOOKUP(LARGE(BP328:BY328,1),BP328:BY328,BP$374:BY$374)</f>
        <v>Körperhygiene</v>
      </c>
      <c r="CK328" s="92" t="str">
        <f t="shared" ref="CK328" si="5260">_xlfn.XLOOKUP(LARGE(BP328:BY328,2),BP328:BY328,BP$374:BY$374)</f>
        <v>Körperhygiene</v>
      </c>
      <c r="CL328" s="92" t="str">
        <f t="shared" ref="CL328" si="5261">_xlfn.XLOOKUP(LARGE(BP328:BY328,3),BP328:BY328,BP$374:BY$374)</f>
        <v>Körperhygiene</v>
      </c>
      <c r="CM328" s="92" t="str">
        <f t="shared" ref="CM328" si="5262">_xlfn.XLOOKUP(LARGE(BP328:BY328,4),BP328:BY328,BP$374:BY$374)</f>
        <v>Körperhygiene</v>
      </c>
      <c r="CN328" s="92" t="str">
        <f t="shared" ref="CN328" si="5263">_xlfn.XLOOKUP(LARGE(BP328:BY328,5),BP328:BY328,BP$374:BY$374)</f>
        <v>Körperhygiene</v>
      </c>
      <c r="CO328" s="93" t="str">
        <f t="shared" ref="CO328" si="5264">_xlfn.XLOOKUP(LARGE(BP328:BY328,6),BP328:BY328,BP$374:BY$374)</f>
        <v>Körperhygiene</v>
      </c>
      <c r="CP328" s="91" t="str">
        <f t="shared" ref="CP328" si="5265">_xlfn.XLOOKUP(LARGE(BZ328:CI328,1),BZ328:CI328,BZ$374:CI$374)</f>
        <v>Pünktlichkeit</v>
      </c>
      <c r="CQ328" s="92" t="str">
        <f t="shared" ref="CQ328" si="5266">_xlfn.XLOOKUP(LARGE(BZ328:CI328,2),BZ328:CI328,BZ$374:CI$374)</f>
        <v>Medienverhalten</v>
      </c>
      <c r="CR328" s="92" t="str">
        <f t="shared" ref="CR328" si="5267">_xlfn.XLOOKUP(LARGE(BZ328:CI328,3),BZ328:CI328,BZ$374:CI$374)</f>
        <v>Medienverhalten</v>
      </c>
      <c r="CS328" s="92" t="str">
        <f t="shared" ref="CS328" si="5268">_xlfn.XLOOKUP(LARGE(BZ328:CI328,4),BZ328:CI328,BZ$374:CI$374)</f>
        <v>Körperhygiene</v>
      </c>
      <c r="CT328" s="92" t="str">
        <f t="shared" ref="CT328" si="5269">_xlfn.XLOOKUP(LARGE(BZ328:CI328,5),BZ328:CI328,BZ$374:CI$374)</f>
        <v>Körperhygiene</v>
      </c>
      <c r="CU328" s="93" t="str">
        <f t="shared" ref="CU328" si="5270">_xlfn.XLOOKUP(LARGE(BZ328:CI328,6),BZ328:CI328,BZ$374:CI$374)</f>
        <v>Körperhygiene</v>
      </c>
      <c r="CV328" s="90"/>
      <c r="CW328" s="90"/>
      <c r="CX328" s="90"/>
      <c r="CY328" s="90"/>
      <c r="CZ328" s="90"/>
      <c r="DA328" s="90"/>
    </row>
    <row r="329" spans="1:105" ht="12.95" customHeight="1" thickTop="1" thickBot="1">
      <c r="A329" s="122"/>
      <c r="B329" s="125"/>
      <c r="C329" s="116"/>
      <c r="D329" s="137"/>
      <c r="E329" s="21"/>
      <c r="F329" s="22"/>
      <c r="G329" s="23"/>
      <c r="H329" s="145"/>
      <c r="I329" s="125"/>
      <c r="J329" s="137"/>
      <c r="K329" s="21"/>
      <c r="L329" s="22"/>
      <c r="M329" s="23"/>
      <c r="N329" s="140"/>
      <c r="O329" s="109"/>
      <c r="P329" s="92"/>
      <c r="Q329" s="131"/>
      <c r="R329" s="103"/>
      <c r="S329" s="92"/>
      <c r="T329" s="158"/>
      <c r="U329" s="103"/>
      <c r="V329" s="99"/>
      <c r="W329" s="216"/>
      <c r="X329" s="92"/>
      <c r="Y329" s="81"/>
      <c r="Z329" s="83"/>
      <c r="AA329" s="95"/>
      <c r="AB329" s="107"/>
      <c r="AC329" s="160"/>
      <c r="AE329" s="92"/>
      <c r="AG329" s="92"/>
      <c r="AH329" s="92"/>
      <c r="AI329" s="156"/>
      <c r="AJ329" s="156"/>
      <c r="AK329" s="156"/>
      <c r="AL329" s="92"/>
      <c r="AM329" s="156"/>
      <c r="AN329" s="156"/>
      <c r="AO329" s="165"/>
      <c r="AP329" s="93"/>
      <c r="AQ329" s="165"/>
      <c r="AR329" s="93"/>
      <c r="AS329" s="165"/>
      <c r="AT329" s="93"/>
      <c r="AU329" s="165"/>
      <c r="AV329" s="93"/>
      <c r="AW329" s="165"/>
      <c r="AX329" s="93"/>
      <c r="AY329" s="165"/>
      <c r="AZ329" s="93"/>
      <c r="BA329" s="165"/>
      <c r="BB329" s="93"/>
      <c r="BC329" s="165"/>
      <c r="BD329" s="93"/>
      <c r="BE329" s="165"/>
      <c r="BF329" s="93"/>
      <c r="BG329" s="165"/>
      <c r="BH329" s="93"/>
      <c r="BI329" s="165"/>
      <c r="BJ329" s="93"/>
      <c r="BK329" s="165"/>
      <c r="BL329" s="93"/>
      <c r="BM329" s="156"/>
      <c r="BN329" s="156"/>
      <c r="BO329" s="171"/>
      <c r="BP329" s="174"/>
      <c r="BQ329" s="162"/>
      <c r="BR329" s="162"/>
      <c r="BS329" s="162"/>
      <c r="BT329" s="162"/>
      <c r="BU329" s="162"/>
      <c r="BV329" s="162"/>
      <c r="BW329" s="162"/>
      <c r="BX329" s="162"/>
      <c r="BY329" s="163"/>
      <c r="BZ329" s="174"/>
      <c r="CA329" s="162"/>
      <c r="CB329" s="162"/>
      <c r="CC329" s="162"/>
      <c r="CD329" s="162"/>
      <c r="CE329" s="162"/>
      <c r="CF329" s="162"/>
      <c r="CG329" s="162"/>
      <c r="CH329" s="162"/>
      <c r="CI329" s="163"/>
      <c r="CJ329" s="94"/>
      <c r="CK329" s="92"/>
      <c r="CL329" s="92"/>
      <c r="CM329" s="92"/>
      <c r="CN329" s="92"/>
      <c r="CO329" s="93"/>
      <c r="CP329" s="91"/>
      <c r="CQ329" s="92"/>
      <c r="CR329" s="92"/>
      <c r="CS329" s="92"/>
      <c r="CT329" s="92"/>
      <c r="CU329" s="93"/>
      <c r="CV329" s="90"/>
      <c r="CW329" s="90"/>
      <c r="CX329" s="90"/>
      <c r="CY329" s="90"/>
      <c r="CZ329" s="90"/>
      <c r="DA329" s="90"/>
    </row>
    <row r="330" spans="1:105" ht="12.95" customHeight="1" thickTop="1" thickBot="1">
      <c r="A330" s="122"/>
      <c r="B330" s="125"/>
      <c r="C330" s="117" t="s">
        <v>130</v>
      </c>
      <c r="D330" s="134"/>
      <c r="E330" s="24"/>
      <c r="F330" s="25"/>
      <c r="G330" s="26"/>
      <c r="H330" s="145"/>
      <c r="I330" s="125"/>
      <c r="J330" s="134"/>
      <c r="K330" s="24"/>
      <c r="L330" s="25"/>
      <c r="M330" s="26"/>
      <c r="N330" s="140"/>
      <c r="O330" s="109">
        <f t="shared" si="4877"/>
        <v>0</v>
      </c>
      <c r="P330" s="92">
        <f t="shared" si="4878"/>
        <v>20</v>
      </c>
      <c r="Q330" s="131"/>
      <c r="R330" s="103">
        <f>SUMIFS(O$2:O$373,C$2:C$373,C330,AB$2:AB$373,AB330)</f>
        <v>0</v>
      </c>
      <c r="S330" s="92">
        <f t="shared" ref="S330" si="5271">AE$326*20-AJ330</f>
        <v>140</v>
      </c>
      <c r="T330" s="158"/>
      <c r="U330" s="103">
        <f t="shared" ref="U330" si="5272">AC$6</f>
        <v>10</v>
      </c>
      <c r="V330" s="99">
        <f t="shared" si="4881"/>
        <v>599</v>
      </c>
      <c r="W330" s="216"/>
      <c r="X330" s="92"/>
      <c r="Y330" s="81"/>
      <c r="Z330" s="83"/>
      <c r="AA330" s="95">
        <f>A$326</f>
        <v>46201</v>
      </c>
      <c r="AB330" s="107">
        <f t="shared" si="4271"/>
        <v>26</v>
      </c>
      <c r="AC330" s="160"/>
      <c r="AE330" s="92"/>
      <c r="AG330" s="92">
        <f t="shared" ref="AG330" si="5273">IF(D330="HF",1,0)</f>
        <v>0</v>
      </c>
      <c r="AH330" s="92">
        <f t="shared" ref="AH330" si="5274">IF(J330="HF",1,0)</f>
        <v>0</v>
      </c>
      <c r="AI330" s="169">
        <f t="shared" ref="AI330" si="5275">AG330+AH330</f>
        <v>0</v>
      </c>
      <c r="AJ330" s="169">
        <f t="shared" ref="AJ330" si="5276">SUMIFS(AI$2:AI$373,C$2:C$373,C330,AB$2:AB$373,AB330)</f>
        <v>0</v>
      </c>
      <c r="AK330" s="169">
        <f t="shared" ref="AK330" si="5277">SUMIFS(AI$2:AI$373,C$2:C$373,C330)</f>
        <v>1</v>
      </c>
      <c r="AL330" s="92">
        <f t="shared" ref="AL330" si="5278">COUNTIF(E330:G331,"Körperhygiene")</f>
        <v>0</v>
      </c>
      <c r="AM330" s="169">
        <f t="shared" ref="AM330" si="5279">COUNTIF(K330:M331,"Körperhygiene")</f>
        <v>0</v>
      </c>
      <c r="AN330" s="169">
        <f t="shared" ref="AN330" si="5280">AL330+AM330</f>
        <v>0</v>
      </c>
      <c r="AO330" s="164">
        <f>COUNTIF(E330:G331,"Zimmersauberkeit")</f>
        <v>0</v>
      </c>
      <c r="AP330" s="93">
        <f>COUNTIF(K330:M331,"Zimmersauberkeit")</f>
        <v>0</v>
      </c>
      <c r="AQ330" s="164">
        <f t="shared" ref="AQ330" si="5281">AO330+AP330</f>
        <v>0</v>
      </c>
      <c r="AR330" s="93">
        <f>COUNTIF(E330:G331,"Zimmerputz")</f>
        <v>0</v>
      </c>
      <c r="AS330" s="164">
        <f>COUNTIF(K330:M331,"Zimmerputz")</f>
        <v>0</v>
      </c>
      <c r="AT330" s="93">
        <f t="shared" ref="AT330" si="5282">AR330+AS330</f>
        <v>0</v>
      </c>
      <c r="AU330" s="164">
        <f>COUNTIF(E330:G331,"Medienverhalten")</f>
        <v>0</v>
      </c>
      <c r="AV330" s="93">
        <f>COUNTIF(K330:M331,"Medienverhalten")</f>
        <v>0</v>
      </c>
      <c r="AW330" s="164">
        <f t="shared" ref="AW330" si="5283">AU330+AV330</f>
        <v>0</v>
      </c>
      <c r="AX330" s="93">
        <f>COUNTIF(E330:G331,"Pünktlichkeit")</f>
        <v>0</v>
      </c>
      <c r="AY330" s="164">
        <f>COUNTIF(K330:M331,"Pünktlichkeit")</f>
        <v>0</v>
      </c>
      <c r="AZ330" s="93">
        <f t="shared" ref="AZ330" si="5284">AX330+AY330</f>
        <v>0</v>
      </c>
      <c r="BA330" s="164">
        <f>COUNTIF(E330:G331,"Küchendienst")</f>
        <v>0</v>
      </c>
      <c r="BB330" s="93">
        <f>COUNTIF(K330:M331,"Küchendienst")</f>
        <v>0</v>
      </c>
      <c r="BC330" s="164">
        <f t="shared" ref="BC330" si="5285">BA330+BB330</f>
        <v>0</v>
      </c>
      <c r="BD330" s="93">
        <f>COUNTIF(E330:G331,"Wäsche")</f>
        <v>0</v>
      </c>
      <c r="BE330" s="164">
        <f>COUNTIF(K330:M331,"Wäsche")</f>
        <v>0</v>
      </c>
      <c r="BF330" s="93">
        <f t="shared" ref="BF330" si="5286">BD330+BE330</f>
        <v>0</v>
      </c>
      <c r="BG330" s="164">
        <f>COUNTIF(E330:G331,"Sozialverhalten")</f>
        <v>0</v>
      </c>
      <c r="BH330" s="93">
        <f>COUNTIF(K330:M331,"Sozialverhalten")</f>
        <v>0</v>
      </c>
      <c r="BI330" s="164">
        <f t="shared" ref="BI330" si="5287">BG330+BH330</f>
        <v>0</v>
      </c>
      <c r="BJ330" s="93">
        <f>COUNTIF(E330:G331,"Essverhalten")</f>
        <v>0</v>
      </c>
      <c r="BK330" s="164">
        <f>COUNTIF(K330:M331,"Essverhalten")</f>
        <v>0</v>
      </c>
      <c r="BL330" s="93">
        <f t="shared" ref="BL330" si="5288">BJ330+BK330</f>
        <v>0</v>
      </c>
      <c r="BM330" s="169">
        <f>COUNTIF(E330:G331,"Nachtruhe")</f>
        <v>0</v>
      </c>
      <c r="BN330" s="169">
        <f>COUNTIF(K330:M331,"Nachtruhe")</f>
        <v>0</v>
      </c>
      <c r="BO330" s="170">
        <f t="shared" ref="BO330" si="5289">BM330+BN330</f>
        <v>0</v>
      </c>
      <c r="BP330" s="174">
        <f>SUMIFS(AN$2:AN$373,C$2:C$373,C330,AB$2:AB$373,AB330)</f>
        <v>0</v>
      </c>
      <c r="BQ330" s="162">
        <f>SUMIFS(AQ$2:AQ$373,C$2:C$373,C330,AB$2:AB$373,AB330)</f>
        <v>0</v>
      </c>
      <c r="BR330" s="162">
        <f>SUMIFS(AT$2:AT$373,C$2:C$373,C330,AB$2:AB$373,AB330)</f>
        <v>0</v>
      </c>
      <c r="BS330" s="162">
        <f>SUMIFS(AW$2:AW$373,C$2:C$373,C330,AB$2:AB$373,AB330)</f>
        <v>0</v>
      </c>
      <c r="BT330" s="162">
        <f>SUMIFS(AZ$2:AZ$373,C$2:C$373,C330,AB$2:AB$373,AB330)</f>
        <v>0</v>
      </c>
      <c r="BU330" s="162">
        <f>SUMIFS(BC$2:BC$373,C$2:C$373,C330,AB$2:AB$373,AB330)</f>
        <v>0</v>
      </c>
      <c r="BV330" s="162">
        <f>SUMIFS(BF$2:BF$373,C$2:C$373,C330,AB$2:AB$373,AB330)</f>
        <v>0</v>
      </c>
      <c r="BW330" s="162">
        <f>SUMIFS(BI$2:BI$373,C$2:C$373,C330,AB$2:AB$373,AB330)</f>
        <v>0</v>
      </c>
      <c r="BX330" s="162">
        <f>SUMIFS(BL$2:BL$373,C$2:C$373,C330,AB$2:AB$373,AB330)</f>
        <v>0</v>
      </c>
      <c r="BY330" s="163">
        <f>SUMIFS(BO$2:BO$373,C$2:C$373,C330,AB$2:AB$373,AB330)</f>
        <v>0</v>
      </c>
      <c r="BZ330" s="174">
        <f>SUMIFS(AN$2:AN$373,C$2:C$373,C330)</f>
        <v>0</v>
      </c>
      <c r="CA330" s="162">
        <f>SUMIFS(AQ$2:AQ$373,C$2:C$373,C330)</f>
        <v>0</v>
      </c>
      <c r="CB330" s="162">
        <f>SUMIFS(AT$2:AT$373,C$2:C$373,C330)</f>
        <v>0</v>
      </c>
      <c r="CC330" s="162">
        <f>SUMIFS(AW$2:AW$373,C$2:C$373,C330)</f>
        <v>0</v>
      </c>
      <c r="CD330" s="162">
        <f>SUMIFS(AZ$2:AZ$373,C$2:C$373,C330)</f>
        <v>0</v>
      </c>
      <c r="CE330" s="162">
        <f>SUMIFS(BC$2:BC$373,C$2:C$373,C330)</f>
        <v>0</v>
      </c>
      <c r="CF330" s="162">
        <f>SUMIFS(BF$2:BF$373,C$2:C$373,C330)</f>
        <v>0</v>
      </c>
      <c r="CG330" s="162">
        <f>SUMIFS(BI$2:BI$373,C$2:C$373,C330)</f>
        <v>0</v>
      </c>
      <c r="CH330" s="162">
        <f>SUMIFS(BL$2:BL$373,C$2:C$373,C330)</f>
        <v>0</v>
      </c>
      <c r="CI330" s="163">
        <f>SUMIFS(BO$2:BO$373,C$2:C$373,C330)</f>
        <v>0</v>
      </c>
      <c r="CJ330" s="94" t="str">
        <f t="shared" ref="CJ330" si="5290">_xlfn.XLOOKUP(LARGE(BP330:BY330,1),BP330:BY330,BP$374:BY$374)</f>
        <v>Körperhygiene</v>
      </c>
      <c r="CK330" s="92" t="str">
        <f t="shared" ref="CK330" si="5291">_xlfn.XLOOKUP(LARGE(BP330:BY330,2),BP330:BY330,BP$374:BY$374)</f>
        <v>Körperhygiene</v>
      </c>
      <c r="CL330" s="92" t="str">
        <f t="shared" ref="CL330" si="5292">_xlfn.XLOOKUP(LARGE(BP330:BY330,3),BP330:BY330,BP$374:BY$374)</f>
        <v>Körperhygiene</v>
      </c>
      <c r="CM330" s="92" t="str">
        <f t="shared" ref="CM330" si="5293">_xlfn.XLOOKUP(LARGE(BP330:BY330,4),BP330:BY330,BP$374:BY$374)</f>
        <v>Körperhygiene</v>
      </c>
      <c r="CN330" s="92" t="str">
        <f t="shared" ref="CN330" si="5294">_xlfn.XLOOKUP(LARGE(BP330:BY330,5),BP330:BY330,BP$374:BY$374)</f>
        <v>Körperhygiene</v>
      </c>
      <c r="CO330" s="93" t="str">
        <f t="shared" ref="CO330" si="5295">_xlfn.XLOOKUP(LARGE(BP330:BY330,6),BP330:BY330,BP$374:BY$374)</f>
        <v>Körperhygiene</v>
      </c>
      <c r="CP330" s="91" t="str">
        <f t="shared" ref="CP330" si="5296">_xlfn.XLOOKUP(LARGE(BZ330:CI330,1),BZ330:CI330,BZ$374:CI$374)</f>
        <v>Körperhygiene</v>
      </c>
      <c r="CQ330" s="92" t="str">
        <f t="shared" ref="CQ330" si="5297">_xlfn.XLOOKUP(LARGE(BZ330:CI330,2),BZ330:CI330,BZ$374:CI$374)</f>
        <v>Körperhygiene</v>
      </c>
      <c r="CR330" s="92" t="str">
        <f t="shared" ref="CR330" si="5298">_xlfn.XLOOKUP(LARGE(BZ330:CI330,3),BZ330:CI330,BZ$374:CI$374)</f>
        <v>Körperhygiene</v>
      </c>
      <c r="CS330" s="92" t="str">
        <f t="shared" ref="CS330" si="5299">_xlfn.XLOOKUP(LARGE(BZ330:CI330,4),BZ330:CI330,BZ$374:CI$374)</f>
        <v>Körperhygiene</v>
      </c>
      <c r="CT330" s="92" t="str">
        <f t="shared" ref="CT330" si="5300">_xlfn.XLOOKUP(LARGE(BZ330:CI330,5),BZ330:CI330,BZ$374:CI$374)</f>
        <v>Körperhygiene</v>
      </c>
      <c r="CU330" s="93" t="str">
        <f t="shared" ref="CU330" si="5301">_xlfn.XLOOKUP(LARGE(BZ330:CI330,6),BZ330:CI330,BZ$374:CI$374)</f>
        <v>Körperhygiene</v>
      </c>
      <c r="CV330" s="90"/>
      <c r="CW330" s="90"/>
      <c r="CX330" s="90"/>
      <c r="CY330" s="90"/>
      <c r="CZ330" s="90"/>
      <c r="DA330" s="90"/>
    </row>
    <row r="331" spans="1:105" ht="12.95" customHeight="1" thickTop="1" thickBot="1">
      <c r="A331" s="122"/>
      <c r="B331" s="125"/>
      <c r="C331" s="116"/>
      <c r="D331" s="137"/>
      <c r="E331" s="21"/>
      <c r="F331" s="22"/>
      <c r="G331" s="23"/>
      <c r="H331" s="145"/>
      <c r="I331" s="125"/>
      <c r="J331" s="137"/>
      <c r="K331" s="21"/>
      <c r="L331" s="22"/>
      <c r="M331" s="23"/>
      <c r="N331" s="140"/>
      <c r="O331" s="109"/>
      <c r="P331" s="92"/>
      <c r="Q331" s="131"/>
      <c r="R331" s="103"/>
      <c r="S331" s="92"/>
      <c r="T331" s="158"/>
      <c r="U331" s="103"/>
      <c r="V331" s="99"/>
      <c r="W331" s="216"/>
      <c r="X331" s="92"/>
      <c r="Y331" s="81"/>
      <c r="Z331" s="83"/>
      <c r="AA331" s="95"/>
      <c r="AB331" s="107"/>
      <c r="AC331" s="160"/>
      <c r="AE331" s="92"/>
      <c r="AG331" s="92"/>
      <c r="AH331" s="92"/>
      <c r="AI331" s="156"/>
      <c r="AJ331" s="156"/>
      <c r="AK331" s="156"/>
      <c r="AL331" s="92"/>
      <c r="AM331" s="156"/>
      <c r="AN331" s="156"/>
      <c r="AO331" s="165"/>
      <c r="AP331" s="93"/>
      <c r="AQ331" s="165"/>
      <c r="AR331" s="93"/>
      <c r="AS331" s="165"/>
      <c r="AT331" s="93"/>
      <c r="AU331" s="165"/>
      <c r="AV331" s="93"/>
      <c r="AW331" s="165"/>
      <c r="AX331" s="93"/>
      <c r="AY331" s="165"/>
      <c r="AZ331" s="93"/>
      <c r="BA331" s="165"/>
      <c r="BB331" s="93"/>
      <c r="BC331" s="165"/>
      <c r="BD331" s="93"/>
      <c r="BE331" s="165"/>
      <c r="BF331" s="93"/>
      <c r="BG331" s="165"/>
      <c r="BH331" s="93"/>
      <c r="BI331" s="165"/>
      <c r="BJ331" s="93"/>
      <c r="BK331" s="165"/>
      <c r="BL331" s="93"/>
      <c r="BM331" s="156"/>
      <c r="BN331" s="156"/>
      <c r="BO331" s="171"/>
      <c r="BP331" s="174"/>
      <c r="BQ331" s="162"/>
      <c r="BR331" s="162"/>
      <c r="BS331" s="162"/>
      <c r="BT331" s="162"/>
      <c r="BU331" s="162"/>
      <c r="BV331" s="162"/>
      <c r="BW331" s="162"/>
      <c r="BX331" s="162"/>
      <c r="BY331" s="163"/>
      <c r="BZ331" s="174"/>
      <c r="CA331" s="162"/>
      <c r="CB331" s="162"/>
      <c r="CC331" s="162"/>
      <c r="CD331" s="162"/>
      <c r="CE331" s="162"/>
      <c r="CF331" s="162"/>
      <c r="CG331" s="162"/>
      <c r="CH331" s="162"/>
      <c r="CI331" s="163"/>
      <c r="CJ331" s="94"/>
      <c r="CK331" s="92"/>
      <c r="CL331" s="92"/>
      <c r="CM331" s="92"/>
      <c r="CN331" s="92"/>
      <c r="CO331" s="93"/>
      <c r="CP331" s="91"/>
      <c r="CQ331" s="92"/>
      <c r="CR331" s="92"/>
      <c r="CS331" s="92"/>
      <c r="CT331" s="92"/>
      <c r="CU331" s="93"/>
      <c r="CV331" s="90"/>
      <c r="CW331" s="90"/>
      <c r="CX331" s="90"/>
      <c r="CY331" s="90"/>
      <c r="CZ331" s="90"/>
      <c r="DA331" s="90"/>
    </row>
    <row r="332" spans="1:105" ht="12.95" customHeight="1" thickTop="1" thickBot="1">
      <c r="A332" s="122"/>
      <c r="B332" s="125"/>
      <c r="C332" s="117" t="s">
        <v>131</v>
      </c>
      <c r="D332" s="134"/>
      <c r="E332" s="24"/>
      <c r="F332" s="25"/>
      <c r="G332" s="26"/>
      <c r="H332" s="145"/>
      <c r="I332" s="125"/>
      <c r="J332" s="134"/>
      <c r="K332" s="24"/>
      <c r="L332" s="25"/>
      <c r="M332" s="26"/>
      <c r="N332" s="140"/>
      <c r="O332" s="109">
        <f t="shared" si="4911"/>
        <v>0</v>
      </c>
      <c r="P332" s="92">
        <f t="shared" si="4912"/>
        <v>20</v>
      </c>
      <c r="Q332" s="131"/>
      <c r="R332" s="103">
        <f>SUMIFS(O$2:O$373,C$2:C$373,C332,AB$2:AB$373,AB332)</f>
        <v>0</v>
      </c>
      <c r="S332" s="92">
        <f t="shared" ref="S332" si="5302">AE$326*20-AJ332</f>
        <v>140</v>
      </c>
      <c r="T332" s="158"/>
      <c r="U332" s="103">
        <f t="shared" ref="U332" si="5303">AC$8</f>
        <v>0</v>
      </c>
      <c r="V332" s="99">
        <f t="shared" si="4915"/>
        <v>600</v>
      </c>
      <c r="W332" s="216"/>
      <c r="X332" s="92"/>
      <c r="Y332" s="81"/>
      <c r="Z332" s="83"/>
      <c r="AA332" s="95">
        <f>A$326</f>
        <v>46201</v>
      </c>
      <c r="AB332" s="107">
        <f t="shared" ref="AB332:AB372" si="5304">WEEKNUM(AA332,21)</f>
        <v>26</v>
      </c>
      <c r="AC332" s="160"/>
      <c r="AE332" s="92"/>
      <c r="AG332" s="92">
        <f t="shared" ref="AG332" si="5305">IF(D332="HF",1,0)</f>
        <v>0</v>
      </c>
      <c r="AH332" s="92">
        <f t="shared" ref="AH332" si="5306">IF(J332="HF",1,0)</f>
        <v>0</v>
      </c>
      <c r="AI332" s="169">
        <f t="shared" ref="AI332" si="5307">AG332+AH332</f>
        <v>0</v>
      </c>
      <c r="AJ332" s="169">
        <f t="shared" ref="AJ332" si="5308">SUMIFS(AI$2:AI$373,C$2:C$373,C332,AB$2:AB$373,AB332)</f>
        <v>0</v>
      </c>
      <c r="AK332" s="169">
        <f t="shared" ref="AK332" si="5309">SUMIFS(AI$2:AI$373,C$2:C$373,C332)</f>
        <v>0</v>
      </c>
      <c r="AL332" s="92">
        <f t="shared" ref="AL332" si="5310">COUNTIF(E332:G333,"Körperhygiene")</f>
        <v>0</v>
      </c>
      <c r="AM332" s="169">
        <f t="shared" ref="AM332" si="5311">COUNTIF(K332:M333,"Körperhygiene")</f>
        <v>0</v>
      </c>
      <c r="AN332" s="169">
        <f t="shared" ref="AN332" si="5312">AL332+AM332</f>
        <v>0</v>
      </c>
      <c r="AO332" s="164">
        <f>COUNTIF(E332:G333,"Zimmersauberkeit")</f>
        <v>0</v>
      </c>
      <c r="AP332" s="93">
        <f>COUNTIF(K332:M333,"Zimmersauberkeit")</f>
        <v>0</v>
      </c>
      <c r="AQ332" s="164">
        <f t="shared" ref="AQ332" si="5313">AO332+AP332</f>
        <v>0</v>
      </c>
      <c r="AR332" s="93">
        <f>COUNTIF(E332:G333,"Zimmerputz")</f>
        <v>0</v>
      </c>
      <c r="AS332" s="164">
        <f>COUNTIF(K332:M333,"Zimmerputz")</f>
        <v>0</v>
      </c>
      <c r="AT332" s="93">
        <f t="shared" ref="AT332" si="5314">AR332+AS332</f>
        <v>0</v>
      </c>
      <c r="AU332" s="164">
        <f>COUNTIF(E332:G333,"Medienverhalten")</f>
        <v>0</v>
      </c>
      <c r="AV332" s="93">
        <f>COUNTIF(K332:M333,"Medienverhalten")</f>
        <v>0</v>
      </c>
      <c r="AW332" s="164">
        <f t="shared" ref="AW332" si="5315">AU332+AV332</f>
        <v>0</v>
      </c>
      <c r="AX332" s="93">
        <f>COUNTIF(E332:G333,"Pünktlichkeit")</f>
        <v>0</v>
      </c>
      <c r="AY332" s="164">
        <f>COUNTIF(K332:M333,"Pünktlichkeit")</f>
        <v>0</v>
      </c>
      <c r="AZ332" s="93">
        <f t="shared" ref="AZ332" si="5316">AX332+AY332</f>
        <v>0</v>
      </c>
      <c r="BA332" s="164">
        <f>COUNTIF(E332:G333,"Küchendienst")</f>
        <v>0</v>
      </c>
      <c r="BB332" s="93">
        <f>COUNTIF(K332:M333,"Küchendienst")</f>
        <v>0</v>
      </c>
      <c r="BC332" s="164">
        <f t="shared" ref="BC332" si="5317">BA332+BB332</f>
        <v>0</v>
      </c>
      <c r="BD332" s="93">
        <f>COUNTIF(E332:G333,"Wäsche")</f>
        <v>0</v>
      </c>
      <c r="BE332" s="164">
        <f>COUNTIF(K332:M333,"Wäsche")</f>
        <v>0</v>
      </c>
      <c r="BF332" s="93">
        <f t="shared" ref="BF332" si="5318">BD332+BE332</f>
        <v>0</v>
      </c>
      <c r="BG332" s="164">
        <f>COUNTIF(E332:G333,"Sozialverhalten")</f>
        <v>0</v>
      </c>
      <c r="BH332" s="93">
        <f>COUNTIF(K332:M333,"Sozialverhalten")</f>
        <v>0</v>
      </c>
      <c r="BI332" s="164">
        <f t="shared" ref="BI332" si="5319">BG332+BH332</f>
        <v>0</v>
      </c>
      <c r="BJ332" s="93">
        <f>COUNTIF(E332:G333,"Essverhalten")</f>
        <v>0</v>
      </c>
      <c r="BK332" s="164">
        <f>COUNTIF(K332:M333,"Essverhalten")</f>
        <v>0</v>
      </c>
      <c r="BL332" s="93">
        <f t="shared" ref="BL332" si="5320">BJ332+BK332</f>
        <v>0</v>
      </c>
      <c r="BM332" s="169">
        <f>COUNTIF(E332:G333,"Nachtruhe")</f>
        <v>0</v>
      </c>
      <c r="BN332" s="169">
        <f>COUNTIF(K332:M333,"Nachtruhe")</f>
        <v>0</v>
      </c>
      <c r="BO332" s="170">
        <f t="shared" ref="BO332" si="5321">BM332+BN332</f>
        <v>0</v>
      </c>
      <c r="BP332" s="174">
        <f>SUMIFS(AN$2:AN$373,C$2:C$373,C332,AB$2:AB$373,AB332)</f>
        <v>0</v>
      </c>
      <c r="BQ332" s="162">
        <f>SUMIFS(AQ$2:AQ$373,C$2:C$373,C332,AB$2:AB$373,AB332)</f>
        <v>0</v>
      </c>
      <c r="BR332" s="162">
        <f>SUMIFS(AT$2:AT$373,C$2:C$373,C332,AB$2:AB$373,AB332)</f>
        <v>0</v>
      </c>
      <c r="BS332" s="162">
        <f>SUMIFS(AW$2:AW$373,C$2:C$373,C332,AB$2:AB$373,AB332)</f>
        <v>0</v>
      </c>
      <c r="BT332" s="162">
        <f>SUMIFS(AZ$2:AZ$373,C$2:C$373,C332,AB$2:AB$373,AB332)</f>
        <v>0</v>
      </c>
      <c r="BU332" s="162">
        <f>SUMIFS(BC$2:BC$373,C$2:C$373,C332,AB$2:AB$373,AB332)</f>
        <v>0</v>
      </c>
      <c r="BV332" s="162">
        <f>SUMIFS(BF$2:BF$373,C$2:C$373,C332,AB$2:AB$373,AB332)</f>
        <v>0</v>
      </c>
      <c r="BW332" s="162">
        <f>SUMIFS(BI$2:BI$373,C$2:C$373,C332,AB$2:AB$373,AB332)</f>
        <v>0</v>
      </c>
      <c r="BX332" s="162">
        <f>SUMIFS(BL$2:BL$373,C$2:C$373,C332,AB$2:AB$373,AB332)</f>
        <v>0</v>
      </c>
      <c r="BY332" s="163">
        <f>SUMIFS(BO$2:BO$373,C$2:C$373,C332,AB$2:AB$373,AB332)</f>
        <v>0</v>
      </c>
      <c r="BZ332" s="174">
        <f>SUMIFS(AN$2:AN$373,C$2:C$373,C332)</f>
        <v>0</v>
      </c>
      <c r="CA332" s="162">
        <f>SUMIFS(AQ$2:AQ$373,C$2:C$373,C332)</f>
        <v>0</v>
      </c>
      <c r="CB332" s="162">
        <f>SUMIFS(AT$2:AT$373,C$2:C$373,C332)</f>
        <v>0</v>
      </c>
      <c r="CC332" s="162">
        <f>SUMIFS(AW$2:AW$373,C$2:C$373,C332)</f>
        <v>0</v>
      </c>
      <c r="CD332" s="162">
        <f>SUMIFS(AZ$2:AZ$373,C$2:C$373,C332)</f>
        <v>0</v>
      </c>
      <c r="CE332" s="162">
        <f>SUMIFS(BC$2:BC$373,C$2:C$373,C332)</f>
        <v>0</v>
      </c>
      <c r="CF332" s="162">
        <f>SUMIFS(BF$2:BF$373,C$2:C$373,C332)</f>
        <v>0</v>
      </c>
      <c r="CG332" s="162">
        <f>SUMIFS(BI$2:BI$373,C$2:C$373,C332)</f>
        <v>0</v>
      </c>
      <c r="CH332" s="162">
        <f>SUMIFS(BL$2:BL$373,C$2:C$373,C332)</f>
        <v>0</v>
      </c>
      <c r="CI332" s="163">
        <f>SUMIFS(BO$2:BO$373,C$2:C$373,C332)</f>
        <v>0</v>
      </c>
      <c r="CJ332" s="94" t="str">
        <f t="shared" ref="CJ332" si="5322">_xlfn.XLOOKUP(LARGE(BP332:BY332,1),BP332:BY332,BP$374:BY$374)</f>
        <v>Körperhygiene</v>
      </c>
      <c r="CK332" s="92" t="str">
        <f t="shared" ref="CK332" si="5323">_xlfn.XLOOKUP(LARGE(BP332:BY332,2),BP332:BY332,BP$374:BY$374)</f>
        <v>Körperhygiene</v>
      </c>
      <c r="CL332" s="92" t="str">
        <f t="shared" ref="CL332" si="5324">_xlfn.XLOOKUP(LARGE(BP332:BY332,3),BP332:BY332,BP$374:BY$374)</f>
        <v>Körperhygiene</v>
      </c>
      <c r="CM332" s="92" t="str">
        <f t="shared" ref="CM332" si="5325">_xlfn.XLOOKUP(LARGE(BP332:BY332,4),BP332:BY332,BP$374:BY$374)</f>
        <v>Körperhygiene</v>
      </c>
      <c r="CN332" s="92" t="str">
        <f t="shared" ref="CN332" si="5326">_xlfn.XLOOKUP(LARGE(BP332:BY332,5),BP332:BY332,BP$374:BY$374)</f>
        <v>Körperhygiene</v>
      </c>
      <c r="CO332" s="93" t="str">
        <f t="shared" ref="CO332" si="5327">_xlfn.XLOOKUP(LARGE(BP332:BY332,6),BP332:BY332,BP$374:BY$374)</f>
        <v>Körperhygiene</v>
      </c>
      <c r="CP332" s="91" t="str">
        <f t="shared" ref="CP332" si="5328">_xlfn.XLOOKUP(LARGE(BZ332:CI332,1),BZ332:CI332,BZ$374:CI$374)</f>
        <v>Körperhygiene</v>
      </c>
      <c r="CQ332" s="92" t="str">
        <f t="shared" ref="CQ332" si="5329">_xlfn.XLOOKUP(LARGE(BZ332:CI332,2),BZ332:CI332,BZ$374:CI$374)</f>
        <v>Körperhygiene</v>
      </c>
      <c r="CR332" s="92" t="str">
        <f t="shared" ref="CR332" si="5330">_xlfn.XLOOKUP(LARGE(BZ332:CI332,3),BZ332:CI332,BZ$374:CI$374)</f>
        <v>Körperhygiene</v>
      </c>
      <c r="CS332" s="92" t="str">
        <f t="shared" ref="CS332" si="5331">_xlfn.XLOOKUP(LARGE(BZ332:CI332,4),BZ332:CI332,BZ$374:CI$374)</f>
        <v>Körperhygiene</v>
      </c>
      <c r="CT332" s="92" t="str">
        <f t="shared" ref="CT332" si="5332">_xlfn.XLOOKUP(LARGE(BZ332:CI332,5),BZ332:CI332,BZ$374:CI$374)</f>
        <v>Körperhygiene</v>
      </c>
      <c r="CU332" s="93" t="str">
        <f t="shared" ref="CU332" si="5333">_xlfn.XLOOKUP(LARGE(BZ332:CI332,6),BZ332:CI332,BZ$374:CI$374)</f>
        <v>Körperhygiene</v>
      </c>
      <c r="CV332" s="90"/>
      <c r="CW332" s="90"/>
      <c r="CX332" s="90"/>
      <c r="CY332" s="90"/>
      <c r="CZ332" s="90"/>
      <c r="DA332" s="90"/>
    </row>
    <row r="333" spans="1:105" ht="12.95" customHeight="1" thickTop="1" thickBot="1">
      <c r="A333" s="122"/>
      <c r="B333" s="125"/>
      <c r="C333" s="116"/>
      <c r="D333" s="137"/>
      <c r="E333" s="21"/>
      <c r="F333" s="22"/>
      <c r="G333" s="23"/>
      <c r="H333" s="145"/>
      <c r="I333" s="125"/>
      <c r="J333" s="137"/>
      <c r="K333" s="21"/>
      <c r="L333" s="22"/>
      <c r="M333" s="23"/>
      <c r="N333" s="140"/>
      <c r="O333" s="109"/>
      <c r="P333" s="92"/>
      <c r="Q333" s="131"/>
      <c r="R333" s="103"/>
      <c r="S333" s="92"/>
      <c r="T333" s="158"/>
      <c r="U333" s="103"/>
      <c r="V333" s="99"/>
      <c r="W333" s="216"/>
      <c r="X333" s="92"/>
      <c r="Y333" s="81"/>
      <c r="Z333" s="83"/>
      <c r="AA333" s="95"/>
      <c r="AB333" s="107"/>
      <c r="AC333" s="160"/>
      <c r="AE333" s="92"/>
      <c r="AG333" s="92"/>
      <c r="AH333" s="92"/>
      <c r="AI333" s="156"/>
      <c r="AJ333" s="156"/>
      <c r="AK333" s="156"/>
      <c r="AL333" s="92"/>
      <c r="AM333" s="156"/>
      <c r="AN333" s="156"/>
      <c r="AO333" s="165"/>
      <c r="AP333" s="93"/>
      <c r="AQ333" s="165"/>
      <c r="AR333" s="93"/>
      <c r="AS333" s="165"/>
      <c r="AT333" s="93"/>
      <c r="AU333" s="165"/>
      <c r="AV333" s="93"/>
      <c r="AW333" s="165"/>
      <c r="AX333" s="93"/>
      <c r="AY333" s="165"/>
      <c r="AZ333" s="93"/>
      <c r="BA333" s="165"/>
      <c r="BB333" s="93"/>
      <c r="BC333" s="165"/>
      <c r="BD333" s="93"/>
      <c r="BE333" s="165"/>
      <c r="BF333" s="93"/>
      <c r="BG333" s="165"/>
      <c r="BH333" s="93"/>
      <c r="BI333" s="165"/>
      <c r="BJ333" s="93"/>
      <c r="BK333" s="165"/>
      <c r="BL333" s="93"/>
      <c r="BM333" s="156"/>
      <c r="BN333" s="156"/>
      <c r="BO333" s="171"/>
      <c r="BP333" s="174"/>
      <c r="BQ333" s="162"/>
      <c r="BR333" s="162"/>
      <c r="BS333" s="162"/>
      <c r="BT333" s="162"/>
      <c r="BU333" s="162"/>
      <c r="BV333" s="162"/>
      <c r="BW333" s="162"/>
      <c r="BX333" s="162"/>
      <c r="BY333" s="163"/>
      <c r="BZ333" s="174"/>
      <c r="CA333" s="162"/>
      <c r="CB333" s="162"/>
      <c r="CC333" s="162"/>
      <c r="CD333" s="162"/>
      <c r="CE333" s="162"/>
      <c r="CF333" s="162"/>
      <c r="CG333" s="162"/>
      <c r="CH333" s="162"/>
      <c r="CI333" s="163"/>
      <c r="CJ333" s="94"/>
      <c r="CK333" s="92"/>
      <c r="CL333" s="92"/>
      <c r="CM333" s="92"/>
      <c r="CN333" s="92"/>
      <c r="CO333" s="93"/>
      <c r="CP333" s="91"/>
      <c r="CQ333" s="92"/>
      <c r="CR333" s="92"/>
      <c r="CS333" s="92"/>
      <c r="CT333" s="92"/>
      <c r="CU333" s="93"/>
      <c r="CV333" s="90"/>
      <c r="CW333" s="90"/>
      <c r="CX333" s="90"/>
      <c r="CY333" s="90"/>
      <c r="CZ333" s="90"/>
      <c r="DA333" s="90"/>
    </row>
    <row r="334" spans="1:105" ht="12.95" customHeight="1" thickTop="1" thickBot="1">
      <c r="A334" s="122"/>
      <c r="B334" s="125"/>
      <c r="C334" s="117" t="s">
        <v>132</v>
      </c>
      <c r="D334" s="134"/>
      <c r="E334" s="24"/>
      <c r="F334" s="25"/>
      <c r="G334" s="26"/>
      <c r="H334" s="145"/>
      <c r="I334" s="125"/>
      <c r="J334" s="134"/>
      <c r="K334" s="24"/>
      <c r="L334" s="25"/>
      <c r="M334" s="26"/>
      <c r="N334" s="140"/>
      <c r="O334" s="109">
        <f t="shared" si="4945"/>
        <v>0</v>
      </c>
      <c r="P334" s="92">
        <f t="shared" si="4946"/>
        <v>20</v>
      </c>
      <c r="Q334" s="131"/>
      <c r="R334" s="103">
        <f>SUMIFS(O$2:O$373,C$2:C$373,C334,AB$2:AB$373,AB334)</f>
        <v>0</v>
      </c>
      <c r="S334" s="92">
        <f t="shared" ref="S334" si="5334">AE$326*20-AJ334</f>
        <v>140</v>
      </c>
      <c r="T334" s="158"/>
      <c r="U334" s="103">
        <f t="shared" ref="U334" si="5335">AC$10</f>
        <v>0</v>
      </c>
      <c r="V334" s="99">
        <f t="shared" si="4949"/>
        <v>600</v>
      </c>
      <c r="W334" s="216"/>
      <c r="X334" s="92"/>
      <c r="Y334" s="81"/>
      <c r="Z334" s="83"/>
      <c r="AA334" s="95">
        <f>A$326</f>
        <v>46201</v>
      </c>
      <c r="AB334" s="107">
        <f t="shared" si="5304"/>
        <v>26</v>
      </c>
      <c r="AC334" s="160"/>
      <c r="AE334" s="92"/>
      <c r="AG334" s="92">
        <f t="shared" ref="AG334" si="5336">IF(D334="HF",1,0)</f>
        <v>0</v>
      </c>
      <c r="AH334" s="92">
        <f t="shared" ref="AH334" si="5337">IF(J334="HF",1,0)</f>
        <v>0</v>
      </c>
      <c r="AI334" s="169">
        <f t="shared" ref="AI334" si="5338">AG334+AH334</f>
        <v>0</v>
      </c>
      <c r="AJ334" s="169">
        <f t="shared" ref="AJ334" si="5339">SUMIFS(AI$2:AI$373,C$2:C$373,C334,AB$2:AB$373,AB334)</f>
        <v>0</v>
      </c>
      <c r="AK334" s="169">
        <f t="shared" ref="AK334" si="5340">SUMIFS(AI$2:AI$373,C$2:C$373,C334)</f>
        <v>0</v>
      </c>
      <c r="AL334" s="92">
        <f t="shared" ref="AL334" si="5341">COUNTIF(E334:G335,"Körperhygiene")</f>
        <v>0</v>
      </c>
      <c r="AM334" s="169">
        <f t="shared" ref="AM334" si="5342">COUNTIF(K334:M335,"Körperhygiene")</f>
        <v>0</v>
      </c>
      <c r="AN334" s="169">
        <f t="shared" ref="AN334" si="5343">AL334+AM334</f>
        <v>0</v>
      </c>
      <c r="AO334" s="164">
        <f>COUNTIF(E334:G335,"Zimmersauberkeit")</f>
        <v>0</v>
      </c>
      <c r="AP334" s="93">
        <f>COUNTIF(K334:M335,"Zimmersauberkeit")</f>
        <v>0</v>
      </c>
      <c r="AQ334" s="164">
        <f t="shared" ref="AQ334" si="5344">AO334+AP334</f>
        <v>0</v>
      </c>
      <c r="AR334" s="93">
        <f>COUNTIF(E334:G335,"Zimmerputz")</f>
        <v>0</v>
      </c>
      <c r="AS334" s="164">
        <f>COUNTIF(K334:M335,"Zimmerputz")</f>
        <v>0</v>
      </c>
      <c r="AT334" s="93">
        <f t="shared" ref="AT334" si="5345">AR334+AS334</f>
        <v>0</v>
      </c>
      <c r="AU334" s="164">
        <f>COUNTIF(E334:G335,"Medienverhalten")</f>
        <v>0</v>
      </c>
      <c r="AV334" s="93">
        <f>COUNTIF(K334:M335,"Medienverhalten")</f>
        <v>0</v>
      </c>
      <c r="AW334" s="164">
        <f t="shared" ref="AW334" si="5346">AU334+AV334</f>
        <v>0</v>
      </c>
      <c r="AX334" s="93">
        <f>COUNTIF(E334:G335,"Pünktlichkeit")</f>
        <v>0</v>
      </c>
      <c r="AY334" s="164">
        <f>COUNTIF(K334:M335,"Pünktlichkeit")</f>
        <v>0</v>
      </c>
      <c r="AZ334" s="93">
        <f t="shared" ref="AZ334" si="5347">AX334+AY334</f>
        <v>0</v>
      </c>
      <c r="BA334" s="164">
        <f>COUNTIF(E334:G335,"Küchendienst")</f>
        <v>0</v>
      </c>
      <c r="BB334" s="93">
        <f>COUNTIF(K334:M335,"Küchendienst")</f>
        <v>0</v>
      </c>
      <c r="BC334" s="164">
        <f t="shared" ref="BC334" si="5348">BA334+BB334</f>
        <v>0</v>
      </c>
      <c r="BD334" s="93">
        <f>COUNTIF(E334:G335,"Wäsche")</f>
        <v>0</v>
      </c>
      <c r="BE334" s="164">
        <f>COUNTIF(K334:M335,"Wäsche")</f>
        <v>0</v>
      </c>
      <c r="BF334" s="93">
        <f t="shared" ref="BF334" si="5349">BD334+BE334</f>
        <v>0</v>
      </c>
      <c r="BG334" s="164">
        <f>COUNTIF(E334:G335,"Sozialverhalten")</f>
        <v>0</v>
      </c>
      <c r="BH334" s="93">
        <f>COUNTIF(K334:M335,"Sozialverhalten")</f>
        <v>0</v>
      </c>
      <c r="BI334" s="164">
        <f t="shared" ref="BI334" si="5350">BG334+BH334</f>
        <v>0</v>
      </c>
      <c r="BJ334" s="93">
        <f>COUNTIF(E334:G335,"Essverhalten")</f>
        <v>0</v>
      </c>
      <c r="BK334" s="164">
        <f>COUNTIF(K334:M335,"Essverhalten")</f>
        <v>0</v>
      </c>
      <c r="BL334" s="93">
        <f t="shared" ref="BL334" si="5351">BJ334+BK334</f>
        <v>0</v>
      </c>
      <c r="BM334" s="169">
        <f>COUNTIF(E334:G335,"Nachtruhe")</f>
        <v>0</v>
      </c>
      <c r="BN334" s="169">
        <f>COUNTIF(K334:M335,"Nachtruhe")</f>
        <v>0</v>
      </c>
      <c r="BO334" s="170">
        <f t="shared" ref="BO334" si="5352">BM334+BN334</f>
        <v>0</v>
      </c>
      <c r="BP334" s="174">
        <f>SUMIFS(AN$2:AN$373,C$2:C$373,C334,AB$2:AB$373,AB334)</f>
        <v>0</v>
      </c>
      <c r="BQ334" s="162">
        <f>SUMIFS(AQ$2:AQ$373,C$2:C$373,C334,AB$2:AB$373,AB334)</f>
        <v>0</v>
      </c>
      <c r="BR334" s="162">
        <f>SUMIFS(AT$2:AT$373,C$2:C$373,C334,AB$2:AB$373,AB334)</f>
        <v>0</v>
      </c>
      <c r="BS334" s="162">
        <f>SUMIFS(AW$2:AW$373,C$2:C$373,C334,AB$2:AB$373,AB334)</f>
        <v>0</v>
      </c>
      <c r="BT334" s="162">
        <f>SUMIFS(AZ$2:AZ$373,C$2:C$373,C334,AB$2:AB$373,AB334)</f>
        <v>0</v>
      </c>
      <c r="BU334" s="162">
        <f>SUMIFS(BC$2:BC$373,C$2:C$373,C334,AB$2:AB$373,AB334)</f>
        <v>0</v>
      </c>
      <c r="BV334" s="162">
        <f>SUMIFS(BF$2:BF$373,C$2:C$373,C334,AB$2:AB$373,AB334)</f>
        <v>0</v>
      </c>
      <c r="BW334" s="162">
        <f>SUMIFS(BI$2:BI$373,C$2:C$373,C334,AB$2:AB$373,AB334)</f>
        <v>0</v>
      </c>
      <c r="BX334" s="162">
        <f>SUMIFS(BL$2:BL$373,C$2:C$373,C334,AB$2:AB$373,AB334)</f>
        <v>0</v>
      </c>
      <c r="BY334" s="163">
        <f>SUMIFS(BO$2:BO$373,C$2:C$373,C334,AB$2:AB$373,AB334)</f>
        <v>0</v>
      </c>
      <c r="BZ334" s="174">
        <f>SUMIFS(AN$2:AN$373,C$2:C$373,C334)</f>
        <v>0</v>
      </c>
      <c r="CA334" s="162">
        <f>SUMIFS(AQ$2:AQ$373,C$2:C$373,C334)</f>
        <v>0</v>
      </c>
      <c r="CB334" s="162">
        <f>SUMIFS(AT$2:AT$373,C$2:C$373,C334)</f>
        <v>0</v>
      </c>
      <c r="CC334" s="162">
        <f>SUMIFS(AW$2:AW$373,C$2:C$373,C334)</f>
        <v>0</v>
      </c>
      <c r="CD334" s="162">
        <f>SUMIFS(AZ$2:AZ$373,C$2:C$373,C334)</f>
        <v>0</v>
      </c>
      <c r="CE334" s="162">
        <f>SUMIFS(BC$2:BC$373,C$2:C$373,C334)</f>
        <v>0</v>
      </c>
      <c r="CF334" s="162">
        <f>SUMIFS(BF$2:BF$373,C$2:C$373,C334)</f>
        <v>0</v>
      </c>
      <c r="CG334" s="162">
        <f>SUMIFS(BI$2:BI$373,C$2:C$373,C334)</f>
        <v>0</v>
      </c>
      <c r="CH334" s="162">
        <f>SUMIFS(BL$2:BL$373,C$2:C$373,C334)</f>
        <v>0</v>
      </c>
      <c r="CI334" s="163">
        <f>SUMIFS(BO$2:BO$373,C$2:C$373,C334)</f>
        <v>0</v>
      </c>
      <c r="CJ334" s="94" t="str">
        <f t="shared" ref="CJ334" si="5353">_xlfn.XLOOKUP(LARGE(BP334:BY334,1),BP334:BY334,BP$374:BY$374)</f>
        <v>Körperhygiene</v>
      </c>
      <c r="CK334" s="92" t="str">
        <f t="shared" ref="CK334" si="5354">_xlfn.XLOOKUP(LARGE(BP334:BY334,2),BP334:BY334,BP$374:BY$374)</f>
        <v>Körperhygiene</v>
      </c>
      <c r="CL334" s="92" t="str">
        <f t="shared" ref="CL334" si="5355">_xlfn.XLOOKUP(LARGE(BP334:BY334,3),BP334:BY334,BP$374:BY$374)</f>
        <v>Körperhygiene</v>
      </c>
      <c r="CM334" s="92" t="str">
        <f t="shared" ref="CM334" si="5356">_xlfn.XLOOKUP(LARGE(BP334:BY334,4),BP334:BY334,BP$374:BY$374)</f>
        <v>Körperhygiene</v>
      </c>
      <c r="CN334" s="92" t="str">
        <f t="shared" ref="CN334" si="5357">_xlfn.XLOOKUP(LARGE(BP334:BY334,5),BP334:BY334,BP$374:BY$374)</f>
        <v>Körperhygiene</v>
      </c>
      <c r="CO334" s="93" t="str">
        <f t="shared" ref="CO334" si="5358">_xlfn.XLOOKUP(LARGE(BP334:BY334,6),BP334:BY334,BP$374:BY$374)</f>
        <v>Körperhygiene</v>
      </c>
      <c r="CP334" s="91" t="str">
        <f t="shared" ref="CP334" si="5359">_xlfn.XLOOKUP(LARGE(BZ334:CI334,1),BZ334:CI334,BZ$374:CI$374)</f>
        <v>Körperhygiene</v>
      </c>
      <c r="CQ334" s="92" t="str">
        <f t="shared" ref="CQ334" si="5360">_xlfn.XLOOKUP(LARGE(BZ334:CI334,2),BZ334:CI334,BZ$374:CI$374)</f>
        <v>Körperhygiene</v>
      </c>
      <c r="CR334" s="92" t="str">
        <f t="shared" ref="CR334" si="5361">_xlfn.XLOOKUP(LARGE(BZ334:CI334,3),BZ334:CI334,BZ$374:CI$374)</f>
        <v>Körperhygiene</v>
      </c>
      <c r="CS334" s="92" t="str">
        <f t="shared" ref="CS334" si="5362">_xlfn.XLOOKUP(LARGE(BZ334:CI334,4),BZ334:CI334,BZ$374:CI$374)</f>
        <v>Körperhygiene</v>
      </c>
      <c r="CT334" s="92" t="str">
        <f t="shared" ref="CT334" si="5363">_xlfn.XLOOKUP(LARGE(BZ334:CI334,5),BZ334:CI334,BZ$374:CI$374)</f>
        <v>Körperhygiene</v>
      </c>
      <c r="CU334" s="93" t="str">
        <f t="shared" ref="CU334" si="5364">_xlfn.XLOOKUP(LARGE(BZ334:CI334,6),BZ334:CI334,BZ$374:CI$374)</f>
        <v>Körperhygiene</v>
      </c>
      <c r="CV334" s="90"/>
      <c r="CW334" s="90"/>
      <c r="CX334" s="90"/>
      <c r="CY334" s="90"/>
      <c r="CZ334" s="90"/>
      <c r="DA334" s="90"/>
    </row>
    <row r="335" spans="1:105" ht="12.95" customHeight="1" thickTop="1" thickBot="1">
      <c r="A335" s="122"/>
      <c r="B335" s="125"/>
      <c r="C335" s="116"/>
      <c r="D335" s="137"/>
      <c r="E335" s="21"/>
      <c r="F335" s="22"/>
      <c r="G335" s="23"/>
      <c r="H335" s="145"/>
      <c r="I335" s="125"/>
      <c r="J335" s="137"/>
      <c r="K335" s="21"/>
      <c r="L335" s="22"/>
      <c r="M335" s="23"/>
      <c r="N335" s="140"/>
      <c r="O335" s="109"/>
      <c r="P335" s="92"/>
      <c r="Q335" s="131"/>
      <c r="R335" s="103"/>
      <c r="S335" s="92"/>
      <c r="T335" s="158"/>
      <c r="U335" s="103"/>
      <c r="V335" s="99"/>
      <c r="W335" s="216"/>
      <c r="X335" s="92"/>
      <c r="Y335" s="81"/>
      <c r="Z335" s="83"/>
      <c r="AA335" s="95"/>
      <c r="AB335" s="107"/>
      <c r="AC335" s="160"/>
      <c r="AE335" s="92"/>
      <c r="AG335" s="92"/>
      <c r="AH335" s="92"/>
      <c r="AI335" s="156"/>
      <c r="AJ335" s="156"/>
      <c r="AK335" s="156"/>
      <c r="AL335" s="92"/>
      <c r="AM335" s="156"/>
      <c r="AN335" s="156"/>
      <c r="AO335" s="165"/>
      <c r="AP335" s="93"/>
      <c r="AQ335" s="165"/>
      <c r="AR335" s="93"/>
      <c r="AS335" s="165"/>
      <c r="AT335" s="93"/>
      <c r="AU335" s="165"/>
      <c r="AV335" s="93"/>
      <c r="AW335" s="165"/>
      <c r="AX335" s="93"/>
      <c r="AY335" s="165"/>
      <c r="AZ335" s="93"/>
      <c r="BA335" s="165"/>
      <c r="BB335" s="93"/>
      <c r="BC335" s="165"/>
      <c r="BD335" s="93"/>
      <c r="BE335" s="165"/>
      <c r="BF335" s="93"/>
      <c r="BG335" s="165"/>
      <c r="BH335" s="93"/>
      <c r="BI335" s="165"/>
      <c r="BJ335" s="93"/>
      <c r="BK335" s="165"/>
      <c r="BL335" s="93"/>
      <c r="BM335" s="156"/>
      <c r="BN335" s="156"/>
      <c r="BO335" s="171"/>
      <c r="BP335" s="174"/>
      <c r="BQ335" s="162"/>
      <c r="BR335" s="162"/>
      <c r="BS335" s="162"/>
      <c r="BT335" s="162"/>
      <c r="BU335" s="162"/>
      <c r="BV335" s="162"/>
      <c r="BW335" s="162"/>
      <c r="BX335" s="162"/>
      <c r="BY335" s="163"/>
      <c r="BZ335" s="174"/>
      <c r="CA335" s="162"/>
      <c r="CB335" s="162"/>
      <c r="CC335" s="162"/>
      <c r="CD335" s="162"/>
      <c r="CE335" s="162"/>
      <c r="CF335" s="162"/>
      <c r="CG335" s="162"/>
      <c r="CH335" s="162"/>
      <c r="CI335" s="163"/>
      <c r="CJ335" s="94"/>
      <c r="CK335" s="92"/>
      <c r="CL335" s="92"/>
      <c r="CM335" s="92"/>
      <c r="CN335" s="92"/>
      <c r="CO335" s="93"/>
      <c r="CP335" s="91"/>
      <c r="CQ335" s="92"/>
      <c r="CR335" s="92"/>
      <c r="CS335" s="92"/>
      <c r="CT335" s="92"/>
      <c r="CU335" s="93"/>
      <c r="CV335" s="90"/>
      <c r="CW335" s="90"/>
      <c r="CX335" s="90"/>
      <c r="CY335" s="90"/>
      <c r="CZ335" s="90"/>
      <c r="DA335" s="90"/>
    </row>
    <row r="336" spans="1:105" ht="12.95" customHeight="1" thickTop="1" thickBot="1">
      <c r="A336" s="122"/>
      <c r="B336" s="125"/>
      <c r="C336" s="118"/>
      <c r="D336" s="134"/>
      <c r="E336" s="27"/>
      <c r="F336" s="28"/>
      <c r="G336" s="29"/>
      <c r="H336" s="145"/>
      <c r="I336" s="125"/>
      <c r="J336" s="134"/>
      <c r="K336" s="27"/>
      <c r="L336" s="28"/>
      <c r="M336" s="29"/>
      <c r="N336" s="140"/>
      <c r="O336" s="109">
        <f t="shared" si="4979"/>
        <v>0</v>
      </c>
      <c r="P336" s="92">
        <f t="shared" si="4980"/>
        <v>20</v>
      </c>
      <c r="Q336" s="131"/>
      <c r="R336" s="103">
        <f>SUMIFS(O$2:O$373,C$2:C$373,C336,AB$2:AB$373,AB336)</f>
        <v>0</v>
      </c>
      <c r="S336" s="92">
        <f t="shared" ref="S336" si="5365">AE$326*20-AJ336</f>
        <v>140</v>
      </c>
      <c r="T336" s="158"/>
      <c r="U336" s="103">
        <f t="shared" ref="U336" si="5366">AC$12</f>
        <v>0</v>
      </c>
      <c r="V336" s="99">
        <f t="shared" si="4983"/>
        <v>600</v>
      </c>
      <c r="W336" s="216"/>
      <c r="X336" s="92"/>
      <c r="Y336" s="81"/>
      <c r="Z336" s="83"/>
      <c r="AA336" s="95">
        <f>A$326</f>
        <v>46201</v>
      </c>
      <c r="AB336" s="107">
        <f t="shared" si="5304"/>
        <v>26</v>
      </c>
      <c r="AC336" s="160"/>
      <c r="AE336" s="92"/>
      <c r="AG336" s="92">
        <f t="shared" ref="AG336" si="5367">IF(D336="HF",1,0)</f>
        <v>0</v>
      </c>
      <c r="AH336" s="92">
        <f t="shared" ref="AH336" si="5368">IF(J336="HF",1,0)</f>
        <v>0</v>
      </c>
      <c r="AI336" s="169">
        <f t="shared" ref="AI336" si="5369">AG336+AH336</f>
        <v>0</v>
      </c>
      <c r="AJ336" s="169">
        <f t="shared" ref="AJ336" si="5370">SUMIFS(AI$2:AI$373,C$2:C$373,C336,AB$2:AB$373,AB336)</f>
        <v>0</v>
      </c>
      <c r="AK336" s="169">
        <f t="shared" ref="AK336" si="5371">SUMIFS(AI$2:AI$373,C$2:C$373,C336)</f>
        <v>0</v>
      </c>
      <c r="AL336" s="92">
        <f t="shared" ref="AL336" si="5372">COUNTIF(E336:G337,"Körperhygiene")</f>
        <v>0</v>
      </c>
      <c r="AM336" s="169">
        <f t="shared" ref="AM336" si="5373">COUNTIF(K336:M337,"Körperhygiene")</f>
        <v>0</v>
      </c>
      <c r="AN336" s="169">
        <f t="shared" ref="AN336" si="5374">AL336+AM336</f>
        <v>0</v>
      </c>
      <c r="AO336" s="164">
        <f>COUNTIF(E336:G337,"Zimmersauberkeit")</f>
        <v>0</v>
      </c>
      <c r="AP336" s="93">
        <f>COUNTIF(K336:M337,"Zimmersauberkeit")</f>
        <v>0</v>
      </c>
      <c r="AQ336" s="164">
        <f t="shared" ref="AQ336" si="5375">AO336+AP336</f>
        <v>0</v>
      </c>
      <c r="AR336" s="93">
        <f>COUNTIF(E336:G337,"Zimmerputz")</f>
        <v>0</v>
      </c>
      <c r="AS336" s="164">
        <f>COUNTIF(K336:M337,"Zimmerputz")</f>
        <v>0</v>
      </c>
      <c r="AT336" s="93">
        <f t="shared" ref="AT336" si="5376">AR336+AS336</f>
        <v>0</v>
      </c>
      <c r="AU336" s="164">
        <f>COUNTIF(E336:G337,"Medienverhalten")</f>
        <v>0</v>
      </c>
      <c r="AV336" s="93">
        <f>COUNTIF(K336:M337,"Medienverhalten")</f>
        <v>0</v>
      </c>
      <c r="AW336" s="164">
        <f t="shared" ref="AW336" si="5377">AU336+AV336</f>
        <v>0</v>
      </c>
      <c r="AX336" s="93">
        <f>COUNTIF(E336:G337,"Pünktlichkeit")</f>
        <v>0</v>
      </c>
      <c r="AY336" s="164">
        <f>COUNTIF(K336:M337,"Pünktlichkeit")</f>
        <v>0</v>
      </c>
      <c r="AZ336" s="93">
        <f t="shared" ref="AZ336" si="5378">AX336+AY336</f>
        <v>0</v>
      </c>
      <c r="BA336" s="164">
        <f>COUNTIF(E336:G337,"Küchendienst")</f>
        <v>0</v>
      </c>
      <c r="BB336" s="93">
        <f>COUNTIF(K336:M337,"Küchendienst")</f>
        <v>0</v>
      </c>
      <c r="BC336" s="164">
        <f t="shared" ref="BC336" si="5379">BA336+BB336</f>
        <v>0</v>
      </c>
      <c r="BD336" s="93">
        <f>COUNTIF(E336:G337,"Wäsche")</f>
        <v>0</v>
      </c>
      <c r="BE336" s="164">
        <f>COUNTIF(K336:M337,"Wäsche")</f>
        <v>0</v>
      </c>
      <c r="BF336" s="93">
        <f t="shared" ref="BF336" si="5380">BD336+BE336</f>
        <v>0</v>
      </c>
      <c r="BG336" s="164">
        <f>COUNTIF(E336:G337,"Sozialverhalten")</f>
        <v>0</v>
      </c>
      <c r="BH336" s="93">
        <f>COUNTIF(K336:M337,"Sozialverhalten")</f>
        <v>0</v>
      </c>
      <c r="BI336" s="164">
        <f t="shared" ref="BI336" si="5381">BG336+BH336</f>
        <v>0</v>
      </c>
      <c r="BJ336" s="93">
        <f>COUNTIF(E336:G337,"Essverhalten")</f>
        <v>0</v>
      </c>
      <c r="BK336" s="164">
        <f>COUNTIF(K336:M337,"Essverhalten")</f>
        <v>0</v>
      </c>
      <c r="BL336" s="93">
        <f t="shared" ref="BL336" si="5382">BJ336+BK336</f>
        <v>0</v>
      </c>
      <c r="BM336" s="169">
        <f>COUNTIF(E336:G337,"Nachtruhe")</f>
        <v>0</v>
      </c>
      <c r="BN336" s="169">
        <f>COUNTIF(K336:M337,"Nachtruhe")</f>
        <v>0</v>
      </c>
      <c r="BO336" s="170">
        <f t="shared" ref="BO336" si="5383">BM336+BN336</f>
        <v>0</v>
      </c>
      <c r="BP336" s="174">
        <f>SUMIFS(AN$2:AN$373,C$2:C$373,C336,AB$2:AB$373,AB336)</f>
        <v>0</v>
      </c>
      <c r="BQ336" s="162">
        <f>SUMIFS(AQ$2:AQ$373,C$2:C$373,C336,AB$2:AB$373,AB336)</f>
        <v>0</v>
      </c>
      <c r="BR336" s="162">
        <f>SUMIFS(AT$2:AT$373,C$2:C$373,C336,AB$2:AB$373,AB336)</f>
        <v>0</v>
      </c>
      <c r="BS336" s="162">
        <f>SUMIFS(AW$2:AW$373,C$2:C$373,C336,AB$2:AB$373,AB336)</f>
        <v>0</v>
      </c>
      <c r="BT336" s="162">
        <f>SUMIFS(AZ$2:AZ$373,C$2:C$373,C336,AB$2:AB$373,AB336)</f>
        <v>0</v>
      </c>
      <c r="BU336" s="162">
        <f>SUMIFS(BC$2:BC$373,C$2:C$373,C336,AB$2:AB$373,AB336)</f>
        <v>0</v>
      </c>
      <c r="BV336" s="162">
        <f>SUMIFS(BF$2:BF$373,C$2:C$373,C336,AB$2:AB$373,AB336)</f>
        <v>0</v>
      </c>
      <c r="BW336" s="162">
        <f>SUMIFS(BI$2:BI$373,C$2:C$373,C336,AB$2:AB$373,AB336)</f>
        <v>0</v>
      </c>
      <c r="BX336" s="162">
        <f>SUMIFS(BL$2:BL$373,C$2:C$373,C336,AB$2:AB$373,AB336)</f>
        <v>0</v>
      </c>
      <c r="BY336" s="163">
        <f>SUMIFS(BO$2:BO$373,C$2:C$373,C336,AB$2:AB$373,AB336)</f>
        <v>0</v>
      </c>
      <c r="BZ336" s="174">
        <f>SUMIFS(AN$2:AN$373,C$2:C$373,C336)</f>
        <v>0</v>
      </c>
      <c r="CA336" s="162">
        <f>SUMIFS(AQ$2:AQ$373,C$2:C$373,C336)</f>
        <v>0</v>
      </c>
      <c r="CB336" s="162">
        <f>SUMIFS(AT$2:AT$373,C$2:C$373,C336)</f>
        <v>0</v>
      </c>
      <c r="CC336" s="162">
        <f>SUMIFS(AW$2:AW$373,C$2:C$373,C336)</f>
        <v>0</v>
      </c>
      <c r="CD336" s="162">
        <f>SUMIFS(AZ$2:AZ$373,C$2:C$373,C336)</f>
        <v>0</v>
      </c>
      <c r="CE336" s="162">
        <f>SUMIFS(BC$2:BC$373,C$2:C$373,C336)</f>
        <v>0</v>
      </c>
      <c r="CF336" s="162">
        <f>SUMIFS(BF$2:BF$373,C$2:C$373,C336)</f>
        <v>0</v>
      </c>
      <c r="CG336" s="162">
        <f>SUMIFS(BI$2:BI$373,C$2:C$373,C336)</f>
        <v>0</v>
      </c>
      <c r="CH336" s="162">
        <f>SUMIFS(BL$2:BL$373,C$2:C$373,C336)</f>
        <v>0</v>
      </c>
      <c r="CI336" s="163">
        <f>SUMIFS(BO$2:BO$373,C$2:C$373,C336)</f>
        <v>0</v>
      </c>
      <c r="CJ336" s="94" t="str">
        <f t="shared" ref="CJ336" si="5384">_xlfn.XLOOKUP(LARGE(BP336:BY336,1),BP336:BY336,BP$374:BY$374)</f>
        <v>Körperhygiene</v>
      </c>
      <c r="CK336" s="92" t="str">
        <f t="shared" ref="CK336" si="5385">_xlfn.XLOOKUP(LARGE(BP336:BY336,2),BP336:BY336,BP$374:BY$374)</f>
        <v>Körperhygiene</v>
      </c>
      <c r="CL336" s="92" t="str">
        <f t="shared" ref="CL336" si="5386">_xlfn.XLOOKUP(LARGE(BP336:BY336,3),BP336:BY336,BP$374:BY$374)</f>
        <v>Körperhygiene</v>
      </c>
      <c r="CM336" s="92" t="str">
        <f t="shared" ref="CM336" si="5387">_xlfn.XLOOKUP(LARGE(BP336:BY336,4),BP336:BY336,BP$374:BY$374)</f>
        <v>Körperhygiene</v>
      </c>
      <c r="CN336" s="92" t="str">
        <f t="shared" ref="CN336" si="5388">_xlfn.XLOOKUP(LARGE(BP336:BY336,5),BP336:BY336,BP$374:BY$374)</f>
        <v>Körperhygiene</v>
      </c>
      <c r="CO336" s="93" t="str">
        <f t="shared" ref="CO336" si="5389">_xlfn.XLOOKUP(LARGE(BP336:BY336,6),BP336:BY336,BP$374:BY$374)</f>
        <v>Körperhygiene</v>
      </c>
      <c r="CP336" s="91" t="str">
        <f t="shared" ref="CP336" si="5390">_xlfn.XLOOKUP(LARGE(BZ336:CI336,1),BZ336:CI336,BZ$374:CI$374)</f>
        <v>Körperhygiene</v>
      </c>
      <c r="CQ336" s="92" t="str">
        <f t="shared" ref="CQ336" si="5391">_xlfn.XLOOKUP(LARGE(BZ336:CI336,2),BZ336:CI336,BZ$374:CI$374)</f>
        <v>Körperhygiene</v>
      </c>
      <c r="CR336" s="92" t="str">
        <f t="shared" ref="CR336" si="5392">_xlfn.XLOOKUP(LARGE(BZ336:CI336,3),BZ336:CI336,BZ$374:CI$374)</f>
        <v>Körperhygiene</v>
      </c>
      <c r="CS336" s="92" t="str">
        <f t="shared" ref="CS336" si="5393">_xlfn.XLOOKUP(LARGE(BZ336:CI336,4),BZ336:CI336,BZ$374:CI$374)</f>
        <v>Körperhygiene</v>
      </c>
      <c r="CT336" s="92" t="str">
        <f t="shared" ref="CT336" si="5394">_xlfn.XLOOKUP(LARGE(BZ336:CI336,5),BZ336:CI336,BZ$374:CI$374)</f>
        <v>Körperhygiene</v>
      </c>
      <c r="CU336" s="93" t="str">
        <f t="shared" ref="CU336" si="5395">_xlfn.XLOOKUP(LARGE(BZ336:CI336,6),BZ336:CI336,BZ$374:CI$374)</f>
        <v>Körperhygiene</v>
      </c>
      <c r="CV336" s="90"/>
      <c r="CW336" s="90"/>
      <c r="CX336" s="90"/>
      <c r="CY336" s="90"/>
      <c r="CZ336" s="90"/>
      <c r="DA336" s="90"/>
    </row>
    <row r="337" spans="1:105" ht="12.95" customHeight="1" thickTop="1" thickBot="1">
      <c r="A337" s="142"/>
      <c r="B337" s="143"/>
      <c r="C337" s="133"/>
      <c r="D337" s="135"/>
      <c r="E337" s="30"/>
      <c r="F337" s="31"/>
      <c r="G337" s="32"/>
      <c r="H337" s="146"/>
      <c r="I337" s="143"/>
      <c r="J337" s="135"/>
      <c r="K337" s="30"/>
      <c r="L337" s="31"/>
      <c r="M337" s="32"/>
      <c r="N337" s="141"/>
      <c r="O337" s="111"/>
      <c r="P337" s="97"/>
      <c r="Q337" s="131"/>
      <c r="R337" s="105"/>
      <c r="S337" s="97"/>
      <c r="T337" s="159"/>
      <c r="U337" s="105"/>
      <c r="V337" s="100"/>
      <c r="W337" s="216"/>
      <c r="X337" s="92"/>
      <c r="Y337" s="81"/>
      <c r="Z337" s="83"/>
      <c r="AA337" s="95"/>
      <c r="AB337" s="107"/>
      <c r="AC337" s="160"/>
      <c r="AE337" s="92"/>
      <c r="AG337" s="92"/>
      <c r="AH337" s="92"/>
      <c r="AI337" s="156"/>
      <c r="AJ337" s="156"/>
      <c r="AK337" s="156"/>
      <c r="AL337" s="92"/>
      <c r="AM337" s="156"/>
      <c r="AN337" s="156"/>
      <c r="AO337" s="165"/>
      <c r="AP337" s="93"/>
      <c r="AQ337" s="165"/>
      <c r="AR337" s="93"/>
      <c r="AS337" s="165"/>
      <c r="AT337" s="93"/>
      <c r="AU337" s="165"/>
      <c r="AV337" s="93"/>
      <c r="AW337" s="165"/>
      <c r="AX337" s="93"/>
      <c r="AY337" s="165"/>
      <c r="AZ337" s="93"/>
      <c r="BA337" s="165"/>
      <c r="BB337" s="93"/>
      <c r="BC337" s="165"/>
      <c r="BD337" s="93"/>
      <c r="BE337" s="165"/>
      <c r="BF337" s="93"/>
      <c r="BG337" s="165"/>
      <c r="BH337" s="93"/>
      <c r="BI337" s="165"/>
      <c r="BJ337" s="93"/>
      <c r="BK337" s="165"/>
      <c r="BL337" s="93"/>
      <c r="BM337" s="156"/>
      <c r="BN337" s="156"/>
      <c r="BO337" s="171"/>
      <c r="BP337" s="174"/>
      <c r="BQ337" s="162"/>
      <c r="BR337" s="162"/>
      <c r="BS337" s="162"/>
      <c r="BT337" s="162"/>
      <c r="BU337" s="162"/>
      <c r="BV337" s="162"/>
      <c r="BW337" s="162"/>
      <c r="BX337" s="162"/>
      <c r="BY337" s="163"/>
      <c r="BZ337" s="174"/>
      <c r="CA337" s="162"/>
      <c r="CB337" s="162"/>
      <c r="CC337" s="162"/>
      <c r="CD337" s="162"/>
      <c r="CE337" s="162"/>
      <c r="CF337" s="162"/>
      <c r="CG337" s="162"/>
      <c r="CH337" s="162"/>
      <c r="CI337" s="163"/>
      <c r="CJ337" s="94"/>
      <c r="CK337" s="92"/>
      <c r="CL337" s="92"/>
      <c r="CM337" s="92"/>
      <c r="CN337" s="92"/>
      <c r="CO337" s="93"/>
      <c r="CP337" s="91"/>
      <c r="CQ337" s="92"/>
      <c r="CR337" s="92"/>
      <c r="CS337" s="92"/>
      <c r="CT337" s="92"/>
      <c r="CU337" s="93"/>
      <c r="CV337" s="90"/>
      <c r="CW337" s="90"/>
      <c r="CX337" s="90"/>
      <c r="CY337" s="90"/>
      <c r="CZ337" s="90"/>
      <c r="DA337" s="90"/>
    </row>
    <row r="338" spans="1:105" ht="12.95" customHeight="1" thickTop="1" thickBot="1">
      <c r="A338" s="121">
        <f t="shared" ref="A338" si="5396">A326+1</f>
        <v>46202</v>
      </c>
      <c r="B338" s="124" t="s">
        <v>18</v>
      </c>
      <c r="C338" s="138" t="s">
        <v>128</v>
      </c>
      <c r="D338" s="136"/>
      <c r="E338" s="33"/>
      <c r="F338" s="34"/>
      <c r="G338" s="35"/>
      <c r="H338" s="144"/>
      <c r="I338" s="124" t="s">
        <v>19</v>
      </c>
      <c r="J338" s="136"/>
      <c r="K338" s="33"/>
      <c r="L338" s="34"/>
      <c r="M338" s="35"/>
      <c r="N338" s="139"/>
      <c r="O338" s="108">
        <f t="shared" ref="O338" si="5397">IF(AND(D338="HF",OR(ISNUMBER(J338),J338="")),0+J338,IF(AND(J338="HF",OR(ISNUMBER(D338),D338="")),0+D338,IF(AND(ISNUMBER(D338),ISNUMBER(J338)),D338+J338,IF(AND(D338="HF",J338="HF"),0,D338+J338))))</f>
        <v>0</v>
      </c>
      <c r="P338" s="98">
        <f t="shared" ref="P338" si="5398">AF$2*20-AI338</f>
        <v>20</v>
      </c>
      <c r="Q338" s="131">
        <f>WEEKNUM(A338,21)</f>
        <v>27</v>
      </c>
      <c r="R338" s="106">
        <f>SUMIFS(O$2:O$373,C$2:C$373,C338,AB$2:AB$373,AB338)</f>
        <v>0</v>
      </c>
      <c r="S338" s="98">
        <f>AE$338*20-AJ338</f>
        <v>60</v>
      </c>
      <c r="T338" s="157">
        <f>A338</f>
        <v>46202</v>
      </c>
      <c r="U338" s="106">
        <f t="shared" ref="U338" si="5399">AC$2</f>
        <v>9</v>
      </c>
      <c r="V338" s="101">
        <f t="shared" ref="V338" si="5400">AD$2*20-AK338</f>
        <v>600</v>
      </c>
      <c r="W338" s="216"/>
      <c r="X338" s="92">
        <f t="shared" ref="X338" si="5401">IF(Q338&lt;&gt;"",1,0)</f>
        <v>1</v>
      </c>
      <c r="Y338" s="81"/>
      <c r="Z338" s="83"/>
      <c r="AA338" s="95">
        <f>A$338</f>
        <v>46202</v>
      </c>
      <c r="AB338" s="107">
        <f t="shared" si="5304"/>
        <v>27</v>
      </c>
      <c r="AC338" s="160"/>
      <c r="AE338" s="92">
        <f t="shared" ref="AE338" si="5402">SUMIFS(X$2:X$373,C$2:C$373,C338,AB$2:AB$373,AB338)</f>
        <v>3</v>
      </c>
      <c r="AG338" s="92">
        <f t="shared" ref="AG338" si="5403">IF(D338="HF",1,0)</f>
        <v>0</v>
      </c>
      <c r="AH338" s="92">
        <f t="shared" ref="AH338" si="5404">IF(J338="HF",1,0)</f>
        <v>0</v>
      </c>
      <c r="AI338" s="169">
        <f t="shared" ref="AI338" si="5405">AG338+AH338</f>
        <v>0</v>
      </c>
      <c r="AJ338" s="169">
        <f t="shared" ref="AJ338" si="5406">SUMIFS(AI$2:AI$373,C$2:C$373,C338,AB$2:AB$373,AB338)</f>
        <v>0</v>
      </c>
      <c r="AK338" s="169">
        <f t="shared" ref="AK338" si="5407">SUMIFS(AI$2:AI$373,C$2:C$373,C338)</f>
        <v>0</v>
      </c>
      <c r="AL338" s="92">
        <f t="shared" ref="AL338" si="5408">COUNTIF(E338:G339,"Körperhygiene")</f>
        <v>0</v>
      </c>
      <c r="AM338" s="169">
        <f t="shared" ref="AM338" si="5409">COUNTIF(K338:M339,"Körperhygiene")</f>
        <v>0</v>
      </c>
      <c r="AN338" s="169">
        <f t="shared" ref="AN338" si="5410">AL338+AM338</f>
        <v>0</v>
      </c>
      <c r="AO338" s="164">
        <f>COUNTIF(E338:G339,"Zimmersauberkeit")</f>
        <v>0</v>
      </c>
      <c r="AP338" s="93">
        <f>COUNTIF(K338:M339,"Zimmersauberkeit")</f>
        <v>0</v>
      </c>
      <c r="AQ338" s="164">
        <f t="shared" ref="AQ338" si="5411">AO338+AP338</f>
        <v>0</v>
      </c>
      <c r="AR338" s="93">
        <f>COUNTIF(E338:G339,"Zimmerputz")</f>
        <v>0</v>
      </c>
      <c r="AS338" s="164">
        <f>COUNTIF(K338:M339,"Zimmerputz")</f>
        <v>0</v>
      </c>
      <c r="AT338" s="93">
        <f t="shared" ref="AT338" si="5412">AR338+AS338</f>
        <v>0</v>
      </c>
      <c r="AU338" s="164">
        <f>COUNTIF(E338:G339,"Medienverhalten")</f>
        <v>0</v>
      </c>
      <c r="AV338" s="93">
        <f>COUNTIF(K338:M339,"Medienverhalten")</f>
        <v>0</v>
      </c>
      <c r="AW338" s="164">
        <f t="shared" ref="AW338" si="5413">AU338+AV338</f>
        <v>0</v>
      </c>
      <c r="AX338" s="93">
        <f>COUNTIF(E338:G339,"Pünktlichkeit")</f>
        <v>0</v>
      </c>
      <c r="AY338" s="164">
        <f>COUNTIF(K338:M339,"Pünktlichkeit")</f>
        <v>0</v>
      </c>
      <c r="AZ338" s="93">
        <f t="shared" ref="AZ338" si="5414">AX338+AY338</f>
        <v>0</v>
      </c>
      <c r="BA338" s="164">
        <f>COUNTIF(E338:G339,"Küchendienst")</f>
        <v>0</v>
      </c>
      <c r="BB338" s="93">
        <f>COUNTIF(K338:M339,"Küchendienst")</f>
        <v>0</v>
      </c>
      <c r="BC338" s="164">
        <f t="shared" ref="BC338" si="5415">BA338+BB338</f>
        <v>0</v>
      </c>
      <c r="BD338" s="93">
        <f>COUNTIF(E338:G339,"Wäsche")</f>
        <v>0</v>
      </c>
      <c r="BE338" s="164">
        <f>COUNTIF(K338:M339,"Wäsche")</f>
        <v>0</v>
      </c>
      <c r="BF338" s="93">
        <f t="shared" ref="BF338" si="5416">BD338+BE338</f>
        <v>0</v>
      </c>
      <c r="BG338" s="164">
        <f>COUNTIF(E338:G339,"Sozialverhalten")</f>
        <v>0</v>
      </c>
      <c r="BH338" s="93">
        <f>COUNTIF(K338:M339,"Sozialverhalten")</f>
        <v>0</v>
      </c>
      <c r="BI338" s="164">
        <f t="shared" ref="BI338" si="5417">BG338+BH338</f>
        <v>0</v>
      </c>
      <c r="BJ338" s="93">
        <f>COUNTIF(E338:G339,"Essverhalten")</f>
        <v>0</v>
      </c>
      <c r="BK338" s="164">
        <f>COUNTIF(K338:M339,"Essverhalten")</f>
        <v>0</v>
      </c>
      <c r="BL338" s="93">
        <f t="shared" ref="BL338" si="5418">BJ338+BK338</f>
        <v>0</v>
      </c>
      <c r="BM338" s="169">
        <f>COUNTIF(E338:G339,"Nachtruhe")</f>
        <v>0</v>
      </c>
      <c r="BN338" s="169">
        <f>COUNTIF(K338:M339,"Nachtruhe")</f>
        <v>0</v>
      </c>
      <c r="BO338" s="170">
        <f t="shared" ref="BO338" si="5419">BM338+BN338</f>
        <v>0</v>
      </c>
      <c r="BP338" s="174">
        <f>SUMIFS(AN$2:AN$373,C$2:C$373,C338,AB$2:AB$373,AB338)</f>
        <v>0</v>
      </c>
      <c r="BQ338" s="162">
        <f>SUMIFS(AQ$2:AQ$373,C$2:C$373,C338,AB$2:AB$373,AB338)</f>
        <v>0</v>
      </c>
      <c r="BR338" s="162">
        <f>SUMIFS(AT$2:AT$373,C$2:C$373,C338,AB$2:AB$373,AB338)</f>
        <v>0</v>
      </c>
      <c r="BS338" s="162">
        <f>SUMIFS(AW$2:AW$373,C$2:C$373,C338,AB$2:AB$373,AB338)</f>
        <v>0</v>
      </c>
      <c r="BT338" s="162">
        <f>SUMIFS(AZ$2:AZ$373,C$2:C$373,C338,AB$2:AB$373,AB338)</f>
        <v>0</v>
      </c>
      <c r="BU338" s="162">
        <f>SUMIFS(BC$2:BC$373,C$2:C$373,C338,AB$2:AB$373,AB338)</f>
        <v>0</v>
      </c>
      <c r="BV338" s="162">
        <f>SUMIFS(BF$2:BF$373,C$2:C$373,C338,AB$2:AB$373,AB338)</f>
        <v>0</v>
      </c>
      <c r="BW338" s="162">
        <f>SUMIFS(BI$2:BI$373,C$2:C$373,C338,AB$2:AB$373,AB338)</f>
        <v>0</v>
      </c>
      <c r="BX338" s="162">
        <f>SUMIFS(BL$2:BL$373,C$2:C$373,C338,AB$2:AB$373,AB338)</f>
        <v>0</v>
      </c>
      <c r="BY338" s="163">
        <f>SUMIFS(BO$2:BO$373,C$2:C$373,C338,AB$2:AB$373,AB338)</f>
        <v>0</v>
      </c>
      <c r="BZ338" s="174">
        <f>SUMIFS(AN$2:AN$373,C$2:C$373,C338)</f>
        <v>1</v>
      </c>
      <c r="CA338" s="162">
        <f>SUMIFS(AQ$2:AQ$373,C$2:C$373,C338)</f>
        <v>0</v>
      </c>
      <c r="CB338" s="162">
        <f>SUMIFS(AT$2:AT$373,C$2:C$373,C338)</f>
        <v>0</v>
      </c>
      <c r="CC338" s="162">
        <f>SUMIFS(AW$2:AW$373,C$2:C$373,C338)</f>
        <v>0</v>
      </c>
      <c r="CD338" s="162">
        <f>SUMIFS(AZ$2:AZ$373,C$2:C$373,C338)</f>
        <v>1</v>
      </c>
      <c r="CE338" s="162">
        <f>SUMIFS(BC$2:BC$373,C$2:C$373,C338)</f>
        <v>5</v>
      </c>
      <c r="CF338" s="162">
        <f>SUMIFS(BF$2:BF$373,C$2:C$373,C338)</f>
        <v>2</v>
      </c>
      <c r="CG338" s="162">
        <f>SUMIFS(BI$2:BI$373,C$2:C$373,C338)</f>
        <v>1</v>
      </c>
      <c r="CH338" s="162">
        <f>SUMIFS(BL$2:BL$373,C$2:C$373,C338)</f>
        <v>1</v>
      </c>
      <c r="CI338" s="163">
        <f>SUMIFS(BO$2:BO$373,C$2:C$373,C338)</f>
        <v>1</v>
      </c>
      <c r="CJ338" s="94" t="str">
        <f t="shared" ref="CJ338" si="5420">_xlfn.XLOOKUP(LARGE(BP338:BY338,1),BP338:BY338,BP$374:BY$374)</f>
        <v>Körperhygiene</v>
      </c>
      <c r="CK338" s="92" t="str">
        <f t="shared" ref="CK338" si="5421">_xlfn.XLOOKUP(LARGE(BP338:BY338,2),BP338:BY338,BP$374:BY$374)</f>
        <v>Körperhygiene</v>
      </c>
      <c r="CL338" s="92" t="str">
        <f t="shared" ref="CL338" si="5422">_xlfn.XLOOKUP(LARGE(BP338:BY338,3),BP338:BY338,BP$374:BY$374)</f>
        <v>Körperhygiene</v>
      </c>
      <c r="CM338" s="92" t="str">
        <f t="shared" ref="CM338" si="5423">_xlfn.XLOOKUP(LARGE(BP338:BY338,4),BP338:BY338,BP$374:BY$374)</f>
        <v>Körperhygiene</v>
      </c>
      <c r="CN338" s="92" t="str">
        <f t="shared" ref="CN338" si="5424">_xlfn.XLOOKUP(LARGE(BP338:BY338,5),BP338:BY338,BP$374:BY$374)</f>
        <v>Körperhygiene</v>
      </c>
      <c r="CO338" s="93" t="str">
        <f t="shared" ref="CO338" si="5425">_xlfn.XLOOKUP(LARGE(BP338:BY338,6),BP338:BY338,BP$374:BY$374)</f>
        <v>Körperhygiene</v>
      </c>
      <c r="CP338" s="91" t="str">
        <f t="shared" ref="CP338" si="5426">_xlfn.XLOOKUP(LARGE(BZ338:CI338,1),BZ338:CI338,BZ$374:CI$374)</f>
        <v>Küchendienst</v>
      </c>
      <c r="CQ338" s="92" t="str">
        <f t="shared" ref="CQ338" si="5427">_xlfn.XLOOKUP(LARGE(BZ338:CI338,2),BZ338:CI338,BZ$374:CI$374)</f>
        <v>Wäsche</v>
      </c>
      <c r="CR338" s="92" t="str">
        <f t="shared" ref="CR338" si="5428">_xlfn.XLOOKUP(LARGE(BZ338:CI338,3),BZ338:CI338,BZ$374:CI$374)</f>
        <v>Körperhygiene</v>
      </c>
      <c r="CS338" s="92" t="str">
        <f t="shared" ref="CS338" si="5429">_xlfn.XLOOKUP(LARGE(BZ338:CI338,4),BZ338:CI338,BZ$374:CI$374)</f>
        <v>Körperhygiene</v>
      </c>
      <c r="CT338" s="92" t="str">
        <f t="shared" ref="CT338" si="5430">_xlfn.XLOOKUP(LARGE(BZ338:CI338,5),BZ338:CI338,BZ$374:CI$374)</f>
        <v>Körperhygiene</v>
      </c>
      <c r="CU338" s="93" t="str">
        <f t="shared" ref="CU338" si="5431">_xlfn.XLOOKUP(LARGE(BZ338:CI338,6),BZ338:CI338,BZ$374:CI$374)</f>
        <v>Körperhygiene</v>
      </c>
      <c r="CV338" s="90"/>
      <c r="CW338" s="90"/>
      <c r="CX338" s="90"/>
      <c r="CY338" s="90"/>
      <c r="CZ338" s="90"/>
      <c r="DA338" s="90"/>
    </row>
    <row r="339" spans="1:105" ht="12.95" customHeight="1" thickTop="1" thickBot="1">
      <c r="A339" s="122"/>
      <c r="B339" s="125"/>
      <c r="C339" s="116"/>
      <c r="D339" s="137"/>
      <c r="E339" s="27"/>
      <c r="F339" s="28"/>
      <c r="G339" s="29"/>
      <c r="H339" s="145"/>
      <c r="I339" s="125"/>
      <c r="J339" s="137"/>
      <c r="K339" s="27"/>
      <c r="L339" s="28"/>
      <c r="M339" s="29"/>
      <c r="N339" s="140"/>
      <c r="O339" s="109"/>
      <c r="P339" s="92"/>
      <c r="Q339" s="131"/>
      <c r="R339" s="103"/>
      <c r="S339" s="92"/>
      <c r="T339" s="158"/>
      <c r="U339" s="103"/>
      <c r="V339" s="99"/>
      <c r="W339" s="216"/>
      <c r="X339" s="92"/>
      <c r="Y339" s="81"/>
      <c r="Z339" s="83"/>
      <c r="AA339" s="95"/>
      <c r="AB339" s="107"/>
      <c r="AC339" s="160"/>
      <c r="AE339" s="92"/>
      <c r="AG339" s="92"/>
      <c r="AH339" s="92"/>
      <c r="AI339" s="156"/>
      <c r="AJ339" s="156"/>
      <c r="AK339" s="156"/>
      <c r="AL339" s="92"/>
      <c r="AM339" s="156"/>
      <c r="AN339" s="156"/>
      <c r="AO339" s="165"/>
      <c r="AP339" s="93"/>
      <c r="AQ339" s="165"/>
      <c r="AR339" s="93"/>
      <c r="AS339" s="165"/>
      <c r="AT339" s="93"/>
      <c r="AU339" s="165"/>
      <c r="AV339" s="93"/>
      <c r="AW339" s="165"/>
      <c r="AX339" s="93"/>
      <c r="AY339" s="165"/>
      <c r="AZ339" s="93"/>
      <c r="BA339" s="165"/>
      <c r="BB339" s="93"/>
      <c r="BC339" s="165"/>
      <c r="BD339" s="93"/>
      <c r="BE339" s="165"/>
      <c r="BF339" s="93"/>
      <c r="BG339" s="165"/>
      <c r="BH339" s="93"/>
      <c r="BI339" s="165"/>
      <c r="BJ339" s="93"/>
      <c r="BK339" s="165"/>
      <c r="BL339" s="93"/>
      <c r="BM339" s="156"/>
      <c r="BN339" s="156"/>
      <c r="BO339" s="171"/>
      <c r="BP339" s="174"/>
      <c r="BQ339" s="162"/>
      <c r="BR339" s="162"/>
      <c r="BS339" s="162"/>
      <c r="BT339" s="162"/>
      <c r="BU339" s="162"/>
      <c r="BV339" s="162"/>
      <c r="BW339" s="162"/>
      <c r="BX339" s="162"/>
      <c r="BY339" s="163"/>
      <c r="BZ339" s="174"/>
      <c r="CA339" s="162"/>
      <c r="CB339" s="162"/>
      <c r="CC339" s="162"/>
      <c r="CD339" s="162"/>
      <c r="CE339" s="162"/>
      <c r="CF339" s="162"/>
      <c r="CG339" s="162"/>
      <c r="CH339" s="162"/>
      <c r="CI339" s="163"/>
      <c r="CJ339" s="94"/>
      <c r="CK339" s="92"/>
      <c r="CL339" s="92"/>
      <c r="CM339" s="92"/>
      <c r="CN339" s="92"/>
      <c r="CO339" s="93"/>
      <c r="CP339" s="91"/>
      <c r="CQ339" s="92"/>
      <c r="CR339" s="92"/>
      <c r="CS339" s="92"/>
      <c r="CT339" s="92"/>
      <c r="CU339" s="93"/>
      <c r="CV339" s="90"/>
      <c r="CW339" s="90"/>
      <c r="CX339" s="90"/>
      <c r="CY339" s="90"/>
      <c r="CZ339" s="90"/>
      <c r="DA339" s="90"/>
    </row>
    <row r="340" spans="1:105" ht="12.95" customHeight="1" thickTop="1" thickBot="1">
      <c r="A340" s="122"/>
      <c r="B340" s="125"/>
      <c r="C340" s="117" t="s">
        <v>129</v>
      </c>
      <c r="D340" s="134"/>
      <c r="E340" s="24"/>
      <c r="F340" s="25"/>
      <c r="G340" s="26"/>
      <c r="H340" s="145"/>
      <c r="I340" s="125"/>
      <c r="J340" s="134"/>
      <c r="K340" s="24"/>
      <c r="L340" s="25"/>
      <c r="M340" s="26"/>
      <c r="N340" s="140"/>
      <c r="O340" s="109">
        <f t="shared" si="4843"/>
        <v>0</v>
      </c>
      <c r="P340" s="92">
        <f t="shared" si="4844"/>
        <v>20</v>
      </c>
      <c r="Q340" s="131"/>
      <c r="R340" s="103">
        <f>SUMIFS(O$2:O$373,C$2:C$373,C340,AB$2:AB$373,AB340)</f>
        <v>0</v>
      </c>
      <c r="S340" s="92">
        <f t="shared" ref="S340" si="5432">AE$338*20-AJ340</f>
        <v>60</v>
      </c>
      <c r="T340" s="158"/>
      <c r="U340" s="103">
        <f t="shared" ref="U340" si="5433">AC$4</f>
        <v>11</v>
      </c>
      <c r="V340" s="99">
        <f t="shared" si="4847"/>
        <v>598</v>
      </c>
      <c r="W340" s="216"/>
      <c r="X340" s="92"/>
      <c r="Y340" s="81"/>
      <c r="Z340" s="83"/>
      <c r="AA340" s="95">
        <f>A$338</f>
        <v>46202</v>
      </c>
      <c r="AB340" s="107">
        <f t="shared" si="5304"/>
        <v>27</v>
      </c>
      <c r="AC340" s="160"/>
      <c r="AE340" s="92"/>
      <c r="AG340" s="92">
        <f t="shared" ref="AG340" si="5434">IF(D340="HF",1,0)</f>
        <v>0</v>
      </c>
      <c r="AH340" s="92">
        <f t="shared" ref="AH340" si="5435">IF(J340="HF",1,0)</f>
        <v>0</v>
      </c>
      <c r="AI340" s="169">
        <f t="shared" ref="AI340" si="5436">AG340+AH340</f>
        <v>0</v>
      </c>
      <c r="AJ340" s="169">
        <f t="shared" ref="AJ340" si="5437">SUMIFS(AI$2:AI$373,C$2:C$373,C340,AB$2:AB$373,AB340)</f>
        <v>0</v>
      </c>
      <c r="AK340" s="169">
        <f t="shared" ref="AK340" si="5438">SUMIFS(AI$2:AI$373,C$2:C$373,C340)</f>
        <v>2</v>
      </c>
      <c r="AL340" s="92">
        <f t="shared" ref="AL340" si="5439">COUNTIF(E340:G341,"Körperhygiene")</f>
        <v>0</v>
      </c>
      <c r="AM340" s="169">
        <f t="shared" ref="AM340" si="5440">COUNTIF(K340:M341,"Körperhygiene")</f>
        <v>0</v>
      </c>
      <c r="AN340" s="169">
        <f t="shared" ref="AN340" si="5441">AL340+AM340</f>
        <v>0</v>
      </c>
      <c r="AO340" s="164">
        <f>COUNTIF(E340:G341,"Zimmersauberkeit")</f>
        <v>0</v>
      </c>
      <c r="AP340" s="93">
        <f>COUNTIF(K340:M341,"Zimmersauberkeit")</f>
        <v>0</v>
      </c>
      <c r="AQ340" s="164">
        <f t="shared" ref="AQ340" si="5442">AO340+AP340</f>
        <v>0</v>
      </c>
      <c r="AR340" s="93">
        <f>COUNTIF(E340:G341,"Zimmerputz")</f>
        <v>0</v>
      </c>
      <c r="AS340" s="164">
        <f>COUNTIF(K340:M341,"Zimmerputz")</f>
        <v>0</v>
      </c>
      <c r="AT340" s="93">
        <f t="shared" ref="AT340" si="5443">AR340+AS340</f>
        <v>0</v>
      </c>
      <c r="AU340" s="164">
        <f>COUNTIF(E340:G341,"Medienverhalten")</f>
        <v>0</v>
      </c>
      <c r="AV340" s="93">
        <f>COUNTIF(K340:M341,"Medienverhalten")</f>
        <v>0</v>
      </c>
      <c r="AW340" s="164">
        <f t="shared" ref="AW340" si="5444">AU340+AV340</f>
        <v>0</v>
      </c>
      <c r="AX340" s="93">
        <f>COUNTIF(E340:G341,"Pünktlichkeit")</f>
        <v>0</v>
      </c>
      <c r="AY340" s="164">
        <f>COUNTIF(K340:M341,"Pünktlichkeit")</f>
        <v>0</v>
      </c>
      <c r="AZ340" s="93">
        <f t="shared" ref="AZ340" si="5445">AX340+AY340</f>
        <v>0</v>
      </c>
      <c r="BA340" s="164">
        <f>COUNTIF(E340:G341,"Küchendienst")</f>
        <v>0</v>
      </c>
      <c r="BB340" s="93">
        <f>COUNTIF(K340:M341,"Küchendienst")</f>
        <v>0</v>
      </c>
      <c r="BC340" s="164">
        <f t="shared" ref="BC340" si="5446">BA340+BB340</f>
        <v>0</v>
      </c>
      <c r="BD340" s="93">
        <f>COUNTIF(E340:G341,"Wäsche")</f>
        <v>0</v>
      </c>
      <c r="BE340" s="164">
        <f>COUNTIF(K340:M341,"Wäsche")</f>
        <v>0</v>
      </c>
      <c r="BF340" s="93">
        <f t="shared" ref="BF340" si="5447">BD340+BE340</f>
        <v>0</v>
      </c>
      <c r="BG340" s="164">
        <f>COUNTIF(E340:G341,"Sozialverhalten")</f>
        <v>0</v>
      </c>
      <c r="BH340" s="93">
        <f>COUNTIF(K340:M341,"Sozialverhalten")</f>
        <v>0</v>
      </c>
      <c r="BI340" s="164">
        <f t="shared" ref="BI340" si="5448">BG340+BH340</f>
        <v>0</v>
      </c>
      <c r="BJ340" s="93">
        <f>COUNTIF(E340:G341,"Essverhalten")</f>
        <v>0</v>
      </c>
      <c r="BK340" s="164">
        <f>COUNTIF(K340:M341,"Essverhalten")</f>
        <v>0</v>
      </c>
      <c r="BL340" s="93">
        <f t="shared" ref="BL340" si="5449">BJ340+BK340</f>
        <v>0</v>
      </c>
      <c r="BM340" s="169">
        <f>COUNTIF(E340:G341,"Nachtruhe")</f>
        <v>0</v>
      </c>
      <c r="BN340" s="169">
        <f>COUNTIF(K340:M341,"Nachtruhe")</f>
        <v>0</v>
      </c>
      <c r="BO340" s="170">
        <f t="shared" ref="BO340" si="5450">BM340+BN340</f>
        <v>0</v>
      </c>
      <c r="BP340" s="174">
        <f>SUMIFS(AN$2:AN$373,C$2:C$373,C340,AB$2:AB$373,AB340)</f>
        <v>0</v>
      </c>
      <c r="BQ340" s="162">
        <f>SUMIFS(AQ$2:AQ$373,C$2:C$373,C340,AB$2:AB$373,AB340)</f>
        <v>0</v>
      </c>
      <c r="BR340" s="162">
        <f>SUMIFS(AT$2:AT$373,C$2:C$373,C340,AB$2:AB$373,AB340)</f>
        <v>0</v>
      </c>
      <c r="BS340" s="162">
        <f>SUMIFS(AW$2:AW$373,C$2:C$373,C340,AB$2:AB$373,AB340)</f>
        <v>0</v>
      </c>
      <c r="BT340" s="162">
        <f>SUMIFS(AZ$2:AZ$373,C$2:C$373,C340,AB$2:AB$373,AB340)</f>
        <v>0</v>
      </c>
      <c r="BU340" s="162">
        <f>SUMIFS(BC$2:BC$373,C$2:C$373,C340,AB$2:AB$373,AB340)</f>
        <v>0</v>
      </c>
      <c r="BV340" s="162">
        <f>SUMIFS(BF$2:BF$373,C$2:C$373,C340,AB$2:AB$373,AB340)</f>
        <v>0</v>
      </c>
      <c r="BW340" s="162">
        <f>SUMIFS(BI$2:BI$373,C$2:C$373,C340,AB$2:AB$373,AB340)</f>
        <v>0</v>
      </c>
      <c r="BX340" s="162">
        <f>SUMIFS(BL$2:BL$373,C$2:C$373,C340,AB$2:AB$373,AB340)</f>
        <v>0</v>
      </c>
      <c r="BY340" s="163">
        <f>SUMIFS(BO$2:BO$373,C$2:C$373,C340,AB$2:AB$373,AB340)</f>
        <v>0</v>
      </c>
      <c r="BZ340" s="174">
        <f>SUMIFS(AN$2:AN$373,C$2:C$373,C340)</f>
        <v>0</v>
      </c>
      <c r="CA340" s="162">
        <f>SUMIFS(AQ$2:AQ$373,C$2:C$373,C340)</f>
        <v>0</v>
      </c>
      <c r="CB340" s="162">
        <f>SUMIFS(AT$2:AT$373,C$2:C$373,C340)</f>
        <v>0</v>
      </c>
      <c r="CC340" s="162">
        <f>SUMIFS(AW$2:AW$373,C$2:C$373,C340)</f>
        <v>1</v>
      </c>
      <c r="CD340" s="162">
        <f>SUMIFS(AZ$2:AZ$373,C$2:C$373,C340)</f>
        <v>2</v>
      </c>
      <c r="CE340" s="162">
        <f>SUMIFS(BC$2:BC$373,C$2:C$373,C340)</f>
        <v>0</v>
      </c>
      <c r="CF340" s="162">
        <f>SUMIFS(BF$2:BF$373,C$2:C$373,C340)</f>
        <v>1</v>
      </c>
      <c r="CG340" s="162">
        <f>SUMIFS(BI$2:BI$373,C$2:C$373,C340)</f>
        <v>0</v>
      </c>
      <c r="CH340" s="162">
        <f>SUMIFS(BL$2:BL$373,C$2:C$373,C340)</f>
        <v>0</v>
      </c>
      <c r="CI340" s="163">
        <f>SUMIFS(BO$2:BO$373,C$2:C$373,C340)</f>
        <v>0</v>
      </c>
      <c r="CJ340" s="94" t="str">
        <f t="shared" ref="CJ340" si="5451">_xlfn.XLOOKUP(LARGE(BP340:BY340,1),BP340:BY340,BP$374:BY$374)</f>
        <v>Körperhygiene</v>
      </c>
      <c r="CK340" s="92" t="str">
        <f t="shared" ref="CK340" si="5452">_xlfn.XLOOKUP(LARGE(BP340:BY340,2),BP340:BY340,BP$374:BY$374)</f>
        <v>Körperhygiene</v>
      </c>
      <c r="CL340" s="92" t="str">
        <f t="shared" ref="CL340" si="5453">_xlfn.XLOOKUP(LARGE(BP340:BY340,3),BP340:BY340,BP$374:BY$374)</f>
        <v>Körperhygiene</v>
      </c>
      <c r="CM340" s="92" t="str">
        <f t="shared" ref="CM340" si="5454">_xlfn.XLOOKUP(LARGE(BP340:BY340,4),BP340:BY340,BP$374:BY$374)</f>
        <v>Körperhygiene</v>
      </c>
      <c r="CN340" s="92" t="str">
        <f t="shared" ref="CN340" si="5455">_xlfn.XLOOKUP(LARGE(BP340:BY340,5),BP340:BY340,BP$374:BY$374)</f>
        <v>Körperhygiene</v>
      </c>
      <c r="CO340" s="93" t="str">
        <f t="shared" ref="CO340" si="5456">_xlfn.XLOOKUP(LARGE(BP340:BY340,6),BP340:BY340,BP$374:BY$374)</f>
        <v>Körperhygiene</v>
      </c>
      <c r="CP340" s="91" t="str">
        <f t="shared" ref="CP340" si="5457">_xlfn.XLOOKUP(LARGE(BZ340:CI340,1),BZ340:CI340,BZ$374:CI$374)</f>
        <v>Pünktlichkeit</v>
      </c>
      <c r="CQ340" s="92" t="str">
        <f t="shared" ref="CQ340" si="5458">_xlfn.XLOOKUP(LARGE(BZ340:CI340,2),BZ340:CI340,BZ$374:CI$374)</f>
        <v>Medienverhalten</v>
      </c>
      <c r="CR340" s="92" t="str">
        <f t="shared" ref="CR340" si="5459">_xlfn.XLOOKUP(LARGE(BZ340:CI340,3),BZ340:CI340,BZ$374:CI$374)</f>
        <v>Medienverhalten</v>
      </c>
      <c r="CS340" s="92" t="str">
        <f t="shared" ref="CS340" si="5460">_xlfn.XLOOKUP(LARGE(BZ340:CI340,4),BZ340:CI340,BZ$374:CI$374)</f>
        <v>Körperhygiene</v>
      </c>
      <c r="CT340" s="92" t="str">
        <f t="shared" ref="CT340" si="5461">_xlfn.XLOOKUP(LARGE(BZ340:CI340,5),BZ340:CI340,BZ$374:CI$374)</f>
        <v>Körperhygiene</v>
      </c>
      <c r="CU340" s="93" t="str">
        <f t="shared" ref="CU340" si="5462">_xlfn.XLOOKUP(LARGE(BZ340:CI340,6),BZ340:CI340,BZ$374:CI$374)</f>
        <v>Körperhygiene</v>
      </c>
      <c r="CV340" s="90"/>
      <c r="CW340" s="90"/>
      <c r="CX340" s="90"/>
      <c r="CY340" s="90"/>
      <c r="CZ340" s="90"/>
      <c r="DA340" s="90"/>
    </row>
    <row r="341" spans="1:105" ht="12.95" customHeight="1" thickTop="1" thickBot="1">
      <c r="A341" s="122"/>
      <c r="B341" s="125"/>
      <c r="C341" s="116"/>
      <c r="D341" s="137"/>
      <c r="E341" s="21"/>
      <c r="F341" s="22"/>
      <c r="G341" s="23"/>
      <c r="H341" s="145"/>
      <c r="I341" s="125"/>
      <c r="J341" s="137"/>
      <c r="K341" s="21"/>
      <c r="L341" s="22"/>
      <c r="M341" s="23"/>
      <c r="N341" s="140"/>
      <c r="O341" s="109"/>
      <c r="P341" s="92"/>
      <c r="Q341" s="131"/>
      <c r="R341" s="103"/>
      <c r="S341" s="92"/>
      <c r="T341" s="158"/>
      <c r="U341" s="103"/>
      <c r="V341" s="99"/>
      <c r="W341" s="216"/>
      <c r="X341" s="92"/>
      <c r="Y341" s="81"/>
      <c r="Z341" s="83"/>
      <c r="AA341" s="95"/>
      <c r="AB341" s="107"/>
      <c r="AC341" s="160"/>
      <c r="AE341" s="92"/>
      <c r="AG341" s="92"/>
      <c r="AH341" s="92"/>
      <c r="AI341" s="156"/>
      <c r="AJ341" s="156"/>
      <c r="AK341" s="156"/>
      <c r="AL341" s="92"/>
      <c r="AM341" s="156"/>
      <c r="AN341" s="156"/>
      <c r="AO341" s="165"/>
      <c r="AP341" s="93"/>
      <c r="AQ341" s="165"/>
      <c r="AR341" s="93"/>
      <c r="AS341" s="165"/>
      <c r="AT341" s="93"/>
      <c r="AU341" s="165"/>
      <c r="AV341" s="93"/>
      <c r="AW341" s="165"/>
      <c r="AX341" s="93"/>
      <c r="AY341" s="165"/>
      <c r="AZ341" s="93"/>
      <c r="BA341" s="165"/>
      <c r="BB341" s="93"/>
      <c r="BC341" s="165"/>
      <c r="BD341" s="93"/>
      <c r="BE341" s="165"/>
      <c r="BF341" s="93"/>
      <c r="BG341" s="165"/>
      <c r="BH341" s="93"/>
      <c r="BI341" s="165"/>
      <c r="BJ341" s="93"/>
      <c r="BK341" s="165"/>
      <c r="BL341" s="93"/>
      <c r="BM341" s="156"/>
      <c r="BN341" s="156"/>
      <c r="BO341" s="171"/>
      <c r="BP341" s="174"/>
      <c r="BQ341" s="162"/>
      <c r="BR341" s="162"/>
      <c r="BS341" s="162"/>
      <c r="BT341" s="162"/>
      <c r="BU341" s="162"/>
      <c r="BV341" s="162"/>
      <c r="BW341" s="162"/>
      <c r="BX341" s="162"/>
      <c r="BY341" s="163"/>
      <c r="BZ341" s="174"/>
      <c r="CA341" s="162"/>
      <c r="CB341" s="162"/>
      <c r="CC341" s="162"/>
      <c r="CD341" s="162"/>
      <c r="CE341" s="162"/>
      <c r="CF341" s="162"/>
      <c r="CG341" s="162"/>
      <c r="CH341" s="162"/>
      <c r="CI341" s="163"/>
      <c r="CJ341" s="94"/>
      <c r="CK341" s="92"/>
      <c r="CL341" s="92"/>
      <c r="CM341" s="92"/>
      <c r="CN341" s="92"/>
      <c r="CO341" s="93"/>
      <c r="CP341" s="91"/>
      <c r="CQ341" s="92"/>
      <c r="CR341" s="92"/>
      <c r="CS341" s="92"/>
      <c r="CT341" s="92"/>
      <c r="CU341" s="93"/>
      <c r="CV341" s="90"/>
      <c r="CW341" s="90"/>
      <c r="CX341" s="90"/>
      <c r="CY341" s="90"/>
      <c r="CZ341" s="90"/>
      <c r="DA341" s="90"/>
    </row>
    <row r="342" spans="1:105" ht="12.95" customHeight="1" thickTop="1" thickBot="1">
      <c r="A342" s="122"/>
      <c r="B342" s="125"/>
      <c r="C342" s="117" t="s">
        <v>130</v>
      </c>
      <c r="D342" s="134"/>
      <c r="E342" s="24"/>
      <c r="F342" s="25"/>
      <c r="G342" s="26"/>
      <c r="H342" s="145"/>
      <c r="I342" s="125"/>
      <c r="J342" s="134"/>
      <c r="K342" s="24"/>
      <c r="L342" s="25"/>
      <c r="M342" s="26"/>
      <c r="N342" s="140"/>
      <c r="O342" s="109">
        <f t="shared" si="4877"/>
        <v>0</v>
      </c>
      <c r="P342" s="92">
        <f t="shared" si="4878"/>
        <v>20</v>
      </c>
      <c r="Q342" s="131"/>
      <c r="R342" s="103">
        <f>SUMIFS(O$2:O$373,C$2:C$373,C342,AB$2:AB$373,AB342)</f>
        <v>0</v>
      </c>
      <c r="S342" s="92">
        <f t="shared" ref="S342" si="5463">AE$338*20-AJ342</f>
        <v>60</v>
      </c>
      <c r="T342" s="158"/>
      <c r="U342" s="103">
        <f t="shared" ref="U342" si="5464">AC$6</f>
        <v>10</v>
      </c>
      <c r="V342" s="99">
        <f t="shared" si="4881"/>
        <v>599</v>
      </c>
      <c r="W342" s="216"/>
      <c r="X342" s="92"/>
      <c r="Y342" s="81"/>
      <c r="Z342" s="83"/>
      <c r="AA342" s="95">
        <f>A$338</f>
        <v>46202</v>
      </c>
      <c r="AB342" s="107">
        <f t="shared" si="5304"/>
        <v>27</v>
      </c>
      <c r="AC342" s="160"/>
      <c r="AE342" s="92"/>
      <c r="AG342" s="92">
        <f t="shared" ref="AG342" si="5465">IF(D342="HF",1,0)</f>
        <v>0</v>
      </c>
      <c r="AH342" s="92">
        <f t="shared" ref="AH342" si="5466">IF(J342="HF",1,0)</f>
        <v>0</v>
      </c>
      <c r="AI342" s="169">
        <f t="shared" ref="AI342" si="5467">AG342+AH342</f>
        <v>0</v>
      </c>
      <c r="AJ342" s="169">
        <f t="shared" ref="AJ342" si="5468">SUMIFS(AI$2:AI$373,C$2:C$373,C342,AB$2:AB$373,AB342)</f>
        <v>0</v>
      </c>
      <c r="AK342" s="169">
        <f t="shared" ref="AK342" si="5469">SUMIFS(AI$2:AI$373,C$2:C$373,C342)</f>
        <v>1</v>
      </c>
      <c r="AL342" s="92">
        <f t="shared" ref="AL342" si="5470">COUNTIF(E342:G343,"Körperhygiene")</f>
        <v>0</v>
      </c>
      <c r="AM342" s="169">
        <f t="shared" ref="AM342" si="5471">COUNTIF(K342:M343,"Körperhygiene")</f>
        <v>0</v>
      </c>
      <c r="AN342" s="169">
        <f t="shared" ref="AN342" si="5472">AL342+AM342</f>
        <v>0</v>
      </c>
      <c r="AO342" s="164">
        <f>COUNTIF(E342:G343,"Zimmersauberkeit")</f>
        <v>0</v>
      </c>
      <c r="AP342" s="93">
        <f>COUNTIF(K342:M343,"Zimmersauberkeit")</f>
        <v>0</v>
      </c>
      <c r="AQ342" s="164">
        <f t="shared" ref="AQ342" si="5473">AO342+AP342</f>
        <v>0</v>
      </c>
      <c r="AR342" s="93">
        <f>COUNTIF(E342:G343,"Zimmerputz")</f>
        <v>0</v>
      </c>
      <c r="AS342" s="164">
        <f>COUNTIF(K342:M343,"Zimmerputz")</f>
        <v>0</v>
      </c>
      <c r="AT342" s="93">
        <f t="shared" ref="AT342" si="5474">AR342+AS342</f>
        <v>0</v>
      </c>
      <c r="AU342" s="164">
        <f>COUNTIF(E342:G343,"Medienverhalten")</f>
        <v>0</v>
      </c>
      <c r="AV342" s="93">
        <f>COUNTIF(K342:M343,"Medienverhalten")</f>
        <v>0</v>
      </c>
      <c r="AW342" s="164">
        <f t="shared" ref="AW342" si="5475">AU342+AV342</f>
        <v>0</v>
      </c>
      <c r="AX342" s="93">
        <f>COUNTIF(E342:G343,"Pünktlichkeit")</f>
        <v>0</v>
      </c>
      <c r="AY342" s="164">
        <f>COUNTIF(K342:M343,"Pünktlichkeit")</f>
        <v>0</v>
      </c>
      <c r="AZ342" s="93">
        <f t="shared" ref="AZ342" si="5476">AX342+AY342</f>
        <v>0</v>
      </c>
      <c r="BA342" s="164">
        <f>COUNTIF(E342:G343,"Küchendienst")</f>
        <v>0</v>
      </c>
      <c r="BB342" s="93">
        <f>COUNTIF(K342:M343,"Küchendienst")</f>
        <v>0</v>
      </c>
      <c r="BC342" s="164">
        <f t="shared" ref="BC342" si="5477">BA342+BB342</f>
        <v>0</v>
      </c>
      <c r="BD342" s="93">
        <f>COUNTIF(E342:G343,"Wäsche")</f>
        <v>0</v>
      </c>
      <c r="BE342" s="164">
        <f>COUNTIF(K342:M343,"Wäsche")</f>
        <v>0</v>
      </c>
      <c r="BF342" s="93">
        <f t="shared" ref="BF342" si="5478">BD342+BE342</f>
        <v>0</v>
      </c>
      <c r="BG342" s="164">
        <f>COUNTIF(E342:G343,"Sozialverhalten")</f>
        <v>0</v>
      </c>
      <c r="BH342" s="93">
        <f>COUNTIF(K342:M343,"Sozialverhalten")</f>
        <v>0</v>
      </c>
      <c r="BI342" s="164">
        <f t="shared" ref="BI342" si="5479">BG342+BH342</f>
        <v>0</v>
      </c>
      <c r="BJ342" s="93">
        <f>COUNTIF(E342:G343,"Essverhalten")</f>
        <v>0</v>
      </c>
      <c r="BK342" s="164">
        <f>COUNTIF(K342:M343,"Essverhalten")</f>
        <v>0</v>
      </c>
      <c r="BL342" s="93">
        <f t="shared" ref="BL342" si="5480">BJ342+BK342</f>
        <v>0</v>
      </c>
      <c r="BM342" s="169">
        <f>COUNTIF(E342:G343,"Nachtruhe")</f>
        <v>0</v>
      </c>
      <c r="BN342" s="169">
        <f>COUNTIF(K342:M343,"Nachtruhe")</f>
        <v>0</v>
      </c>
      <c r="BO342" s="170">
        <f t="shared" ref="BO342" si="5481">BM342+BN342</f>
        <v>0</v>
      </c>
      <c r="BP342" s="174">
        <f>SUMIFS(AN$2:AN$373,C$2:C$373,C342,AB$2:AB$373,AB342)</f>
        <v>0</v>
      </c>
      <c r="BQ342" s="162">
        <f>SUMIFS(AQ$2:AQ$373,C$2:C$373,C342,AB$2:AB$373,AB342)</f>
        <v>0</v>
      </c>
      <c r="BR342" s="162">
        <f>SUMIFS(AT$2:AT$373,C$2:C$373,C342,AB$2:AB$373,AB342)</f>
        <v>0</v>
      </c>
      <c r="BS342" s="162">
        <f>SUMIFS(AW$2:AW$373,C$2:C$373,C342,AB$2:AB$373,AB342)</f>
        <v>0</v>
      </c>
      <c r="BT342" s="162">
        <f>SUMIFS(AZ$2:AZ$373,C$2:C$373,C342,AB$2:AB$373,AB342)</f>
        <v>0</v>
      </c>
      <c r="BU342" s="162">
        <f>SUMIFS(BC$2:BC$373,C$2:C$373,C342,AB$2:AB$373,AB342)</f>
        <v>0</v>
      </c>
      <c r="BV342" s="162">
        <f>SUMIFS(BF$2:BF$373,C$2:C$373,C342,AB$2:AB$373,AB342)</f>
        <v>0</v>
      </c>
      <c r="BW342" s="162">
        <f>SUMIFS(BI$2:BI$373,C$2:C$373,C342,AB$2:AB$373,AB342)</f>
        <v>0</v>
      </c>
      <c r="BX342" s="162">
        <f>SUMIFS(BL$2:BL$373,C$2:C$373,C342,AB$2:AB$373,AB342)</f>
        <v>0</v>
      </c>
      <c r="BY342" s="163">
        <f>SUMIFS(BO$2:BO$373,C$2:C$373,C342,AB$2:AB$373,AB342)</f>
        <v>0</v>
      </c>
      <c r="BZ342" s="174">
        <f>SUMIFS(AN$2:AN$373,C$2:C$373,C342)</f>
        <v>0</v>
      </c>
      <c r="CA342" s="162">
        <f>SUMIFS(AQ$2:AQ$373,C$2:C$373,C342)</f>
        <v>0</v>
      </c>
      <c r="CB342" s="162">
        <f>SUMIFS(AT$2:AT$373,C$2:C$373,C342)</f>
        <v>0</v>
      </c>
      <c r="CC342" s="162">
        <f>SUMIFS(AW$2:AW$373,C$2:C$373,C342)</f>
        <v>0</v>
      </c>
      <c r="CD342" s="162">
        <f>SUMIFS(AZ$2:AZ$373,C$2:C$373,C342)</f>
        <v>0</v>
      </c>
      <c r="CE342" s="162">
        <f>SUMIFS(BC$2:BC$373,C$2:C$373,C342)</f>
        <v>0</v>
      </c>
      <c r="CF342" s="162">
        <f>SUMIFS(BF$2:BF$373,C$2:C$373,C342)</f>
        <v>0</v>
      </c>
      <c r="CG342" s="162">
        <f>SUMIFS(BI$2:BI$373,C$2:C$373,C342)</f>
        <v>0</v>
      </c>
      <c r="CH342" s="162">
        <f>SUMIFS(BL$2:BL$373,C$2:C$373,C342)</f>
        <v>0</v>
      </c>
      <c r="CI342" s="163">
        <f>SUMIFS(BO$2:BO$373,C$2:C$373,C342)</f>
        <v>0</v>
      </c>
      <c r="CJ342" s="94" t="str">
        <f t="shared" ref="CJ342" si="5482">_xlfn.XLOOKUP(LARGE(BP342:BY342,1),BP342:BY342,BP$374:BY$374)</f>
        <v>Körperhygiene</v>
      </c>
      <c r="CK342" s="92" t="str">
        <f t="shared" ref="CK342" si="5483">_xlfn.XLOOKUP(LARGE(BP342:BY342,2),BP342:BY342,BP$374:BY$374)</f>
        <v>Körperhygiene</v>
      </c>
      <c r="CL342" s="92" t="str">
        <f t="shared" ref="CL342" si="5484">_xlfn.XLOOKUP(LARGE(BP342:BY342,3),BP342:BY342,BP$374:BY$374)</f>
        <v>Körperhygiene</v>
      </c>
      <c r="CM342" s="92" t="str">
        <f t="shared" ref="CM342" si="5485">_xlfn.XLOOKUP(LARGE(BP342:BY342,4),BP342:BY342,BP$374:BY$374)</f>
        <v>Körperhygiene</v>
      </c>
      <c r="CN342" s="92" t="str">
        <f t="shared" ref="CN342" si="5486">_xlfn.XLOOKUP(LARGE(BP342:BY342,5),BP342:BY342,BP$374:BY$374)</f>
        <v>Körperhygiene</v>
      </c>
      <c r="CO342" s="93" t="str">
        <f t="shared" ref="CO342" si="5487">_xlfn.XLOOKUP(LARGE(BP342:BY342,6),BP342:BY342,BP$374:BY$374)</f>
        <v>Körperhygiene</v>
      </c>
      <c r="CP342" s="91" t="str">
        <f t="shared" ref="CP342" si="5488">_xlfn.XLOOKUP(LARGE(BZ342:CI342,1),BZ342:CI342,BZ$374:CI$374)</f>
        <v>Körperhygiene</v>
      </c>
      <c r="CQ342" s="92" t="str">
        <f t="shared" ref="CQ342" si="5489">_xlfn.XLOOKUP(LARGE(BZ342:CI342,2),BZ342:CI342,BZ$374:CI$374)</f>
        <v>Körperhygiene</v>
      </c>
      <c r="CR342" s="92" t="str">
        <f t="shared" ref="CR342" si="5490">_xlfn.XLOOKUP(LARGE(BZ342:CI342,3),BZ342:CI342,BZ$374:CI$374)</f>
        <v>Körperhygiene</v>
      </c>
      <c r="CS342" s="92" t="str">
        <f t="shared" ref="CS342" si="5491">_xlfn.XLOOKUP(LARGE(BZ342:CI342,4),BZ342:CI342,BZ$374:CI$374)</f>
        <v>Körperhygiene</v>
      </c>
      <c r="CT342" s="92" t="str">
        <f t="shared" ref="CT342" si="5492">_xlfn.XLOOKUP(LARGE(BZ342:CI342,5),BZ342:CI342,BZ$374:CI$374)</f>
        <v>Körperhygiene</v>
      </c>
      <c r="CU342" s="93" t="str">
        <f t="shared" ref="CU342" si="5493">_xlfn.XLOOKUP(LARGE(BZ342:CI342,6),BZ342:CI342,BZ$374:CI$374)</f>
        <v>Körperhygiene</v>
      </c>
      <c r="CV342" s="90"/>
      <c r="CW342" s="90"/>
      <c r="CX342" s="90"/>
      <c r="CY342" s="90"/>
      <c r="CZ342" s="90"/>
      <c r="DA342" s="90"/>
    </row>
    <row r="343" spans="1:105" ht="12.95" customHeight="1" thickTop="1" thickBot="1">
      <c r="A343" s="122"/>
      <c r="B343" s="125"/>
      <c r="C343" s="116"/>
      <c r="D343" s="137"/>
      <c r="E343" s="21"/>
      <c r="F343" s="22"/>
      <c r="G343" s="23"/>
      <c r="H343" s="145"/>
      <c r="I343" s="125"/>
      <c r="J343" s="137"/>
      <c r="K343" s="21"/>
      <c r="L343" s="22"/>
      <c r="M343" s="23"/>
      <c r="N343" s="140"/>
      <c r="O343" s="109"/>
      <c r="P343" s="92"/>
      <c r="Q343" s="131"/>
      <c r="R343" s="103"/>
      <c r="S343" s="92"/>
      <c r="T343" s="158"/>
      <c r="U343" s="103"/>
      <c r="V343" s="99"/>
      <c r="W343" s="216"/>
      <c r="X343" s="92"/>
      <c r="Y343" s="81"/>
      <c r="Z343" s="83"/>
      <c r="AA343" s="95"/>
      <c r="AB343" s="107"/>
      <c r="AC343" s="160"/>
      <c r="AE343" s="92"/>
      <c r="AG343" s="92"/>
      <c r="AH343" s="92"/>
      <c r="AI343" s="156"/>
      <c r="AJ343" s="156"/>
      <c r="AK343" s="156"/>
      <c r="AL343" s="92"/>
      <c r="AM343" s="156"/>
      <c r="AN343" s="156"/>
      <c r="AO343" s="165"/>
      <c r="AP343" s="93"/>
      <c r="AQ343" s="165"/>
      <c r="AR343" s="93"/>
      <c r="AS343" s="165"/>
      <c r="AT343" s="93"/>
      <c r="AU343" s="165"/>
      <c r="AV343" s="93"/>
      <c r="AW343" s="165"/>
      <c r="AX343" s="93"/>
      <c r="AY343" s="165"/>
      <c r="AZ343" s="93"/>
      <c r="BA343" s="165"/>
      <c r="BB343" s="93"/>
      <c r="BC343" s="165"/>
      <c r="BD343" s="93"/>
      <c r="BE343" s="165"/>
      <c r="BF343" s="93"/>
      <c r="BG343" s="165"/>
      <c r="BH343" s="93"/>
      <c r="BI343" s="165"/>
      <c r="BJ343" s="93"/>
      <c r="BK343" s="165"/>
      <c r="BL343" s="93"/>
      <c r="BM343" s="156"/>
      <c r="BN343" s="156"/>
      <c r="BO343" s="171"/>
      <c r="BP343" s="174"/>
      <c r="BQ343" s="162"/>
      <c r="BR343" s="162"/>
      <c r="BS343" s="162"/>
      <c r="BT343" s="162"/>
      <c r="BU343" s="162"/>
      <c r="BV343" s="162"/>
      <c r="BW343" s="162"/>
      <c r="BX343" s="162"/>
      <c r="BY343" s="163"/>
      <c r="BZ343" s="174"/>
      <c r="CA343" s="162"/>
      <c r="CB343" s="162"/>
      <c r="CC343" s="162"/>
      <c r="CD343" s="162"/>
      <c r="CE343" s="162"/>
      <c r="CF343" s="162"/>
      <c r="CG343" s="162"/>
      <c r="CH343" s="162"/>
      <c r="CI343" s="163"/>
      <c r="CJ343" s="94"/>
      <c r="CK343" s="92"/>
      <c r="CL343" s="92"/>
      <c r="CM343" s="92"/>
      <c r="CN343" s="92"/>
      <c r="CO343" s="93"/>
      <c r="CP343" s="91"/>
      <c r="CQ343" s="92"/>
      <c r="CR343" s="92"/>
      <c r="CS343" s="92"/>
      <c r="CT343" s="92"/>
      <c r="CU343" s="93"/>
      <c r="CV343" s="90"/>
      <c r="CW343" s="90"/>
      <c r="CX343" s="90"/>
      <c r="CY343" s="90"/>
      <c r="CZ343" s="90"/>
      <c r="DA343" s="90"/>
    </row>
    <row r="344" spans="1:105" ht="12.95" customHeight="1" thickTop="1" thickBot="1">
      <c r="A344" s="122"/>
      <c r="B344" s="125"/>
      <c r="C344" s="117" t="s">
        <v>131</v>
      </c>
      <c r="D344" s="134"/>
      <c r="E344" s="24"/>
      <c r="F344" s="25"/>
      <c r="G344" s="26"/>
      <c r="H344" s="145"/>
      <c r="I344" s="125"/>
      <c r="J344" s="134"/>
      <c r="K344" s="24"/>
      <c r="L344" s="25"/>
      <c r="M344" s="26"/>
      <c r="N344" s="140"/>
      <c r="O344" s="109">
        <f t="shared" si="4911"/>
        <v>0</v>
      </c>
      <c r="P344" s="92">
        <f t="shared" si="4912"/>
        <v>20</v>
      </c>
      <c r="Q344" s="131"/>
      <c r="R344" s="103">
        <f>SUMIFS(O$2:O$373,C$2:C$373,C344,AB$2:AB$373,AB344)</f>
        <v>0</v>
      </c>
      <c r="S344" s="92">
        <f t="shared" ref="S344" si="5494">AE$338*20-AJ344</f>
        <v>60</v>
      </c>
      <c r="T344" s="158"/>
      <c r="U344" s="103">
        <f t="shared" ref="U344" si="5495">AC$8</f>
        <v>0</v>
      </c>
      <c r="V344" s="99">
        <f t="shared" si="4915"/>
        <v>600</v>
      </c>
      <c r="W344" s="216"/>
      <c r="X344" s="92"/>
      <c r="Y344" s="81"/>
      <c r="Z344" s="83"/>
      <c r="AA344" s="95">
        <f>A$338</f>
        <v>46202</v>
      </c>
      <c r="AB344" s="107">
        <f t="shared" si="5304"/>
        <v>27</v>
      </c>
      <c r="AC344" s="160"/>
      <c r="AE344" s="92"/>
      <c r="AG344" s="92">
        <f t="shared" ref="AG344" si="5496">IF(D344="HF",1,0)</f>
        <v>0</v>
      </c>
      <c r="AH344" s="92">
        <f t="shared" ref="AH344" si="5497">IF(J344="HF",1,0)</f>
        <v>0</v>
      </c>
      <c r="AI344" s="169">
        <f t="shared" ref="AI344" si="5498">AG344+AH344</f>
        <v>0</v>
      </c>
      <c r="AJ344" s="169">
        <f t="shared" ref="AJ344" si="5499">SUMIFS(AI$2:AI$373,C$2:C$373,C344,AB$2:AB$373,AB344)</f>
        <v>0</v>
      </c>
      <c r="AK344" s="169">
        <f t="shared" ref="AK344" si="5500">SUMIFS(AI$2:AI$373,C$2:C$373,C344)</f>
        <v>0</v>
      </c>
      <c r="AL344" s="92">
        <f t="shared" ref="AL344" si="5501">COUNTIF(E344:G345,"Körperhygiene")</f>
        <v>0</v>
      </c>
      <c r="AM344" s="169">
        <f t="shared" ref="AM344" si="5502">COUNTIF(K344:M345,"Körperhygiene")</f>
        <v>0</v>
      </c>
      <c r="AN344" s="169">
        <f t="shared" ref="AN344" si="5503">AL344+AM344</f>
        <v>0</v>
      </c>
      <c r="AO344" s="164">
        <f>COUNTIF(E344:G345,"Zimmersauberkeit")</f>
        <v>0</v>
      </c>
      <c r="AP344" s="93">
        <f>COUNTIF(K344:M345,"Zimmersauberkeit")</f>
        <v>0</v>
      </c>
      <c r="AQ344" s="164">
        <f t="shared" ref="AQ344" si="5504">AO344+AP344</f>
        <v>0</v>
      </c>
      <c r="AR344" s="93">
        <f>COUNTIF(E344:G345,"Zimmerputz")</f>
        <v>0</v>
      </c>
      <c r="AS344" s="164">
        <f>COUNTIF(K344:M345,"Zimmerputz")</f>
        <v>0</v>
      </c>
      <c r="AT344" s="93">
        <f t="shared" ref="AT344" si="5505">AR344+AS344</f>
        <v>0</v>
      </c>
      <c r="AU344" s="164">
        <f>COUNTIF(E344:G345,"Medienverhalten")</f>
        <v>0</v>
      </c>
      <c r="AV344" s="93">
        <f>COUNTIF(K344:M345,"Medienverhalten")</f>
        <v>0</v>
      </c>
      <c r="AW344" s="164">
        <f t="shared" ref="AW344" si="5506">AU344+AV344</f>
        <v>0</v>
      </c>
      <c r="AX344" s="93">
        <f>COUNTIF(E344:G345,"Pünktlichkeit")</f>
        <v>0</v>
      </c>
      <c r="AY344" s="164">
        <f>COUNTIF(K344:M345,"Pünktlichkeit")</f>
        <v>0</v>
      </c>
      <c r="AZ344" s="93">
        <f t="shared" ref="AZ344" si="5507">AX344+AY344</f>
        <v>0</v>
      </c>
      <c r="BA344" s="164">
        <f>COUNTIF(E344:G345,"Küchendienst")</f>
        <v>0</v>
      </c>
      <c r="BB344" s="93">
        <f>COUNTIF(K344:M345,"Küchendienst")</f>
        <v>0</v>
      </c>
      <c r="BC344" s="164">
        <f t="shared" ref="BC344" si="5508">BA344+BB344</f>
        <v>0</v>
      </c>
      <c r="BD344" s="93">
        <f>COUNTIF(E344:G345,"Wäsche")</f>
        <v>0</v>
      </c>
      <c r="BE344" s="164">
        <f>COUNTIF(K344:M345,"Wäsche")</f>
        <v>0</v>
      </c>
      <c r="BF344" s="93">
        <f t="shared" ref="BF344" si="5509">BD344+BE344</f>
        <v>0</v>
      </c>
      <c r="BG344" s="164">
        <f>COUNTIF(E344:G345,"Sozialverhalten")</f>
        <v>0</v>
      </c>
      <c r="BH344" s="93">
        <f>COUNTIF(K344:M345,"Sozialverhalten")</f>
        <v>0</v>
      </c>
      <c r="BI344" s="164">
        <f t="shared" ref="BI344" si="5510">BG344+BH344</f>
        <v>0</v>
      </c>
      <c r="BJ344" s="93">
        <f>COUNTIF(E344:G345,"Essverhalten")</f>
        <v>0</v>
      </c>
      <c r="BK344" s="164">
        <f>COUNTIF(K344:M345,"Essverhalten")</f>
        <v>0</v>
      </c>
      <c r="BL344" s="93">
        <f t="shared" ref="BL344" si="5511">BJ344+BK344</f>
        <v>0</v>
      </c>
      <c r="BM344" s="169">
        <f>COUNTIF(E344:G345,"Nachtruhe")</f>
        <v>0</v>
      </c>
      <c r="BN344" s="169">
        <f>COUNTIF(K344:M345,"Nachtruhe")</f>
        <v>0</v>
      </c>
      <c r="BO344" s="170">
        <f t="shared" ref="BO344" si="5512">BM344+BN344</f>
        <v>0</v>
      </c>
      <c r="BP344" s="174">
        <f>SUMIFS(AN$2:AN$373,C$2:C$373,C344,AB$2:AB$373,AB344)</f>
        <v>0</v>
      </c>
      <c r="BQ344" s="162">
        <f>SUMIFS(AQ$2:AQ$373,C$2:C$373,C344,AB$2:AB$373,AB344)</f>
        <v>0</v>
      </c>
      <c r="BR344" s="162">
        <f>SUMIFS(AT$2:AT$373,C$2:C$373,C344,AB$2:AB$373,AB344)</f>
        <v>0</v>
      </c>
      <c r="BS344" s="162">
        <f>SUMIFS(AW$2:AW$373,C$2:C$373,C344,AB$2:AB$373,AB344)</f>
        <v>0</v>
      </c>
      <c r="BT344" s="162">
        <f>SUMIFS(AZ$2:AZ$373,C$2:C$373,C344,AB$2:AB$373,AB344)</f>
        <v>0</v>
      </c>
      <c r="BU344" s="162">
        <f>SUMIFS(BC$2:BC$373,C$2:C$373,C344,AB$2:AB$373,AB344)</f>
        <v>0</v>
      </c>
      <c r="BV344" s="162">
        <f>SUMIFS(BF$2:BF$373,C$2:C$373,C344,AB$2:AB$373,AB344)</f>
        <v>0</v>
      </c>
      <c r="BW344" s="162">
        <f>SUMIFS(BI$2:BI$373,C$2:C$373,C344,AB$2:AB$373,AB344)</f>
        <v>0</v>
      </c>
      <c r="BX344" s="162">
        <f>SUMIFS(BL$2:BL$373,C$2:C$373,C344,AB$2:AB$373,AB344)</f>
        <v>0</v>
      </c>
      <c r="BY344" s="163">
        <f>SUMIFS(BO$2:BO$373,C$2:C$373,C344,AB$2:AB$373,AB344)</f>
        <v>0</v>
      </c>
      <c r="BZ344" s="174">
        <f>SUMIFS(AN$2:AN$373,C$2:C$373,C344)</f>
        <v>0</v>
      </c>
      <c r="CA344" s="162">
        <f>SUMIFS(AQ$2:AQ$373,C$2:C$373,C344)</f>
        <v>0</v>
      </c>
      <c r="CB344" s="162">
        <f>SUMIFS(AT$2:AT$373,C$2:C$373,C344)</f>
        <v>0</v>
      </c>
      <c r="CC344" s="162">
        <f>SUMIFS(AW$2:AW$373,C$2:C$373,C344)</f>
        <v>0</v>
      </c>
      <c r="CD344" s="162">
        <f>SUMIFS(AZ$2:AZ$373,C$2:C$373,C344)</f>
        <v>0</v>
      </c>
      <c r="CE344" s="162">
        <f>SUMIFS(BC$2:BC$373,C$2:C$373,C344)</f>
        <v>0</v>
      </c>
      <c r="CF344" s="162">
        <f>SUMIFS(BF$2:BF$373,C$2:C$373,C344)</f>
        <v>0</v>
      </c>
      <c r="CG344" s="162">
        <f>SUMIFS(BI$2:BI$373,C$2:C$373,C344)</f>
        <v>0</v>
      </c>
      <c r="CH344" s="162">
        <f>SUMIFS(BL$2:BL$373,C$2:C$373,C344)</f>
        <v>0</v>
      </c>
      <c r="CI344" s="163">
        <f>SUMIFS(BO$2:BO$373,C$2:C$373,C344)</f>
        <v>0</v>
      </c>
      <c r="CJ344" s="94" t="str">
        <f t="shared" ref="CJ344" si="5513">_xlfn.XLOOKUP(LARGE(BP344:BY344,1),BP344:BY344,BP$374:BY$374)</f>
        <v>Körperhygiene</v>
      </c>
      <c r="CK344" s="92" t="str">
        <f t="shared" ref="CK344" si="5514">_xlfn.XLOOKUP(LARGE(BP344:BY344,2),BP344:BY344,BP$374:BY$374)</f>
        <v>Körperhygiene</v>
      </c>
      <c r="CL344" s="92" t="str">
        <f t="shared" ref="CL344" si="5515">_xlfn.XLOOKUP(LARGE(BP344:BY344,3),BP344:BY344,BP$374:BY$374)</f>
        <v>Körperhygiene</v>
      </c>
      <c r="CM344" s="92" t="str">
        <f t="shared" ref="CM344" si="5516">_xlfn.XLOOKUP(LARGE(BP344:BY344,4),BP344:BY344,BP$374:BY$374)</f>
        <v>Körperhygiene</v>
      </c>
      <c r="CN344" s="92" t="str">
        <f t="shared" ref="CN344" si="5517">_xlfn.XLOOKUP(LARGE(BP344:BY344,5),BP344:BY344,BP$374:BY$374)</f>
        <v>Körperhygiene</v>
      </c>
      <c r="CO344" s="93" t="str">
        <f t="shared" ref="CO344" si="5518">_xlfn.XLOOKUP(LARGE(BP344:BY344,6),BP344:BY344,BP$374:BY$374)</f>
        <v>Körperhygiene</v>
      </c>
      <c r="CP344" s="91" t="str">
        <f t="shared" ref="CP344" si="5519">_xlfn.XLOOKUP(LARGE(BZ344:CI344,1),BZ344:CI344,BZ$374:CI$374)</f>
        <v>Körperhygiene</v>
      </c>
      <c r="CQ344" s="92" t="str">
        <f t="shared" ref="CQ344" si="5520">_xlfn.XLOOKUP(LARGE(BZ344:CI344,2),BZ344:CI344,BZ$374:CI$374)</f>
        <v>Körperhygiene</v>
      </c>
      <c r="CR344" s="92" t="str">
        <f t="shared" ref="CR344" si="5521">_xlfn.XLOOKUP(LARGE(BZ344:CI344,3),BZ344:CI344,BZ$374:CI$374)</f>
        <v>Körperhygiene</v>
      </c>
      <c r="CS344" s="92" t="str">
        <f t="shared" ref="CS344" si="5522">_xlfn.XLOOKUP(LARGE(BZ344:CI344,4),BZ344:CI344,BZ$374:CI$374)</f>
        <v>Körperhygiene</v>
      </c>
      <c r="CT344" s="92" t="str">
        <f t="shared" ref="CT344" si="5523">_xlfn.XLOOKUP(LARGE(BZ344:CI344,5),BZ344:CI344,BZ$374:CI$374)</f>
        <v>Körperhygiene</v>
      </c>
      <c r="CU344" s="93" t="str">
        <f t="shared" ref="CU344" si="5524">_xlfn.XLOOKUP(LARGE(BZ344:CI344,6),BZ344:CI344,BZ$374:CI$374)</f>
        <v>Körperhygiene</v>
      </c>
      <c r="CV344" s="90"/>
      <c r="CW344" s="90"/>
      <c r="CX344" s="90"/>
      <c r="CY344" s="90"/>
      <c r="CZ344" s="90"/>
      <c r="DA344" s="90"/>
    </row>
    <row r="345" spans="1:105" ht="12.95" customHeight="1" thickTop="1" thickBot="1">
      <c r="A345" s="122"/>
      <c r="B345" s="125"/>
      <c r="C345" s="116"/>
      <c r="D345" s="137"/>
      <c r="E345" s="21"/>
      <c r="F345" s="22"/>
      <c r="G345" s="23"/>
      <c r="H345" s="145"/>
      <c r="I345" s="125"/>
      <c r="J345" s="137"/>
      <c r="K345" s="21"/>
      <c r="L345" s="22"/>
      <c r="M345" s="23"/>
      <c r="N345" s="140"/>
      <c r="O345" s="109"/>
      <c r="P345" s="92"/>
      <c r="Q345" s="131"/>
      <c r="R345" s="103"/>
      <c r="S345" s="92"/>
      <c r="T345" s="158"/>
      <c r="U345" s="103"/>
      <c r="V345" s="99"/>
      <c r="W345" s="216"/>
      <c r="X345" s="92"/>
      <c r="Y345" s="81"/>
      <c r="Z345" s="83"/>
      <c r="AA345" s="95"/>
      <c r="AB345" s="107"/>
      <c r="AC345" s="160"/>
      <c r="AE345" s="92"/>
      <c r="AG345" s="92"/>
      <c r="AH345" s="92"/>
      <c r="AI345" s="156"/>
      <c r="AJ345" s="156"/>
      <c r="AK345" s="156"/>
      <c r="AL345" s="92"/>
      <c r="AM345" s="156"/>
      <c r="AN345" s="156"/>
      <c r="AO345" s="165"/>
      <c r="AP345" s="93"/>
      <c r="AQ345" s="165"/>
      <c r="AR345" s="93"/>
      <c r="AS345" s="165"/>
      <c r="AT345" s="93"/>
      <c r="AU345" s="165"/>
      <c r="AV345" s="93"/>
      <c r="AW345" s="165"/>
      <c r="AX345" s="93"/>
      <c r="AY345" s="165"/>
      <c r="AZ345" s="93"/>
      <c r="BA345" s="165"/>
      <c r="BB345" s="93"/>
      <c r="BC345" s="165"/>
      <c r="BD345" s="93"/>
      <c r="BE345" s="165"/>
      <c r="BF345" s="93"/>
      <c r="BG345" s="165"/>
      <c r="BH345" s="93"/>
      <c r="BI345" s="165"/>
      <c r="BJ345" s="93"/>
      <c r="BK345" s="165"/>
      <c r="BL345" s="93"/>
      <c r="BM345" s="156"/>
      <c r="BN345" s="156"/>
      <c r="BO345" s="171"/>
      <c r="BP345" s="174"/>
      <c r="BQ345" s="162"/>
      <c r="BR345" s="162"/>
      <c r="BS345" s="162"/>
      <c r="BT345" s="162"/>
      <c r="BU345" s="162"/>
      <c r="BV345" s="162"/>
      <c r="BW345" s="162"/>
      <c r="BX345" s="162"/>
      <c r="BY345" s="163"/>
      <c r="BZ345" s="174"/>
      <c r="CA345" s="162"/>
      <c r="CB345" s="162"/>
      <c r="CC345" s="162"/>
      <c r="CD345" s="162"/>
      <c r="CE345" s="162"/>
      <c r="CF345" s="162"/>
      <c r="CG345" s="162"/>
      <c r="CH345" s="162"/>
      <c r="CI345" s="163"/>
      <c r="CJ345" s="94"/>
      <c r="CK345" s="92"/>
      <c r="CL345" s="92"/>
      <c r="CM345" s="92"/>
      <c r="CN345" s="92"/>
      <c r="CO345" s="93"/>
      <c r="CP345" s="91"/>
      <c r="CQ345" s="92"/>
      <c r="CR345" s="92"/>
      <c r="CS345" s="92"/>
      <c r="CT345" s="92"/>
      <c r="CU345" s="93"/>
      <c r="CV345" s="90"/>
      <c r="CW345" s="90"/>
      <c r="CX345" s="90"/>
      <c r="CY345" s="90"/>
      <c r="CZ345" s="90"/>
      <c r="DA345" s="90"/>
    </row>
    <row r="346" spans="1:105" ht="12.95" customHeight="1" thickTop="1" thickBot="1">
      <c r="A346" s="122"/>
      <c r="B346" s="125"/>
      <c r="C346" s="117" t="s">
        <v>132</v>
      </c>
      <c r="D346" s="134"/>
      <c r="E346" s="24"/>
      <c r="F346" s="25"/>
      <c r="G346" s="26"/>
      <c r="H346" s="145"/>
      <c r="I346" s="125"/>
      <c r="J346" s="134"/>
      <c r="K346" s="24"/>
      <c r="L346" s="25"/>
      <c r="M346" s="26"/>
      <c r="N346" s="140"/>
      <c r="O346" s="109">
        <f t="shared" si="4945"/>
        <v>0</v>
      </c>
      <c r="P346" s="92">
        <f t="shared" si="4946"/>
        <v>20</v>
      </c>
      <c r="Q346" s="131"/>
      <c r="R346" s="103">
        <f>SUMIFS(O$2:O$373,C$2:C$373,C346,AB$2:AB$373,AB346)</f>
        <v>0</v>
      </c>
      <c r="S346" s="92">
        <f t="shared" ref="S346" si="5525">AE$338*20-AJ346</f>
        <v>60</v>
      </c>
      <c r="T346" s="158"/>
      <c r="U346" s="103">
        <f t="shared" ref="U346" si="5526">AC$10</f>
        <v>0</v>
      </c>
      <c r="V346" s="99">
        <f t="shared" si="4949"/>
        <v>600</v>
      </c>
      <c r="W346" s="216"/>
      <c r="X346" s="92"/>
      <c r="Y346" s="81"/>
      <c r="Z346" s="83"/>
      <c r="AA346" s="95">
        <f>A$338</f>
        <v>46202</v>
      </c>
      <c r="AB346" s="107">
        <f t="shared" si="5304"/>
        <v>27</v>
      </c>
      <c r="AC346" s="160"/>
      <c r="AE346" s="92"/>
      <c r="AG346" s="92">
        <f t="shared" ref="AG346" si="5527">IF(D346="HF",1,0)</f>
        <v>0</v>
      </c>
      <c r="AH346" s="92">
        <f t="shared" ref="AH346" si="5528">IF(J346="HF",1,0)</f>
        <v>0</v>
      </c>
      <c r="AI346" s="169">
        <f t="shared" ref="AI346" si="5529">AG346+AH346</f>
        <v>0</v>
      </c>
      <c r="AJ346" s="169">
        <f t="shared" ref="AJ346" si="5530">SUMIFS(AI$2:AI$373,C$2:C$373,C346,AB$2:AB$373,AB346)</f>
        <v>0</v>
      </c>
      <c r="AK346" s="169">
        <f t="shared" ref="AK346" si="5531">SUMIFS(AI$2:AI$373,C$2:C$373,C346)</f>
        <v>0</v>
      </c>
      <c r="AL346" s="92">
        <f t="shared" ref="AL346" si="5532">COUNTIF(E346:G347,"Körperhygiene")</f>
        <v>0</v>
      </c>
      <c r="AM346" s="169">
        <f t="shared" ref="AM346" si="5533">COUNTIF(K346:M347,"Körperhygiene")</f>
        <v>0</v>
      </c>
      <c r="AN346" s="169">
        <f t="shared" ref="AN346" si="5534">AL346+AM346</f>
        <v>0</v>
      </c>
      <c r="AO346" s="164">
        <f>COUNTIF(E346:G347,"Zimmersauberkeit")</f>
        <v>0</v>
      </c>
      <c r="AP346" s="93">
        <f>COUNTIF(K346:M347,"Zimmersauberkeit")</f>
        <v>0</v>
      </c>
      <c r="AQ346" s="164">
        <f t="shared" ref="AQ346" si="5535">AO346+AP346</f>
        <v>0</v>
      </c>
      <c r="AR346" s="93">
        <f>COUNTIF(E346:G347,"Zimmerputz")</f>
        <v>0</v>
      </c>
      <c r="AS346" s="164">
        <f>COUNTIF(K346:M347,"Zimmerputz")</f>
        <v>0</v>
      </c>
      <c r="AT346" s="93">
        <f t="shared" ref="AT346" si="5536">AR346+AS346</f>
        <v>0</v>
      </c>
      <c r="AU346" s="164">
        <f>COUNTIF(E346:G347,"Medienverhalten")</f>
        <v>0</v>
      </c>
      <c r="AV346" s="93">
        <f>COUNTIF(K346:M347,"Medienverhalten")</f>
        <v>0</v>
      </c>
      <c r="AW346" s="164">
        <f t="shared" ref="AW346" si="5537">AU346+AV346</f>
        <v>0</v>
      </c>
      <c r="AX346" s="93">
        <f>COUNTIF(E346:G347,"Pünktlichkeit")</f>
        <v>0</v>
      </c>
      <c r="AY346" s="164">
        <f>COUNTIF(K346:M347,"Pünktlichkeit")</f>
        <v>0</v>
      </c>
      <c r="AZ346" s="93">
        <f t="shared" ref="AZ346" si="5538">AX346+AY346</f>
        <v>0</v>
      </c>
      <c r="BA346" s="164">
        <f>COUNTIF(E346:G347,"Küchendienst")</f>
        <v>0</v>
      </c>
      <c r="BB346" s="93">
        <f>COUNTIF(K346:M347,"Küchendienst")</f>
        <v>0</v>
      </c>
      <c r="BC346" s="164">
        <f t="shared" ref="BC346" si="5539">BA346+BB346</f>
        <v>0</v>
      </c>
      <c r="BD346" s="93">
        <f>COUNTIF(E346:G347,"Wäsche")</f>
        <v>0</v>
      </c>
      <c r="BE346" s="164">
        <f>COUNTIF(K346:M347,"Wäsche")</f>
        <v>0</v>
      </c>
      <c r="BF346" s="93">
        <f t="shared" ref="BF346" si="5540">BD346+BE346</f>
        <v>0</v>
      </c>
      <c r="BG346" s="164">
        <f>COUNTIF(E346:G347,"Sozialverhalten")</f>
        <v>0</v>
      </c>
      <c r="BH346" s="93">
        <f>COUNTIF(K346:M347,"Sozialverhalten")</f>
        <v>0</v>
      </c>
      <c r="BI346" s="164">
        <f t="shared" ref="BI346" si="5541">BG346+BH346</f>
        <v>0</v>
      </c>
      <c r="BJ346" s="93">
        <f>COUNTIF(E346:G347,"Essverhalten")</f>
        <v>0</v>
      </c>
      <c r="BK346" s="164">
        <f>COUNTIF(K346:M347,"Essverhalten")</f>
        <v>0</v>
      </c>
      <c r="BL346" s="93">
        <f t="shared" ref="BL346" si="5542">BJ346+BK346</f>
        <v>0</v>
      </c>
      <c r="BM346" s="169">
        <f>COUNTIF(E346:G347,"Nachtruhe")</f>
        <v>0</v>
      </c>
      <c r="BN346" s="169">
        <f>COUNTIF(K346:M347,"Nachtruhe")</f>
        <v>0</v>
      </c>
      <c r="BO346" s="170">
        <f t="shared" ref="BO346" si="5543">BM346+BN346</f>
        <v>0</v>
      </c>
      <c r="BP346" s="174">
        <f>SUMIFS(AN$2:AN$373,C$2:C$373,C346,AB$2:AB$373,AB346)</f>
        <v>0</v>
      </c>
      <c r="BQ346" s="162">
        <f>SUMIFS(AQ$2:AQ$373,C$2:C$373,C346,AB$2:AB$373,AB346)</f>
        <v>0</v>
      </c>
      <c r="BR346" s="162">
        <f>SUMIFS(AT$2:AT$373,C$2:C$373,C346,AB$2:AB$373,AB346)</f>
        <v>0</v>
      </c>
      <c r="BS346" s="162">
        <f>SUMIFS(AW$2:AW$373,C$2:C$373,C346,AB$2:AB$373,AB346)</f>
        <v>0</v>
      </c>
      <c r="BT346" s="162">
        <f>SUMIFS(AZ$2:AZ$373,C$2:C$373,C346,AB$2:AB$373,AB346)</f>
        <v>0</v>
      </c>
      <c r="BU346" s="162">
        <f>SUMIFS(BC$2:BC$373,C$2:C$373,C346,AB$2:AB$373,AB346)</f>
        <v>0</v>
      </c>
      <c r="BV346" s="162">
        <f>SUMIFS(BF$2:BF$373,C$2:C$373,C346,AB$2:AB$373,AB346)</f>
        <v>0</v>
      </c>
      <c r="BW346" s="162">
        <f>SUMIFS(BI$2:BI$373,C$2:C$373,C346,AB$2:AB$373,AB346)</f>
        <v>0</v>
      </c>
      <c r="BX346" s="162">
        <f>SUMIFS(BL$2:BL$373,C$2:C$373,C346,AB$2:AB$373,AB346)</f>
        <v>0</v>
      </c>
      <c r="BY346" s="163">
        <f>SUMIFS(BO$2:BO$373,C$2:C$373,C346,AB$2:AB$373,AB346)</f>
        <v>0</v>
      </c>
      <c r="BZ346" s="174">
        <f>SUMIFS(AN$2:AN$373,C$2:C$373,C346)</f>
        <v>0</v>
      </c>
      <c r="CA346" s="162">
        <f>SUMIFS(AQ$2:AQ$373,C$2:C$373,C346)</f>
        <v>0</v>
      </c>
      <c r="CB346" s="162">
        <f>SUMIFS(AT$2:AT$373,C$2:C$373,C346)</f>
        <v>0</v>
      </c>
      <c r="CC346" s="162">
        <f>SUMIFS(AW$2:AW$373,C$2:C$373,C346)</f>
        <v>0</v>
      </c>
      <c r="CD346" s="162">
        <f>SUMIFS(AZ$2:AZ$373,C$2:C$373,C346)</f>
        <v>0</v>
      </c>
      <c r="CE346" s="162">
        <f>SUMIFS(BC$2:BC$373,C$2:C$373,C346)</f>
        <v>0</v>
      </c>
      <c r="CF346" s="162">
        <f>SUMIFS(BF$2:BF$373,C$2:C$373,C346)</f>
        <v>0</v>
      </c>
      <c r="CG346" s="162">
        <f>SUMIFS(BI$2:BI$373,C$2:C$373,C346)</f>
        <v>0</v>
      </c>
      <c r="CH346" s="162">
        <f>SUMIFS(BL$2:BL$373,C$2:C$373,C346)</f>
        <v>0</v>
      </c>
      <c r="CI346" s="163">
        <f>SUMIFS(BO$2:BO$373,C$2:C$373,C346)</f>
        <v>0</v>
      </c>
      <c r="CJ346" s="94" t="str">
        <f t="shared" ref="CJ346" si="5544">_xlfn.XLOOKUP(LARGE(BP346:BY346,1),BP346:BY346,BP$374:BY$374)</f>
        <v>Körperhygiene</v>
      </c>
      <c r="CK346" s="92" t="str">
        <f t="shared" ref="CK346" si="5545">_xlfn.XLOOKUP(LARGE(BP346:BY346,2),BP346:BY346,BP$374:BY$374)</f>
        <v>Körperhygiene</v>
      </c>
      <c r="CL346" s="92" t="str">
        <f t="shared" ref="CL346" si="5546">_xlfn.XLOOKUP(LARGE(BP346:BY346,3),BP346:BY346,BP$374:BY$374)</f>
        <v>Körperhygiene</v>
      </c>
      <c r="CM346" s="92" t="str">
        <f t="shared" ref="CM346" si="5547">_xlfn.XLOOKUP(LARGE(BP346:BY346,4),BP346:BY346,BP$374:BY$374)</f>
        <v>Körperhygiene</v>
      </c>
      <c r="CN346" s="92" t="str">
        <f t="shared" ref="CN346" si="5548">_xlfn.XLOOKUP(LARGE(BP346:BY346,5),BP346:BY346,BP$374:BY$374)</f>
        <v>Körperhygiene</v>
      </c>
      <c r="CO346" s="93" t="str">
        <f t="shared" ref="CO346" si="5549">_xlfn.XLOOKUP(LARGE(BP346:BY346,6),BP346:BY346,BP$374:BY$374)</f>
        <v>Körperhygiene</v>
      </c>
      <c r="CP346" s="91" t="str">
        <f t="shared" ref="CP346" si="5550">_xlfn.XLOOKUP(LARGE(BZ346:CI346,1),BZ346:CI346,BZ$374:CI$374)</f>
        <v>Körperhygiene</v>
      </c>
      <c r="CQ346" s="92" t="str">
        <f t="shared" ref="CQ346" si="5551">_xlfn.XLOOKUP(LARGE(BZ346:CI346,2),BZ346:CI346,BZ$374:CI$374)</f>
        <v>Körperhygiene</v>
      </c>
      <c r="CR346" s="92" t="str">
        <f t="shared" ref="CR346" si="5552">_xlfn.XLOOKUP(LARGE(BZ346:CI346,3),BZ346:CI346,BZ$374:CI$374)</f>
        <v>Körperhygiene</v>
      </c>
      <c r="CS346" s="92" t="str">
        <f t="shared" ref="CS346" si="5553">_xlfn.XLOOKUP(LARGE(BZ346:CI346,4),BZ346:CI346,BZ$374:CI$374)</f>
        <v>Körperhygiene</v>
      </c>
      <c r="CT346" s="92" t="str">
        <f t="shared" ref="CT346" si="5554">_xlfn.XLOOKUP(LARGE(BZ346:CI346,5),BZ346:CI346,BZ$374:CI$374)</f>
        <v>Körperhygiene</v>
      </c>
      <c r="CU346" s="93" t="str">
        <f t="shared" ref="CU346" si="5555">_xlfn.XLOOKUP(LARGE(BZ346:CI346,6),BZ346:CI346,BZ$374:CI$374)</f>
        <v>Körperhygiene</v>
      </c>
      <c r="CV346" s="90"/>
      <c r="CW346" s="90"/>
      <c r="CX346" s="90"/>
      <c r="CY346" s="90"/>
      <c r="CZ346" s="90"/>
      <c r="DA346" s="90"/>
    </row>
    <row r="347" spans="1:105" ht="12.95" customHeight="1" thickTop="1" thickBot="1">
      <c r="A347" s="122"/>
      <c r="B347" s="125"/>
      <c r="C347" s="116"/>
      <c r="D347" s="137"/>
      <c r="E347" s="21"/>
      <c r="F347" s="22"/>
      <c r="G347" s="23"/>
      <c r="H347" s="145"/>
      <c r="I347" s="125"/>
      <c r="J347" s="137"/>
      <c r="K347" s="21"/>
      <c r="L347" s="22"/>
      <c r="M347" s="23"/>
      <c r="N347" s="140"/>
      <c r="O347" s="109"/>
      <c r="P347" s="92"/>
      <c r="Q347" s="131"/>
      <c r="R347" s="103"/>
      <c r="S347" s="92"/>
      <c r="T347" s="158"/>
      <c r="U347" s="103"/>
      <c r="V347" s="99"/>
      <c r="W347" s="216"/>
      <c r="X347" s="92"/>
      <c r="Y347" s="81"/>
      <c r="Z347" s="83"/>
      <c r="AA347" s="95"/>
      <c r="AB347" s="107"/>
      <c r="AC347" s="160"/>
      <c r="AE347" s="92"/>
      <c r="AG347" s="92"/>
      <c r="AH347" s="92"/>
      <c r="AI347" s="156"/>
      <c r="AJ347" s="156"/>
      <c r="AK347" s="156"/>
      <c r="AL347" s="92"/>
      <c r="AM347" s="156"/>
      <c r="AN347" s="156"/>
      <c r="AO347" s="165"/>
      <c r="AP347" s="93"/>
      <c r="AQ347" s="165"/>
      <c r="AR347" s="93"/>
      <c r="AS347" s="165"/>
      <c r="AT347" s="93"/>
      <c r="AU347" s="165"/>
      <c r="AV347" s="93"/>
      <c r="AW347" s="165"/>
      <c r="AX347" s="93"/>
      <c r="AY347" s="165"/>
      <c r="AZ347" s="93"/>
      <c r="BA347" s="165"/>
      <c r="BB347" s="93"/>
      <c r="BC347" s="165"/>
      <c r="BD347" s="93"/>
      <c r="BE347" s="165"/>
      <c r="BF347" s="93"/>
      <c r="BG347" s="165"/>
      <c r="BH347" s="93"/>
      <c r="BI347" s="165"/>
      <c r="BJ347" s="93"/>
      <c r="BK347" s="165"/>
      <c r="BL347" s="93"/>
      <c r="BM347" s="156"/>
      <c r="BN347" s="156"/>
      <c r="BO347" s="171"/>
      <c r="BP347" s="174"/>
      <c r="BQ347" s="162"/>
      <c r="BR347" s="162"/>
      <c r="BS347" s="162"/>
      <c r="BT347" s="162"/>
      <c r="BU347" s="162"/>
      <c r="BV347" s="162"/>
      <c r="BW347" s="162"/>
      <c r="BX347" s="162"/>
      <c r="BY347" s="163"/>
      <c r="BZ347" s="174"/>
      <c r="CA347" s="162"/>
      <c r="CB347" s="162"/>
      <c r="CC347" s="162"/>
      <c r="CD347" s="162"/>
      <c r="CE347" s="162"/>
      <c r="CF347" s="162"/>
      <c r="CG347" s="162"/>
      <c r="CH347" s="162"/>
      <c r="CI347" s="163"/>
      <c r="CJ347" s="94"/>
      <c r="CK347" s="92"/>
      <c r="CL347" s="92"/>
      <c r="CM347" s="92"/>
      <c r="CN347" s="92"/>
      <c r="CO347" s="93"/>
      <c r="CP347" s="91"/>
      <c r="CQ347" s="92"/>
      <c r="CR347" s="92"/>
      <c r="CS347" s="92"/>
      <c r="CT347" s="92"/>
      <c r="CU347" s="93"/>
      <c r="CV347" s="90"/>
      <c r="CW347" s="90"/>
      <c r="CX347" s="90"/>
      <c r="CY347" s="90"/>
      <c r="CZ347" s="90"/>
      <c r="DA347" s="90"/>
    </row>
    <row r="348" spans="1:105" ht="12.95" customHeight="1" thickTop="1" thickBot="1">
      <c r="A348" s="122"/>
      <c r="B348" s="125"/>
      <c r="C348" s="118"/>
      <c r="D348" s="134"/>
      <c r="E348" s="27"/>
      <c r="F348" s="28"/>
      <c r="G348" s="29"/>
      <c r="H348" s="145"/>
      <c r="I348" s="125"/>
      <c r="J348" s="134"/>
      <c r="K348" s="27"/>
      <c r="L348" s="28"/>
      <c r="M348" s="29"/>
      <c r="N348" s="140"/>
      <c r="O348" s="109">
        <f t="shared" si="4979"/>
        <v>0</v>
      </c>
      <c r="P348" s="92">
        <f t="shared" si="4980"/>
        <v>20</v>
      </c>
      <c r="Q348" s="131"/>
      <c r="R348" s="103">
        <f>SUMIFS(O$2:O$373,C$2:C$373,C348,AB$2:AB$373,AB348)</f>
        <v>0</v>
      </c>
      <c r="S348" s="92">
        <f t="shared" ref="S348" si="5556">AE$338*20-AJ348</f>
        <v>60</v>
      </c>
      <c r="T348" s="158"/>
      <c r="U348" s="103">
        <f t="shared" ref="U348" si="5557">AC$12</f>
        <v>0</v>
      </c>
      <c r="V348" s="99">
        <f t="shared" si="4983"/>
        <v>600</v>
      </c>
      <c r="W348" s="216"/>
      <c r="X348" s="92"/>
      <c r="Y348" s="81"/>
      <c r="Z348" s="83"/>
      <c r="AA348" s="95">
        <f>A$338</f>
        <v>46202</v>
      </c>
      <c r="AB348" s="107">
        <f t="shared" si="5304"/>
        <v>27</v>
      </c>
      <c r="AC348" s="160"/>
      <c r="AE348" s="92"/>
      <c r="AG348" s="92">
        <f t="shared" ref="AG348" si="5558">IF(D348="HF",1,0)</f>
        <v>0</v>
      </c>
      <c r="AH348" s="92">
        <f t="shared" ref="AH348" si="5559">IF(J348="HF",1,0)</f>
        <v>0</v>
      </c>
      <c r="AI348" s="169">
        <f t="shared" ref="AI348" si="5560">AG348+AH348</f>
        <v>0</v>
      </c>
      <c r="AJ348" s="169">
        <f t="shared" ref="AJ348" si="5561">SUMIFS(AI$2:AI$373,C$2:C$373,C348,AB$2:AB$373,AB348)</f>
        <v>0</v>
      </c>
      <c r="AK348" s="169">
        <f t="shared" ref="AK348" si="5562">SUMIFS(AI$2:AI$373,C$2:C$373,C348)</f>
        <v>0</v>
      </c>
      <c r="AL348" s="92">
        <f t="shared" ref="AL348" si="5563">COUNTIF(E348:G349,"Körperhygiene")</f>
        <v>0</v>
      </c>
      <c r="AM348" s="169">
        <f t="shared" ref="AM348" si="5564">COUNTIF(K348:M349,"Körperhygiene")</f>
        <v>0</v>
      </c>
      <c r="AN348" s="169">
        <f t="shared" ref="AN348" si="5565">AL348+AM348</f>
        <v>0</v>
      </c>
      <c r="AO348" s="164">
        <f>COUNTIF(E348:G349,"Zimmersauberkeit")</f>
        <v>0</v>
      </c>
      <c r="AP348" s="93">
        <f>COUNTIF(K348:M349,"Zimmersauberkeit")</f>
        <v>0</v>
      </c>
      <c r="AQ348" s="164">
        <f t="shared" ref="AQ348" si="5566">AO348+AP348</f>
        <v>0</v>
      </c>
      <c r="AR348" s="93">
        <f>COUNTIF(E348:G349,"Zimmerputz")</f>
        <v>0</v>
      </c>
      <c r="AS348" s="164">
        <f>COUNTIF(K348:M349,"Zimmerputz")</f>
        <v>0</v>
      </c>
      <c r="AT348" s="93">
        <f t="shared" ref="AT348" si="5567">AR348+AS348</f>
        <v>0</v>
      </c>
      <c r="AU348" s="164">
        <f>COUNTIF(E348:G349,"Medienverhalten")</f>
        <v>0</v>
      </c>
      <c r="AV348" s="93">
        <f>COUNTIF(K348:M349,"Medienverhalten")</f>
        <v>0</v>
      </c>
      <c r="AW348" s="164">
        <f t="shared" ref="AW348" si="5568">AU348+AV348</f>
        <v>0</v>
      </c>
      <c r="AX348" s="93">
        <f>COUNTIF(E348:G349,"Pünktlichkeit")</f>
        <v>0</v>
      </c>
      <c r="AY348" s="164">
        <f>COUNTIF(K348:M349,"Pünktlichkeit")</f>
        <v>0</v>
      </c>
      <c r="AZ348" s="93">
        <f t="shared" ref="AZ348" si="5569">AX348+AY348</f>
        <v>0</v>
      </c>
      <c r="BA348" s="164">
        <f>COUNTIF(E348:G349,"Küchendienst")</f>
        <v>0</v>
      </c>
      <c r="BB348" s="93">
        <f>COUNTIF(K348:M349,"Küchendienst")</f>
        <v>0</v>
      </c>
      <c r="BC348" s="164">
        <f t="shared" ref="BC348" si="5570">BA348+BB348</f>
        <v>0</v>
      </c>
      <c r="BD348" s="93">
        <f>COUNTIF(E348:G349,"Wäsche")</f>
        <v>0</v>
      </c>
      <c r="BE348" s="164">
        <f>COUNTIF(K348:M349,"Wäsche")</f>
        <v>0</v>
      </c>
      <c r="BF348" s="93">
        <f t="shared" ref="BF348" si="5571">BD348+BE348</f>
        <v>0</v>
      </c>
      <c r="BG348" s="164">
        <f>COUNTIF(E348:G349,"Sozialverhalten")</f>
        <v>0</v>
      </c>
      <c r="BH348" s="93">
        <f>COUNTIF(K348:M349,"Sozialverhalten")</f>
        <v>0</v>
      </c>
      <c r="BI348" s="164">
        <f t="shared" ref="BI348" si="5572">BG348+BH348</f>
        <v>0</v>
      </c>
      <c r="BJ348" s="93">
        <f>COUNTIF(E348:G349,"Essverhalten")</f>
        <v>0</v>
      </c>
      <c r="BK348" s="164">
        <f>COUNTIF(K348:M349,"Essverhalten")</f>
        <v>0</v>
      </c>
      <c r="BL348" s="93">
        <f t="shared" ref="BL348" si="5573">BJ348+BK348</f>
        <v>0</v>
      </c>
      <c r="BM348" s="169">
        <f>COUNTIF(E348:G349,"Nachtruhe")</f>
        <v>0</v>
      </c>
      <c r="BN348" s="169">
        <f>COUNTIF(K348:M349,"Nachtruhe")</f>
        <v>0</v>
      </c>
      <c r="BO348" s="170">
        <f t="shared" ref="BO348" si="5574">BM348+BN348</f>
        <v>0</v>
      </c>
      <c r="BP348" s="174">
        <f>SUMIFS(AN$2:AN$373,C$2:C$373,C348,AB$2:AB$373,AB348)</f>
        <v>0</v>
      </c>
      <c r="BQ348" s="162">
        <f>SUMIFS(AQ$2:AQ$373,C$2:C$373,C348,AB$2:AB$373,AB348)</f>
        <v>0</v>
      </c>
      <c r="BR348" s="162">
        <f>SUMIFS(AT$2:AT$373,C$2:C$373,C348,AB$2:AB$373,AB348)</f>
        <v>0</v>
      </c>
      <c r="BS348" s="162">
        <f>SUMIFS(AW$2:AW$373,C$2:C$373,C348,AB$2:AB$373,AB348)</f>
        <v>0</v>
      </c>
      <c r="BT348" s="162">
        <f>SUMIFS(AZ$2:AZ$373,C$2:C$373,C348,AB$2:AB$373,AB348)</f>
        <v>0</v>
      </c>
      <c r="BU348" s="162">
        <f>SUMIFS(BC$2:BC$373,C$2:C$373,C348,AB$2:AB$373,AB348)</f>
        <v>0</v>
      </c>
      <c r="BV348" s="162">
        <f>SUMIFS(BF$2:BF$373,C$2:C$373,C348,AB$2:AB$373,AB348)</f>
        <v>0</v>
      </c>
      <c r="BW348" s="162">
        <f>SUMIFS(BI$2:BI$373,C$2:C$373,C348,AB$2:AB$373,AB348)</f>
        <v>0</v>
      </c>
      <c r="BX348" s="162">
        <f>SUMIFS(BL$2:BL$373,C$2:C$373,C348,AB$2:AB$373,AB348)</f>
        <v>0</v>
      </c>
      <c r="BY348" s="163">
        <f>SUMIFS(BO$2:BO$373,C$2:C$373,C348,AB$2:AB$373,AB348)</f>
        <v>0</v>
      </c>
      <c r="BZ348" s="174">
        <f>SUMIFS(AN$2:AN$373,C$2:C$373,C348)</f>
        <v>0</v>
      </c>
      <c r="CA348" s="162">
        <f>SUMIFS(AQ$2:AQ$373,C$2:C$373,C348)</f>
        <v>0</v>
      </c>
      <c r="CB348" s="162">
        <f>SUMIFS(AT$2:AT$373,C$2:C$373,C348)</f>
        <v>0</v>
      </c>
      <c r="CC348" s="162">
        <f>SUMIFS(AW$2:AW$373,C$2:C$373,C348)</f>
        <v>0</v>
      </c>
      <c r="CD348" s="162">
        <f>SUMIFS(AZ$2:AZ$373,C$2:C$373,C348)</f>
        <v>0</v>
      </c>
      <c r="CE348" s="162">
        <f>SUMIFS(BC$2:BC$373,C$2:C$373,C348)</f>
        <v>0</v>
      </c>
      <c r="CF348" s="162">
        <f>SUMIFS(BF$2:BF$373,C$2:C$373,C348)</f>
        <v>0</v>
      </c>
      <c r="CG348" s="162">
        <f>SUMIFS(BI$2:BI$373,C$2:C$373,C348)</f>
        <v>0</v>
      </c>
      <c r="CH348" s="162">
        <f>SUMIFS(BL$2:BL$373,C$2:C$373,C348)</f>
        <v>0</v>
      </c>
      <c r="CI348" s="163">
        <f>SUMIFS(BO$2:BO$373,C$2:C$373,C348)</f>
        <v>0</v>
      </c>
      <c r="CJ348" s="94" t="str">
        <f t="shared" ref="CJ348" si="5575">_xlfn.XLOOKUP(LARGE(BP348:BY348,1),BP348:BY348,BP$374:BY$374)</f>
        <v>Körperhygiene</v>
      </c>
      <c r="CK348" s="92" t="str">
        <f t="shared" ref="CK348" si="5576">_xlfn.XLOOKUP(LARGE(BP348:BY348,2),BP348:BY348,BP$374:BY$374)</f>
        <v>Körperhygiene</v>
      </c>
      <c r="CL348" s="92" t="str">
        <f t="shared" ref="CL348" si="5577">_xlfn.XLOOKUP(LARGE(BP348:BY348,3),BP348:BY348,BP$374:BY$374)</f>
        <v>Körperhygiene</v>
      </c>
      <c r="CM348" s="92" t="str">
        <f t="shared" ref="CM348" si="5578">_xlfn.XLOOKUP(LARGE(BP348:BY348,4),BP348:BY348,BP$374:BY$374)</f>
        <v>Körperhygiene</v>
      </c>
      <c r="CN348" s="92" t="str">
        <f t="shared" ref="CN348" si="5579">_xlfn.XLOOKUP(LARGE(BP348:BY348,5),BP348:BY348,BP$374:BY$374)</f>
        <v>Körperhygiene</v>
      </c>
      <c r="CO348" s="93" t="str">
        <f t="shared" ref="CO348" si="5580">_xlfn.XLOOKUP(LARGE(BP348:BY348,6),BP348:BY348,BP$374:BY$374)</f>
        <v>Körperhygiene</v>
      </c>
      <c r="CP348" s="91" t="str">
        <f t="shared" ref="CP348" si="5581">_xlfn.XLOOKUP(LARGE(BZ348:CI348,1),BZ348:CI348,BZ$374:CI$374)</f>
        <v>Körperhygiene</v>
      </c>
      <c r="CQ348" s="92" t="str">
        <f t="shared" ref="CQ348" si="5582">_xlfn.XLOOKUP(LARGE(BZ348:CI348,2),BZ348:CI348,BZ$374:CI$374)</f>
        <v>Körperhygiene</v>
      </c>
      <c r="CR348" s="92" t="str">
        <f t="shared" ref="CR348" si="5583">_xlfn.XLOOKUP(LARGE(BZ348:CI348,3),BZ348:CI348,BZ$374:CI$374)</f>
        <v>Körperhygiene</v>
      </c>
      <c r="CS348" s="92" t="str">
        <f t="shared" ref="CS348" si="5584">_xlfn.XLOOKUP(LARGE(BZ348:CI348,4),BZ348:CI348,BZ$374:CI$374)</f>
        <v>Körperhygiene</v>
      </c>
      <c r="CT348" s="92" t="str">
        <f t="shared" ref="CT348" si="5585">_xlfn.XLOOKUP(LARGE(BZ348:CI348,5),BZ348:CI348,BZ$374:CI$374)</f>
        <v>Körperhygiene</v>
      </c>
      <c r="CU348" s="93" t="str">
        <f t="shared" ref="CU348" si="5586">_xlfn.XLOOKUP(LARGE(BZ348:CI348,6),BZ348:CI348,BZ$374:CI$374)</f>
        <v>Körperhygiene</v>
      </c>
      <c r="CV348" s="90"/>
      <c r="CW348" s="90"/>
      <c r="CX348" s="90"/>
      <c r="CY348" s="90"/>
      <c r="CZ348" s="90"/>
      <c r="DA348" s="90"/>
    </row>
    <row r="349" spans="1:105" ht="12.95" customHeight="1" thickTop="1" thickBot="1">
      <c r="A349" s="142"/>
      <c r="B349" s="143"/>
      <c r="C349" s="133"/>
      <c r="D349" s="135"/>
      <c r="E349" s="30"/>
      <c r="F349" s="31"/>
      <c r="G349" s="32"/>
      <c r="H349" s="146"/>
      <c r="I349" s="143"/>
      <c r="J349" s="135"/>
      <c r="K349" s="30"/>
      <c r="L349" s="31"/>
      <c r="M349" s="32"/>
      <c r="N349" s="141"/>
      <c r="O349" s="111"/>
      <c r="P349" s="97"/>
      <c r="Q349" s="131"/>
      <c r="R349" s="105"/>
      <c r="S349" s="97"/>
      <c r="T349" s="159"/>
      <c r="U349" s="105"/>
      <c r="V349" s="100"/>
      <c r="W349" s="216"/>
      <c r="X349" s="92"/>
      <c r="Y349" s="81"/>
      <c r="Z349" s="83"/>
      <c r="AA349" s="95"/>
      <c r="AB349" s="107"/>
      <c r="AC349" s="160"/>
      <c r="AE349" s="92"/>
      <c r="AG349" s="92"/>
      <c r="AH349" s="92"/>
      <c r="AI349" s="156"/>
      <c r="AJ349" s="156"/>
      <c r="AK349" s="156"/>
      <c r="AL349" s="92"/>
      <c r="AM349" s="156"/>
      <c r="AN349" s="156"/>
      <c r="AO349" s="165"/>
      <c r="AP349" s="93"/>
      <c r="AQ349" s="165"/>
      <c r="AR349" s="93"/>
      <c r="AS349" s="165"/>
      <c r="AT349" s="93"/>
      <c r="AU349" s="165"/>
      <c r="AV349" s="93"/>
      <c r="AW349" s="165"/>
      <c r="AX349" s="93"/>
      <c r="AY349" s="165"/>
      <c r="AZ349" s="93"/>
      <c r="BA349" s="165"/>
      <c r="BB349" s="93"/>
      <c r="BC349" s="165"/>
      <c r="BD349" s="93"/>
      <c r="BE349" s="165"/>
      <c r="BF349" s="93"/>
      <c r="BG349" s="165"/>
      <c r="BH349" s="93"/>
      <c r="BI349" s="165"/>
      <c r="BJ349" s="93"/>
      <c r="BK349" s="165"/>
      <c r="BL349" s="93"/>
      <c r="BM349" s="156"/>
      <c r="BN349" s="156"/>
      <c r="BO349" s="171"/>
      <c r="BP349" s="174"/>
      <c r="BQ349" s="162"/>
      <c r="BR349" s="162"/>
      <c r="BS349" s="162"/>
      <c r="BT349" s="162"/>
      <c r="BU349" s="162"/>
      <c r="BV349" s="162"/>
      <c r="BW349" s="162"/>
      <c r="BX349" s="162"/>
      <c r="BY349" s="163"/>
      <c r="BZ349" s="174"/>
      <c r="CA349" s="162"/>
      <c r="CB349" s="162"/>
      <c r="CC349" s="162"/>
      <c r="CD349" s="162"/>
      <c r="CE349" s="162"/>
      <c r="CF349" s="162"/>
      <c r="CG349" s="162"/>
      <c r="CH349" s="162"/>
      <c r="CI349" s="163"/>
      <c r="CJ349" s="94"/>
      <c r="CK349" s="92"/>
      <c r="CL349" s="92"/>
      <c r="CM349" s="92"/>
      <c r="CN349" s="92"/>
      <c r="CO349" s="93"/>
      <c r="CP349" s="91"/>
      <c r="CQ349" s="92"/>
      <c r="CR349" s="92"/>
      <c r="CS349" s="92"/>
      <c r="CT349" s="92"/>
      <c r="CU349" s="93"/>
      <c r="CV349" s="90"/>
      <c r="CW349" s="90"/>
      <c r="CX349" s="90"/>
      <c r="CY349" s="90"/>
      <c r="CZ349" s="90"/>
      <c r="DA349" s="90"/>
    </row>
    <row r="350" spans="1:105" ht="12.95" customHeight="1" thickTop="1" thickBot="1">
      <c r="A350" s="121">
        <f t="shared" ref="A350" si="5587">A338+1</f>
        <v>46203</v>
      </c>
      <c r="B350" s="124" t="s">
        <v>18</v>
      </c>
      <c r="C350" s="138" t="s">
        <v>128</v>
      </c>
      <c r="D350" s="136"/>
      <c r="E350" s="33"/>
      <c r="F350" s="34"/>
      <c r="G350" s="35"/>
      <c r="H350" s="144"/>
      <c r="I350" s="124" t="s">
        <v>19</v>
      </c>
      <c r="J350" s="136"/>
      <c r="K350" s="33"/>
      <c r="L350" s="34"/>
      <c r="M350" s="35"/>
      <c r="N350" s="139"/>
      <c r="O350" s="108">
        <f t="shared" ref="O350" si="5588">IF(AND(D350="HF",OR(ISNUMBER(J350),J350="")),0+J350,IF(AND(J350="HF",OR(ISNUMBER(D350),D350="")),0+D350,IF(AND(ISNUMBER(D350),ISNUMBER(J350)),D350+J350,IF(AND(D350="HF",J350="HF"),0,D350+J350))))</f>
        <v>0</v>
      </c>
      <c r="P350" s="98">
        <f t="shared" ref="P350" si="5589">AF$2*20-AI350</f>
        <v>20</v>
      </c>
      <c r="Q350" s="131">
        <f>WEEKNUM(A350,21)</f>
        <v>27</v>
      </c>
      <c r="R350" s="106">
        <f>SUMIFS(O$2:O$373,C$2:C$373,C350,AB$2:AB$373,AB350)</f>
        <v>0</v>
      </c>
      <c r="S350" s="98">
        <f>AE$350*20-AJ350</f>
        <v>60</v>
      </c>
      <c r="T350" s="157">
        <f>A350</f>
        <v>46203</v>
      </c>
      <c r="U350" s="106">
        <f t="shared" ref="U350" si="5590">AC$2</f>
        <v>9</v>
      </c>
      <c r="V350" s="101">
        <f t="shared" ref="V350" si="5591">AD$2*20-AK350</f>
        <v>600</v>
      </c>
      <c r="W350" s="216"/>
      <c r="X350" s="92">
        <f t="shared" ref="X350" si="5592">IF(Q350&lt;&gt;"",1,0)</f>
        <v>1</v>
      </c>
      <c r="Y350" s="81"/>
      <c r="Z350" s="83"/>
      <c r="AA350" s="95">
        <f>A$350</f>
        <v>46203</v>
      </c>
      <c r="AB350" s="107">
        <f t="shared" si="5304"/>
        <v>27</v>
      </c>
      <c r="AC350" s="160"/>
      <c r="AE350" s="92">
        <f t="shared" ref="AE350" si="5593">SUMIFS(X$2:X$373,C$2:C$373,C350,AB$2:AB$373,AB350)</f>
        <v>3</v>
      </c>
      <c r="AG350" s="92">
        <f t="shared" ref="AG350" si="5594">IF(D350="HF",1,0)</f>
        <v>0</v>
      </c>
      <c r="AH350" s="92">
        <f t="shared" ref="AH350" si="5595">IF(J350="HF",1,0)</f>
        <v>0</v>
      </c>
      <c r="AI350" s="169">
        <f t="shared" ref="AI350" si="5596">AG350+AH350</f>
        <v>0</v>
      </c>
      <c r="AJ350" s="169">
        <f t="shared" ref="AJ350" si="5597">SUMIFS(AI$2:AI$373,C$2:C$373,C350,AB$2:AB$373,AB350)</f>
        <v>0</v>
      </c>
      <c r="AK350" s="169">
        <f t="shared" ref="AK350" si="5598">SUMIFS(AI$2:AI$373,C$2:C$373,C350)</f>
        <v>0</v>
      </c>
      <c r="AL350" s="92">
        <f t="shared" ref="AL350" si="5599">COUNTIF(E350:G351,"Körperhygiene")</f>
        <v>0</v>
      </c>
      <c r="AM350" s="169">
        <f t="shared" ref="AM350" si="5600">COUNTIF(K350:M351,"Körperhygiene")</f>
        <v>0</v>
      </c>
      <c r="AN350" s="169">
        <f t="shared" ref="AN350" si="5601">AL350+AM350</f>
        <v>0</v>
      </c>
      <c r="AO350" s="164">
        <f>COUNTIF(E350:G351,"Zimmersauberkeit")</f>
        <v>0</v>
      </c>
      <c r="AP350" s="93">
        <f>COUNTIF(K350:M351,"Zimmersauberkeit")</f>
        <v>0</v>
      </c>
      <c r="AQ350" s="164">
        <f t="shared" ref="AQ350" si="5602">AO350+AP350</f>
        <v>0</v>
      </c>
      <c r="AR350" s="93">
        <f>COUNTIF(E350:G351,"Zimmerputz")</f>
        <v>0</v>
      </c>
      <c r="AS350" s="164">
        <f>COUNTIF(K350:M351,"Zimmerputz")</f>
        <v>0</v>
      </c>
      <c r="AT350" s="93">
        <f t="shared" ref="AT350" si="5603">AR350+AS350</f>
        <v>0</v>
      </c>
      <c r="AU350" s="164">
        <f>COUNTIF(E350:G351,"Medienverhalten")</f>
        <v>0</v>
      </c>
      <c r="AV350" s="93">
        <f>COUNTIF(K350:M351,"Medienverhalten")</f>
        <v>0</v>
      </c>
      <c r="AW350" s="164">
        <f t="shared" ref="AW350" si="5604">AU350+AV350</f>
        <v>0</v>
      </c>
      <c r="AX350" s="93">
        <f>COUNTIF(E350:G351,"Pünktlichkeit")</f>
        <v>0</v>
      </c>
      <c r="AY350" s="164">
        <f>COUNTIF(K350:M351,"Pünktlichkeit")</f>
        <v>0</v>
      </c>
      <c r="AZ350" s="93">
        <f t="shared" ref="AZ350" si="5605">AX350+AY350</f>
        <v>0</v>
      </c>
      <c r="BA350" s="164">
        <f>COUNTIF(E350:G351,"Küchendienst")</f>
        <v>0</v>
      </c>
      <c r="BB350" s="93">
        <f>COUNTIF(K350:M351,"Küchendienst")</f>
        <v>0</v>
      </c>
      <c r="BC350" s="164">
        <f t="shared" ref="BC350" si="5606">BA350+BB350</f>
        <v>0</v>
      </c>
      <c r="BD350" s="93">
        <f>COUNTIF(E350:G351,"Wäsche")</f>
        <v>0</v>
      </c>
      <c r="BE350" s="164">
        <f>COUNTIF(K350:M351,"Wäsche")</f>
        <v>0</v>
      </c>
      <c r="BF350" s="93">
        <f t="shared" ref="BF350" si="5607">BD350+BE350</f>
        <v>0</v>
      </c>
      <c r="BG350" s="164">
        <f>COUNTIF(E350:G351,"Sozialverhalten")</f>
        <v>0</v>
      </c>
      <c r="BH350" s="93">
        <f>COUNTIF(K350:M351,"Sozialverhalten")</f>
        <v>0</v>
      </c>
      <c r="BI350" s="164">
        <f t="shared" ref="BI350" si="5608">BG350+BH350</f>
        <v>0</v>
      </c>
      <c r="BJ350" s="93">
        <f>COUNTIF(E350:G351,"Essverhalten")</f>
        <v>0</v>
      </c>
      <c r="BK350" s="164">
        <f>COUNTIF(K350:M351,"Essverhalten")</f>
        <v>0</v>
      </c>
      <c r="BL350" s="93">
        <f t="shared" ref="BL350" si="5609">BJ350+BK350</f>
        <v>0</v>
      </c>
      <c r="BM350" s="169">
        <f>COUNTIF(E350:G351,"Nachtruhe")</f>
        <v>0</v>
      </c>
      <c r="BN350" s="169">
        <f>COUNTIF(K350:M351,"Nachtruhe")</f>
        <v>0</v>
      </c>
      <c r="BO350" s="170">
        <f t="shared" ref="BO350" si="5610">BM350+BN350</f>
        <v>0</v>
      </c>
      <c r="BP350" s="174">
        <f>SUMIFS(AN$2:AN$373,C$2:C$373,C350,AB$2:AB$373,AB350)</f>
        <v>0</v>
      </c>
      <c r="BQ350" s="162">
        <f>SUMIFS(AQ$2:AQ$373,C$2:C$373,C350,AB$2:AB$373,AB350)</f>
        <v>0</v>
      </c>
      <c r="BR350" s="162">
        <f>SUMIFS(AT$2:AT$373,C$2:C$373,C350,AB$2:AB$373,AB350)</f>
        <v>0</v>
      </c>
      <c r="BS350" s="162">
        <f>SUMIFS(AW$2:AW$373,C$2:C$373,C350,AB$2:AB$373,AB350)</f>
        <v>0</v>
      </c>
      <c r="BT350" s="162">
        <f>SUMIFS(AZ$2:AZ$373,C$2:C$373,C350,AB$2:AB$373,AB350)</f>
        <v>0</v>
      </c>
      <c r="BU350" s="162">
        <f>SUMIFS(BC$2:BC$373,C$2:C$373,C350,AB$2:AB$373,AB350)</f>
        <v>0</v>
      </c>
      <c r="BV350" s="162">
        <f>SUMIFS(BF$2:BF$373,C$2:C$373,C350,AB$2:AB$373,AB350)</f>
        <v>0</v>
      </c>
      <c r="BW350" s="162">
        <f>SUMIFS(BI$2:BI$373,C$2:C$373,C350,AB$2:AB$373,AB350)</f>
        <v>0</v>
      </c>
      <c r="BX350" s="162">
        <f>SUMIFS(BL$2:BL$373,C$2:C$373,C350,AB$2:AB$373,AB350)</f>
        <v>0</v>
      </c>
      <c r="BY350" s="163">
        <f>SUMIFS(BO$2:BO$373,C$2:C$373,C350,AB$2:AB$373,AB350)</f>
        <v>0</v>
      </c>
      <c r="BZ350" s="174">
        <f>SUMIFS(AN$2:AN$373,C$2:C$373,C350)</f>
        <v>1</v>
      </c>
      <c r="CA350" s="162">
        <f>SUMIFS(AQ$2:AQ$373,C$2:C$373,C350)</f>
        <v>0</v>
      </c>
      <c r="CB350" s="162">
        <f>SUMIFS(AT$2:AT$373,C$2:C$373,C350)</f>
        <v>0</v>
      </c>
      <c r="CC350" s="162">
        <f>SUMIFS(AW$2:AW$373,C$2:C$373,C350)</f>
        <v>0</v>
      </c>
      <c r="CD350" s="162">
        <f>SUMIFS(AZ$2:AZ$373,C$2:C$373,C350)</f>
        <v>1</v>
      </c>
      <c r="CE350" s="162">
        <f>SUMIFS(BC$2:BC$373,C$2:C$373,C350)</f>
        <v>5</v>
      </c>
      <c r="CF350" s="162">
        <f>SUMIFS(BF$2:BF$373,C$2:C$373,C350)</f>
        <v>2</v>
      </c>
      <c r="CG350" s="162">
        <f>SUMIFS(BI$2:BI$373,C$2:C$373,C350)</f>
        <v>1</v>
      </c>
      <c r="CH350" s="162">
        <f>SUMIFS(BL$2:BL$373,C$2:C$373,C350)</f>
        <v>1</v>
      </c>
      <c r="CI350" s="163">
        <f>SUMIFS(BO$2:BO$373,C$2:C$373,C350)</f>
        <v>1</v>
      </c>
      <c r="CJ350" s="94" t="str">
        <f t="shared" ref="CJ350" si="5611">_xlfn.XLOOKUP(LARGE(BP350:BY350,1),BP350:BY350,BP$374:BY$374)</f>
        <v>Körperhygiene</v>
      </c>
      <c r="CK350" s="92" t="str">
        <f t="shared" ref="CK350" si="5612">_xlfn.XLOOKUP(LARGE(BP350:BY350,2),BP350:BY350,BP$374:BY$374)</f>
        <v>Körperhygiene</v>
      </c>
      <c r="CL350" s="92" t="str">
        <f t="shared" ref="CL350" si="5613">_xlfn.XLOOKUP(LARGE(BP350:BY350,3),BP350:BY350,BP$374:BY$374)</f>
        <v>Körperhygiene</v>
      </c>
      <c r="CM350" s="92" t="str">
        <f t="shared" ref="CM350" si="5614">_xlfn.XLOOKUP(LARGE(BP350:BY350,4),BP350:BY350,BP$374:BY$374)</f>
        <v>Körperhygiene</v>
      </c>
      <c r="CN350" s="92" t="str">
        <f t="shared" ref="CN350" si="5615">_xlfn.XLOOKUP(LARGE(BP350:BY350,5),BP350:BY350,BP$374:BY$374)</f>
        <v>Körperhygiene</v>
      </c>
      <c r="CO350" s="93" t="str">
        <f t="shared" ref="CO350" si="5616">_xlfn.XLOOKUP(LARGE(BP350:BY350,6),BP350:BY350,BP$374:BY$374)</f>
        <v>Körperhygiene</v>
      </c>
      <c r="CP350" s="91" t="str">
        <f t="shared" ref="CP350" si="5617">_xlfn.XLOOKUP(LARGE(BZ350:CI350,1),BZ350:CI350,BZ$374:CI$374)</f>
        <v>Küchendienst</v>
      </c>
      <c r="CQ350" s="92" t="str">
        <f t="shared" ref="CQ350" si="5618">_xlfn.XLOOKUP(LARGE(BZ350:CI350,2),BZ350:CI350,BZ$374:CI$374)</f>
        <v>Wäsche</v>
      </c>
      <c r="CR350" s="92" t="str">
        <f t="shared" ref="CR350" si="5619">_xlfn.XLOOKUP(LARGE(BZ350:CI350,3),BZ350:CI350,BZ$374:CI$374)</f>
        <v>Körperhygiene</v>
      </c>
      <c r="CS350" s="92" t="str">
        <f t="shared" ref="CS350" si="5620">_xlfn.XLOOKUP(LARGE(BZ350:CI350,4),BZ350:CI350,BZ$374:CI$374)</f>
        <v>Körperhygiene</v>
      </c>
      <c r="CT350" s="92" t="str">
        <f t="shared" ref="CT350" si="5621">_xlfn.XLOOKUP(LARGE(BZ350:CI350,5),BZ350:CI350,BZ$374:CI$374)</f>
        <v>Körperhygiene</v>
      </c>
      <c r="CU350" s="93" t="str">
        <f t="shared" ref="CU350" si="5622">_xlfn.XLOOKUP(LARGE(BZ350:CI350,6),BZ350:CI350,BZ$374:CI$374)</f>
        <v>Körperhygiene</v>
      </c>
      <c r="CV350" s="90"/>
      <c r="CW350" s="90"/>
      <c r="CX350" s="90"/>
      <c r="CY350" s="90"/>
      <c r="CZ350" s="90"/>
      <c r="DA350" s="90"/>
    </row>
    <row r="351" spans="1:105" ht="12.95" customHeight="1" thickTop="1" thickBot="1">
      <c r="A351" s="122"/>
      <c r="B351" s="125"/>
      <c r="C351" s="116"/>
      <c r="D351" s="137"/>
      <c r="E351" s="27"/>
      <c r="F351" s="28"/>
      <c r="G351" s="29"/>
      <c r="H351" s="145"/>
      <c r="I351" s="125"/>
      <c r="J351" s="137"/>
      <c r="K351" s="27"/>
      <c r="L351" s="28"/>
      <c r="M351" s="29"/>
      <c r="N351" s="140"/>
      <c r="O351" s="109"/>
      <c r="P351" s="92"/>
      <c r="Q351" s="131"/>
      <c r="R351" s="103"/>
      <c r="S351" s="92"/>
      <c r="T351" s="158"/>
      <c r="U351" s="103"/>
      <c r="V351" s="99"/>
      <c r="W351" s="216"/>
      <c r="X351" s="92"/>
      <c r="Y351" s="81"/>
      <c r="Z351" s="83"/>
      <c r="AA351" s="95"/>
      <c r="AB351" s="107"/>
      <c r="AC351" s="160"/>
      <c r="AE351" s="92"/>
      <c r="AG351" s="92"/>
      <c r="AH351" s="92"/>
      <c r="AI351" s="156"/>
      <c r="AJ351" s="156"/>
      <c r="AK351" s="156"/>
      <c r="AL351" s="92"/>
      <c r="AM351" s="156"/>
      <c r="AN351" s="156"/>
      <c r="AO351" s="165"/>
      <c r="AP351" s="93"/>
      <c r="AQ351" s="165"/>
      <c r="AR351" s="93"/>
      <c r="AS351" s="165"/>
      <c r="AT351" s="93"/>
      <c r="AU351" s="165"/>
      <c r="AV351" s="93"/>
      <c r="AW351" s="165"/>
      <c r="AX351" s="93"/>
      <c r="AY351" s="165"/>
      <c r="AZ351" s="93"/>
      <c r="BA351" s="165"/>
      <c r="BB351" s="93"/>
      <c r="BC351" s="165"/>
      <c r="BD351" s="93"/>
      <c r="BE351" s="165"/>
      <c r="BF351" s="93"/>
      <c r="BG351" s="165"/>
      <c r="BH351" s="93"/>
      <c r="BI351" s="165"/>
      <c r="BJ351" s="93"/>
      <c r="BK351" s="165"/>
      <c r="BL351" s="93"/>
      <c r="BM351" s="156"/>
      <c r="BN351" s="156"/>
      <c r="BO351" s="171"/>
      <c r="BP351" s="174"/>
      <c r="BQ351" s="162"/>
      <c r="BR351" s="162"/>
      <c r="BS351" s="162"/>
      <c r="BT351" s="162"/>
      <c r="BU351" s="162"/>
      <c r="BV351" s="162"/>
      <c r="BW351" s="162"/>
      <c r="BX351" s="162"/>
      <c r="BY351" s="163"/>
      <c r="BZ351" s="174"/>
      <c r="CA351" s="162"/>
      <c r="CB351" s="162"/>
      <c r="CC351" s="162"/>
      <c r="CD351" s="162"/>
      <c r="CE351" s="162"/>
      <c r="CF351" s="162"/>
      <c r="CG351" s="162"/>
      <c r="CH351" s="162"/>
      <c r="CI351" s="163"/>
      <c r="CJ351" s="94"/>
      <c r="CK351" s="92"/>
      <c r="CL351" s="92"/>
      <c r="CM351" s="92"/>
      <c r="CN351" s="92"/>
      <c r="CO351" s="93"/>
      <c r="CP351" s="91"/>
      <c r="CQ351" s="92"/>
      <c r="CR351" s="92"/>
      <c r="CS351" s="92"/>
      <c r="CT351" s="92"/>
      <c r="CU351" s="93"/>
      <c r="CV351" s="90"/>
      <c r="CW351" s="90"/>
      <c r="CX351" s="90"/>
      <c r="CY351" s="90"/>
      <c r="CZ351" s="90"/>
      <c r="DA351" s="90"/>
    </row>
    <row r="352" spans="1:105" ht="12.95" customHeight="1" thickTop="1" thickBot="1">
      <c r="A352" s="122"/>
      <c r="B352" s="125"/>
      <c r="C352" s="117" t="s">
        <v>129</v>
      </c>
      <c r="D352" s="134"/>
      <c r="E352" s="24"/>
      <c r="F352" s="25"/>
      <c r="G352" s="26"/>
      <c r="H352" s="145"/>
      <c r="I352" s="125"/>
      <c r="J352" s="134"/>
      <c r="K352" s="24"/>
      <c r="L352" s="25"/>
      <c r="M352" s="26"/>
      <c r="N352" s="140"/>
      <c r="O352" s="109">
        <f t="shared" si="4843"/>
        <v>0</v>
      </c>
      <c r="P352" s="92">
        <f t="shared" si="4844"/>
        <v>20</v>
      </c>
      <c r="Q352" s="131"/>
      <c r="R352" s="103">
        <f>SUMIFS(O$2:O$373,C$2:C$373,C352,AB$2:AB$373,AB352)</f>
        <v>0</v>
      </c>
      <c r="S352" s="92">
        <f t="shared" ref="S352" si="5623">AE$350*20-AJ352</f>
        <v>60</v>
      </c>
      <c r="T352" s="158"/>
      <c r="U352" s="103">
        <f t="shared" ref="U352" si="5624">AC$4</f>
        <v>11</v>
      </c>
      <c r="V352" s="99">
        <f t="shared" si="4847"/>
        <v>598</v>
      </c>
      <c r="W352" s="216"/>
      <c r="X352" s="92"/>
      <c r="Y352" s="81"/>
      <c r="Z352" s="83"/>
      <c r="AA352" s="95">
        <f>A$350</f>
        <v>46203</v>
      </c>
      <c r="AB352" s="107">
        <f t="shared" si="5304"/>
        <v>27</v>
      </c>
      <c r="AC352" s="160"/>
      <c r="AE352" s="92"/>
      <c r="AG352" s="92">
        <f t="shared" ref="AG352" si="5625">IF(D352="HF",1,0)</f>
        <v>0</v>
      </c>
      <c r="AH352" s="92">
        <f t="shared" ref="AH352" si="5626">IF(J352="HF",1,0)</f>
        <v>0</v>
      </c>
      <c r="AI352" s="169">
        <f t="shared" ref="AI352" si="5627">AG352+AH352</f>
        <v>0</v>
      </c>
      <c r="AJ352" s="169">
        <f t="shared" ref="AJ352" si="5628">SUMIFS(AI$2:AI$373,C$2:C$373,C352,AB$2:AB$373,AB352)</f>
        <v>0</v>
      </c>
      <c r="AK352" s="169">
        <f t="shared" ref="AK352" si="5629">SUMIFS(AI$2:AI$373,C$2:C$373,C352)</f>
        <v>2</v>
      </c>
      <c r="AL352" s="92">
        <f t="shared" ref="AL352" si="5630">COUNTIF(E352:G353,"Körperhygiene")</f>
        <v>0</v>
      </c>
      <c r="AM352" s="169">
        <f t="shared" ref="AM352" si="5631">COUNTIF(K352:M353,"Körperhygiene")</f>
        <v>0</v>
      </c>
      <c r="AN352" s="169">
        <f t="shared" ref="AN352" si="5632">AL352+AM352</f>
        <v>0</v>
      </c>
      <c r="AO352" s="164">
        <f>COUNTIF(E352:G353,"Zimmersauberkeit")</f>
        <v>0</v>
      </c>
      <c r="AP352" s="93">
        <f>COUNTIF(K352:M353,"Zimmersauberkeit")</f>
        <v>0</v>
      </c>
      <c r="AQ352" s="164">
        <f t="shared" ref="AQ352" si="5633">AO352+AP352</f>
        <v>0</v>
      </c>
      <c r="AR352" s="93">
        <f>COUNTIF(E352:G353,"Zimmerputz")</f>
        <v>0</v>
      </c>
      <c r="AS352" s="164">
        <f>COUNTIF(K352:M353,"Zimmerputz")</f>
        <v>0</v>
      </c>
      <c r="AT352" s="93">
        <f t="shared" ref="AT352" si="5634">AR352+AS352</f>
        <v>0</v>
      </c>
      <c r="AU352" s="164">
        <f>COUNTIF(E352:G353,"Medienverhalten")</f>
        <v>0</v>
      </c>
      <c r="AV352" s="93">
        <f>COUNTIF(K352:M353,"Medienverhalten")</f>
        <v>0</v>
      </c>
      <c r="AW352" s="164">
        <f t="shared" ref="AW352" si="5635">AU352+AV352</f>
        <v>0</v>
      </c>
      <c r="AX352" s="93">
        <f>COUNTIF(E352:G353,"Pünktlichkeit")</f>
        <v>0</v>
      </c>
      <c r="AY352" s="164">
        <f>COUNTIF(K352:M353,"Pünktlichkeit")</f>
        <v>0</v>
      </c>
      <c r="AZ352" s="93">
        <f t="shared" ref="AZ352" si="5636">AX352+AY352</f>
        <v>0</v>
      </c>
      <c r="BA352" s="164">
        <f>COUNTIF(E352:G353,"Küchendienst")</f>
        <v>0</v>
      </c>
      <c r="BB352" s="93">
        <f>COUNTIF(K352:M353,"Küchendienst")</f>
        <v>0</v>
      </c>
      <c r="BC352" s="164">
        <f t="shared" ref="BC352" si="5637">BA352+BB352</f>
        <v>0</v>
      </c>
      <c r="BD352" s="93">
        <f>COUNTIF(E352:G353,"Wäsche")</f>
        <v>0</v>
      </c>
      <c r="BE352" s="164">
        <f>COUNTIF(K352:M353,"Wäsche")</f>
        <v>0</v>
      </c>
      <c r="BF352" s="93">
        <f t="shared" ref="BF352" si="5638">BD352+BE352</f>
        <v>0</v>
      </c>
      <c r="BG352" s="164">
        <f>COUNTIF(E352:G353,"Sozialverhalten")</f>
        <v>0</v>
      </c>
      <c r="BH352" s="93">
        <f>COUNTIF(K352:M353,"Sozialverhalten")</f>
        <v>0</v>
      </c>
      <c r="BI352" s="164">
        <f t="shared" ref="BI352" si="5639">BG352+BH352</f>
        <v>0</v>
      </c>
      <c r="BJ352" s="93">
        <f>COUNTIF(E352:G353,"Essverhalten")</f>
        <v>0</v>
      </c>
      <c r="BK352" s="164">
        <f>COUNTIF(K352:M353,"Essverhalten")</f>
        <v>0</v>
      </c>
      <c r="BL352" s="93">
        <f t="shared" ref="BL352" si="5640">BJ352+BK352</f>
        <v>0</v>
      </c>
      <c r="BM352" s="169">
        <f>COUNTIF(E352:G353,"Nachtruhe")</f>
        <v>0</v>
      </c>
      <c r="BN352" s="169">
        <f>COUNTIF(K352:M353,"Nachtruhe")</f>
        <v>0</v>
      </c>
      <c r="BO352" s="170">
        <f t="shared" ref="BO352" si="5641">BM352+BN352</f>
        <v>0</v>
      </c>
      <c r="BP352" s="174">
        <f>SUMIFS(AN$2:AN$373,C$2:C$373,C352,AB$2:AB$373,AB352)</f>
        <v>0</v>
      </c>
      <c r="BQ352" s="162">
        <f>SUMIFS(AQ$2:AQ$373,C$2:C$373,C352,AB$2:AB$373,AB352)</f>
        <v>0</v>
      </c>
      <c r="BR352" s="162">
        <f>SUMIFS(AT$2:AT$373,C$2:C$373,C352,AB$2:AB$373,AB352)</f>
        <v>0</v>
      </c>
      <c r="BS352" s="162">
        <f>SUMIFS(AW$2:AW$373,C$2:C$373,C352,AB$2:AB$373,AB352)</f>
        <v>0</v>
      </c>
      <c r="BT352" s="162">
        <f>SUMIFS(AZ$2:AZ$373,C$2:C$373,C352,AB$2:AB$373,AB352)</f>
        <v>0</v>
      </c>
      <c r="BU352" s="162">
        <f>SUMIFS(BC$2:BC$373,C$2:C$373,C352,AB$2:AB$373,AB352)</f>
        <v>0</v>
      </c>
      <c r="BV352" s="162">
        <f>SUMIFS(BF$2:BF$373,C$2:C$373,C352,AB$2:AB$373,AB352)</f>
        <v>0</v>
      </c>
      <c r="BW352" s="162">
        <f>SUMIFS(BI$2:BI$373,C$2:C$373,C352,AB$2:AB$373,AB352)</f>
        <v>0</v>
      </c>
      <c r="BX352" s="162">
        <f>SUMIFS(BL$2:BL$373,C$2:C$373,C352,AB$2:AB$373,AB352)</f>
        <v>0</v>
      </c>
      <c r="BY352" s="163">
        <f>SUMIFS(BO$2:BO$373,C$2:C$373,C352,AB$2:AB$373,AB352)</f>
        <v>0</v>
      </c>
      <c r="BZ352" s="174">
        <f>SUMIFS(AN$2:AN$373,C$2:C$373,C352)</f>
        <v>0</v>
      </c>
      <c r="CA352" s="162">
        <f>SUMIFS(AQ$2:AQ$373,C$2:C$373,C352)</f>
        <v>0</v>
      </c>
      <c r="CB352" s="162">
        <f>SUMIFS(AT$2:AT$373,C$2:C$373,C352)</f>
        <v>0</v>
      </c>
      <c r="CC352" s="162">
        <f>SUMIFS(AW$2:AW$373,C$2:C$373,C352)</f>
        <v>1</v>
      </c>
      <c r="CD352" s="162">
        <f>SUMIFS(AZ$2:AZ$373,C$2:C$373,C352)</f>
        <v>2</v>
      </c>
      <c r="CE352" s="162">
        <f>SUMIFS(BC$2:BC$373,C$2:C$373,C352)</f>
        <v>0</v>
      </c>
      <c r="CF352" s="162">
        <f>SUMIFS(BF$2:BF$373,C$2:C$373,C352)</f>
        <v>1</v>
      </c>
      <c r="CG352" s="162">
        <f>SUMIFS(BI$2:BI$373,C$2:C$373,C352)</f>
        <v>0</v>
      </c>
      <c r="CH352" s="162">
        <f>SUMIFS(BL$2:BL$373,C$2:C$373,C352)</f>
        <v>0</v>
      </c>
      <c r="CI352" s="163">
        <f>SUMIFS(BO$2:BO$373,C$2:C$373,C352)</f>
        <v>0</v>
      </c>
      <c r="CJ352" s="94" t="str">
        <f t="shared" ref="CJ352" si="5642">_xlfn.XLOOKUP(LARGE(BP352:BY352,1),BP352:BY352,BP$374:BY$374)</f>
        <v>Körperhygiene</v>
      </c>
      <c r="CK352" s="92" t="str">
        <f t="shared" ref="CK352" si="5643">_xlfn.XLOOKUP(LARGE(BP352:BY352,2),BP352:BY352,BP$374:BY$374)</f>
        <v>Körperhygiene</v>
      </c>
      <c r="CL352" s="92" t="str">
        <f t="shared" ref="CL352" si="5644">_xlfn.XLOOKUP(LARGE(BP352:BY352,3),BP352:BY352,BP$374:BY$374)</f>
        <v>Körperhygiene</v>
      </c>
      <c r="CM352" s="92" t="str">
        <f t="shared" ref="CM352" si="5645">_xlfn.XLOOKUP(LARGE(BP352:BY352,4),BP352:BY352,BP$374:BY$374)</f>
        <v>Körperhygiene</v>
      </c>
      <c r="CN352" s="92" t="str">
        <f t="shared" ref="CN352" si="5646">_xlfn.XLOOKUP(LARGE(BP352:BY352,5),BP352:BY352,BP$374:BY$374)</f>
        <v>Körperhygiene</v>
      </c>
      <c r="CO352" s="93" t="str">
        <f t="shared" ref="CO352" si="5647">_xlfn.XLOOKUP(LARGE(BP352:BY352,6),BP352:BY352,BP$374:BY$374)</f>
        <v>Körperhygiene</v>
      </c>
      <c r="CP352" s="91" t="str">
        <f t="shared" ref="CP352" si="5648">_xlfn.XLOOKUP(LARGE(BZ352:CI352,1),BZ352:CI352,BZ$374:CI$374)</f>
        <v>Pünktlichkeit</v>
      </c>
      <c r="CQ352" s="92" t="str">
        <f t="shared" ref="CQ352" si="5649">_xlfn.XLOOKUP(LARGE(BZ352:CI352,2),BZ352:CI352,BZ$374:CI$374)</f>
        <v>Medienverhalten</v>
      </c>
      <c r="CR352" s="92" t="str">
        <f t="shared" ref="CR352" si="5650">_xlfn.XLOOKUP(LARGE(BZ352:CI352,3),BZ352:CI352,BZ$374:CI$374)</f>
        <v>Medienverhalten</v>
      </c>
      <c r="CS352" s="92" t="str">
        <f t="shared" ref="CS352" si="5651">_xlfn.XLOOKUP(LARGE(BZ352:CI352,4),BZ352:CI352,BZ$374:CI$374)</f>
        <v>Körperhygiene</v>
      </c>
      <c r="CT352" s="92" t="str">
        <f t="shared" ref="CT352" si="5652">_xlfn.XLOOKUP(LARGE(BZ352:CI352,5),BZ352:CI352,BZ$374:CI$374)</f>
        <v>Körperhygiene</v>
      </c>
      <c r="CU352" s="93" t="str">
        <f t="shared" ref="CU352" si="5653">_xlfn.XLOOKUP(LARGE(BZ352:CI352,6),BZ352:CI352,BZ$374:CI$374)</f>
        <v>Körperhygiene</v>
      </c>
      <c r="CV352" s="90"/>
      <c r="CW352" s="90"/>
      <c r="CX352" s="90"/>
      <c r="CY352" s="90"/>
      <c r="CZ352" s="90"/>
      <c r="DA352" s="90"/>
    </row>
    <row r="353" spans="1:105" ht="12.95" customHeight="1" thickTop="1" thickBot="1">
      <c r="A353" s="122"/>
      <c r="B353" s="125"/>
      <c r="C353" s="116"/>
      <c r="D353" s="137"/>
      <c r="E353" s="21"/>
      <c r="F353" s="22"/>
      <c r="G353" s="23"/>
      <c r="H353" s="145"/>
      <c r="I353" s="125"/>
      <c r="J353" s="137"/>
      <c r="K353" s="21"/>
      <c r="L353" s="22"/>
      <c r="M353" s="23"/>
      <c r="N353" s="140"/>
      <c r="O353" s="109"/>
      <c r="P353" s="92"/>
      <c r="Q353" s="131"/>
      <c r="R353" s="103"/>
      <c r="S353" s="92"/>
      <c r="T353" s="158"/>
      <c r="U353" s="103"/>
      <c r="V353" s="99"/>
      <c r="W353" s="216"/>
      <c r="X353" s="92"/>
      <c r="Y353" s="81"/>
      <c r="Z353" s="83"/>
      <c r="AA353" s="95"/>
      <c r="AB353" s="107"/>
      <c r="AC353" s="160"/>
      <c r="AE353" s="92"/>
      <c r="AG353" s="92"/>
      <c r="AH353" s="92"/>
      <c r="AI353" s="156"/>
      <c r="AJ353" s="156"/>
      <c r="AK353" s="156"/>
      <c r="AL353" s="92"/>
      <c r="AM353" s="156"/>
      <c r="AN353" s="156"/>
      <c r="AO353" s="165"/>
      <c r="AP353" s="93"/>
      <c r="AQ353" s="165"/>
      <c r="AR353" s="93"/>
      <c r="AS353" s="165"/>
      <c r="AT353" s="93"/>
      <c r="AU353" s="165"/>
      <c r="AV353" s="93"/>
      <c r="AW353" s="165"/>
      <c r="AX353" s="93"/>
      <c r="AY353" s="165"/>
      <c r="AZ353" s="93"/>
      <c r="BA353" s="165"/>
      <c r="BB353" s="93"/>
      <c r="BC353" s="165"/>
      <c r="BD353" s="93"/>
      <c r="BE353" s="165"/>
      <c r="BF353" s="93"/>
      <c r="BG353" s="165"/>
      <c r="BH353" s="93"/>
      <c r="BI353" s="165"/>
      <c r="BJ353" s="93"/>
      <c r="BK353" s="165"/>
      <c r="BL353" s="93"/>
      <c r="BM353" s="156"/>
      <c r="BN353" s="156"/>
      <c r="BO353" s="171"/>
      <c r="BP353" s="174"/>
      <c r="BQ353" s="162"/>
      <c r="BR353" s="162"/>
      <c r="BS353" s="162"/>
      <c r="BT353" s="162"/>
      <c r="BU353" s="162"/>
      <c r="BV353" s="162"/>
      <c r="BW353" s="162"/>
      <c r="BX353" s="162"/>
      <c r="BY353" s="163"/>
      <c r="BZ353" s="174"/>
      <c r="CA353" s="162"/>
      <c r="CB353" s="162"/>
      <c r="CC353" s="162"/>
      <c r="CD353" s="162"/>
      <c r="CE353" s="162"/>
      <c r="CF353" s="162"/>
      <c r="CG353" s="162"/>
      <c r="CH353" s="162"/>
      <c r="CI353" s="163"/>
      <c r="CJ353" s="94"/>
      <c r="CK353" s="92"/>
      <c r="CL353" s="92"/>
      <c r="CM353" s="92"/>
      <c r="CN353" s="92"/>
      <c r="CO353" s="93"/>
      <c r="CP353" s="91"/>
      <c r="CQ353" s="92"/>
      <c r="CR353" s="92"/>
      <c r="CS353" s="92"/>
      <c r="CT353" s="92"/>
      <c r="CU353" s="93"/>
      <c r="CV353" s="90"/>
      <c r="CW353" s="90"/>
      <c r="CX353" s="90"/>
      <c r="CY353" s="90"/>
      <c r="CZ353" s="90"/>
      <c r="DA353" s="90"/>
    </row>
    <row r="354" spans="1:105" ht="12.95" customHeight="1" thickTop="1" thickBot="1">
      <c r="A354" s="122"/>
      <c r="B354" s="125"/>
      <c r="C354" s="117" t="s">
        <v>130</v>
      </c>
      <c r="D354" s="134"/>
      <c r="E354" s="24"/>
      <c r="F354" s="25"/>
      <c r="G354" s="26"/>
      <c r="H354" s="145"/>
      <c r="I354" s="125"/>
      <c r="J354" s="134"/>
      <c r="K354" s="24"/>
      <c r="L354" s="25"/>
      <c r="M354" s="26"/>
      <c r="N354" s="140"/>
      <c r="O354" s="109">
        <f t="shared" si="4877"/>
        <v>0</v>
      </c>
      <c r="P354" s="92">
        <f t="shared" si="4878"/>
        <v>20</v>
      </c>
      <c r="Q354" s="131"/>
      <c r="R354" s="103">
        <f>SUMIFS(O$2:O$373,C$2:C$373,C354,AB$2:AB$373,AB354)</f>
        <v>0</v>
      </c>
      <c r="S354" s="92">
        <f t="shared" ref="S354" si="5654">AE$350*20-AJ354</f>
        <v>60</v>
      </c>
      <c r="T354" s="158"/>
      <c r="U354" s="103">
        <f t="shared" ref="U354" si="5655">AC$6</f>
        <v>10</v>
      </c>
      <c r="V354" s="99">
        <f t="shared" si="4881"/>
        <v>599</v>
      </c>
      <c r="W354" s="216"/>
      <c r="X354" s="92"/>
      <c r="Y354" s="81"/>
      <c r="Z354" s="83"/>
      <c r="AA354" s="95">
        <f>A$350</f>
        <v>46203</v>
      </c>
      <c r="AB354" s="107">
        <f t="shared" si="5304"/>
        <v>27</v>
      </c>
      <c r="AC354" s="160"/>
      <c r="AE354" s="92"/>
      <c r="AG354" s="92">
        <f t="shared" ref="AG354" si="5656">IF(D354="HF",1,0)</f>
        <v>0</v>
      </c>
      <c r="AH354" s="92">
        <f t="shared" ref="AH354" si="5657">IF(J354="HF",1,0)</f>
        <v>0</v>
      </c>
      <c r="AI354" s="169">
        <f t="shared" ref="AI354" si="5658">AG354+AH354</f>
        <v>0</v>
      </c>
      <c r="AJ354" s="169">
        <f t="shared" ref="AJ354" si="5659">SUMIFS(AI$2:AI$373,C$2:C$373,C354,AB$2:AB$373,AB354)</f>
        <v>0</v>
      </c>
      <c r="AK354" s="169">
        <f t="shared" ref="AK354" si="5660">SUMIFS(AI$2:AI$373,C$2:C$373,C354)</f>
        <v>1</v>
      </c>
      <c r="AL354" s="92">
        <f t="shared" ref="AL354" si="5661">COUNTIF(E354:G355,"Körperhygiene")</f>
        <v>0</v>
      </c>
      <c r="AM354" s="169">
        <f t="shared" ref="AM354" si="5662">COUNTIF(K354:M355,"Körperhygiene")</f>
        <v>0</v>
      </c>
      <c r="AN354" s="169">
        <f t="shared" ref="AN354" si="5663">AL354+AM354</f>
        <v>0</v>
      </c>
      <c r="AO354" s="164">
        <f>COUNTIF(E354:G355,"Zimmersauberkeit")</f>
        <v>0</v>
      </c>
      <c r="AP354" s="93">
        <f>COUNTIF(K354:M355,"Zimmersauberkeit")</f>
        <v>0</v>
      </c>
      <c r="AQ354" s="164">
        <f t="shared" ref="AQ354" si="5664">AO354+AP354</f>
        <v>0</v>
      </c>
      <c r="AR354" s="93">
        <f>COUNTIF(E354:G355,"Zimmerputz")</f>
        <v>0</v>
      </c>
      <c r="AS354" s="164">
        <f>COUNTIF(K354:M355,"Zimmerputz")</f>
        <v>0</v>
      </c>
      <c r="AT354" s="93">
        <f t="shared" ref="AT354" si="5665">AR354+AS354</f>
        <v>0</v>
      </c>
      <c r="AU354" s="164">
        <f>COUNTIF(E354:G355,"Medienverhalten")</f>
        <v>0</v>
      </c>
      <c r="AV354" s="93">
        <f>COUNTIF(K354:M355,"Medienverhalten")</f>
        <v>0</v>
      </c>
      <c r="AW354" s="164">
        <f t="shared" ref="AW354" si="5666">AU354+AV354</f>
        <v>0</v>
      </c>
      <c r="AX354" s="93">
        <f>COUNTIF(E354:G355,"Pünktlichkeit")</f>
        <v>0</v>
      </c>
      <c r="AY354" s="164">
        <f>COUNTIF(K354:M355,"Pünktlichkeit")</f>
        <v>0</v>
      </c>
      <c r="AZ354" s="93">
        <f t="shared" ref="AZ354" si="5667">AX354+AY354</f>
        <v>0</v>
      </c>
      <c r="BA354" s="164">
        <f>COUNTIF(E354:G355,"Küchendienst")</f>
        <v>0</v>
      </c>
      <c r="BB354" s="93">
        <f>COUNTIF(K354:M355,"Küchendienst")</f>
        <v>0</v>
      </c>
      <c r="BC354" s="164">
        <f t="shared" ref="BC354" si="5668">BA354+BB354</f>
        <v>0</v>
      </c>
      <c r="BD354" s="93">
        <f>COUNTIF(E354:G355,"Wäsche")</f>
        <v>0</v>
      </c>
      <c r="BE354" s="164">
        <f>COUNTIF(K354:M355,"Wäsche")</f>
        <v>0</v>
      </c>
      <c r="BF354" s="93">
        <f t="shared" ref="BF354" si="5669">BD354+BE354</f>
        <v>0</v>
      </c>
      <c r="BG354" s="164">
        <f>COUNTIF(E354:G355,"Sozialverhalten")</f>
        <v>0</v>
      </c>
      <c r="BH354" s="93">
        <f>COUNTIF(K354:M355,"Sozialverhalten")</f>
        <v>0</v>
      </c>
      <c r="BI354" s="164">
        <f t="shared" ref="BI354" si="5670">BG354+BH354</f>
        <v>0</v>
      </c>
      <c r="BJ354" s="93">
        <f>COUNTIF(E354:G355,"Essverhalten")</f>
        <v>0</v>
      </c>
      <c r="BK354" s="164">
        <f>COUNTIF(K354:M355,"Essverhalten")</f>
        <v>0</v>
      </c>
      <c r="BL354" s="93">
        <f t="shared" ref="BL354" si="5671">BJ354+BK354</f>
        <v>0</v>
      </c>
      <c r="BM354" s="169">
        <f>COUNTIF(E354:G355,"Nachtruhe")</f>
        <v>0</v>
      </c>
      <c r="BN354" s="169">
        <f>COUNTIF(K354:M355,"Nachtruhe")</f>
        <v>0</v>
      </c>
      <c r="BO354" s="170">
        <f t="shared" ref="BO354" si="5672">BM354+BN354</f>
        <v>0</v>
      </c>
      <c r="BP354" s="174">
        <f>SUMIFS(AN$2:AN$373,C$2:C$373,C354,AB$2:AB$373,AB354)</f>
        <v>0</v>
      </c>
      <c r="BQ354" s="162">
        <f>SUMIFS(AQ$2:AQ$373,C$2:C$373,C354,AB$2:AB$373,AB354)</f>
        <v>0</v>
      </c>
      <c r="BR354" s="162">
        <f>SUMIFS(AT$2:AT$373,C$2:C$373,C354,AB$2:AB$373,AB354)</f>
        <v>0</v>
      </c>
      <c r="BS354" s="162">
        <f>SUMIFS(AW$2:AW$373,C$2:C$373,C354,AB$2:AB$373,AB354)</f>
        <v>0</v>
      </c>
      <c r="BT354" s="162">
        <f>SUMIFS(AZ$2:AZ$373,C$2:C$373,C354,AB$2:AB$373,AB354)</f>
        <v>0</v>
      </c>
      <c r="BU354" s="162">
        <f>SUMIFS(BC$2:BC$373,C$2:C$373,C354,AB$2:AB$373,AB354)</f>
        <v>0</v>
      </c>
      <c r="BV354" s="162">
        <f>SUMIFS(BF$2:BF$373,C$2:C$373,C354,AB$2:AB$373,AB354)</f>
        <v>0</v>
      </c>
      <c r="BW354" s="162">
        <f>SUMIFS(BI$2:BI$373,C$2:C$373,C354,AB$2:AB$373,AB354)</f>
        <v>0</v>
      </c>
      <c r="BX354" s="162">
        <f>SUMIFS(BL$2:BL$373,C$2:C$373,C354,AB$2:AB$373,AB354)</f>
        <v>0</v>
      </c>
      <c r="BY354" s="163">
        <f>SUMIFS(BO$2:BO$373,C$2:C$373,C354,AB$2:AB$373,AB354)</f>
        <v>0</v>
      </c>
      <c r="BZ354" s="174">
        <f>SUMIFS(AN$2:AN$373,C$2:C$373,C354)</f>
        <v>0</v>
      </c>
      <c r="CA354" s="162">
        <f>SUMIFS(AQ$2:AQ$373,C$2:C$373,C354)</f>
        <v>0</v>
      </c>
      <c r="CB354" s="162">
        <f>SUMIFS(AT$2:AT$373,C$2:C$373,C354)</f>
        <v>0</v>
      </c>
      <c r="CC354" s="162">
        <f>SUMIFS(AW$2:AW$373,C$2:C$373,C354)</f>
        <v>0</v>
      </c>
      <c r="CD354" s="162">
        <f>SUMIFS(AZ$2:AZ$373,C$2:C$373,C354)</f>
        <v>0</v>
      </c>
      <c r="CE354" s="162">
        <f>SUMIFS(BC$2:BC$373,C$2:C$373,C354)</f>
        <v>0</v>
      </c>
      <c r="CF354" s="162">
        <f>SUMIFS(BF$2:BF$373,C$2:C$373,C354)</f>
        <v>0</v>
      </c>
      <c r="CG354" s="162">
        <f>SUMIFS(BI$2:BI$373,C$2:C$373,C354)</f>
        <v>0</v>
      </c>
      <c r="CH354" s="162">
        <f>SUMIFS(BL$2:BL$373,C$2:C$373,C354)</f>
        <v>0</v>
      </c>
      <c r="CI354" s="163">
        <f>SUMIFS(BO$2:BO$373,C$2:C$373,C354)</f>
        <v>0</v>
      </c>
      <c r="CJ354" s="94" t="str">
        <f t="shared" ref="CJ354" si="5673">_xlfn.XLOOKUP(LARGE(BP354:BY354,1),BP354:BY354,BP$374:BY$374)</f>
        <v>Körperhygiene</v>
      </c>
      <c r="CK354" s="92" t="str">
        <f t="shared" ref="CK354" si="5674">_xlfn.XLOOKUP(LARGE(BP354:BY354,2),BP354:BY354,BP$374:BY$374)</f>
        <v>Körperhygiene</v>
      </c>
      <c r="CL354" s="92" t="str">
        <f t="shared" ref="CL354" si="5675">_xlfn.XLOOKUP(LARGE(BP354:BY354,3),BP354:BY354,BP$374:BY$374)</f>
        <v>Körperhygiene</v>
      </c>
      <c r="CM354" s="92" t="str">
        <f t="shared" ref="CM354" si="5676">_xlfn.XLOOKUP(LARGE(BP354:BY354,4),BP354:BY354,BP$374:BY$374)</f>
        <v>Körperhygiene</v>
      </c>
      <c r="CN354" s="92" t="str">
        <f t="shared" ref="CN354" si="5677">_xlfn.XLOOKUP(LARGE(BP354:BY354,5),BP354:BY354,BP$374:BY$374)</f>
        <v>Körperhygiene</v>
      </c>
      <c r="CO354" s="93" t="str">
        <f t="shared" ref="CO354" si="5678">_xlfn.XLOOKUP(LARGE(BP354:BY354,6),BP354:BY354,BP$374:BY$374)</f>
        <v>Körperhygiene</v>
      </c>
      <c r="CP354" s="91" t="str">
        <f t="shared" ref="CP354" si="5679">_xlfn.XLOOKUP(LARGE(BZ354:CI354,1),BZ354:CI354,BZ$374:CI$374)</f>
        <v>Körperhygiene</v>
      </c>
      <c r="CQ354" s="92" t="str">
        <f t="shared" ref="CQ354" si="5680">_xlfn.XLOOKUP(LARGE(BZ354:CI354,2),BZ354:CI354,BZ$374:CI$374)</f>
        <v>Körperhygiene</v>
      </c>
      <c r="CR354" s="92" t="str">
        <f t="shared" ref="CR354" si="5681">_xlfn.XLOOKUP(LARGE(BZ354:CI354,3),BZ354:CI354,BZ$374:CI$374)</f>
        <v>Körperhygiene</v>
      </c>
      <c r="CS354" s="92" t="str">
        <f t="shared" ref="CS354" si="5682">_xlfn.XLOOKUP(LARGE(BZ354:CI354,4),BZ354:CI354,BZ$374:CI$374)</f>
        <v>Körperhygiene</v>
      </c>
      <c r="CT354" s="92" t="str">
        <f t="shared" ref="CT354" si="5683">_xlfn.XLOOKUP(LARGE(BZ354:CI354,5),BZ354:CI354,BZ$374:CI$374)</f>
        <v>Körperhygiene</v>
      </c>
      <c r="CU354" s="93" t="str">
        <f t="shared" ref="CU354" si="5684">_xlfn.XLOOKUP(LARGE(BZ354:CI354,6),BZ354:CI354,BZ$374:CI$374)</f>
        <v>Körperhygiene</v>
      </c>
      <c r="CV354" s="90"/>
      <c r="CW354" s="90"/>
      <c r="CX354" s="90"/>
      <c r="CY354" s="90"/>
      <c r="CZ354" s="90"/>
      <c r="DA354" s="90"/>
    </row>
    <row r="355" spans="1:105" ht="12.95" customHeight="1" thickTop="1" thickBot="1">
      <c r="A355" s="122"/>
      <c r="B355" s="125"/>
      <c r="C355" s="116"/>
      <c r="D355" s="137"/>
      <c r="E355" s="21"/>
      <c r="F355" s="22"/>
      <c r="G355" s="23"/>
      <c r="H355" s="145"/>
      <c r="I355" s="125"/>
      <c r="J355" s="137"/>
      <c r="K355" s="21"/>
      <c r="L355" s="22"/>
      <c r="M355" s="23"/>
      <c r="N355" s="140"/>
      <c r="O355" s="109"/>
      <c r="P355" s="92"/>
      <c r="Q355" s="131"/>
      <c r="R355" s="103"/>
      <c r="S355" s="92"/>
      <c r="T355" s="158"/>
      <c r="U355" s="103"/>
      <c r="V355" s="99"/>
      <c r="W355" s="216"/>
      <c r="X355" s="92"/>
      <c r="Y355" s="81"/>
      <c r="Z355" s="83"/>
      <c r="AA355" s="95"/>
      <c r="AB355" s="107"/>
      <c r="AC355" s="160"/>
      <c r="AE355" s="92"/>
      <c r="AG355" s="92"/>
      <c r="AH355" s="92"/>
      <c r="AI355" s="156"/>
      <c r="AJ355" s="156"/>
      <c r="AK355" s="156"/>
      <c r="AL355" s="92"/>
      <c r="AM355" s="156"/>
      <c r="AN355" s="156"/>
      <c r="AO355" s="165"/>
      <c r="AP355" s="93"/>
      <c r="AQ355" s="165"/>
      <c r="AR355" s="93"/>
      <c r="AS355" s="165"/>
      <c r="AT355" s="93"/>
      <c r="AU355" s="165"/>
      <c r="AV355" s="93"/>
      <c r="AW355" s="165"/>
      <c r="AX355" s="93"/>
      <c r="AY355" s="165"/>
      <c r="AZ355" s="93"/>
      <c r="BA355" s="165"/>
      <c r="BB355" s="93"/>
      <c r="BC355" s="165"/>
      <c r="BD355" s="93"/>
      <c r="BE355" s="165"/>
      <c r="BF355" s="93"/>
      <c r="BG355" s="165"/>
      <c r="BH355" s="93"/>
      <c r="BI355" s="165"/>
      <c r="BJ355" s="93"/>
      <c r="BK355" s="165"/>
      <c r="BL355" s="93"/>
      <c r="BM355" s="156"/>
      <c r="BN355" s="156"/>
      <c r="BO355" s="171"/>
      <c r="BP355" s="174"/>
      <c r="BQ355" s="162"/>
      <c r="BR355" s="162"/>
      <c r="BS355" s="162"/>
      <c r="BT355" s="162"/>
      <c r="BU355" s="162"/>
      <c r="BV355" s="162"/>
      <c r="BW355" s="162"/>
      <c r="BX355" s="162"/>
      <c r="BY355" s="163"/>
      <c r="BZ355" s="174"/>
      <c r="CA355" s="162"/>
      <c r="CB355" s="162"/>
      <c r="CC355" s="162"/>
      <c r="CD355" s="162"/>
      <c r="CE355" s="162"/>
      <c r="CF355" s="162"/>
      <c r="CG355" s="162"/>
      <c r="CH355" s="162"/>
      <c r="CI355" s="163"/>
      <c r="CJ355" s="94"/>
      <c r="CK355" s="92"/>
      <c r="CL355" s="92"/>
      <c r="CM355" s="92"/>
      <c r="CN355" s="92"/>
      <c r="CO355" s="93"/>
      <c r="CP355" s="91"/>
      <c r="CQ355" s="92"/>
      <c r="CR355" s="92"/>
      <c r="CS355" s="92"/>
      <c r="CT355" s="92"/>
      <c r="CU355" s="93"/>
      <c r="CV355" s="90"/>
      <c r="CW355" s="90"/>
      <c r="CX355" s="90"/>
      <c r="CY355" s="90"/>
      <c r="CZ355" s="90"/>
      <c r="DA355" s="90"/>
    </row>
    <row r="356" spans="1:105" ht="12.95" customHeight="1" thickTop="1" thickBot="1">
      <c r="A356" s="122"/>
      <c r="B356" s="125"/>
      <c r="C356" s="117" t="s">
        <v>131</v>
      </c>
      <c r="D356" s="134"/>
      <c r="E356" s="24"/>
      <c r="F356" s="25"/>
      <c r="G356" s="26"/>
      <c r="H356" s="145"/>
      <c r="I356" s="125"/>
      <c r="J356" s="134"/>
      <c r="K356" s="24"/>
      <c r="L356" s="25"/>
      <c r="M356" s="26"/>
      <c r="N356" s="140"/>
      <c r="O356" s="109">
        <f t="shared" si="4911"/>
        <v>0</v>
      </c>
      <c r="P356" s="92">
        <f t="shared" si="4912"/>
        <v>20</v>
      </c>
      <c r="Q356" s="131"/>
      <c r="R356" s="103">
        <f>SUMIFS(O$2:O$373,C$2:C$373,C356,AB$2:AB$373,AB356)</f>
        <v>0</v>
      </c>
      <c r="S356" s="92">
        <f t="shared" ref="S356" si="5685">AE$350*20-AJ356</f>
        <v>60</v>
      </c>
      <c r="T356" s="158"/>
      <c r="U356" s="103">
        <f t="shared" ref="U356" si="5686">AC$8</f>
        <v>0</v>
      </c>
      <c r="V356" s="99">
        <f t="shared" si="4915"/>
        <v>600</v>
      </c>
      <c r="W356" s="216"/>
      <c r="X356" s="92"/>
      <c r="Y356" s="81"/>
      <c r="Z356" s="83"/>
      <c r="AA356" s="95">
        <f>A$350</f>
        <v>46203</v>
      </c>
      <c r="AB356" s="107">
        <f t="shared" si="5304"/>
        <v>27</v>
      </c>
      <c r="AC356" s="160"/>
      <c r="AE356" s="92"/>
      <c r="AG356" s="92">
        <f t="shared" ref="AG356" si="5687">IF(D356="HF",1,0)</f>
        <v>0</v>
      </c>
      <c r="AH356" s="92">
        <f t="shared" ref="AH356" si="5688">IF(J356="HF",1,0)</f>
        <v>0</v>
      </c>
      <c r="AI356" s="169">
        <f t="shared" ref="AI356" si="5689">AG356+AH356</f>
        <v>0</v>
      </c>
      <c r="AJ356" s="169">
        <f t="shared" ref="AJ356" si="5690">SUMIFS(AI$2:AI$373,C$2:C$373,C356,AB$2:AB$373,AB356)</f>
        <v>0</v>
      </c>
      <c r="AK356" s="169">
        <f t="shared" ref="AK356" si="5691">SUMIFS(AI$2:AI$373,C$2:C$373,C356)</f>
        <v>0</v>
      </c>
      <c r="AL356" s="92">
        <f t="shared" ref="AL356" si="5692">COUNTIF(E356:G357,"Körperhygiene")</f>
        <v>0</v>
      </c>
      <c r="AM356" s="169">
        <f t="shared" ref="AM356" si="5693">COUNTIF(K356:M357,"Körperhygiene")</f>
        <v>0</v>
      </c>
      <c r="AN356" s="169">
        <f t="shared" ref="AN356" si="5694">AL356+AM356</f>
        <v>0</v>
      </c>
      <c r="AO356" s="164">
        <f>COUNTIF(E356:G357,"Zimmersauberkeit")</f>
        <v>0</v>
      </c>
      <c r="AP356" s="93">
        <f>COUNTIF(K356:M357,"Zimmersauberkeit")</f>
        <v>0</v>
      </c>
      <c r="AQ356" s="164">
        <f t="shared" ref="AQ356" si="5695">AO356+AP356</f>
        <v>0</v>
      </c>
      <c r="AR356" s="93">
        <f>COUNTIF(E356:G357,"Zimmerputz")</f>
        <v>0</v>
      </c>
      <c r="AS356" s="164">
        <f>COUNTIF(K356:M357,"Zimmerputz")</f>
        <v>0</v>
      </c>
      <c r="AT356" s="93">
        <f t="shared" ref="AT356" si="5696">AR356+AS356</f>
        <v>0</v>
      </c>
      <c r="AU356" s="164">
        <f>COUNTIF(E356:G357,"Medienverhalten")</f>
        <v>0</v>
      </c>
      <c r="AV356" s="93">
        <f>COUNTIF(K356:M357,"Medienverhalten")</f>
        <v>0</v>
      </c>
      <c r="AW356" s="164">
        <f t="shared" ref="AW356" si="5697">AU356+AV356</f>
        <v>0</v>
      </c>
      <c r="AX356" s="93">
        <f>COUNTIF(E356:G357,"Pünktlichkeit")</f>
        <v>0</v>
      </c>
      <c r="AY356" s="164">
        <f>COUNTIF(K356:M357,"Pünktlichkeit")</f>
        <v>0</v>
      </c>
      <c r="AZ356" s="93">
        <f t="shared" ref="AZ356" si="5698">AX356+AY356</f>
        <v>0</v>
      </c>
      <c r="BA356" s="164">
        <f>COUNTIF(E356:G357,"Küchendienst")</f>
        <v>0</v>
      </c>
      <c r="BB356" s="93">
        <f>COUNTIF(K356:M357,"Küchendienst")</f>
        <v>0</v>
      </c>
      <c r="BC356" s="164">
        <f t="shared" ref="BC356" si="5699">BA356+BB356</f>
        <v>0</v>
      </c>
      <c r="BD356" s="93">
        <f>COUNTIF(E356:G357,"Wäsche")</f>
        <v>0</v>
      </c>
      <c r="BE356" s="164">
        <f>COUNTIF(K356:M357,"Wäsche")</f>
        <v>0</v>
      </c>
      <c r="BF356" s="93">
        <f t="shared" ref="BF356" si="5700">BD356+BE356</f>
        <v>0</v>
      </c>
      <c r="BG356" s="164">
        <f>COUNTIF(E356:G357,"Sozialverhalten")</f>
        <v>0</v>
      </c>
      <c r="BH356" s="93">
        <f>COUNTIF(K356:M357,"Sozialverhalten")</f>
        <v>0</v>
      </c>
      <c r="BI356" s="164">
        <f t="shared" ref="BI356" si="5701">BG356+BH356</f>
        <v>0</v>
      </c>
      <c r="BJ356" s="93">
        <f>COUNTIF(E356:G357,"Essverhalten")</f>
        <v>0</v>
      </c>
      <c r="BK356" s="164">
        <f>COUNTIF(K356:M357,"Essverhalten")</f>
        <v>0</v>
      </c>
      <c r="BL356" s="93">
        <f t="shared" ref="BL356" si="5702">BJ356+BK356</f>
        <v>0</v>
      </c>
      <c r="BM356" s="169">
        <f>COUNTIF(E356:G357,"Nachtruhe")</f>
        <v>0</v>
      </c>
      <c r="BN356" s="169">
        <f>COUNTIF(K356:M357,"Nachtruhe")</f>
        <v>0</v>
      </c>
      <c r="BO356" s="170">
        <f t="shared" ref="BO356" si="5703">BM356+BN356</f>
        <v>0</v>
      </c>
      <c r="BP356" s="174">
        <f>SUMIFS(AN$2:AN$373,C$2:C$373,C356,AB$2:AB$373,AB356)</f>
        <v>0</v>
      </c>
      <c r="BQ356" s="162">
        <f>SUMIFS(AQ$2:AQ$373,C$2:C$373,C356,AB$2:AB$373,AB356)</f>
        <v>0</v>
      </c>
      <c r="BR356" s="162">
        <f>SUMIFS(AT$2:AT$373,C$2:C$373,C356,AB$2:AB$373,AB356)</f>
        <v>0</v>
      </c>
      <c r="BS356" s="162">
        <f>SUMIFS(AW$2:AW$373,C$2:C$373,C356,AB$2:AB$373,AB356)</f>
        <v>0</v>
      </c>
      <c r="BT356" s="162">
        <f>SUMIFS(AZ$2:AZ$373,C$2:C$373,C356,AB$2:AB$373,AB356)</f>
        <v>0</v>
      </c>
      <c r="BU356" s="162">
        <f>SUMIFS(BC$2:BC$373,C$2:C$373,C356,AB$2:AB$373,AB356)</f>
        <v>0</v>
      </c>
      <c r="BV356" s="162">
        <f>SUMIFS(BF$2:BF$373,C$2:C$373,C356,AB$2:AB$373,AB356)</f>
        <v>0</v>
      </c>
      <c r="BW356" s="162">
        <f>SUMIFS(BI$2:BI$373,C$2:C$373,C356,AB$2:AB$373,AB356)</f>
        <v>0</v>
      </c>
      <c r="BX356" s="162">
        <f>SUMIFS(BL$2:BL$373,C$2:C$373,C356,AB$2:AB$373,AB356)</f>
        <v>0</v>
      </c>
      <c r="BY356" s="163">
        <f>SUMIFS(BO$2:BO$373,C$2:C$373,C356,AB$2:AB$373,AB356)</f>
        <v>0</v>
      </c>
      <c r="BZ356" s="174">
        <f>SUMIFS(AN$2:AN$373,C$2:C$373,C356)</f>
        <v>0</v>
      </c>
      <c r="CA356" s="162">
        <f>SUMIFS(AQ$2:AQ$373,C$2:C$373,C356)</f>
        <v>0</v>
      </c>
      <c r="CB356" s="162">
        <f>SUMIFS(AT$2:AT$373,C$2:C$373,C356)</f>
        <v>0</v>
      </c>
      <c r="CC356" s="162">
        <f>SUMIFS(AW$2:AW$373,C$2:C$373,C356)</f>
        <v>0</v>
      </c>
      <c r="CD356" s="162">
        <f>SUMIFS(AZ$2:AZ$373,C$2:C$373,C356)</f>
        <v>0</v>
      </c>
      <c r="CE356" s="162">
        <f>SUMIFS(BC$2:BC$373,C$2:C$373,C356)</f>
        <v>0</v>
      </c>
      <c r="CF356" s="162">
        <f>SUMIFS(BF$2:BF$373,C$2:C$373,C356)</f>
        <v>0</v>
      </c>
      <c r="CG356" s="162">
        <f>SUMIFS(BI$2:BI$373,C$2:C$373,C356)</f>
        <v>0</v>
      </c>
      <c r="CH356" s="162">
        <f>SUMIFS(BL$2:BL$373,C$2:C$373,C356)</f>
        <v>0</v>
      </c>
      <c r="CI356" s="163">
        <f>SUMIFS(BO$2:BO$373,C$2:C$373,C356)</f>
        <v>0</v>
      </c>
      <c r="CJ356" s="94" t="str">
        <f t="shared" ref="CJ356" si="5704">_xlfn.XLOOKUP(LARGE(BP356:BY356,1),BP356:BY356,BP$374:BY$374)</f>
        <v>Körperhygiene</v>
      </c>
      <c r="CK356" s="92" t="str">
        <f t="shared" ref="CK356" si="5705">_xlfn.XLOOKUP(LARGE(BP356:BY356,2),BP356:BY356,BP$374:BY$374)</f>
        <v>Körperhygiene</v>
      </c>
      <c r="CL356" s="92" t="str">
        <f t="shared" ref="CL356" si="5706">_xlfn.XLOOKUP(LARGE(BP356:BY356,3),BP356:BY356,BP$374:BY$374)</f>
        <v>Körperhygiene</v>
      </c>
      <c r="CM356" s="92" t="str">
        <f t="shared" ref="CM356" si="5707">_xlfn.XLOOKUP(LARGE(BP356:BY356,4),BP356:BY356,BP$374:BY$374)</f>
        <v>Körperhygiene</v>
      </c>
      <c r="CN356" s="92" t="str">
        <f t="shared" ref="CN356" si="5708">_xlfn.XLOOKUP(LARGE(BP356:BY356,5),BP356:BY356,BP$374:BY$374)</f>
        <v>Körperhygiene</v>
      </c>
      <c r="CO356" s="93" t="str">
        <f t="shared" ref="CO356" si="5709">_xlfn.XLOOKUP(LARGE(BP356:BY356,6),BP356:BY356,BP$374:BY$374)</f>
        <v>Körperhygiene</v>
      </c>
      <c r="CP356" s="91" t="str">
        <f t="shared" ref="CP356" si="5710">_xlfn.XLOOKUP(LARGE(BZ356:CI356,1),BZ356:CI356,BZ$374:CI$374)</f>
        <v>Körperhygiene</v>
      </c>
      <c r="CQ356" s="92" t="str">
        <f t="shared" ref="CQ356" si="5711">_xlfn.XLOOKUP(LARGE(BZ356:CI356,2),BZ356:CI356,BZ$374:CI$374)</f>
        <v>Körperhygiene</v>
      </c>
      <c r="CR356" s="92" t="str">
        <f t="shared" ref="CR356" si="5712">_xlfn.XLOOKUP(LARGE(BZ356:CI356,3),BZ356:CI356,BZ$374:CI$374)</f>
        <v>Körperhygiene</v>
      </c>
      <c r="CS356" s="92" t="str">
        <f t="shared" ref="CS356" si="5713">_xlfn.XLOOKUP(LARGE(BZ356:CI356,4),BZ356:CI356,BZ$374:CI$374)</f>
        <v>Körperhygiene</v>
      </c>
      <c r="CT356" s="92" t="str">
        <f t="shared" ref="CT356" si="5714">_xlfn.XLOOKUP(LARGE(BZ356:CI356,5),BZ356:CI356,BZ$374:CI$374)</f>
        <v>Körperhygiene</v>
      </c>
      <c r="CU356" s="93" t="str">
        <f t="shared" ref="CU356" si="5715">_xlfn.XLOOKUP(LARGE(BZ356:CI356,6),BZ356:CI356,BZ$374:CI$374)</f>
        <v>Körperhygiene</v>
      </c>
      <c r="CV356" s="90"/>
      <c r="CW356" s="90"/>
      <c r="CX356" s="90"/>
      <c r="CY356" s="90"/>
      <c r="CZ356" s="90"/>
      <c r="DA356" s="90"/>
    </row>
    <row r="357" spans="1:105" ht="12.95" customHeight="1" thickTop="1" thickBot="1">
      <c r="A357" s="122"/>
      <c r="B357" s="125"/>
      <c r="C357" s="116"/>
      <c r="D357" s="137"/>
      <c r="E357" s="21"/>
      <c r="F357" s="22"/>
      <c r="G357" s="23"/>
      <c r="H357" s="145"/>
      <c r="I357" s="125"/>
      <c r="J357" s="137"/>
      <c r="K357" s="21"/>
      <c r="L357" s="22"/>
      <c r="M357" s="23"/>
      <c r="N357" s="140"/>
      <c r="O357" s="109"/>
      <c r="P357" s="92"/>
      <c r="Q357" s="131"/>
      <c r="R357" s="103"/>
      <c r="S357" s="92"/>
      <c r="T357" s="158"/>
      <c r="U357" s="103"/>
      <c r="V357" s="99"/>
      <c r="W357" s="216"/>
      <c r="X357" s="92"/>
      <c r="Y357" s="81"/>
      <c r="Z357" s="83"/>
      <c r="AA357" s="95"/>
      <c r="AB357" s="107"/>
      <c r="AC357" s="160"/>
      <c r="AE357" s="92"/>
      <c r="AG357" s="92"/>
      <c r="AH357" s="92"/>
      <c r="AI357" s="156"/>
      <c r="AJ357" s="156"/>
      <c r="AK357" s="156"/>
      <c r="AL357" s="92"/>
      <c r="AM357" s="156"/>
      <c r="AN357" s="156"/>
      <c r="AO357" s="165"/>
      <c r="AP357" s="93"/>
      <c r="AQ357" s="165"/>
      <c r="AR357" s="93"/>
      <c r="AS357" s="165"/>
      <c r="AT357" s="93"/>
      <c r="AU357" s="165"/>
      <c r="AV357" s="93"/>
      <c r="AW357" s="165"/>
      <c r="AX357" s="93"/>
      <c r="AY357" s="165"/>
      <c r="AZ357" s="93"/>
      <c r="BA357" s="165"/>
      <c r="BB357" s="93"/>
      <c r="BC357" s="165"/>
      <c r="BD357" s="93"/>
      <c r="BE357" s="165"/>
      <c r="BF357" s="93"/>
      <c r="BG357" s="165"/>
      <c r="BH357" s="93"/>
      <c r="BI357" s="165"/>
      <c r="BJ357" s="93"/>
      <c r="BK357" s="165"/>
      <c r="BL357" s="93"/>
      <c r="BM357" s="156"/>
      <c r="BN357" s="156"/>
      <c r="BO357" s="171"/>
      <c r="BP357" s="174"/>
      <c r="BQ357" s="162"/>
      <c r="BR357" s="162"/>
      <c r="BS357" s="162"/>
      <c r="BT357" s="162"/>
      <c r="BU357" s="162"/>
      <c r="BV357" s="162"/>
      <c r="BW357" s="162"/>
      <c r="BX357" s="162"/>
      <c r="BY357" s="163"/>
      <c r="BZ357" s="174"/>
      <c r="CA357" s="162"/>
      <c r="CB357" s="162"/>
      <c r="CC357" s="162"/>
      <c r="CD357" s="162"/>
      <c r="CE357" s="162"/>
      <c r="CF357" s="162"/>
      <c r="CG357" s="162"/>
      <c r="CH357" s="162"/>
      <c r="CI357" s="163"/>
      <c r="CJ357" s="94"/>
      <c r="CK357" s="92"/>
      <c r="CL357" s="92"/>
      <c r="CM357" s="92"/>
      <c r="CN357" s="92"/>
      <c r="CO357" s="93"/>
      <c r="CP357" s="91"/>
      <c r="CQ357" s="92"/>
      <c r="CR357" s="92"/>
      <c r="CS357" s="92"/>
      <c r="CT357" s="92"/>
      <c r="CU357" s="93"/>
      <c r="CV357" s="90"/>
      <c r="CW357" s="90"/>
      <c r="CX357" s="90"/>
      <c r="CY357" s="90"/>
      <c r="CZ357" s="90"/>
      <c r="DA357" s="90"/>
    </row>
    <row r="358" spans="1:105" ht="12.95" customHeight="1" thickTop="1" thickBot="1">
      <c r="A358" s="122"/>
      <c r="B358" s="125"/>
      <c r="C358" s="117" t="s">
        <v>132</v>
      </c>
      <c r="D358" s="134"/>
      <c r="E358" s="24"/>
      <c r="F358" s="25"/>
      <c r="G358" s="26"/>
      <c r="H358" s="145"/>
      <c r="I358" s="125"/>
      <c r="J358" s="134"/>
      <c r="K358" s="24"/>
      <c r="L358" s="25"/>
      <c r="M358" s="26"/>
      <c r="N358" s="140"/>
      <c r="O358" s="109">
        <f t="shared" si="4945"/>
        <v>0</v>
      </c>
      <c r="P358" s="92">
        <f t="shared" si="4946"/>
        <v>20</v>
      </c>
      <c r="Q358" s="131"/>
      <c r="R358" s="103">
        <f>SUMIFS(O$2:O$373,C$2:C$373,C358,AB$2:AB$373,AB358)</f>
        <v>0</v>
      </c>
      <c r="S358" s="92">
        <f t="shared" ref="S358" si="5716">AE$350*20-AJ358</f>
        <v>60</v>
      </c>
      <c r="T358" s="158"/>
      <c r="U358" s="103">
        <f t="shared" ref="U358" si="5717">AC$10</f>
        <v>0</v>
      </c>
      <c r="V358" s="99">
        <f t="shared" si="4949"/>
        <v>600</v>
      </c>
      <c r="W358" s="216"/>
      <c r="X358" s="92"/>
      <c r="Y358" s="81"/>
      <c r="Z358" s="83"/>
      <c r="AA358" s="95">
        <f>A$350</f>
        <v>46203</v>
      </c>
      <c r="AB358" s="107">
        <f t="shared" si="5304"/>
        <v>27</v>
      </c>
      <c r="AC358" s="160"/>
      <c r="AE358" s="92"/>
      <c r="AG358" s="92">
        <f t="shared" ref="AG358" si="5718">IF(D358="HF",1,0)</f>
        <v>0</v>
      </c>
      <c r="AH358" s="92">
        <f t="shared" ref="AH358" si="5719">IF(J358="HF",1,0)</f>
        <v>0</v>
      </c>
      <c r="AI358" s="169">
        <f t="shared" ref="AI358" si="5720">AG358+AH358</f>
        <v>0</v>
      </c>
      <c r="AJ358" s="169">
        <f t="shared" ref="AJ358" si="5721">SUMIFS(AI$2:AI$373,C$2:C$373,C358,AB$2:AB$373,AB358)</f>
        <v>0</v>
      </c>
      <c r="AK358" s="169">
        <f t="shared" ref="AK358" si="5722">SUMIFS(AI$2:AI$373,C$2:C$373,C358)</f>
        <v>0</v>
      </c>
      <c r="AL358" s="92">
        <f t="shared" ref="AL358" si="5723">COUNTIF(E358:G359,"Körperhygiene")</f>
        <v>0</v>
      </c>
      <c r="AM358" s="169">
        <f t="shared" ref="AM358" si="5724">COUNTIF(K358:M359,"Körperhygiene")</f>
        <v>0</v>
      </c>
      <c r="AN358" s="169">
        <f t="shared" ref="AN358" si="5725">AL358+AM358</f>
        <v>0</v>
      </c>
      <c r="AO358" s="164">
        <f>COUNTIF(E358:G359,"Zimmersauberkeit")</f>
        <v>0</v>
      </c>
      <c r="AP358" s="93">
        <f>COUNTIF(K358:M359,"Zimmersauberkeit")</f>
        <v>0</v>
      </c>
      <c r="AQ358" s="164">
        <f t="shared" ref="AQ358" si="5726">AO358+AP358</f>
        <v>0</v>
      </c>
      <c r="AR358" s="93">
        <f>COUNTIF(E358:G359,"Zimmerputz")</f>
        <v>0</v>
      </c>
      <c r="AS358" s="164">
        <f>COUNTIF(K358:M359,"Zimmerputz")</f>
        <v>0</v>
      </c>
      <c r="AT358" s="93">
        <f t="shared" ref="AT358" si="5727">AR358+AS358</f>
        <v>0</v>
      </c>
      <c r="AU358" s="164">
        <f>COUNTIF(E358:G359,"Medienverhalten")</f>
        <v>0</v>
      </c>
      <c r="AV358" s="93">
        <f>COUNTIF(K358:M359,"Medienverhalten")</f>
        <v>0</v>
      </c>
      <c r="AW358" s="164">
        <f t="shared" ref="AW358" si="5728">AU358+AV358</f>
        <v>0</v>
      </c>
      <c r="AX358" s="93">
        <f>COUNTIF(E358:G359,"Pünktlichkeit")</f>
        <v>0</v>
      </c>
      <c r="AY358" s="164">
        <f>COUNTIF(K358:M359,"Pünktlichkeit")</f>
        <v>0</v>
      </c>
      <c r="AZ358" s="93">
        <f t="shared" ref="AZ358" si="5729">AX358+AY358</f>
        <v>0</v>
      </c>
      <c r="BA358" s="164">
        <f>COUNTIF(E358:G359,"Küchendienst")</f>
        <v>0</v>
      </c>
      <c r="BB358" s="93">
        <f>COUNTIF(K358:M359,"Küchendienst")</f>
        <v>0</v>
      </c>
      <c r="BC358" s="164">
        <f t="shared" ref="BC358" si="5730">BA358+BB358</f>
        <v>0</v>
      </c>
      <c r="BD358" s="93">
        <f>COUNTIF(E358:G359,"Wäsche")</f>
        <v>0</v>
      </c>
      <c r="BE358" s="164">
        <f>COUNTIF(K358:M359,"Wäsche")</f>
        <v>0</v>
      </c>
      <c r="BF358" s="93">
        <f t="shared" ref="BF358" si="5731">BD358+BE358</f>
        <v>0</v>
      </c>
      <c r="BG358" s="164">
        <f>COUNTIF(E358:G359,"Sozialverhalten")</f>
        <v>0</v>
      </c>
      <c r="BH358" s="93">
        <f>COUNTIF(K358:M359,"Sozialverhalten")</f>
        <v>0</v>
      </c>
      <c r="BI358" s="164">
        <f t="shared" ref="BI358" si="5732">BG358+BH358</f>
        <v>0</v>
      </c>
      <c r="BJ358" s="93">
        <f>COUNTIF(E358:G359,"Essverhalten")</f>
        <v>0</v>
      </c>
      <c r="BK358" s="164">
        <f>COUNTIF(K358:M359,"Essverhalten")</f>
        <v>0</v>
      </c>
      <c r="BL358" s="93">
        <f t="shared" ref="BL358" si="5733">BJ358+BK358</f>
        <v>0</v>
      </c>
      <c r="BM358" s="169">
        <f>COUNTIF(E358:G359,"Nachtruhe")</f>
        <v>0</v>
      </c>
      <c r="BN358" s="169">
        <f>COUNTIF(K358:M359,"Nachtruhe")</f>
        <v>0</v>
      </c>
      <c r="BO358" s="170">
        <f t="shared" ref="BO358" si="5734">BM358+BN358</f>
        <v>0</v>
      </c>
      <c r="BP358" s="174">
        <f>SUMIFS(AN$2:AN$373,C$2:C$373,C358,AB$2:AB$373,AB358)</f>
        <v>0</v>
      </c>
      <c r="BQ358" s="162">
        <f>SUMIFS(AQ$2:AQ$373,C$2:C$373,C358,AB$2:AB$373,AB358)</f>
        <v>0</v>
      </c>
      <c r="BR358" s="162">
        <f>SUMIFS(AT$2:AT$373,C$2:C$373,C358,AB$2:AB$373,AB358)</f>
        <v>0</v>
      </c>
      <c r="BS358" s="162">
        <f>SUMIFS(AW$2:AW$373,C$2:C$373,C358,AB$2:AB$373,AB358)</f>
        <v>0</v>
      </c>
      <c r="BT358" s="162">
        <f>SUMIFS(AZ$2:AZ$373,C$2:C$373,C358,AB$2:AB$373,AB358)</f>
        <v>0</v>
      </c>
      <c r="BU358" s="162">
        <f>SUMIFS(BC$2:BC$373,C$2:C$373,C358,AB$2:AB$373,AB358)</f>
        <v>0</v>
      </c>
      <c r="BV358" s="162">
        <f>SUMIFS(BF$2:BF$373,C$2:C$373,C358,AB$2:AB$373,AB358)</f>
        <v>0</v>
      </c>
      <c r="BW358" s="162">
        <f>SUMIFS(BI$2:BI$373,C$2:C$373,C358,AB$2:AB$373,AB358)</f>
        <v>0</v>
      </c>
      <c r="BX358" s="162">
        <f>SUMIFS(BL$2:BL$373,C$2:C$373,C358,AB$2:AB$373,AB358)</f>
        <v>0</v>
      </c>
      <c r="BY358" s="163">
        <f>SUMIFS(BO$2:BO$373,C$2:C$373,C358,AB$2:AB$373,AB358)</f>
        <v>0</v>
      </c>
      <c r="BZ358" s="174">
        <f>SUMIFS(AN$2:AN$373,C$2:C$373,C358)</f>
        <v>0</v>
      </c>
      <c r="CA358" s="162">
        <f>SUMIFS(AQ$2:AQ$373,C$2:C$373,C358)</f>
        <v>0</v>
      </c>
      <c r="CB358" s="162">
        <f>SUMIFS(AT$2:AT$373,C$2:C$373,C358)</f>
        <v>0</v>
      </c>
      <c r="CC358" s="162">
        <f>SUMIFS(AW$2:AW$373,C$2:C$373,C358)</f>
        <v>0</v>
      </c>
      <c r="CD358" s="162">
        <f>SUMIFS(AZ$2:AZ$373,C$2:C$373,C358)</f>
        <v>0</v>
      </c>
      <c r="CE358" s="162">
        <f>SUMIFS(BC$2:BC$373,C$2:C$373,C358)</f>
        <v>0</v>
      </c>
      <c r="CF358" s="162">
        <f>SUMIFS(BF$2:BF$373,C$2:C$373,C358)</f>
        <v>0</v>
      </c>
      <c r="CG358" s="162">
        <f>SUMIFS(BI$2:BI$373,C$2:C$373,C358)</f>
        <v>0</v>
      </c>
      <c r="CH358" s="162">
        <f>SUMIFS(BL$2:BL$373,C$2:C$373,C358)</f>
        <v>0</v>
      </c>
      <c r="CI358" s="163">
        <f>SUMIFS(BO$2:BO$373,C$2:C$373,C358)</f>
        <v>0</v>
      </c>
      <c r="CJ358" s="94" t="str">
        <f t="shared" ref="CJ358" si="5735">_xlfn.XLOOKUP(LARGE(BP358:BY358,1),BP358:BY358,BP$374:BY$374)</f>
        <v>Körperhygiene</v>
      </c>
      <c r="CK358" s="92" t="str">
        <f t="shared" ref="CK358" si="5736">_xlfn.XLOOKUP(LARGE(BP358:BY358,2),BP358:BY358,BP$374:BY$374)</f>
        <v>Körperhygiene</v>
      </c>
      <c r="CL358" s="92" t="str">
        <f t="shared" ref="CL358" si="5737">_xlfn.XLOOKUP(LARGE(BP358:BY358,3),BP358:BY358,BP$374:BY$374)</f>
        <v>Körperhygiene</v>
      </c>
      <c r="CM358" s="92" t="str">
        <f t="shared" ref="CM358" si="5738">_xlfn.XLOOKUP(LARGE(BP358:BY358,4),BP358:BY358,BP$374:BY$374)</f>
        <v>Körperhygiene</v>
      </c>
      <c r="CN358" s="92" t="str">
        <f t="shared" ref="CN358" si="5739">_xlfn.XLOOKUP(LARGE(BP358:BY358,5),BP358:BY358,BP$374:BY$374)</f>
        <v>Körperhygiene</v>
      </c>
      <c r="CO358" s="93" t="str">
        <f t="shared" ref="CO358" si="5740">_xlfn.XLOOKUP(LARGE(BP358:BY358,6),BP358:BY358,BP$374:BY$374)</f>
        <v>Körperhygiene</v>
      </c>
      <c r="CP358" s="91" t="str">
        <f t="shared" ref="CP358" si="5741">_xlfn.XLOOKUP(LARGE(BZ358:CI358,1),BZ358:CI358,BZ$374:CI$374)</f>
        <v>Körperhygiene</v>
      </c>
      <c r="CQ358" s="92" t="str">
        <f t="shared" ref="CQ358" si="5742">_xlfn.XLOOKUP(LARGE(BZ358:CI358,2),BZ358:CI358,BZ$374:CI$374)</f>
        <v>Körperhygiene</v>
      </c>
      <c r="CR358" s="92" t="str">
        <f t="shared" ref="CR358" si="5743">_xlfn.XLOOKUP(LARGE(BZ358:CI358,3),BZ358:CI358,BZ$374:CI$374)</f>
        <v>Körperhygiene</v>
      </c>
      <c r="CS358" s="92" t="str">
        <f t="shared" ref="CS358" si="5744">_xlfn.XLOOKUP(LARGE(BZ358:CI358,4),BZ358:CI358,BZ$374:CI$374)</f>
        <v>Körperhygiene</v>
      </c>
      <c r="CT358" s="92" t="str">
        <f t="shared" ref="CT358" si="5745">_xlfn.XLOOKUP(LARGE(BZ358:CI358,5),BZ358:CI358,BZ$374:CI$374)</f>
        <v>Körperhygiene</v>
      </c>
      <c r="CU358" s="93" t="str">
        <f t="shared" ref="CU358" si="5746">_xlfn.XLOOKUP(LARGE(BZ358:CI358,6),BZ358:CI358,BZ$374:CI$374)</f>
        <v>Körperhygiene</v>
      </c>
      <c r="CV358" s="90"/>
      <c r="CW358" s="90"/>
      <c r="CX358" s="90"/>
      <c r="CY358" s="90"/>
      <c r="CZ358" s="90"/>
      <c r="DA358" s="90"/>
    </row>
    <row r="359" spans="1:105" ht="12.95" customHeight="1" thickTop="1" thickBot="1">
      <c r="A359" s="122"/>
      <c r="B359" s="125"/>
      <c r="C359" s="116"/>
      <c r="D359" s="137"/>
      <c r="E359" s="21"/>
      <c r="F359" s="22"/>
      <c r="G359" s="23"/>
      <c r="H359" s="145"/>
      <c r="I359" s="125"/>
      <c r="J359" s="137"/>
      <c r="K359" s="21"/>
      <c r="L359" s="22"/>
      <c r="M359" s="23"/>
      <c r="N359" s="140"/>
      <c r="O359" s="109"/>
      <c r="P359" s="92"/>
      <c r="Q359" s="131"/>
      <c r="R359" s="103"/>
      <c r="S359" s="92"/>
      <c r="T359" s="158"/>
      <c r="U359" s="103"/>
      <c r="V359" s="99"/>
      <c r="W359" s="216"/>
      <c r="X359" s="92"/>
      <c r="Y359" s="81"/>
      <c r="Z359" s="83"/>
      <c r="AA359" s="95"/>
      <c r="AB359" s="107"/>
      <c r="AC359" s="160"/>
      <c r="AE359" s="92"/>
      <c r="AG359" s="92"/>
      <c r="AH359" s="92"/>
      <c r="AI359" s="156"/>
      <c r="AJ359" s="156"/>
      <c r="AK359" s="156"/>
      <c r="AL359" s="92"/>
      <c r="AM359" s="156"/>
      <c r="AN359" s="156"/>
      <c r="AO359" s="165"/>
      <c r="AP359" s="93"/>
      <c r="AQ359" s="165"/>
      <c r="AR359" s="93"/>
      <c r="AS359" s="165"/>
      <c r="AT359" s="93"/>
      <c r="AU359" s="165"/>
      <c r="AV359" s="93"/>
      <c r="AW359" s="165"/>
      <c r="AX359" s="93"/>
      <c r="AY359" s="165"/>
      <c r="AZ359" s="93"/>
      <c r="BA359" s="165"/>
      <c r="BB359" s="93"/>
      <c r="BC359" s="165"/>
      <c r="BD359" s="93"/>
      <c r="BE359" s="165"/>
      <c r="BF359" s="93"/>
      <c r="BG359" s="165"/>
      <c r="BH359" s="93"/>
      <c r="BI359" s="165"/>
      <c r="BJ359" s="93"/>
      <c r="BK359" s="165"/>
      <c r="BL359" s="93"/>
      <c r="BM359" s="156"/>
      <c r="BN359" s="156"/>
      <c r="BO359" s="171"/>
      <c r="BP359" s="174"/>
      <c r="BQ359" s="162"/>
      <c r="BR359" s="162"/>
      <c r="BS359" s="162"/>
      <c r="BT359" s="162"/>
      <c r="BU359" s="162"/>
      <c r="BV359" s="162"/>
      <c r="BW359" s="162"/>
      <c r="BX359" s="162"/>
      <c r="BY359" s="163"/>
      <c r="BZ359" s="174"/>
      <c r="CA359" s="162"/>
      <c r="CB359" s="162"/>
      <c r="CC359" s="162"/>
      <c r="CD359" s="162"/>
      <c r="CE359" s="162"/>
      <c r="CF359" s="162"/>
      <c r="CG359" s="162"/>
      <c r="CH359" s="162"/>
      <c r="CI359" s="163"/>
      <c r="CJ359" s="94"/>
      <c r="CK359" s="92"/>
      <c r="CL359" s="92"/>
      <c r="CM359" s="92"/>
      <c r="CN359" s="92"/>
      <c r="CO359" s="93"/>
      <c r="CP359" s="91"/>
      <c r="CQ359" s="92"/>
      <c r="CR359" s="92"/>
      <c r="CS359" s="92"/>
      <c r="CT359" s="92"/>
      <c r="CU359" s="93"/>
      <c r="CV359" s="90"/>
      <c r="CW359" s="90"/>
      <c r="CX359" s="90"/>
      <c r="CY359" s="90"/>
      <c r="CZ359" s="90"/>
      <c r="DA359" s="90"/>
    </row>
    <row r="360" spans="1:105" ht="12.95" customHeight="1" thickTop="1" thickBot="1">
      <c r="A360" s="122"/>
      <c r="B360" s="125"/>
      <c r="C360" s="118"/>
      <c r="D360" s="134"/>
      <c r="E360" s="27"/>
      <c r="F360" s="28"/>
      <c r="G360" s="29"/>
      <c r="H360" s="145"/>
      <c r="I360" s="125"/>
      <c r="J360" s="134"/>
      <c r="K360" s="27"/>
      <c r="L360" s="28"/>
      <c r="M360" s="29"/>
      <c r="N360" s="140"/>
      <c r="O360" s="109">
        <f t="shared" si="4979"/>
        <v>0</v>
      </c>
      <c r="P360" s="92">
        <f t="shared" si="4980"/>
        <v>20</v>
      </c>
      <c r="Q360" s="131"/>
      <c r="R360" s="103">
        <f>SUMIFS(O$2:O$373,C$2:C$373,C360,AB$2:AB$373,AB360)</f>
        <v>0</v>
      </c>
      <c r="S360" s="92">
        <f t="shared" ref="S360" si="5747">AE$350*20-AJ360</f>
        <v>60</v>
      </c>
      <c r="T360" s="158"/>
      <c r="U360" s="103">
        <f t="shared" ref="U360" si="5748">AC$12</f>
        <v>0</v>
      </c>
      <c r="V360" s="99">
        <f t="shared" si="4983"/>
        <v>600</v>
      </c>
      <c r="W360" s="216"/>
      <c r="X360" s="92"/>
      <c r="Y360" s="81"/>
      <c r="Z360" s="83"/>
      <c r="AA360" s="95">
        <f>A$350</f>
        <v>46203</v>
      </c>
      <c r="AB360" s="107">
        <f t="shared" si="5304"/>
        <v>27</v>
      </c>
      <c r="AC360" s="160"/>
      <c r="AE360" s="92"/>
      <c r="AG360" s="92">
        <f t="shared" ref="AG360" si="5749">IF(D360="HF",1,0)</f>
        <v>0</v>
      </c>
      <c r="AH360" s="92">
        <f t="shared" ref="AH360" si="5750">IF(J360="HF",1,0)</f>
        <v>0</v>
      </c>
      <c r="AI360" s="169">
        <f t="shared" ref="AI360" si="5751">AG360+AH360</f>
        <v>0</v>
      </c>
      <c r="AJ360" s="169">
        <f t="shared" ref="AJ360" si="5752">SUMIFS(AI$2:AI$373,C$2:C$373,C360,AB$2:AB$373,AB360)</f>
        <v>0</v>
      </c>
      <c r="AK360" s="169">
        <f t="shared" ref="AK360" si="5753">SUMIFS(AI$2:AI$373,C$2:C$373,C360)</f>
        <v>0</v>
      </c>
      <c r="AL360" s="92">
        <f t="shared" ref="AL360" si="5754">COUNTIF(E360:G361,"Körperhygiene")</f>
        <v>0</v>
      </c>
      <c r="AM360" s="169">
        <f t="shared" ref="AM360" si="5755">COUNTIF(K360:M361,"Körperhygiene")</f>
        <v>0</v>
      </c>
      <c r="AN360" s="169">
        <f t="shared" ref="AN360" si="5756">AL360+AM360</f>
        <v>0</v>
      </c>
      <c r="AO360" s="164">
        <f>COUNTIF(E360:G361,"Zimmersauberkeit")</f>
        <v>0</v>
      </c>
      <c r="AP360" s="93">
        <f>COUNTIF(K360:M361,"Zimmersauberkeit")</f>
        <v>0</v>
      </c>
      <c r="AQ360" s="164">
        <f t="shared" ref="AQ360" si="5757">AO360+AP360</f>
        <v>0</v>
      </c>
      <c r="AR360" s="93">
        <f>COUNTIF(E360:G361,"Zimmerputz")</f>
        <v>0</v>
      </c>
      <c r="AS360" s="164">
        <f>COUNTIF(K360:M361,"Zimmerputz")</f>
        <v>0</v>
      </c>
      <c r="AT360" s="93">
        <f t="shared" ref="AT360" si="5758">AR360+AS360</f>
        <v>0</v>
      </c>
      <c r="AU360" s="164">
        <f>COUNTIF(E360:G361,"Medienverhalten")</f>
        <v>0</v>
      </c>
      <c r="AV360" s="93">
        <f>COUNTIF(K360:M361,"Medienverhalten")</f>
        <v>0</v>
      </c>
      <c r="AW360" s="164">
        <f t="shared" ref="AW360" si="5759">AU360+AV360</f>
        <v>0</v>
      </c>
      <c r="AX360" s="93">
        <f>COUNTIF(E360:G361,"Pünktlichkeit")</f>
        <v>0</v>
      </c>
      <c r="AY360" s="164">
        <f>COUNTIF(K360:M361,"Pünktlichkeit")</f>
        <v>0</v>
      </c>
      <c r="AZ360" s="93">
        <f t="shared" ref="AZ360" si="5760">AX360+AY360</f>
        <v>0</v>
      </c>
      <c r="BA360" s="164">
        <f>COUNTIF(E360:G361,"Küchendienst")</f>
        <v>0</v>
      </c>
      <c r="BB360" s="93">
        <f>COUNTIF(K360:M361,"Küchendienst")</f>
        <v>0</v>
      </c>
      <c r="BC360" s="164">
        <f t="shared" ref="BC360" si="5761">BA360+BB360</f>
        <v>0</v>
      </c>
      <c r="BD360" s="93">
        <f>COUNTIF(E360:G361,"Wäsche")</f>
        <v>0</v>
      </c>
      <c r="BE360" s="164">
        <f>COUNTIF(K360:M361,"Wäsche")</f>
        <v>0</v>
      </c>
      <c r="BF360" s="93">
        <f t="shared" ref="BF360" si="5762">BD360+BE360</f>
        <v>0</v>
      </c>
      <c r="BG360" s="164">
        <f>COUNTIF(E360:G361,"Sozialverhalten")</f>
        <v>0</v>
      </c>
      <c r="BH360" s="93">
        <f>COUNTIF(K360:M361,"Sozialverhalten")</f>
        <v>0</v>
      </c>
      <c r="BI360" s="164">
        <f t="shared" ref="BI360" si="5763">BG360+BH360</f>
        <v>0</v>
      </c>
      <c r="BJ360" s="93">
        <f>COUNTIF(E360:G361,"Essverhalten")</f>
        <v>0</v>
      </c>
      <c r="BK360" s="164">
        <f>COUNTIF(K360:M361,"Essverhalten")</f>
        <v>0</v>
      </c>
      <c r="BL360" s="93">
        <f t="shared" ref="BL360" si="5764">BJ360+BK360</f>
        <v>0</v>
      </c>
      <c r="BM360" s="169">
        <f>COUNTIF(E360:G361,"Nachtruhe")</f>
        <v>0</v>
      </c>
      <c r="BN360" s="169">
        <f>COUNTIF(K360:M361,"Nachtruhe")</f>
        <v>0</v>
      </c>
      <c r="BO360" s="170">
        <f t="shared" ref="BO360" si="5765">BM360+BN360</f>
        <v>0</v>
      </c>
      <c r="BP360" s="174">
        <f>SUMIFS(AN$2:AN$373,C$2:C$373,C360,AB$2:AB$373,AB360)</f>
        <v>0</v>
      </c>
      <c r="BQ360" s="162">
        <f>SUMIFS(AQ$2:AQ$373,C$2:C$373,C360,AB$2:AB$373,AB360)</f>
        <v>0</v>
      </c>
      <c r="BR360" s="162">
        <f>SUMIFS(AT$2:AT$373,C$2:C$373,C360,AB$2:AB$373,AB360)</f>
        <v>0</v>
      </c>
      <c r="BS360" s="162">
        <f>SUMIFS(AW$2:AW$373,C$2:C$373,C360,AB$2:AB$373,AB360)</f>
        <v>0</v>
      </c>
      <c r="BT360" s="162">
        <f>SUMIFS(AZ$2:AZ$373,C$2:C$373,C360,AB$2:AB$373,AB360)</f>
        <v>0</v>
      </c>
      <c r="BU360" s="162">
        <f>SUMIFS(BC$2:BC$373,C$2:C$373,C360,AB$2:AB$373,AB360)</f>
        <v>0</v>
      </c>
      <c r="BV360" s="162">
        <f>SUMIFS(BF$2:BF$373,C$2:C$373,C360,AB$2:AB$373,AB360)</f>
        <v>0</v>
      </c>
      <c r="BW360" s="162">
        <f>SUMIFS(BI$2:BI$373,C$2:C$373,C360,AB$2:AB$373,AB360)</f>
        <v>0</v>
      </c>
      <c r="BX360" s="162">
        <f>SUMIFS(BL$2:BL$373,C$2:C$373,C360,AB$2:AB$373,AB360)</f>
        <v>0</v>
      </c>
      <c r="BY360" s="163">
        <f>SUMIFS(BO$2:BO$373,C$2:C$373,C360,AB$2:AB$373,AB360)</f>
        <v>0</v>
      </c>
      <c r="BZ360" s="174">
        <f>SUMIFS(AN$2:AN$373,C$2:C$373,C360)</f>
        <v>0</v>
      </c>
      <c r="CA360" s="162">
        <f>SUMIFS(AQ$2:AQ$373,C$2:C$373,C360)</f>
        <v>0</v>
      </c>
      <c r="CB360" s="162">
        <f>SUMIFS(AT$2:AT$373,C$2:C$373,C360)</f>
        <v>0</v>
      </c>
      <c r="CC360" s="162">
        <f>SUMIFS(AW$2:AW$373,C$2:C$373,C360)</f>
        <v>0</v>
      </c>
      <c r="CD360" s="162">
        <f>SUMIFS(AZ$2:AZ$373,C$2:C$373,C360)</f>
        <v>0</v>
      </c>
      <c r="CE360" s="162">
        <f>SUMIFS(BC$2:BC$373,C$2:C$373,C360)</f>
        <v>0</v>
      </c>
      <c r="CF360" s="162">
        <f>SUMIFS(BF$2:BF$373,C$2:C$373,C360)</f>
        <v>0</v>
      </c>
      <c r="CG360" s="162">
        <f>SUMIFS(BI$2:BI$373,C$2:C$373,C360)</f>
        <v>0</v>
      </c>
      <c r="CH360" s="162">
        <f>SUMIFS(BL$2:BL$373,C$2:C$373,C360)</f>
        <v>0</v>
      </c>
      <c r="CI360" s="163">
        <f>SUMIFS(BO$2:BO$373,C$2:C$373,C360)</f>
        <v>0</v>
      </c>
      <c r="CJ360" s="94" t="str">
        <f t="shared" ref="CJ360" si="5766">_xlfn.XLOOKUP(LARGE(BP360:BY360,1),BP360:BY360,BP$374:BY$374)</f>
        <v>Körperhygiene</v>
      </c>
      <c r="CK360" s="92" t="str">
        <f t="shared" ref="CK360" si="5767">_xlfn.XLOOKUP(LARGE(BP360:BY360,2),BP360:BY360,BP$374:BY$374)</f>
        <v>Körperhygiene</v>
      </c>
      <c r="CL360" s="92" t="str">
        <f t="shared" ref="CL360" si="5768">_xlfn.XLOOKUP(LARGE(BP360:BY360,3),BP360:BY360,BP$374:BY$374)</f>
        <v>Körperhygiene</v>
      </c>
      <c r="CM360" s="92" t="str">
        <f t="shared" ref="CM360" si="5769">_xlfn.XLOOKUP(LARGE(BP360:BY360,4),BP360:BY360,BP$374:BY$374)</f>
        <v>Körperhygiene</v>
      </c>
      <c r="CN360" s="92" t="str">
        <f t="shared" ref="CN360" si="5770">_xlfn.XLOOKUP(LARGE(BP360:BY360,5),BP360:BY360,BP$374:BY$374)</f>
        <v>Körperhygiene</v>
      </c>
      <c r="CO360" s="93" t="str">
        <f t="shared" ref="CO360" si="5771">_xlfn.XLOOKUP(LARGE(BP360:BY360,6),BP360:BY360,BP$374:BY$374)</f>
        <v>Körperhygiene</v>
      </c>
      <c r="CP360" s="91" t="str">
        <f t="shared" ref="CP360" si="5772">_xlfn.XLOOKUP(LARGE(BZ360:CI360,1),BZ360:CI360,BZ$374:CI$374)</f>
        <v>Körperhygiene</v>
      </c>
      <c r="CQ360" s="92" t="str">
        <f t="shared" ref="CQ360" si="5773">_xlfn.XLOOKUP(LARGE(BZ360:CI360,2),BZ360:CI360,BZ$374:CI$374)</f>
        <v>Körperhygiene</v>
      </c>
      <c r="CR360" s="92" t="str">
        <f t="shared" ref="CR360" si="5774">_xlfn.XLOOKUP(LARGE(BZ360:CI360,3),BZ360:CI360,BZ$374:CI$374)</f>
        <v>Körperhygiene</v>
      </c>
      <c r="CS360" s="92" t="str">
        <f t="shared" ref="CS360" si="5775">_xlfn.XLOOKUP(LARGE(BZ360:CI360,4),BZ360:CI360,BZ$374:CI$374)</f>
        <v>Körperhygiene</v>
      </c>
      <c r="CT360" s="92" t="str">
        <f t="shared" ref="CT360" si="5776">_xlfn.XLOOKUP(LARGE(BZ360:CI360,5),BZ360:CI360,BZ$374:CI$374)</f>
        <v>Körperhygiene</v>
      </c>
      <c r="CU360" s="93" t="str">
        <f t="shared" ref="CU360" si="5777">_xlfn.XLOOKUP(LARGE(BZ360:CI360,6),BZ360:CI360,BZ$374:CI$374)</f>
        <v>Körperhygiene</v>
      </c>
      <c r="CV360" s="90"/>
      <c r="CW360" s="90"/>
      <c r="CX360" s="90"/>
      <c r="CY360" s="90"/>
      <c r="CZ360" s="90"/>
      <c r="DA360" s="90"/>
    </row>
    <row r="361" spans="1:105" ht="12.95" customHeight="1" thickTop="1" thickBot="1">
      <c r="A361" s="142"/>
      <c r="B361" s="143"/>
      <c r="C361" s="133"/>
      <c r="D361" s="135"/>
      <c r="E361" s="30"/>
      <c r="F361" s="31"/>
      <c r="G361" s="32"/>
      <c r="H361" s="146"/>
      <c r="I361" s="143"/>
      <c r="J361" s="135"/>
      <c r="K361" s="30"/>
      <c r="L361" s="31"/>
      <c r="M361" s="32"/>
      <c r="N361" s="141"/>
      <c r="O361" s="111"/>
      <c r="P361" s="97"/>
      <c r="Q361" s="131"/>
      <c r="R361" s="105"/>
      <c r="S361" s="97"/>
      <c r="T361" s="159"/>
      <c r="U361" s="105"/>
      <c r="V361" s="100"/>
      <c r="W361" s="216"/>
      <c r="X361" s="92"/>
      <c r="Y361" s="81"/>
      <c r="Z361" s="83"/>
      <c r="AA361" s="95"/>
      <c r="AB361" s="107"/>
      <c r="AC361" s="160"/>
      <c r="AE361" s="92"/>
      <c r="AG361" s="92"/>
      <c r="AH361" s="92"/>
      <c r="AI361" s="156"/>
      <c r="AJ361" s="156"/>
      <c r="AK361" s="156"/>
      <c r="AL361" s="92"/>
      <c r="AM361" s="156"/>
      <c r="AN361" s="156"/>
      <c r="AO361" s="165"/>
      <c r="AP361" s="93"/>
      <c r="AQ361" s="165"/>
      <c r="AR361" s="93"/>
      <c r="AS361" s="165"/>
      <c r="AT361" s="93"/>
      <c r="AU361" s="165"/>
      <c r="AV361" s="93"/>
      <c r="AW361" s="165"/>
      <c r="AX361" s="93"/>
      <c r="AY361" s="165"/>
      <c r="AZ361" s="93"/>
      <c r="BA361" s="165"/>
      <c r="BB361" s="93"/>
      <c r="BC361" s="165"/>
      <c r="BD361" s="93"/>
      <c r="BE361" s="165"/>
      <c r="BF361" s="93"/>
      <c r="BG361" s="165"/>
      <c r="BH361" s="93"/>
      <c r="BI361" s="165"/>
      <c r="BJ361" s="93"/>
      <c r="BK361" s="165"/>
      <c r="BL361" s="93"/>
      <c r="BM361" s="156"/>
      <c r="BN361" s="156"/>
      <c r="BO361" s="171"/>
      <c r="BP361" s="174"/>
      <c r="BQ361" s="162"/>
      <c r="BR361" s="162"/>
      <c r="BS361" s="162"/>
      <c r="BT361" s="162"/>
      <c r="BU361" s="162"/>
      <c r="BV361" s="162"/>
      <c r="BW361" s="162"/>
      <c r="BX361" s="162"/>
      <c r="BY361" s="163"/>
      <c r="BZ361" s="174"/>
      <c r="CA361" s="162"/>
      <c r="CB361" s="162"/>
      <c r="CC361" s="162"/>
      <c r="CD361" s="162"/>
      <c r="CE361" s="162"/>
      <c r="CF361" s="162"/>
      <c r="CG361" s="162"/>
      <c r="CH361" s="162"/>
      <c r="CI361" s="163"/>
      <c r="CJ361" s="94"/>
      <c r="CK361" s="92"/>
      <c r="CL361" s="92"/>
      <c r="CM361" s="92"/>
      <c r="CN361" s="92"/>
      <c r="CO361" s="93"/>
      <c r="CP361" s="91"/>
      <c r="CQ361" s="92"/>
      <c r="CR361" s="92"/>
      <c r="CS361" s="92"/>
      <c r="CT361" s="92"/>
      <c r="CU361" s="93"/>
      <c r="CV361" s="90"/>
      <c r="CW361" s="90"/>
      <c r="CX361" s="90"/>
      <c r="CY361" s="90"/>
      <c r="CZ361" s="90"/>
      <c r="DA361" s="90"/>
    </row>
    <row r="362" spans="1:105" ht="12.95" customHeight="1" thickTop="1" thickBot="1">
      <c r="A362" s="121">
        <f>A350+1</f>
        <v>46204</v>
      </c>
      <c r="B362" s="124" t="s">
        <v>18</v>
      </c>
      <c r="C362" s="138" t="s">
        <v>128</v>
      </c>
      <c r="D362" s="127"/>
      <c r="E362" s="37"/>
      <c r="F362" s="38"/>
      <c r="G362" s="39"/>
      <c r="H362" s="128"/>
      <c r="I362" s="124" t="s">
        <v>19</v>
      </c>
      <c r="J362" s="127"/>
      <c r="K362" s="37"/>
      <c r="L362" s="38"/>
      <c r="M362" s="39"/>
      <c r="N362" s="128"/>
      <c r="O362" s="108">
        <f t="shared" ref="O362" si="5778">IF(AND(D362="HF",OR(ISNUMBER(J362),J362="")),0+J362,IF(AND(J362="HF",OR(ISNUMBER(D362),D362="")),0+D362,IF(AND(ISNUMBER(D362),ISNUMBER(J362)),D362+J362,IF(AND(D362="HF",J362="HF"),0,D362+J362))))</f>
        <v>0</v>
      </c>
      <c r="P362" s="98">
        <f t="shared" ref="P362" si="5779">AF$2*20-AI362</f>
        <v>20</v>
      </c>
      <c r="Q362" s="131">
        <f>WEEKNUM(A362,21)</f>
        <v>27</v>
      </c>
      <c r="R362" s="106">
        <f>SUMIFS(O$2:O$373,C$2:C$373,C362,AB$2:AB$373,AB362)</f>
        <v>0</v>
      </c>
      <c r="S362" s="98">
        <f>AE$362*20-AJ362</f>
        <v>60</v>
      </c>
      <c r="T362" s="157">
        <f>A362</f>
        <v>46204</v>
      </c>
      <c r="U362" s="106">
        <f t="shared" ref="U362" si="5780">AC$2</f>
        <v>9</v>
      </c>
      <c r="V362" s="101">
        <f t="shared" ref="V362" si="5781">AD$2*20-AK362</f>
        <v>600</v>
      </c>
      <c r="W362" s="216"/>
      <c r="X362" s="92">
        <f t="shared" ref="X362" si="5782">IF(Q362&lt;&gt;"",1,0)</f>
        <v>1</v>
      </c>
      <c r="Y362" s="81"/>
      <c r="Z362" s="83"/>
      <c r="AA362" s="95">
        <f>A$362</f>
        <v>46204</v>
      </c>
      <c r="AB362" s="107">
        <f t="shared" si="5304"/>
        <v>27</v>
      </c>
      <c r="AC362" s="160"/>
      <c r="AE362" s="92">
        <f t="shared" ref="AE362" si="5783">SUMIFS(X$2:X$373,C$2:C$373,C362,AB$2:AB$373,AB362)</f>
        <v>3</v>
      </c>
      <c r="AG362" s="92">
        <f t="shared" ref="AG362" si="5784">IF(D362="HF",1,0)</f>
        <v>0</v>
      </c>
      <c r="AH362" s="92">
        <f t="shared" ref="AH362" si="5785">IF(J362="HF",1,0)</f>
        <v>0</v>
      </c>
      <c r="AI362" s="169">
        <f t="shared" ref="AI362" si="5786">AG362+AH362</f>
        <v>0</v>
      </c>
      <c r="AJ362" s="169">
        <f t="shared" ref="AJ362" si="5787">SUMIFS(AI$2:AI$373,C$2:C$373,C362,AB$2:AB$373,AB362)</f>
        <v>0</v>
      </c>
      <c r="AK362" s="169">
        <f t="shared" ref="AK362" si="5788">SUMIFS(AI$2:AI$373,C$2:C$373,C362)</f>
        <v>0</v>
      </c>
      <c r="AL362" s="92">
        <f t="shared" ref="AL362" si="5789">COUNTIF(E362:G363,"Körperhygiene")</f>
        <v>0</v>
      </c>
      <c r="AM362" s="169">
        <f t="shared" ref="AM362" si="5790">COUNTIF(K362:M363,"Körperhygiene")</f>
        <v>0</v>
      </c>
      <c r="AN362" s="169">
        <f t="shared" ref="AN362" si="5791">AL362+AM362</f>
        <v>0</v>
      </c>
      <c r="AO362" s="164">
        <f>COUNTIF(E362:G363,"Zimmersauberkeit")</f>
        <v>0</v>
      </c>
      <c r="AP362" s="93">
        <f>COUNTIF(K362:M363,"Zimmersauberkeit")</f>
        <v>0</v>
      </c>
      <c r="AQ362" s="164">
        <f t="shared" ref="AQ362" si="5792">AO362+AP362</f>
        <v>0</v>
      </c>
      <c r="AR362" s="93">
        <f>COUNTIF(E362:G363,"Zimmerputz")</f>
        <v>0</v>
      </c>
      <c r="AS362" s="164">
        <f>COUNTIF(K362:M363,"Zimmerputz")</f>
        <v>0</v>
      </c>
      <c r="AT362" s="93">
        <f t="shared" ref="AT362" si="5793">AR362+AS362</f>
        <v>0</v>
      </c>
      <c r="AU362" s="164">
        <f>COUNTIF(E362:G363,"Medienverhalten")</f>
        <v>0</v>
      </c>
      <c r="AV362" s="93">
        <f>COUNTIF(K362:M363,"Medienverhalten")</f>
        <v>0</v>
      </c>
      <c r="AW362" s="164">
        <f t="shared" ref="AW362" si="5794">AU362+AV362</f>
        <v>0</v>
      </c>
      <c r="AX362" s="93">
        <f>COUNTIF(E362:G363,"Pünktlichkeit")</f>
        <v>0</v>
      </c>
      <c r="AY362" s="164">
        <f>COUNTIF(K362:M363,"Pünktlichkeit")</f>
        <v>0</v>
      </c>
      <c r="AZ362" s="93">
        <f t="shared" ref="AZ362" si="5795">AX362+AY362</f>
        <v>0</v>
      </c>
      <c r="BA362" s="164">
        <f>COUNTIF(E362:G363,"Küchendienst")</f>
        <v>0</v>
      </c>
      <c r="BB362" s="93">
        <f>COUNTIF(K362:M363,"Küchendienst")</f>
        <v>0</v>
      </c>
      <c r="BC362" s="164">
        <f t="shared" ref="BC362" si="5796">BA362+BB362</f>
        <v>0</v>
      </c>
      <c r="BD362" s="93">
        <f>COUNTIF(E362:G363,"Wäsche")</f>
        <v>0</v>
      </c>
      <c r="BE362" s="164">
        <f>COUNTIF(K362:M363,"Wäsche")</f>
        <v>0</v>
      </c>
      <c r="BF362" s="93">
        <f t="shared" ref="BF362" si="5797">BD362+BE362</f>
        <v>0</v>
      </c>
      <c r="BG362" s="164">
        <f>COUNTIF(E362:G363,"Sozialverhalten")</f>
        <v>0</v>
      </c>
      <c r="BH362" s="93">
        <f>COUNTIF(K362:M363,"Sozialverhalten")</f>
        <v>0</v>
      </c>
      <c r="BI362" s="164">
        <f t="shared" ref="BI362" si="5798">BG362+BH362</f>
        <v>0</v>
      </c>
      <c r="BJ362" s="93">
        <f>COUNTIF(E362:G363,"Essverhalten")</f>
        <v>0</v>
      </c>
      <c r="BK362" s="164">
        <f>COUNTIF(K362:M363,"Essverhalten")</f>
        <v>0</v>
      </c>
      <c r="BL362" s="93">
        <f t="shared" ref="BL362" si="5799">BJ362+BK362</f>
        <v>0</v>
      </c>
      <c r="BM362" s="169">
        <f>COUNTIF(E362:G363,"Nachtruhe")</f>
        <v>0</v>
      </c>
      <c r="BN362" s="169">
        <f>COUNTIF(K362:M363,"Nachtruhe")</f>
        <v>0</v>
      </c>
      <c r="BO362" s="170">
        <f t="shared" ref="BO362" si="5800">BM362+BN362</f>
        <v>0</v>
      </c>
      <c r="BP362" s="174">
        <f>SUMIFS(AN$2:AN$373,C$2:C$373,C362,AB$2:AB$373,AB362)</f>
        <v>0</v>
      </c>
      <c r="BQ362" s="162">
        <f>SUMIFS(AQ$2:AQ$373,C$2:C$373,C362,AB$2:AB$373,AB362)</f>
        <v>0</v>
      </c>
      <c r="BR362" s="162">
        <f>SUMIFS(AT$2:AT$373,C$2:C$373,C362,AB$2:AB$373,AB362)</f>
        <v>0</v>
      </c>
      <c r="BS362" s="162">
        <f>SUMIFS(AW$2:AW$373,C$2:C$373,C362,AB$2:AB$373,AB362)</f>
        <v>0</v>
      </c>
      <c r="BT362" s="162">
        <f>SUMIFS(AZ$2:AZ$373,C$2:C$373,C362,AB$2:AB$373,AB362)</f>
        <v>0</v>
      </c>
      <c r="BU362" s="162">
        <f>SUMIFS(BC$2:BC$373,C$2:C$373,C362,AB$2:AB$373,AB362)</f>
        <v>0</v>
      </c>
      <c r="BV362" s="162">
        <f>SUMIFS(BF$2:BF$373,C$2:C$373,C362,AB$2:AB$373,AB362)</f>
        <v>0</v>
      </c>
      <c r="BW362" s="162">
        <f>SUMIFS(BI$2:BI$373,C$2:C$373,C362,AB$2:AB$373,AB362)</f>
        <v>0</v>
      </c>
      <c r="BX362" s="162">
        <f>SUMIFS(BL$2:BL$373,C$2:C$373,C362,AB$2:AB$373,AB362)</f>
        <v>0</v>
      </c>
      <c r="BY362" s="163">
        <f>SUMIFS(BO$2:BO$373,C$2:C$373,C362,AB$2:AB$373,AB362)</f>
        <v>0</v>
      </c>
      <c r="BZ362" s="174">
        <f>SUMIFS(AN$2:AN$373,C$2:C$373,C362)</f>
        <v>1</v>
      </c>
      <c r="CA362" s="162">
        <f>SUMIFS(AQ$2:AQ$373,C$2:C$373,C362)</f>
        <v>0</v>
      </c>
      <c r="CB362" s="162">
        <f>SUMIFS(AT$2:AT$373,C$2:C$373,C362)</f>
        <v>0</v>
      </c>
      <c r="CC362" s="162">
        <f>SUMIFS(AW$2:AW$373,C$2:C$373,C362)</f>
        <v>0</v>
      </c>
      <c r="CD362" s="162">
        <f>SUMIFS(AZ$2:AZ$373,C$2:C$373,C362)</f>
        <v>1</v>
      </c>
      <c r="CE362" s="162">
        <f>SUMIFS(BC$2:BC$373,C$2:C$373,C362)</f>
        <v>5</v>
      </c>
      <c r="CF362" s="162">
        <f>SUMIFS(BF$2:BF$373,C$2:C$373,C362)</f>
        <v>2</v>
      </c>
      <c r="CG362" s="162">
        <f>SUMIFS(BI$2:BI$373,C$2:C$373,C362)</f>
        <v>1</v>
      </c>
      <c r="CH362" s="162">
        <f>SUMIFS(BL$2:BL$373,C$2:C$373,C362)</f>
        <v>1</v>
      </c>
      <c r="CI362" s="163">
        <f>SUMIFS(BO$2:BO$373,C$2:C$373,C362)</f>
        <v>1</v>
      </c>
      <c r="CJ362" s="94" t="str">
        <f t="shared" ref="CJ362" si="5801">_xlfn.XLOOKUP(LARGE(BP362:BY362,1),BP362:BY362,BP$374:BY$374)</f>
        <v>Körperhygiene</v>
      </c>
      <c r="CK362" s="92" t="str">
        <f t="shared" ref="CK362" si="5802">_xlfn.XLOOKUP(LARGE(BP362:BY362,2),BP362:BY362,BP$374:BY$374)</f>
        <v>Körperhygiene</v>
      </c>
      <c r="CL362" s="92" t="str">
        <f t="shared" ref="CL362" si="5803">_xlfn.XLOOKUP(LARGE(BP362:BY362,3),BP362:BY362,BP$374:BY$374)</f>
        <v>Körperhygiene</v>
      </c>
      <c r="CM362" s="92" t="str">
        <f t="shared" ref="CM362" si="5804">_xlfn.XLOOKUP(LARGE(BP362:BY362,4),BP362:BY362,BP$374:BY$374)</f>
        <v>Körperhygiene</v>
      </c>
      <c r="CN362" s="92" t="str">
        <f t="shared" ref="CN362" si="5805">_xlfn.XLOOKUP(LARGE(BP362:BY362,5),BP362:BY362,BP$374:BY$374)</f>
        <v>Körperhygiene</v>
      </c>
      <c r="CO362" s="93" t="str">
        <f t="shared" ref="CO362" si="5806">_xlfn.XLOOKUP(LARGE(BP362:BY362,6),BP362:BY362,BP$374:BY$374)</f>
        <v>Körperhygiene</v>
      </c>
      <c r="CP362" s="91" t="str">
        <f t="shared" ref="CP362" si="5807">_xlfn.XLOOKUP(LARGE(BZ362:CI362,1),BZ362:CI362,BZ$374:CI$374)</f>
        <v>Küchendienst</v>
      </c>
      <c r="CQ362" s="92" t="str">
        <f t="shared" ref="CQ362" si="5808">_xlfn.XLOOKUP(LARGE(BZ362:CI362,2),BZ362:CI362,BZ$374:CI$374)</f>
        <v>Wäsche</v>
      </c>
      <c r="CR362" s="92" t="str">
        <f t="shared" ref="CR362" si="5809">_xlfn.XLOOKUP(LARGE(BZ362:CI362,3),BZ362:CI362,BZ$374:CI$374)</f>
        <v>Körperhygiene</v>
      </c>
      <c r="CS362" s="92" t="str">
        <f t="shared" ref="CS362" si="5810">_xlfn.XLOOKUP(LARGE(BZ362:CI362,4),BZ362:CI362,BZ$374:CI$374)</f>
        <v>Körperhygiene</v>
      </c>
      <c r="CT362" s="92" t="str">
        <f t="shared" ref="CT362" si="5811">_xlfn.XLOOKUP(LARGE(BZ362:CI362,5),BZ362:CI362,BZ$374:CI$374)</f>
        <v>Körperhygiene</v>
      </c>
      <c r="CU362" s="93" t="str">
        <f t="shared" ref="CU362" si="5812">_xlfn.XLOOKUP(LARGE(BZ362:CI362,6),BZ362:CI362,BZ$374:CI$374)</f>
        <v>Körperhygiene</v>
      </c>
      <c r="CV362" s="90"/>
      <c r="CW362" s="90"/>
      <c r="CX362" s="90"/>
      <c r="CY362" s="90"/>
      <c r="CZ362" s="90"/>
      <c r="DA362" s="90"/>
    </row>
    <row r="363" spans="1:105" ht="12.95" customHeight="1" thickTop="1" thickBot="1">
      <c r="A363" s="122"/>
      <c r="B363" s="125"/>
      <c r="C363" s="116"/>
      <c r="D363" s="116"/>
      <c r="E363" s="40"/>
      <c r="F363" s="41"/>
      <c r="G363" s="42"/>
      <c r="H363" s="129"/>
      <c r="I363" s="125"/>
      <c r="J363" s="116"/>
      <c r="K363" s="40"/>
      <c r="L363" s="41"/>
      <c r="M363" s="42"/>
      <c r="N363" s="129"/>
      <c r="O363" s="109"/>
      <c r="P363" s="92"/>
      <c r="Q363" s="131"/>
      <c r="R363" s="103"/>
      <c r="S363" s="92"/>
      <c r="T363" s="158"/>
      <c r="U363" s="103"/>
      <c r="V363" s="99"/>
      <c r="W363" s="216"/>
      <c r="X363" s="92"/>
      <c r="Y363" s="81"/>
      <c r="Z363" s="83"/>
      <c r="AA363" s="95"/>
      <c r="AB363" s="107"/>
      <c r="AC363" s="160"/>
      <c r="AE363" s="92"/>
      <c r="AG363" s="92"/>
      <c r="AH363" s="92"/>
      <c r="AI363" s="156"/>
      <c r="AJ363" s="156"/>
      <c r="AK363" s="156"/>
      <c r="AL363" s="92"/>
      <c r="AM363" s="156"/>
      <c r="AN363" s="156"/>
      <c r="AO363" s="165"/>
      <c r="AP363" s="93"/>
      <c r="AQ363" s="165"/>
      <c r="AR363" s="93"/>
      <c r="AS363" s="165"/>
      <c r="AT363" s="93"/>
      <c r="AU363" s="165"/>
      <c r="AV363" s="93"/>
      <c r="AW363" s="165"/>
      <c r="AX363" s="93"/>
      <c r="AY363" s="165"/>
      <c r="AZ363" s="93"/>
      <c r="BA363" s="165"/>
      <c r="BB363" s="93"/>
      <c r="BC363" s="165"/>
      <c r="BD363" s="93"/>
      <c r="BE363" s="165"/>
      <c r="BF363" s="93"/>
      <c r="BG363" s="165"/>
      <c r="BH363" s="93"/>
      <c r="BI363" s="165"/>
      <c r="BJ363" s="93"/>
      <c r="BK363" s="165"/>
      <c r="BL363" s="93"/>
      <c r="BM363" s="156"/>
      <c r="BN363" s="156"/>
      <c r="BO363" s="171"/>
      <c r="BP363" s="174"/>
      <c r="BQ363" s="162"/>
      <c r="BR363" s="162"/>
      <c r="BS363" s="162"/>
      <c r="BT363" s="162"/>
      <c r="BU363" s="162"/>
      <c r="BV363" s="162"/>
      <c r="BW363" s="162"/>
      <c r="BX363" s="162"/>
      <c r="BY363" s="163"/>
      <c r="BZ363" s="174"/>
      <c r="CA363" s="162"/>
      <c r="CB363" s="162"/>
      <c r="CC363" s="162"/>
      <c r="CD363" s="162"/>
      <c r="CE363" s="162"/>
      <c r="CF363" s="162"/>
      <c r="CG363" s="162"/>
      <c r="CH363" s="162"/>
      <c r="CI363" s="163"/>
      <c r="CJ363" s="94"/>
      <c r="CK363" s="92"/>
      <c r="CL363" s="92"/>
      <c r="CM363" s="92"/>
      <c r="CN363" s="92"/>
      <c r="CO363" s="93"/>
      <c r="CP363" s="91"/>
      <c r="CQ363" s="92"/>
      <c r="CR363" s="92"/>
      <c r="CS363" s="92"/>
      <c r="CT363" s="92"/>
      <c r="CU363" s="93"/>
      <c r="CV363" s="90"/>
      <c r="CW363" s="90"/>
      <c r="CX363" s="90"/>
      <c r="CY363" s="90"/>
      <c r="CZ363" s="90"/>
      <c r="DA363" s="90"/>
    </row>
    <row r="364" spans="1:105" ht="12.95" customHeight="1" thickTop="1" thickBot="1">
      <c r="A364" s="122"/>
      <c r="B364" s="125"/>
      <c r="C364" s="117" t="s">
        <v>129</v>
      </c>
      <c r="D364" s="115"/>
      <c r="E364" s="43"/>
      <c r="F364" s="44"/>
      <c r="G364" s="45"/>
      <c r="H364" s="129"/>
      <c r="I364" s="125"/>
      <c r="J364" s="115"/>
      <c r="K364" s="43"/>
      <c r="L364" s="44"/>
      <c r="M364" s="45"/>
      <c r="N364" s="129"/>
      <c r="O364" s="109">
        <f t="shared" si="4843"/>
        <v>0</v>
      </c>
      <c r="P364" s="92">
        <f t="shared" si="4844"/>
        <v>20</v>
      </c>
      <c r="Q364" s="131"/>
      <c r="R364" s="103">
        <f>SUMIFS(O$2:O$373,C$2:C$373,C364,AB$2:AB$373,AB364)</f>
        <v>0</v>
      </c>
      <c r="S364" s="92">
        <f t="shared" ref="S364" si="5813">AE$362*20-AJ364</f>
        <v>60</v>
      </c>
      <c r="T364" s="158"/>
      <c r="U364" s="103">
        <f t="shared" ref="U364" si="5814">AC$4</f>
        <v>11</v>
      </c>
      <c r="V364" s="99">
        <f t="shared" si="4847"/>
        <v>598</v>
      </c>
      <c r="W364" s="216"/>
      <c r="X364" s="92"/>
      <c r="Y364" s="81"/>
      <c r="Z364" s="83"/>
      <c r="AA364" s="95">
        <f>A$362</f>
        <v>46204</v>
      </c>
      <c r="AB364" s="107">
        <f t="shared" si="5304"/>
        <v>27</v>
      </c>
      <c r="AC364" s="160"/>
      <c r="AE364" s="92"/>
      <c r="AG364" s="92">
        <f t="shared" ref="AG364" si="5815">IF(D364="HF",1,0)</f>
        <v>0</v>
      </c>
      <c r="AH364" s="92">
        <f t="shared" ref="AH364" si="5816">IF(J364="HF",1,0)</f>
        <v>0</v>
      </c>
      <c r="AI364" s="169">
        <f t="shared" ref="AI364" si="5817">AG364+AH364</f>
        <v>0</v>
      </c>
      <c r="AJ364" s="169">
        <f t="shared" ref="AJ364" si="5818">SUMIFS(AI$2:AI$373,C$2:C$373,C364,AB$2:AB$373,AB364)</f>
        <v>0</v>
      </c>
      <c r="AK364" s="169">
        <f t="shared" ref="AK364" si="5819">SUMIFS(AI$2:AI$373,C$2:C$373,C364)</f>
        <v>2</v>
      </c>
      <c r="AL364" s="92">
        <f t="shared" ref="AL364" si="5820">COUNTIF(E364:G365,"Körperhygiene")</f>
        <v>0</v>
      </c>
      <c r="AM364" s="169">
        <f t="shared" ref="AM364" si="5821">COUNTIF(K364:M365,"Körperhygiene")</f>
        <v>0</v>
      </c>
      <c r="AN364" s="169">
        <f t="shared" ref="AN364" si="5822">AL364+AM364</f>
        <v>0</v>
      </c>
      <c r="AO364" s="164">
        <f>COUNTIF(E364:G365,"Zimmersauberkeit")</f>
        <v>0</v>
      </c>
      <c r="AP364" s="93">
        <f>COUNTIF(K364:M365,"Zimmersauberkeit")</f>
        <v>0</v>
      </c>
      <c r="AQ364" s="164">
        <f t="shared" ref="AQ364" si="5823">AO364+AP364</f>
        <v>0</v>
      </c>
      <c r="AR364" s="93">
        <f>COUNTIF(E364:G365,"Zimmerputz")</f>
        <v>0</v>
      </c>
      <c r="AS364" s="164">
        <f>COUNTIF(K364:M365,"Zimmerputz")</f>
        <v>0</v>
      </c>
      <c r="AT364" s="93">
        <f t="shared" ref="AT364" si="5824">AR364+AS364</f>
        <v>0</v>
      </c>
      <c r="AU364" s="164">
        <f>COUNTIF(E364:G365,"Medienverhalten")</f>
        <v>0</v>
      </c>
      <c r="AV364" s="93">
        <f>COUNTIF(K364:M365,"Medienverhalten")</f>
        <v>0</v>
      </c>
      <c r="AW364" s="164">
        <f t="shared" ref="AW364" si="5825">AU364+AV364</f>
        <v>0</v>
      </c>
      <c r="AX364" s="93">
        <f>COUNTIF(E364:G365,"Pünktlichkeit")</f>
        <v>0</v>
      </c>
      <c r="AY364" s="164">
        <f>COUNTIF(K364:M365,"Pünktlichkeit")</f>
        <v>0</v>
      </c>
      <c r="AZ364" s="93">
        <f t="shared" ref="AZ364" si="5826">AX364+AY364</f>
        <v>0</v>
      </c>
      <c r="BA364" s="164">
        <f>COUNTIF(E364:G365,"Küchendienst")</f>
        <v>0</v>
      </c>
      <c r="BB364" s="93">
        <f>COUNTIF(K364:M365,"Küchendienst")</f>
        <v>0</v>
      </c>
      <c r="BC364" s="164">
        <f t="shared" ref="BC364" si="5827">BA364+BB364</f>
        <v>0</v>
      </c>
      <c r="BD364" s="93">
        <f>COUNTIF(E364:G365,"Wäsche")</f>
        <v>0</v>
      </c>
      <c r="BE364" s="164">
        <f>COUNTIF(K364:M365,"Wäsche")</f>
        <v>0</v>
      </c>
      <c r="BF364" s="93">
        <f t="shared" ref="BF364" si="5828">BD364+BE364</f>
        <v>0</v>
      </c>
      <c r="BG364" s="164">
        <f>COUNTIF(E364:G365,"Sozialverhalten")</f>
        <v>0</v>
      </c>
      <c r="BH364" s="93">
        <f>COUNTIF(K364:M365,"Sozialverhalten")</f>
        <v>0</v>
      </c>
      <c r="BI364" s="164">
        <f t="shared" ref="BI364" si="5829">BG364+BH364</f>
        <v>0</v>
      </c>
      <c r="BJ364" s="93">
        <f>COUNTIF(E364:G365,"Essverhalten")</f>
        <v>0</v>
      </c>
      <c r="BK364" s="164">
        <f>COUNTIF(K364:M365,"Essverhalten")</f>
        <v>0</v>
      </c>
      <c r="BL364" s="93">
        <f t="shared" ref="BL364" si="5830">BJ364+BK364</f>
        <v>0</v>
      </c>
      <c r="BM364" s="169">
        <f>COUNTIF(E364:G365,"Nachtruhe")</f>
        <v>0</v>
      </c>
      <c r="BN364" s="169">
        <f>COUNTIF(K364:M365,"Nachtruhe")</f>
        <v>0</v>
      </c>
      <c r="BO364" s="170">
        <f t="shared" ref="BO364" si="5831">BM364+BN364</f>
        <v>0</v>
      </c>
      <c r="BP364" s="174">
        <f>SUMIFS(AN$2:AN$373,C$2:C$373,C364,AB$2:AB$373,AB364)</f>
        <v>0</v>
      </c>
      <c r="BQ364" s="162">
        <f>SUMIFS(AQ$2:AQ$373,C$2:C$373,C364,AB$2:AB$373,AB364)</f>
        <v>0</v>
      </c>
      <c r="BR364" s="162">
        <f>SUMIFS(AT$2:AT$373,C$2:C$373,C364,AB$2:AB$373,AB364)</f>
        <v>0</v>
      </c>
      <c r="BS364" s="162">
        <f>SUMIFS(AW$2:AW$373,C$2:C$373,C364,AB$2:AB$373,AB364)</f>
        <v>0</v>
      </c>
      <c r="BT364" s="162">
        <f>SUMIFS(AZ$2:AZ$373,C$2:C$373,C364,AB$2:AB$373,AB364)</f>
        <v>0</v>
      </c>
      <c r="BU364" s="162">
        <f>SUMIFS(BC$2:BC$373,C$2:C$373,C364,AB$2:AB$373,AB364)</f>
        <v>0</v>
      </c>
      <c r="BV364" s="162">
        <f>SUMIFS(BF$2:BF$373,C$2:C$373,C364,AB$2:AB$373,AB364)</f>
        <v>0</v>
      </c>
      <c r="BW364" s="162">
        <f>SUMIFS(BI$2:BI$373,C$2:C$373,C364,AB$2:AB$373,AB364)</f>
        <v>0</v>
      </c>
      <c r="BX364" s="162">
        <f>SUMIFS(BL$2:BL$373,C$2:C$373,C364,AB$2:AB$373,AB364)</f>
        <v>0</v>
      </c>
      <c r="BY364" s="163">
        <f>SUMIFS(BO$2:BO$373,C$2:C$373,C364,AB$2:AB$373,AB364)</f>
        <v>0</v>
      </c>
      <c r="BZ364" s="174">
        <f>SUMIFS(AN$2:AN$373,C$2:C$373,C364)</f>
        <v>0</v>
      </c>
      <c r="CA364" s="162">
        <f>SUMIFS(AQ$2:AQ$373,C$2:C$373,C364)</f>
        <v>0</v>
      </c>
      <c r="CB364" s="162">
        <f>SUMIFS(AT$2:AT$373,C$2:C$373,C364)</f>
        <v>0</v>
      </c>
      <c r="CC364" s="162">
        <f>SUMIFS(AW$2:AW$373,C$2:C$373,C364)</f>
        <v>1</v>
      </c>
      <c r="CD364" s="162">
        <f>SUMIFS(AZ$2:AZ$373,C$2:C$373,C364)</f>
        <v>2</v>
      </c>
      <c r="CE364" s="162">
        <f>SUMIFS(BC$2:BC$373,C$2:C$373,C364)</f>
        <v>0</v>
      </c>
      <c r="CF364" s="162">
        <f>SUMIFS(BF$2:BF$373,C$2:C$373,C364)</f>
        <v>1</v>
      </c>
      <c r="CG364" s="162">
        <f>SUMIFS(BI$2:BI$373,C$2:C$373,C364)</f>
        <v>0</v>
      </c>
      <c r="CH364" s="162">
        <f>SUMIFS(BL$2:BL$373,C$2:C$373,C364)</f>
        <v>0</v>
      </c>
      <c r="CI364" s="163">
        <f>SUMIFS(BO$2:BO$373,C$2:C$373,C364)</f>
        <v>0</v>
      </c>
      <c r="CJ364" s="94" t="str">
        <f t="shared" ref="CJ364" si="5832">_xlfn.XLOOKUP(LARGE(BP364:BY364,1),BP364:BY364,BP$374:BY$374)</f>
        <v>Körperhygiene</v>
      </c>
      <c r="CK364" s="92" t="str">
        <f t="shared" ref="CK364" si="5833">_xlfn.XLOOKUP(LARGE(BP364:BY364,2),BP364:BY364,BP$374:BY$374)</f>
        <v>Körperhygiene</v>
      </c>
      <c r="CL364" s="92" t="str">
        <f t="shared" ref="CL364" si="5834">_xlfn.XLOOKUP(LARGE(BP364:BY364,3),BP364:BY364,BP$374:BY$374)</f>
        <v>Körperhygiene</v>
      </c>
      <c r="CM364" s="92" t="str">
        <f t="shared" ref="CM364" si="5835">_xlfn.XLOOKUP(LARGE(BP364:BY364,4),BP364:BY364,BP$374:BY$374)</f>
        <v>Körperhygiene</v>
      </c>
      <c r="CN364" s="92" t="str">
        <f t="shared" ref="CN364" si="5836">_xlfn.XLOOKUP(LARGE(BP364:BY364,5),BP364:BY364,BP$374:BY$374)</f>
        <v>Körperhygiene</v>
      </c>
      <c r="CO364" s="93" t="str">
        <f t="shared" ref="CO364" si="5837">_xlfn.XLOOKUP(LARGE(BP364:BY364,6),BP364:BY364,BP$374:BY$374)</f>
        <v>Körperhygiene</v>
      </c>
      <c r="CP364" s="91" t="str">
        <f t="shared" ref="CP364" si="5838">_xlfn.XLOOKUP(LARGE(BZ364:CI364,1),BZ364:CI364,BZ$374:CI$374)</f>
        <v>Pünktlichkeit</v>
      </c>
      <c r="CQ364" s="92" t="str">
        <f t="shared" ref="CQ364" si="5839">_xlfn.XLOOKUP(LARGE(BZ364:CI364,2),BZ364:CI364,BZ$374:CI$374)</f>
        <v>Medienverhalten</v>
      </c>
      <c r="CR364" s="92" t="str">
        <f t="shared" ref="CR364" si="5840">_xlfn.XLOOKUP(LARGE(BZ364:CI364,3),BZ364:CI364,BZ$374:CI$374)</f>
        <v>Medienverhalten</v>
      </c>
      <c r="CS364" s="92" t="str">
        <f t="shared" ref="CS364" si="5841">_xlfn.XLOOKUP(LARGE(BZ364:CI364,4),BZ364:CI364,BZ$374:CI$374)</f>
        <v>Körperhygiene</v>
      </c>
      <c r="CT364" s="92" t="str">
        <f t="shared" ref="CT364" si="5842">_xlfn.XLOOKUP(LARGE(BZ364:CI364,5),BZ364:CI364,BZ$374:CI$374)</f>
        <v>Körperhygiene</v>
      </c>
      <c r="CU364" s="93" t="str">
        <f t="shared" ref="CU364" si="5843">_xlfn.XLOOKUP(LARGE(BZ364:CI364,6),BZ364:CI364,BZ$374:CI$374)</f>
        <v>Körperhygiene</v>
      </c>
      <c r="CV364" s="90"/>
      <c r="CW364" s="90"/>
      <c r="CX364" s="90"/>
      <c r="CY364" s="90"/>
      <c r="CZ364" s="90"/>
      <c r="DA364" s="90"/>
    </row>
    <row r="365" spans="1:105" ht="12.95" customHeight="1" thickTop="1" thickBot="1">
      <c r="A365" s="122"/>
      <c r="B365" s="125"/>
      <c r="C365" s="116"/>
      <c r="D365" s="116"/>
      <c r="E365" s="46"/>
      <c r="F365" s="47"/>
      <c r="G365" s="48"/>
      <c r="H365" s="129"/>
      <c r="I365" s="125"/>
      <c r="J365" s="116"/>
      <c r="K365" s="46"/>
      <c r="L365" s="47"/>
      <c r="M365" s="48"/>
      <c r="N365" s="129"/>
      <c r="O365" s="109"/>
      <c r="P365" s="92"/>
      <c r="Q365" s="131"/>
      <c r="R365" s="103"/>
      <c r="S365" s="92"/>
      <c r="T365" s="158"/>
      <c r="U365" s="103"/>
      <c r="V365" s="99"/>
      <c r="W365" s="216"/>
      <c r="X365" s="92"/>
      <c r="Y365" s="81"/>
      <c r="Z365" s="83"/>
      <c r="AA365" s="95"/>
      <c r="AB365" s="107"/>
      <c r="AC365" s="160"/>
      <c r="AE365" s="92"/>
      <c r="AG365" s="92"/>
      <c r="AH365" s="92"/>
      <c r="AI365" s="156"/>
      <c r="AJ365" s="156"/>
      <c r="AK365" s="156"/>
      <c r="AL365" s="92"/>
      <c r="AM365" s="156"/>
      <c r="AN365" s="156"/>
      <c r="AO365" s="165"/>
      <c r="AP365" s="93"/>
      <c r="AQ365" s="165"/>
      <c r="AR365" s="93"/>
      <c r="AS365" s="165"/>
      <c r="AT365" s="93"/>
      <c r="AU365" s="165"/>
      <c r="AV365" s="93"/>
      <c r="AW365" s="165"/>
      <c r="AX365" s="93"/>
      <c r="AY365" s="165"/>
      <c r="AZ365" s="93"/>
      <c r="BA365" s="165"/>
      <c r="BB365" s="93"/>
      <c r="BC365" s="165"/>
      <c r="BD365" s="93"/>
      <c r="BE365" s="165"/>
      <c r="BF365" s="93"/>
      <c r="BG365" s="165"/>
      <c r="BH365" s="93"/>
      <c r="BI365" s="165"/>
      <c r="BJ365" s="93"/>
      <c r="BK365" s="165"/>
      <c r="BL365" s="93"/>
      <c r="BM365" s="156"/>
      <c r="BN365" s="156"/>
      <c r="BO365" s="171"/>
      <c r="BP365" s="174"/>
      <c r="BQ365" s="162"/>
      <c r="BR365" s="162"/>
      <c r="BS365" s="162"/>
      <c r="BT365" s="162"/>
      <c r="BU365" s="162"/>
      <c r="BV365" s="162"/>
      <c r="BW365" s="162"/>
      <c r="BX365" s="162"/>
      <c r="BY365" s="163"/>
      <c r="BZ365" s="174"/>
      <c r="CA365" s="162"/>
      <c r="CB365" s="162"/>
      <c r="CC365" s="162"/>
      <c r="CD365" s="162"/>
      <c r="CE365" s="162"/>
      <c r="CF365" s="162"/>
      <c r="CG365" s="162"/>
      <c r="CH365" s="162"/>
      <c r="CI365" s="163"/>
      <c r="CJ365" s="94"/>
      <c r="CK365" s="92"/>
      <c r="CL365" s="92"/>
      <c r="CM365" s="92"/>
      <c r="CN365" s="92"/>
      <c r="CO365" s="93"/>
      <c r="CP365" s="91"/>
      <c r="CQ365" s="92"/>
      <c r="CR365" s="92"/>
      <c r="CS365" s="92"/>
      <c r="CT365" s="92"/>
      <c r="CU365" s="93"/>
      <c r="CV365" s="90"/>
      <c r="CW365" s="90"/>
      <c r="CX365" s="90"/>
      <c r="CY365" s="90"/>
      <c r="CZ365" s="90"/>
      <c r="DA365" s="90"/>
    </row>
    <row r="366" spans="1:105" ht="12.95" customHeight="1" thickTop="1" thickBot="1">
      <c r="A366" s="122"/>
      <c r="B366" s="125"/>
      <c r="C366" s="117" t="s">
        <v>130</v>
      </c>
      <c r="D366" s="115"/>
      <c r="E366" s="43"/>
      <c r="F366" s="44"/>
      <c r="G366" s="45"/>
      <c r="H366" s="129"/>
      <c r="I366" s="125"/>
      <c r="J366" s="115"/>
      <c r="K366" s="43"/>
      <c r="L366" s="44"/>
      <c r="M366" s="45"/>
      <c r="N366" s="129"/>
      <c r="O366" s="109">
        <f t="shared" si="4877"/>
        <v>0</v>
      </c>
      <c r="P366" s="92">
        <f t="shared" si="4878"/>
        <v>20</v>
      </c>
      <c r="Q366" s="131"/>
      <c r="R366" s="103">
        <f>SUMIFS(O$2:O$373,C$2:C$373,C366,AB$2:AB$373,AB366)</f>
        <v>0</v>
      </c>
      <c r="S366" s="92">
        <f t="shared" ref="S366" si="5844">AE$362*20-AJ366</f>
        <v>60</v>
      </c>
      <c r="T366" s="158"/>
      <c r="U366" s="103">
        <f t="shared" ref="U366" si="5845">AC$6</f>
        <v>10</v>
      </c>
      <c r="V366" s="99">
        <f t="shared" si="4881"/>
        <v>599</v>
      </c>
      <c r="W366" s="216"/>
      <c r="X366" s="92"/>
      <c r="Y366" s="81"/>
      <c r="Z366" s="83"/>
      <c r="AA366" s="95">
        <f>A$362</f>
        <v>46204</v>
      </c>
      <c r="AB366" s="107">
        <f t="shared" si="5304"/>
        <v>27</v>
      </c>
      <c r="AC366" s="160"/>
      <c r="AE366" s="92"/>
      <c r="AG366" s="92">
        <f t="shared" ref="AG366" si="5846">IF(D366="HF",1,0)</f>
        <v>0</v>
      </c>
      <c r="AH366" s="92">
        <f t="shared" ref="AH366" si="5847">IF(J366="HF",1,0)</f>
        <v>0</v>
      </c>
      <c r="AI366" s="169">
        <f t="shared" ref="AI366" si="5848">AG366+AH366</f>
        <v>0</v>
      </c>
      <c r="AJ366" s="169">
        <f t="shared" ref="AJ366" si="5849">SUMIFS(AI$2:AI$373,C$2:C$373,C366,AB$2:AB$373,AB366)</f>
        <v>0</v>
      </c>
      <c r="AK366" s="169">
        <f t="shared" ref="AK366" si="5850">SUMIFS(AI$2:AI$373,C$2:C$373,C366)</f>
        <v>1</v>
      </c>
      <c r="AL366" s="92">
        <f t="shared" ref="AL366" si="5851">COUNTIF(E366:G367,"Körperhygiene")</f>
        <v>0</v>
      </c>
      <c r="AM366" s="169">
        <f t="shared" ref="AM366" si="5852">COUNTIF(K366:M367,"Körperhygiene")</f>
        <v>0</v>
      </c>
      <c r="AN366" s="169">
        <f t="shared" ref="AN366" si="5853">AL366+AM366</f>
        <v>0</v>
      </c>
      <c r="AO366" s="164">
        <f>COUNTIF(E366:G367,"Zimmersauberkeit")</f>
        <v>0</v>
      </c>
      <c r="AP366" s="93">
        <f>COUNTIF(K366:M367,"Zimmersauberkeit")</f>
        <v>0</v>
      </c>
      <c r="AQ366" s="164">
        <f t="shared" ref="AQ366" si="5854">AO366+AP366</f>
        <v>0</v>
      </c>
      <c r="AR366" s="93">
        <f>COUNTIF(E366:G367,"Zimmerputz")</f>
        <v>0</v>
      </c>
      <c r="AS366" s="164">
        <f>COUNTIF(K366:M367,"Zimmerputz")</f>
        <v>0</v>
      </c>
      <c r="AT366" s="93">
        <f t="shared" ref="AT366" si="5855">AR366+AS366</f>
        <v>0</v>
      </c>
      <c r="AU366" s="164">
        <f>COUNTIF(E366:G367,"Medienverhalten")</f>
        <v>0</v>
      </c>
      <c r="AV366" s="93">
        <f>COUNTIF(K366:M367,"Medienverhalten")</f>
        <v>0</v>
      </c>
      <c r="AW366" s="164">
        <f t="shared" ref="AW366" si="5856">AU366+AV366</f>
        <v>0</v>
      </c>
      <c r="AX366" s="93">
        <f>COUNTIF(E366:G367,"Pünktlichkeit")</f>
        <v>0</v>
      </c>
      <c r="AY366" s="164">
        <f>COUNTIF(K366:M367,"Pünktlichkeit")</f>
        <v>0</v>
      </c>
      <c r="AZ366" s="93">
        <f t="shared" ref="AZ366" si="5857">AX366+AY366</f>
        <v>0</v>
      </c>
      <c r="BA366" s="164">
        <f>COUNTIF(E366:G367,"Küchendienst")</f>
        <v>0</v>
      </c>
      <c r="BB366" s="93">
        <f>COUNTIF(K366:M367,"Küchendienst")</f>
        <v>0</v>
      </c>
      <c r="BC366" s="164">
        <f t="shared" ref="BC366" si="5858">BA366+BB366</f>
        <v>0</v>
      </c>
      <c r="BD366" s="93">
        <f>COUNTIF(E366:G367,"Wäsche")</f>
        <v>0</v>
      </c>
      <c r="BE366" s="164">
        <f>COUNTIF(K366:M367,"Wäsche")</f>
        <v>0</v>
      </c>
      <c r="BF366" s="93">
        <f t="shared" ref="BF366" si="5859">BD366+BE366</f>
        <v>0</v>
      </c>
      <c r="BG366" s="164">
        <f>COUNTIF(E366:G367,"Sozialverhalten")</f>
        <v>0</v>
      </c>
      <c r="BH366" s="93">
        <f>COUNTIF(K366:M367,"Sozialverhalten")</f>
        <v>0</v>
      </c>
      <c r="BI366" s="164">
        <f t="shared" ref="BI366" si="5860">BG366+BH366</f>
        <v>0</v>
      </c>
      <c r="BJ366" s="93">
        <f>COUNTIF(E366:G367,"Essverhalten")</f>
        <v>0</v>
      </c>
      <c r="BK366" s="164">
        <f>COUNTIF(K366:M367,"Essverhalten")</f>
        <v>0</v>
      </c>
      <c r="BL366" s="93">
        <f t="shared" ref="BL366" si="5861">BJ366+BK366</f>
        <v>0</v>
      </c>
      <c r="BM366" s="169">
        <f>COUNTIF(E366:G367,"Nachtruhe")</f>
        <v>0</v>
      </c>
      <c r="BN366" s="169">
        <f>COUNTIF(K366:M367,"Nachtruhe")</f>
        <v>0</v>
      </c>
      <c r="BO366" s="170">
        <f t="shared" ref="BO366" si="5862">BM366+BN366</f>
        <v>0</v>
      </c>
      <c r="BP366" s="174">
        <f>SUMIFS(AN$2:AN$373,C$2:C$373,C366,AB$2:AB$373,AB366)</f>
        <v>0</v>
      </c>
      <c r="BQ366" s="162">
        <f>SUMIFS(AQ$2:AQ$373,C$2:C$373,C366,AB$2:AB$373,AB366)</f>
        <v>0</v>
      </c>
      <c r="BR366" s="162">
        <f>SUMIFS(AT$2:AT$373,C$2:C$373,C366,AB$2:AB$373,AB366)</f>
        <v>0</v>
      </c>
      <c r="BS366" s="162">
        <f>SUMIFS(AW$2:AW$373,C$2:C$373,C366,AB$2:AB$373,AB366)</f>
        <v>0</v>
      </c>
      <c r="BT366" s="162">
        <f>SUMIFS(AZ$2:AZ$373,C$2:C$373,C366,AB$2:AB$373,AB366)</f>
        <v>0</v>
      </c>
      <c r="BU366" s="162">
        <f>SUMIFS(BC$2:BC$373,C$2:C$373,C366,AB$2:AB$373,AB366)</f>
        <v>0</v>
      </c>
      <c r="BV366" s="162">
        <f>SUMIFS(BF$2:BF$373,C$2:C$373,C366,AB$2:AB$373,AB366)</f>
        <v>0</v>
      </c>
      <c r="BW366" s="162">
        <f>SUMIFS(BI$2:BI$373,C$2:C$373,C366,AB$2:AB$373,AB366)</f>
        <v>0</v>
      </c>
      <c r="BX366" s="162">
        <f>SUMIFS(BL$2:BL$373,C$2:C$373,C366,AB$2:AB$373,AB366)</f>
        <v>0</v>
      </c>
      <c r="BY366" s="163">
        <f>SUMIFS(BO$2:BO$373,C$2:C$373,C366,AB$2:AB$373,AB366)</f>
        <v>0</v>
      </c>
      <c r="BZ366" s="174">
        <f>SUMIFS(AN$2:AN$373,C$2:C$373,C366)</f>
        <v>0</v>
      </c>
      <c r="CA366" s="162">
        <f>SUMIFS(AQ$2:AQ$373,C$2:C$373,C366)</f>
        <v>0</v>
      </c>
      <c r="CB366" s="162">
        <f>SUMIFS(AT$2:AT$373,C$2:C$373,C366)</f>
        <v>0</v>
      </c>
      <c r="CC366" s="162">
        <f>SUMIFS(AW$2:AW$373,C$2:C$373,C366)</f>
        <v>0</v>
      </c>
      <c r="CD366" s="162">
        <f>SUMIFS(AZ$2:AZ$373,C$2:C$373,C366)</f>
        <v>0</v>
      </c>
      <c r="CE366" s="162">
        <f>SUMIFS(BC$2:BC$373,C$2:C$373,C366)</f>
        <v>0</v>
      </c>
      <c r="CF366" s="162">
        <f>SUMIFS(BF$2:BF$373,C$2:C$373,C366)</f>
        <v>0</v>
      </c>
      <c r="CG366" s="162">
        <f>SUMIFS(BI$2:BI$373,C$2:C$373,C366)</f>
        <v>0</v>
      </c>
      <c r="CH366" s="162">
        <f>SUMIFS(BL$2:BL$373,C$2:C$373,C366)</f>
        <v>0</v>
      </c>
      <c r="CI366" s="163">
        <f>SUMIFS(BO$2:BO$373,C$2:C$373,C366)</f>
        <v>0</v>
      </c>
      <c r="CJ366" s="94" t="str">
        <f t="shared" ref="CJ366" si="5863">_xlfn.XLOOKUP(LARGE(BP366:BY366,1),BP366:BY366,BP$374:BY$374)</f>
        <v>Körperhygiene</v>
      </c>
      <c r="CK366" s="92" t="str">
        <f t="shared" ref="CK366" si="5864">_xlfn.XLOOKUP(LARGE(BP366:BY366,2),BP366:BY366,BP$374:BY$374)</f>
        <v>Körperhygiene</v>
      </c>
      <c r="CL366" s="92" t="str">
        <f t="shared" ref="CL366" si="5865">_xlfn.XLOOKUP(LARGE(BP366:BY366,3),BP366:BY366,BP$374:BY$374)</f>
        <v>Körperhygiene</v>
      </c>
      <c r="CM366" s="92" t="str">
        <f t="shared" ref="CM366" si="5866">_xlfn.XLOOKUP(LARGE(BP366:BY366,4),BP366:BY366,BP$374:BY$374)</f>
        <v>Körperhygiene</v>
      </c>
      <c r="CN366" s="92" t="str">
        <f t="shared" ref="CN366" si="5867">_xlfn.XLOOKUP(LARGE(BP366:BY366,5),BP366:BY366,BP$374:BY$374)</f>
        <v>Körperhygiene</v>
      </c>
      <c r="CO366" s="93" t="str">
        <f t="shared" ref="CO366" si="5868">_xlfn.XLOOKUP(LARGE(BP366:BY366,6),BP366:BY366,BP$374:BY$374)</f>
        <v>Körperhygiene</v>
      </c>
      <c r="CP366" s="91" t="str">
        <f t="shared" ref="CP366" si="5869">_xlfn.XLOOKUP(LARGE(BZ366:CI366,1),BZ366:CI366,BZ$374:CI$374)</f>
        <v>Körperhygiene</v>
      </c>
      <c r="CQ366" s="92" t="str">
        <f t="shared" ref="CQ366" si="5870">_xlfn.XLOOKUP(LARGE(BZ366:CI366,2),BZ366:CI366,BZ$374:CI$374)</f>
        <v>Körperhygiene</v>
      </c>
      <c r="CR366" s="92" t="str">
        <f t="shared" ref="CR366" si="5871">_xlfn.XLOOKUP(LARGE(BZ366:CI366,3),BZ366:CI366,BZ$374:CI$374)</f>
        <v>Körperhygiene</v>
      </c>
      <c r="CS366" s="92" t="str">
        <f t="shared" ref="CS366" si="5872">_xlfn.XLOOKUP(LARGE(BZ366:CI366,4),BZ366:CI366,BZ$374:CI$374)</f>
        <v>Körperhygiene</v>
      </c>
      <c r="CT366" s="92" t="str">
        <f t="shared" ref="CT366" si="5873">_xlfn.XLOOKUP(LARGE(BZ366:CI366,5),BZ366:CI366,BZ$374:CI$374)</f>
        <v>Körperhygiene</v>
      </c>
      <c r="CU366" s="93" t="str">
        <f t="shared" ref="CU366" si="5874">_xlfn.XLOOKUP(LARGE(BZ366:CI366,6),BZ366:CI366,BZ$374:CI$374)</f>
        <v>Körperhygiene</v>
      </c>
      <c r="CV366" s="90"/>
      <c r="CW366" s="90"/>
      <c r="CX366" s="90"/>
      <c r="CY366" s="90"/>
      <c r="CZ366" s="90"/>
      <c r="DA366" s="90"/>
    </row>
    <row r="367" spans="1:105" ht="12.95" customHeight="1" thickTop="1" thickBot="1">
      <c r="A367" s="122"/>
      <c r="B367" s="125"/>
      <c r="C367" s="116"/>
      <c r="D367" s="116"/>
      <c r="E367" s="46"/>
      <c r="F367" s="47"/>
      <c r="G367" s="48"/>
      <c r="H367" s="129"/>
      <c r="I367" s="125"/>
      <c r="J367" s="116"/>
      <c r="K367" s="46"/>
      <c r="L367" s="47"/>
      <c r="M367" s="48"/>
      <c r="N367" s="129"/>
      <c r="O367" s="109"/>
      <c r="P367" s="92"/>
      <c r="Q367" s="131"/>
      <c r="R367" s="103"/>
      <c r="S367" s="92"/>
      <c r="T367" s="158"/>
      <c r="U367" s="103"/>
      <c r="V367" s="99"/>
      <c r="W367" s="216"/>
      <c r="X367" s="92"/>
      <c r="Y367" s="81"/>
      <c r="Z367" s="83"/>
      <c r="AA367" s="95"/>
      <c r="AB367" s="107"/>
      <c r="AC367" s="160"/>
      <c r="AE367" s="92"/>
      <c r="AG367" s="92"/>
      <c r="AH367" s="92"/>
      <c r="AI367" s="156"/>
      <c r="AJ367" s="156"/>
      <c r="AK367" s="156"/>
      <c r="AL367" s="92"/>
      <c r="AM367" s="156"/>
      <c r="AN367" s="156"/>
      <c r="AO367" s="165"/>
      <c r="AP367" s="93"/>
      <c r="AQ367" s="165"/>
      <c r="AR367" s="93"/>
      <c r="AS367" s="165"/>
      <c r="AT367" s="93"/>
      <c r="AU367" s="165"/>
      <c r="AV367" s="93"/>
      <c r="AW367" s="165"/>
      <c r="AX367" s="93"/>
      <c r="AY367" s="165"/>
      <c r="AZ367" s="93"/>
      <c r="BA367" s="165"/>
      <c r="BB367" s="93"/>
      <c r="BC367" s="165"/>
      <c r="BD367" s="93"/>
      <c r="BE367" s="165"/>
      <c r="BF367" s="93"/>
      <c r="BG367" s="165"/>
      <c r="BH367" s="93"/>
      <c r="BI367" s="165"/>
      <c r="BJ367" s="93"/>
      <c r="BK367" s="165"/>
      <c r="BL367" s="93"/>
      <c r="BM367" s="156"/>
      <c r="BN367" s="156"/>
      <c r="BO367" s="171"/>
      <c r="BP367" s="174"/>
      <c r="BQ367" s="162"/>
      <c r="BR367" s="162"/>
      <c r="BS367" s="162"/>
      <c r="BT367" s="162"/>
      <c r="BU367" s="162"/>
      <c r="BV367" s="162"/>
      <c r="BW367" s="162"/>
      <c r="BX367" s="162"/>
      <c r="BY367" s="163"/>
      <c r="BZ367" s="174"/>
      <c r="CA367" s="162"/>
      <c r="CB367" s="162"/>
      <c r="CC367" s="162"/>
      <c r="CD367" s="162"/>
      <c r="CE367" s="162"/>
      <c r="CF367" s="162"/>
      <c r="CG367" s="162"/>
      <c r="CH367" s="162"/>
      <c r="CI367" s="163"/>
      <c r="CJ367" s="94"/>
      <c r="CK367" s="92"/>
      <c r="CL367" s="92"/>
      <c r="CM367" s="92"/>
      <c r="CN367" s="92"/>
      <c r="CO367" s="93"/>
      <c r="CP367" s="91"/>
      <c r="CQ367" s="92"/>
      <c r="CR367" s="92"/>
      <c r="CS367" s="92"/>
      <c r="CT367" s="92"/>
      <c r="CU367" s="93"/>
      <c r="CV367" s="90"/>
      <c r="CW367" s="90"/>
      <c r="CX367" s="90"/>
      <c r="CY367" s="90"/>
      <c r="CZ367" s="90"/>
      <c r="DA367" s="90"/>
    </row>
    <row r="368" spans="1:105" ht="12.95" customHeight="1" thickTop="1" thickBot="1">
      <c r="A368" s="122"/>
      <c r="B368" s="125"/>
      <c r="C368" s="117" t="s">
        <v>131</v>
      </c>
      <c r="D368" s="115"/>
      <c r="E368" s="43"/>
      <c r="F368" s="44"/>
      <c r="G368" s="45"/>
      <c r="H368" s="129"/>
      <c r="I368" s="125"/>
      <c r="J368" s="115"/>
      <c r="K368" s="43"/>
      <c r="L368" s="44"/>
      <c r="M368" s="45"/>
      <c r="N368" s="129"/>
      <c r="O368" s="109">
        <f t="shared" si="4911"/>
        <v>0</v>
      </c>
      <c r="P368" s="92">
        <f t="shared" si="4912"/>
        <v>20</v>
      </c>
      <c r="Q368" s="131"/>
      <c r="R368" s="103">
        <f>SUMIFS(O$2:O$373,C$2:C$373,C368,AB$2:AB$373,AB368)</f>
        <v>0</v>
      </c>
      <c r="S368" s="92">
        <f t="shared" ref="S368" si="5875">AE$362*20-AJ368</f>
        <v>60</v>
      </c>
      <c r="T368" s="158"/>
      <c r="U368" s="103">
        <f t="shared" ref="U368" si="5876">AC$8</f>
        <v>0</v>
      </c>
      <c r="V368" s="99">
        <f t="shared" si="4915"/>
        <v>600</v>
      </c>
      <c r="W368" s="216"/>
      <c r="X368" s="92"/>
      <c r="Y368" s="81"/>
      <c r="Z368" s="83"/>
      <c r="AA368" s="95">
        <f>A$362</f>
        <v>46204</v>
      </c>
      <c r="AB368" s="107">
        <f t="shared" si="5304"/>
        <v>27</v>
      </c>
      <c r="AC368" s="160"/>
      <c r="AE368" s="92"/>
      <c r="AG368" s="92">
        <f t="shared" ref="AG368" si="5877">IF(D368="HF",1,0)</f>
        <v>0</v>
      </c>
      <c r="AH368" s="92">
        <f t="shared" ref="AH368" si="5878">IF(J368="HF",1,0)</f>
        <v>0</v>
      </c>
      <c r="AI368" s="169">
        <f t="shared" ref="AI368" si="5879">AG368+AH368</f>
        <v>0</v>
      </c>
      <c r="AJ368" s="169">
        <f t="shared" ref="AJ368" si="5880">SUMIFS(AI$2:AI$373,C$2:C$373,C368,AB$2:AB$373,AB368)</f>
        <v>0</v>
      </c>
      <c r="AK368" s="169">
        <f t="shared" ref="AK368" si="5881">SUMIFS(AI$2:AI$373,C$2:C$373,C368)</f>
        <v>0</v>
      </c>
      <c r="AL368" s="92">
        <f t="shared" ref="AL368" si="5882">COUNTIF(E368:G369,"Körperhygiene")</f>
        <v>0</v>
      </c>
      <c r="AM368" s="169">
        <f t="shared" ref="AM368" si="5883">COUNTIF(K368:M369,"Körperhygiene")</f>
        <v>0</v>
      </c>
      <c r="AN368" s="169">
        <f t="shared" ref="AN368" si="5884">AL368+AM368</f>
        <v>0</v>
      </c>
      <c r="AO368" s="164">
        <f>COUNTIF(E368:G369,"Zimmersauberkeit")</f>
        <v>0</v>
      </c>
      <c r="AP368" s="93">
        <f>COUNTIF(K368:M369,"Zimmersauberkeit")</f>
        <v>0</v>
      </c>
      <c r="AQ368" s="164">
        <f t="shared" ref="AQ368" si="5885">AO368+AP368</f>
        <v>0</v>
      </c>
      <c r="AR368" s="93">
        <f>COUNTIF(E368:G369,"Zimmerputz")</f>
        <v>0</v>
      </c>
      <c r="AS368" s="164">
        <f>COUNTIF(K368:M369,"Zimmerputz")</f>
        <v>0</v>
      </c>
      <c r="AT368" s="93">
        <f t="shared" ref="AT368" si="5886">AR368+AS368</f>
        <v>0</v>
      </c>
      <c r="AU368" s="164">
        <f>COUNTIF(E368:G369,"Medienverhalten")</f>
        <v>0</v>
      </c>
      <c r="AV368" s="93">
        <f>COUNTIF(K368:M369,"Medienverhalten")</f>
        <v>0</v>
      </c>
      <c r="AW368" s="164">
        <f t="shared" ref="AW368" si="5887">AU368+AV368</f>
        <v>0</v>
      </c>
      <c r="AX368" s="93">
        <f>COUNTIF(E368:G369,"Pünktlichkeit")</f>
        <v>0</v>
      </c>
      <c r="AY368" s="164">
        <f>COUNTIF(K368:M369,"Pünktlichkeit")</f>
        <v>0</v>
      </c>
      <c r="AZ368" s="93">
        <f t="shared" ref="AZ368" si="5888">AX368+AY368</f>
        <v>0</v>
      </c>
      <c r="BA368" s="164">
        <f>COUNTIF(E368:G369,"Küchendienst")</f>
        <v>0</v>
      </c>
      <c r="BB368" s="93">
        <f>COUNTIF(K368:M369,"Küchendienst")</f>
        <v>0</v>
      </c>
      <c r="BC368" s="164">
        <f t="shared" ref="BC368" si="5889">BA368+BB368</f>
        <v>0</v>
      </c>
      <c r="BD368" s="93">
        <f>COUNTIF(E368:G369,"Wäsche")</f>
        <v>0</v>
      </c>
      <c r="BE368" s="164">
        <f>COUNTIF(K368:M369,"Wäsche")</f>
        <v>0</v>
      </c>
      <c r="BF368" s="93">
        <f t="shared" ref="BF368" si="5890">BD368+BE368</f>
        <v>0</v>
      </c>
      <c r="BG368" s="164">
        <f>COUNTIF(E368:G369,"Sozialverhalten")</f>
        <v>0</v>
      </c>
      <c r="BH368" s="93">
        <f>COUNTIF(K368:M369,"Sozialverhalten")</f>
        <v>0</v>
      </c>
      <c r="BI368" s="164">
        <f t="shared" ref="BI368" si="5891">BG368+BH368</f>
        <v>0</v>
      </c>
      <c r="BJ368" s="93">
        <f>COUNTIF(E368:G369,"Essverhalten")</f>
        <v>0</v>
      </c>
      <c r="BK368" s="164">
        <f>COUNTIF(K368:M369,"Essverhalten")</f>
        <v>0</v>
      </c>
      <c r="BL368" s="93">
        <f t="shared" ref="BL368" si="5892">BJ368+BK368</f>
        <v>0</v>
      </c>
      <c r="BM368" s="169">
        <f>COUNTIF(E368:G369,"Nachtruhe")</f>
        <v>0</v>
      </c>
      <c r="BN368" s="169">
        <f>COUNTIF(K368:M369,"Nachtruhe")</f>
        <v>0</v>
      </c>
      <c r="BO368" s="170">
        <f t="shared" ref="BO368" si="5893">BM368+BN368</f>
        <v>0</v>
      </c>
      <c r="BP368" s="174">
        <f>SUMIFS(AN$2:AN$373,C$2:C$373,C368,AB$2:AB$373,AB368)</f>
        <v>0</v>
      </c>
      <c r="BQ368" s="162">
        <f>SUMIFS(AQ$2:AQ$373,C$2:C$373,C368,AB$2:AB$373,AB368)</f>
        <v>0</v>
      </c>
      <c r="BR368" s="162">
        <f>SUMIFS(AT$2:AT$373,C$2:C$373,C368,AB$2:AB$373,AB368)</f>
        <v>0</v>
      </c>
      <c r="BS368" s="162">
        <f>SUMIFS(AW$2:AW$373,C$2:C$373,C368,AB$2:AB$373,AB368)</f>
        <v>0</v>
      </c>
      <c r="BT368" s="162">
        <f>SUMIFS(AZ$2:AZ$373,C$2:C$373,C368,AB$2:AB$373,AB368)</f>
        <v>0</v>
      </c>
      <c r="BU368" s="162">
        <f>SUMIFS(BC$2:BC$373,C$2:C$373,C368,AB$2:AB$373,AB368)</f>
        <v>0</v>
      </c>
      <c r="BV368" s="162">
        <f>SUMIFS(BF$2:BF$373,C$2:C$373,C368,AB$2:AB$373,AB368)</f>
        <v>0</v>
      </c>
      <c r="BW368" s="162">
        <f>SUMIFS(BI$2:BI$373,C$2:C$373,C368,AB$2:AB$373,AB368)</f>
        <v>0</v>
      </c>
      <c r="BX368" s="162">
        <f>SUMIFS(BL$2:BL$373,C$2:C$373,C368,AB$2:AB$373,AB368)</f>
        <v>0</v>
      </c>
      <c r="BY368" s="163">
        <f>SUMIFS(BO$2:BO$373,C$2:C$373,C368,AB$2:AB$373,AB368)</f>
        <v>0</v>
      </c>
      <c r="BZ368" s="174">
        <f>SUMIFS(AN$2:AN$373,C$2:C$373,C368)</f>
        <v>0</v>
      </c>
      <c r="CA368" s="162">
        <f>SUMIFS(AQ$2:AQ$373,C$2:C$373,C368)</f>
        <v>0</v>
      </c>
      <c r="CB368" s="162">
        <f>SUMIFS(AT$2:AT$373,C$2:C$373,C368)</f>
        <v>0</v>
      </c>
      <c r="CC368" s="162">
        <f>SUMIFS(AW$2:AW$373,C$2:C$373,C368)</f>
        <v>0</v>
      </c>
      <c r="CD368" s="162">
        <f>SUMIFS(AZ$2:AZ$373,C$2:C$373,C368)</f>
        <v>0</v>
      </c>
      <c r="CE368" s="162">
        <f>SUMIFS(BC$2:BC$373,C$2:C$373,C368)</f>
        <v>0</v>
      </c>
      <c r="CF368" s="162">
        <f>SUMIFS(BF$2:BF$373,C$2:C$373,C368)</f>
        <v>0</v>
      </c>
      <c r="CG368" s="162">
        <f>SUMIFS(BI$2:BI$373,C$2:C$373,C368)</f>
        <v>0</v>
      </c>
      <c r="CH368" s="162">
        <f>SUMIFS(BL$2:BL$373,C$2:C$373,C368)</f>
        <v>0</v>
      </c>
      <c r="CI368" s="163">
        <f>SUMIFS(BO$2:BO$373,C$2:C$373,C368)</f>
        <v>0</v>
      </c>
      <c r="CJ368" s="94" t="str">
        <f t="shared" ref="CJ368" si="5894">_xlfn.XLOOKUP(LARGE(BP368:BY368,1),BP368:BY368,BP$374:BY$374)</f>
        <v>Körperhygiene</v>
      </c>
      <c r="CK368" s="92" t="str">
        <f t="shared" ref="CK368" si="5895">_xlfn.XLOOKUP(LARGE(BP368:BY368,2),BP368:BY368,BP$374:BY$374)</f>
        <v>Körperhygiene</v>
      </c>
      <c r="CL368" s="92" t="str">
        <f t="shared" ref="CL368" si="5896">_xlfn.XLOOKUP(LARGE(BP368:BY368,3),BP368:BY368,BP$374:BY$374)</f>
        <v>Körperhygiene</v>
      </c>
      <c r="CM368" s="92" t="str">
        <f t="shared" ref="CM368" si="5897">_xlfn.XLOOKUP(LARGE(BP368:BY368,4),BP368:BY368,BP$374:BY$374)</f>
        <v>Körperhygiene</v>
      </c>
      <c r="CN368" s="92" t="str">
        <f t="shared" ref="CN368" si="5898">_xlfn.XLOOKUP(LARGE(BP368:BY368,5),BP368:BY368,BP$374:BY$374)</f>
        <v>Körperhygiene</v>
      </c>
      <c r="CO368" s="93" t="str">
        <f t="shared" ref="CO368" si="5899">_xlfn.XLOOKUP(LARGE(BP368:BY368,6),BP368:BY368,BP$374:BY$374)</f>
        <v>Körperhygiene</v>
      </c>
      <c r="CP368" s="91" t="str">
        <f t="shared" ref="CP368" si="5900">_xlfn.XLOOKUP(LARGE(BZ368:CI368,1),BZ368:CI368,BZ$374:CI$374)</f>
        <v>Körperhygiene</v>
      </c>
      <c r="CQ368" s="92" t="str">
        <f t="shared" ref="CQ368" si="5901">_xlfn.XLOOKUP(LARGE(BZ368:CI368,2),BZ368:CI368,BZ$374:CI$374)</f>
        <v>Körperhygiene</v>
      </c>
      <c r="CR368" s="92" t="str">
        <f t="shared" ref="CR368" si="5902">_xlfn.XLOOKUP(LARGE(BZ368:CI368,3),BZ368:CI368,BZ$374:CI$374)</f>
        <v>Körperhygiene</v>
      </c>
      <c r="CS368" s="92" t="str">
        <f t="shared" ref="CS368" si="5903">_xlfn.XLOOKUP(LARGE(BZ368:CI368,4),BZ368:CI368,BZ$374:CI$374)</f>
        <v>Körperhygiene</v>
      </c>
      <c r="CT368" s="92" t="str">
        <f t="shared" ref="CT368" si="5904">_xlfn.XLOOKUP(LARGE(BZ368:CI368,5),BZ368:CI368,BZ$374:CI$374)</f>
        <v>Körperhygiene</v>
      </c>
      <c r="CU368" s="93" t="str">
        <f t="shared" ref="CU368" si="5905">_xlfn.XLOOKUP(LARGE(BZ368:CI368,6),BZ368:CI368,BZ$374:CI$374)</f>
        <v>Körperhygiene</v>
      </c>
      <c r="CV368" s="90"/>
      <c r="CW368" s="90"/>
      <c r="CX368" s="90"/>
      <c r="CY368" s="90"/>
      <c r="CZ368" s="90"/>
      <c r="DA368" s="90"/>
    </row>
    <row r="369" spans="1:105" ht="12.95" customHeight="1" thickTop="1" thickBot="1">
      <c r="A369" s="122"/>
      <c r="B369" s="125"/>
      <c r="C369" s="116"/>
      <c r="D369" s="116"/>
      <c r="E369" s="46"/>
      <c r="F369" s="47"/>
      <c r="G369" s="48"/>
      <c r="H369" s="129"/>
      <c r="I369" s="125"/>
      <c r="J369" s="116"/>
      <c r="K369" s="46"/>
      <c r="L369" s="47"/>
      <c r="M369" s="48"/>
      <c r="N369" s="129"/>
      <c r="O369" s="109"/>
      <c r="P369" s="92"/>
      <c r="Q369" s="131"/>
      <c r="R369" s="103"/>
      <c r="S369" s="92"/>
      <c r="T369" s="158"/>
      <c r="U369" s="103"/>
      <c r="V369" s="99"/>
      <c r="W369" s="216"/>
      <c r="X369" s="92"/>
      <c r="Y369" s="81"/>
      <c r="Z369" s="83"/>
      <c r="AA369" s="95"/>
      <c r="AB369" s="107"/>
      <c r="AC369" s="160"/>
      <c r="AE369" s="92"/>
      <c r="AG369" s="92"/>
      <c r="AH369" s="92"/>
      <c r="AI369" s="156"/>
      <c r="AJ369" s="156"/>
      <c r="AK369" s="156"/>
      <c r="AL369" s="92"/>
      <c r="AM369" s="156"/>
      <c r="AN369" s="156"/>
      <c r="AO369" s="165"/>
      <c r="AP369" s="93"/>
      <c r="AQ369" s="165"/>
      <c r="AR369" s="93"/>
      <c r="AS369" s="165"/>
      <c r="AT369" s="93"/>
      <c r="AU369" s="165"/>
      <c r="AV369" s="93"/>
      <c r="AW369" s="165"/>
      <c r="AX369" s="93"/>
      <c r="AY369" s="165"/>
      <c r="AZ369" s="93"/>
      <c r="BA369" s="165"/>
      <c r="BB369" s="93"/>
      <c r="BC369" s="165"/>
      <c r="BD369" s="93"/>
      <c r="BE369" s="165"/>
      <c r="BF369" s="93"/>
      <c r="BG369" s="165"/>
      <c r="BH369" s="93"/>
      <c r="BI369" s="165"/>
      <c r="BJ369" s="93"/>
      <c r="BK369" s="165"/>
      <c r="BL369" s="93"/>
      <c r="BM369" s="156"/>
      <c r="BN369" s="156"/>
      <c r="BO369" s="171"/>
      <c r="BP369" s="174"/>
      <c r="BQ369" s="162"/>
      <c r="BR369" s="162"/>
      <c r="BS369" s="162"/>
      <c r="BT369" s="162"/>
      <c r="BU369" s="162"/>
      <c r="BV369" s="162"/>
      <c r="BW369" s="162"/>
      <c r="BX369" s="162"/>
      <c r="BY369" s="163"/>
      <c r="BZ369" s="174"/>
      <c r="CA369" s="162"/>
      <c r="CB369" s="162"/>
      <c r="CC369" s="162"/>
      <c r="CD369" s="162"/>
      <c r="CE369" s="162"/>
      <c r="CF369" s="162"/>
      <c r="CG369" s="162"/>
      <c r="CH369" s="162"/>
      <c r="CI369" s="163"/>
      <c r="CJ369" s="94"/>
      <c r="CK369" s="92"/>
      <c r="CL369" s="92"/>
      <c r="CM369" s="92"/>
      <c r="CN369" s="92"/>
      <c r="CO369" s="93"/>
      <c r="CP369" s="91"/>
      <c r="CQ369" s="92"/>
      <c r="CR369" s="92"/>
      <c r="CS369" s="92"/>
      <c r="CT369" s="92"/>
      <c r="CU369" s="93"/>
      <c r="CV369" s="90"/>
      <c r="CW369" s="90"/>
      <c r="CX369" s="90"/>
      <c r="CY369" s="90"/>
      <c r="CZ369" s="90"/>
      <c r="DA369" s="90"/>
    </row>
    <row r="370" spans="1:105" ht="12.95" customHeight="1" thickTop="1" thickBot="1">
      <c r="A370" s="122"/>
      <c r="B370" s="125"/>
      <c r="C370" s="117" t="s">
        <v>132</v>
      </c>
      <c r="D370" s="115"/>
      <c r="E370" s="43"/>
      <c r="F370" s="44"/>
      <c r="G370" s="45"/>
      <c r="H370" s="129"/>
      <c r="I370" s="125"/>
      <c r="J370" s="115"/>
      <c r="K370" s="43"/>
      <c r="L370" s="44"/>
      <c r="M370" s="45"/>
      <c r="N370" s="129"/>
      <c r="O370" s="109">
        <f t="shared" si="4945"/>
        <v>0</v>
      </c>
      <c r="P370" s="92">
        <f t="shared" si="4946"/>
        <v>20</v>
      </c>
      <c r="Q370" s="131"/>
      <c r="R370" s="103">
        <f>SUMIFS(O$2:O$373,C$2:C$373,C370,AB$2:AB$373,AB370)</f>
        <v>0</v>
      </c>
      <c r="S370" s="92">
        <f t="shared" ref="S370" si="5906">AE$362*20-AJ370</f>
        <v>60</v>
      </c>
      <c r="T370" s="158"/>
      <c r="U370" s="103">
        <f t="shared" ref="U370" si="5907">AC$10</f>
        <v>0</v>
      </c>
      <c r="V370" s="99">
        <f t="shared" si="4949"/>
        <v>600</v>
      </c>
      <c r="W370" s="216"/>
      <c r="X370" s="92"/>
      <c r="Y370" s="81"/>
      <c r="Z370" s="83"/>
      <c r="AA370" s="95">
        <f>A$362</f>
        <v>46204</v>
      </c>
      <c r="AB370" s="107">
        <f t="shared" si="5304"/>
        <v>27</v>
      </c>
      <c r="AC370" s="160"/>
      <c r="AE370" s="92"/>
      <c r="AG370" s="92">
        <f t="shared" ref="AG370" si="5908">IF(D370="HF",1,0)</f>
        <v>0</v>
      </c>
      <c r="AH370" s="92">
        <f t="shared" ref="AH370" si="5909">IF(J370="HF",1,0)</f>
        <v>0</v>
      </c>
      <c r="AI370" s="169">
        <f t="shared" ref="AI370" si="5910">AG370+AH370</f>
        <v>0</v>
      </c>
      <c r="AJ370" s="169">
        <f t="shared" ref="AJ370" si="5911">SUMIFS(AI$2:AI$373,C$2:C$373,C370,AB$2:AB$373,AB370)</f>
        <v>0</v>
      </c>
      <c r="AK370" s="169">
        <f t="shared" ref="AK370" si="5912">SUMIFS(AI$2:AI$373,C$2:C$373,C370)</f>
        <v>0</v>
      </c>
      <c r="AL370" s="92">
        <f t="shared" ref="AL370" si="5913">COUNTIF(E370:G371,"Körperhygiene")</f>
        <v>0</v>
      </c>
      <c r="AM370" s="169">
        <f t="shared" ref="AM370" si="5914">COUNTIF(K370:M371,"Körperhygiene")</f>
        <v>0</v>
      </c>
      <c r="AN370" s="169">
        <f t="shared" ref="AN370" si="5915">AL370+AM370</f>
        <v>0</v>
      </c>
      <c r="AO370" s="164">
        <f>COUNTIF(E370:G371,"Zimmersauberkeit")</f>
        <v>0</v>
      </c>
      <c r="AP370" s="93">
        <f>COUNTIF(K370:M371,"Zimmersauberkeit")</f>
        <v>0</v>
      </c>
      <c r="AQ370" s="164">
        <f t="shared" ref="AQ370" si="5916">AO370+AP370</f>
        <v>0</v>
      </c>
      <c r="AR370" s="93">
        <f>COUNTIF(E370:G371,"Zimmerputz")</f>
        <v>0</v>
      </c>
      <c r="AS370" s="164">
        <f>COUNTIF(K370:M371,"Zimmerputz")</f>
        <v>0</v>
      </c>
      <c r="AT370" s="93">
        <f t="shared" ref="AT370" si="5917">AR370+AS370</f>
        <v>0</v>
      </c>
      <c r="AU370" s="164">
        <f>COUNTIF(E370:G371,"Medienverhalten")</f>
        <v>0</v>
      </c>
      <c r="AV370" s="93">
        <f>COUNTIF(K370:M371,"Medienverhalten")</f>
        <v>0</v>
      </c>
      <c r="AW370" s="164">
        <f t="shared" ref="AW370" si="5918">AU370+AV370</f>
        <v>0</v>
      </c>
      <c r="AX370" s="93">
        <f>COUNTIF(E370:G371,"Pünktlichkeit")</f>
        <v>0</v>
      </c>
      <c r="AY370" s="164">
        <f>COUNTIF(K370:M371,"Pünktlichkeit")</f>
        <v>0</v>
      </c>
      <c r="AZ370" s="93">
        <f t="shared" ref="AZ370" si="5919">AX370+AY370</f>
        <v>0</v>
      </c>
      <c r="BA370" s="164">
        <f>COUNTIF(E370:G371,"Küchendienst")</f>
        <v>0</v>
      </c>
      <c r="BB370" s="93">
        <f>COUNTIF(K370:M371,"Küchendienst")</f>
        <v>0</v>
      </c>
      <c r="BC370" s="164">
        <f t="shared" ref="BC370" si="5920">BA370+BB370</f>
        <v>0</v>
      </c>
      <c r="BD370" s="93">
        <f>COUNTIF(E370:G371,"Wäsche")</f>
        <v>0</v>
      </c>
      <c r="BE370" s="164">
        <f>COUNTIF(K370:M371,"Wäsche")</f>
        <v>0</v>
      </c>
      <c r="BF370" s="93">
        <f t="shared" ref="BF370" si="5921">BD370+BE370</f>
        <v>0</v>
      </c>
      <c r="BG370" s="164">
        <f>COUNTIF(E370:G371,"Sozialverhalten")</f>
        <v>0</v>
      </c>
      <c r="BH370" s="93">
        <f>COUNTIF(K370:M371,"Sozialverhalten")</f>
        <v>0</v>
      </c>
      <c r="BI370" s="164">
        <f t="shared" ref="BI370" si="5922">BG370+BH370</f>
        <v>0</v>
      </c>
      <c r="BJ370" s="93">
        <f>COUNTIF(E370:G371,"Essverhalten")</f>
        <v>0</v>
      </c>
      <c r="BK370" s="164">
        <f>COUNTIF(K370:M371,"Essverhalten")</f>
        <v>0</v>
      </c>
      <c r="BL370" s="93">
        <f t="shared" ref="BL370" si="5923">BJ370+BK370</f>
        <v>0</v>
      </c>
      <c r="BM370" s="169">
        <f>COUNTIF(E370:G371,"Nachtruhe")</f>
        <v>0</v>
      </c>
      <c r="BN370" s="169">
        <f>COUNTIF(K370:M371,"Nachtruhe")</f>
        <v>0</v>
      </c>
      <c r="BO370" s="170">
        <f t="shared" ref="BO370" si="5924">BM370+BN370</f>
        <v>0</v>
      </c>
      <c r="BP370" s="174">
        <f>SUMIFS(AN$2:AN$373,C$2:C$373,C370,AB$2:AB$373,AB370)</f>
        <v>0</v>
      </c>
      <c r="BQ370" s="162">
        <f>SUMIFS(AQ$2:AQ$373,C$2:C$373,C370,AB$2:AB$373,AB370)</f>
        <v>0</v>
      </c>
      <c r="BR370" s="162">
        <f>SUMIFS(AT$2:AT$373,C$2:C$373,C370,AB$2:AB$373,AB370)</f>
        <v>0</v>
      </c>
      <c r="BS370" s="162">
        <f>SUMIFS(AW$2:AW$373,C$2:C$373,C370,AB$2:AB$373,AB370)</f>
        <v>0</v>
      </c>
      <c r="BT370" s="162">
        <f>SUMIFS(AZ$2:AZ$373,C$2:C$373,C370,AB$2:AB$373,AB370)</f>
        <v>0</v>
      </c>
      <c r="BU370" s="162">
        <f>SUMIFS(BC$2:BC$373,C$2:C$373,C370,AB$2:AB$373,AB370)</f>
        <v>0</v>
      </c>
      <c r="BV370" s="162">
        <f>SUMIFS(BF$2:BF$373,C$2:C$373,C370,AB$2:AB$373,AB370)</f>
        <v>0</v>
      </c>
      <c r="BW370" s="162">
        <f>SUMIFS(BI$2:BI$373,C$2:C$373,C370,AB$2:AB$373,AB370)</f>
        <v>0</v>
      </c>
      <c r="BX370" s="162">
        <f>SUMIFS(BL$2:BL$373,C$2:C$373,C370,AB$2:AB$373,AB370)</f>
        <v>0</v>
      </c>
      <c r="BY370" s="163">
        <f>SUMIFS(BO$2:BO$373,C$2:C$373,C370,AB$2:AB$373,AB370)</f>
        <v>0</v>
      </c>
      <c r="BZ370" s="174">
        <f>SUMIFS(AN$2:AN$373,C$2:C$373,C370)</f>
        <v>0</v>
      </c>
      <c r="CA370" s="162">
        <f>SUMIFS(AQ$2:AQ$373,C$2:C$373,C370)</f>
        <v>0</v>
      </c>
      <c r="CB370" s="162">
        <f>SUMIFS(AT$2:AT$373,C$2:C$373,C370)</f>
        <v>0</v>
      </c>
      <c r="CC370" s="162">
        <f>SUMIFS(AW$2:AW$373,C$2:C$373,C370)</f>
        <v>0</v>
      </c>
      <c r="CD370" s="162">
        <f>SUMIFS(AZ$2:AZ$373,C$2:C$373,C370)</f>
        <v>0</v>
      </c>
      <c r="CE370" s="162">
        <f>SUMIFS(BC$2:BC$373,C$2:C$373,C370)</f>
        <v>0</v>
      </c>
      <c r="CF370" s="162">
        <f>SUMIFS(BF$2:BF$373,C$2:C$373,C370)</f>
        <v>0</v>
      </c>
      <c r="CG370" s="162">
        <f>SUMIFS(BI$2:BI$373,C$2:C$373,C370)</f>
        <v>0</v>
      </c>
      <c r="CH370" s="162">
        <f>SUMIFS(BL$2:BL$373,C$2:C$373,C370)</f>
        <v>0</v>
      </c>
      <c r="CI370" s="163">
        <f>SUMIFS(BO$2:BO$373,C$2:C$373,C370)</f>
        <v>0</v>
      </c>
      <c r="CJ370" s="94" t="str">
        <f t="shared" ref="CJ370" si="5925">_xlfn.XLOOKUP(LARGE(BP370:BY370,1),BP370:BY370,BP$374:BY$374)</f>
        <v>Körperhygiene</v>
      </c>
      <c r="CK370" s="92" t="str">
        <f t="shared" ref="CK370" si="5926">_xlfn.XLOOKUP(LARGE(BP370:BY370,2),BP370:BY370,BP$374:BY$374)</f>
        <v>Körperhygiene</v>
      </c>
      <c r="CL370" s="92" t="str">
        <f t="shared" ref="CL370" si="5927">_xlfn.XLOOKUP(LARGE(BP370:BY370,3),BP370:BY370,BP$374:BY$374)</f>
        <v>Körperhygiene</v>
      </c>
      <c r="CM370" s="92" t="str">
        <f t="shared" ref="CM370" si="5928">_xlfn.XLOOKUP(LARGE(BP370:BY370,4),BP370:BY370,BP$374:BY$374)</f>
        <v>Körperhygiene</v>
      </c>
      <c r="CN370" s="92" t="str">
        <f t="shared" ref="CN370" si="5929">_xlfn.XLOOKUP(LARGE(BP370:BY370,5),BP370:BY370,BP$374:BY$374)</f>
        <v>Körperhygiene</v>
      </c>
      <c r="CO370" s="93" t="str">
        <f t="shared" ref="CO370" si="5930">_xlfn.XLOOKUP(LARGE(BP370:BY370,6),BP370:BY370,BP$374:BY$374)</f>
        <v>Körperhygiene</v>
      </c>
      <c r="CP370" s="91" t="str">
        <f t="shared" ref="CP370" si="5931">_xlfn.XLOOKUP(LARGE(BZ370:CI370,1),BZ370:CI370,BZ$374:CI$374)</f>
        <v>Körperhygiene</v>
      </c>
      <c r="CQ370" s="92" t="str">
        <f t="shared" ref="CQ370" si="5932">_xlfn.XLOOKUP(LARGE(BZ370:CI370,2),BZ370:CI370,BZ$374:CI$374)</f>
        <v>Körperhygiene</v>
      </c>
      <c r="CR370" s="92" t="str">
        <f t="shared" ref="CR370" si="5933">_xlfn.XLOOKUP(LARGE(BZ370:CI370,3),BZ370:CI370,BZ$374:CI$374)</f>
        <v>Körperhygiene</v>
      </c>
      <c r="CS370" s="92" t="str">
        <f t="shared" ref="CS370" si="5934">_xlfn.XLOOKUP(LARGE(BZ370:CI370,4),BZ370:CI370,BZ$374:CI$374)</f>
        <v>Körperhygiene</v>
      </c>
      <c r="CT370" s="92" t="str">
        <f t="shared" ref="CT370" si="5935">_xlfn.XLOOKUP(LARGE(BZ370:CI370,5),BZ370:CI370,BZ$374:CI$374)</f>
        <v>Körperhygiene</v>
      </c>
      <c r="CU370" s="93" t="str">
        <f t="shared" ref="CU370" si="5936">_xlfn.XLOOKUP(LARGE(BZ370:CI370,6),BZ370:CI370,BZ$374:CI$374)</f>
        <v>Körperhygiene</v>
      </c>
      <c r="CV370" s="90"/>
      <c r="CW370" s="90"/>
      <c r="CX370" s="90"/>
      <c r="CY370" s="90"/>
      <c r="CZ370" s="90"/>
      <c r="DA370" s="90"/>
    </row>
    <row r="371" spans="1:105" ht="12.95" customHeight="1" thickTop="1" thickBot="1">
      <c r="A371" s="122"/>
      <c r="B371" s="125"/>
      <c r="C371" s="116"/>
      <c r="D371" s="116"/>
      <c r="E371" s="46"/>
      <c r="F371" s="47"/>
      <c r="G371" s="48"/>
      <c r="H371" s="129"/>
      <c r="I371" s="125"/>
      <c r="J371" s="116"/>
      <c r="K371" s="46"/>
      <c r="L371" s="47"/>
      <c r="M371" s="48"/>
      <c r="N371" s="129"/>
      <c r="O371" s="109"/>
      <c r="P371" s="92"/>
      <c r="Q371" s="131"/>
      <c r="R371" s="103"/>
      <c r="S371" s="92"/>
      <c r="T371" s="158"/>
      <c r="U371" s="103"/>
      <c r="V371" s="99"/>
      <c r="W371" s="216"/>
      <c r="X371" s="92"/>
      <c r="Y371" s="81"/>
      <c r="Z371" s="83"/>
      <c r="AA371" s="95"/>
      <c r="AB371" s="107"/>
      <c r="AC371" s="160"/>
      <c r="AE371" s="92"/>
      <c r="AG371" s="92"/>
      <c r="AH371" s="92"/>
      <c r="AI371" s="156"/>
      <c r="AJ371" s="156"/>
      <c r="AK371" s="156"/>
      <c r="AL371" s="92"/>
      <c r="AM371" s="156"/>
      <c r="AN371" s="156"/>
      <c r="AO371" s="165"/>
      <c r="AP371" s="93"/>
      <c r="AQ371" s="165"/>
      <c r="AR371" s="93"/>
      <c r="AS371" s="165"/>
      <c r="AT371" s="93"/>
      <c r="AU371" s="165"/>
      <c r="AV371" s="93"/>
      <c r="AW371" s="165"/>
      <c r="AX371" s="93"/>
      <c r="AY371" s="165"/>
      <c r="AZ371" s="93"/>
      <c r="BA371" s="165"/>
      <c r="BB371" s="93"/>
      <c r="BC371" s="165"/>
      <c r="BD371" s="93"/>
      <c r="BE371" s="165"/>
      <c r="BF371" s="93"/>
      <c r="BG371" s="165"/>
      <c r="BH371" s="93"/>
      <c r="BI371" s="165"/>
      <c r="BJ371" s="93"/>
      <c r="BK371" s="165"/>
      <c r="BL371" s="93"/>
      <c r="BM371" s="156"/>
      <c r="BN371" s="156"/>
      <c r="BO371" s="171"/>
      <c r="BP371" s="174"/>
      <c r="BQ371" s="162"/>
      <c r="BR371" s="162"/>
      <c r="BS371" s="162"/>
      <c r="BT371" s="162"/>
      <c r="BU371" s="162"/>
      <c r="BV371" s="162"/>
      <c r="BW371" s="162"/>
      <c r="BX371" s="162"/>
      <c r="BY371" s="163"/>
      <c r="BZ371" s="174"/>
      <c r="CA371" s="162"/>
      <c r="CB371" s="162"/>
      <c r="CC371" s="162"/>
      <c r="CD371" s="162"/>
      <c r="CE371" s="162"/>
      <c r="CF371" s="162"/>
      <c r="CG371" s="162"/>
      <c r="CH371" s="162"/>
      <c r="CI371" s="163"/>
      <c r="CJ371" s="94"/>
      <c r="CK371" s="92"/>
      <c r="CL371" s="92"/>
      <c r="CM371" s="92"/>
      <c r="CN371" s="92"/>
      <c r="CO371" s="93"/>
      <c r="CP371" s="91"/>
      <c r="CQ371" s="92"/>
      <c r="CR371" s="92"/>
      <c r="CS371" s="92"/>
      <c r="CT371" s="92"/>
      <c r="CU371" s="93"/>
      <c r="CV371" s="90"/>
      <c r="CW371" s="90"/>
      <c r="CX371" s="90"/>
      <c r="CY371" s="90"/>
      <c r="CZ371" s="90"/>
      <c r="DA371" s="90"/>
    </row>
    <row r="372" spans="1:105" ht="12.95" customHeight="1" thickTop="1" thickBot="1">
      <c r="A372" s="122"/>
      <c r="B372" s="125"/>
      <c r="C372" s="118"/>
      <c r="D372" s="115"/>
      <c r="E372" s="40"/>
      <c r="F372" s="41"/>
      <c r="G372" s="42"/>
      <c r="H372" s="129"/>
      <c r="I372" s="125"/>
      <c r="J372" s="115"/>
      <c r="K372" s="40"/>
      <c r="L372" s="41"/>
      <c r="M372" s="42"/>
      <c r="N372" s="129"/>
      <c r="O372" s="109">
        <f t="shared" si="4979"/>
        <v>0</v>
      </c>
      <c r="P372" s="92">
        <f t="shared" si="4980"/>
        <v>20</v>
      </c>
      <c r="Q372" s="131"/>
      <c r="R372" s="103">
        <f>SUMIFS(O$2:O$373,C$2:C$373,C372,AB$2:AB$373,AB372)</f>
        <v>0</v>
      </c>
      <c r="S372" s="92">
        <f t="shared" ref="S372" si="5937">AE$362*20-AJ372</f>
        <v>60</v>
      </c>
      <c r="T372" s="158"/>
      <c r="U372" s="103">
        <f t="shared" ref="U372" si="5938">AC$12</f>
        <v>0</v>
      </c>
      <c r="V372" s="99">
        <f t="shared" si="4983"/>
        <v>600</v>
      </c>
      <c r="W372" s="216"/>
      <c r="X372" s="92"/>
      <c r="Y372" s="81"/>
      <c r="Z372" s="83"/>
      <c r="AA372" s="95">
        <f t="shared" ref="AA372" si="5939">A$362</f>
        <v>46204</v>
      </c>
      <c r="AB372" s="107">
        <f t="shared" si="5304"/>
        <v>27</v>
      </c>
      <c r="AC372" s="160"/>
      <c r="AE372" s="92"/>
      <c r="AG372" s="92">
        <f t="shared" ref="AG372" si="5940">IF(D372="HF",1,0)</f>
        <v>0</v>
      </c>
      <c r="AH372" s="92">
        <f t="shared" ref="AH372" si="5941">IF(J372="HF",1,0)</f>
        <v>0</v>
      </c>
      <c r="AI372" s="169">
        <f t="shared" ref="AI372" si="5942">AG372+AH372</f>
        <v>0</v>
      </c>
      <c r="AJ372" s="169">
        <f t="shared" ref="AJ372" si="5943">SUMIFS(AI$2:AI$373,C$2:C$373,C372,AB$2:AB$373,AB372)</f>
        <v>0</v>
      </c>
      <c r="AK372" s="169">
        <f t="shared" ref="AK372" si="5944">SUMIFS(AI$2:AI$373,C$2:C$373,C372)</f>
        <v>0</v>
      </c>
      <c r="AL372" s="92">
        <f t="shared" ref="AL372" si="5945">COUNTIF(E372:G373,"Körperhygiene")</f>
        <v>0</v>
      </c>
      <c r="AM372" s="169">
        <f t="shared" ref="AM372" si="5946">COUNTIF(K372:M373,"Körperhygiene")</f>
        <v>0</v>
      </c>
      <c r="AN372" s="170">
        <f t="shared" ref="AN372" si="5947">AL372+AM372</f>
        <v>0</v>
      </c>
      <c r="AO372" s="175">
        <f>COUNTIF(E372:G373,"Zimmersauberkeit")</f>
        <v>0</v>
      </c>
      <c r="AP372" s="93">
        <f>COUNTIF(K372:M373,"Zimmersauberkeit")</f>
        <v>0</v>
      </c>
      <c r="AQ372" s="177">
        <f t="shared" ref="AQ372" si="5948">AO372+AP372</f>
        <v>0</v>
      </c>
      <c r="AR372" s="168">
        <f>COUNTIF(E372:G373,"Zimmerputz")</f>
        <v>0</v>
      </c>
      <c r="AS372" s="164">
        <f>COUNTIF(K372:M373,"Zimmerputz")</f>
        <v>0</v>
      </c>
      <c r="AT372" s="93">
        <f t="shared" ref="AT372" si="5949">AR372+AS372</f>
        <v>0</v>
      </c>
      <c r="AU372" s="164">
        <f>COUNTIF(E372:G373,"Medienverhalten")</f>
        <v>0</v>
      </c>
      <c r="AV372" s="93">
        <f>COUNTIF(K372:M373,"Medienverhalten")</f>
        <v>0</v>
      </c>
      <c r="AW372" s="164">
        <f t="shared" ref="AW372" si="5950">AU372+AV372</f>
        <v>0</v>
      </c>
      <c r="AX372" s="93">
        <f>COUNTIF(E372:G373,"Pünktlichkeit")</f>
        <v>0</v>
      </c>
      <c r="AY372" s="164">
        <f>COUNTIF(K372:M373,"Pünktlichkeit")</f>
        <v>0</v>
      </c>
      <c r="AZ372" s="93">
        <f t="shared" ref="AZ372" si="5951">AX372+AY372</f>
        <v>0</v>
      </c>
      <c r="BA372" s="164">
        <f>COUNTIF(E372:G373,"Küchendienst")</f>
        <v>0</v>
      </c>
      <c r="BB372" s="93">
        <f>COUNTIF(K372:M373,"Küchendienst")</f>
        <v>0</v>
      </c>
      <c r="BC372" s="164">
        <f t="shared" ref="BC372" si="5952">BA372+BB372</f>
        <v>0</v>
      </c>
      <c r="BD372" s="93">
        <f>COUNTIF(E372:G373,"Wäsche")</f>
        <v>0</v>
      </c>
      <c r="BE372" s="164">
        <f>COUNTIF(K372:M373,"Wäsche")</f>
        <v>0</v>
      </c>
      <c r="BF372" s="93">
        <f t="shared" ref="BF372" si="5953">BD372+BE372</f>
        <v>0</v>
      </c>
      <c r="BG372" s="164">
        <f>COUNTIF(E372:G373,"Sozialverhalten")</f>
        <v>0</v>
      </c>
      <c r="BH372" s="93">
        <f>COUNTIF(K372:M373,"Sozialverhalten")</f>
        <v>0</v>
      </c>
      <c r="BI372" s="164">
        <f t="shared" ref="BI372" si="5954">BG372+BH372</f>
        <v>0</v>
      </c>
      <c r="BJ372" s="93">
        <f>COUNTIF(E372:G373,"Essverhalten")</f>
        <v>0</v>
      </c>
      <c r="BK372" s="164">
        <f>COUNTIF(K372:M373,"Essverhalten")</f>
        <v>0</v>
      </c>
      <c r="BL372" s="93">
        <f t="shared" ref="BL372" si="5955">BJ372+BK372</f>
        <v>0</v>
      </c>
      <c r="BM372" s="169">
        <f>COUNTIF(E372:G373,"Nachtruhe")</f>
        <v>0</v>
      </c>
      <c r="BN372" s="169">
        <f>COUNTIF(K372:M373,"Nachtruhe")</f>
        <v>0</v>
      </c>
      <c r="BO372" s="170">
        <f t="shared" ref="BO372" si="5956">BM372+BN372</f>
        <v>0</v>
      </c>
      <c r="BP372" s="174">
        <f>SUMIFS(AN$2:AN$373,C$2:C$373,C372,AB$2:AB$373,AB372)</f>
        <v>0</v>
      </c>
      <c r="BQ372" s="162">
        <f>SUMIFS(AQ$2:AQ$373,C$2:C$373,C372,AB$2:AB$373,AB372)</f>
        <v>0</v>
      </c>
      <c r="BR372" s="162">
        <f>SUMIFS(AT$2:AT$373,C$2:C$373,C372,AB$2:AB$373,AB372)</f>
        <v>0</v>
      </c>
      <c r="BS372" s="162">
        <f>SUMIFS(AW$2:AW$373,C$2:C$373,C372,AB$2:AB$373,AB372)</f>
        <v>0</v>
      </c>
      <c r="BT372" s="162">
        <f>SUMIFS(AZ$2:AZ$373,C$2:C$373,C372,AB$2:AB$373,AB372)</f>
        <v>0</v>
      </c>
      <c r="BU372" s="162">
        <f>SUMIFS(BC$2:BC$373,C$2:C$373,C372,AB$2:AB$373,AB372)</f>
        <v>0</v>
      </c>
      <c r="BV372" s="162">
        <f>SUMIFS(BF$2:BF$373,C$2:C$373,C372,AB$2:AB$373,AB372)</f>
        <v>0</v>
      </c>
      <c r="BW372" s="162">
        <f>SUMIFS(BI$2:BI$373,C$2:C$373,C372,AB$2:AB$373,AB372)</f>
        <v>0</v>
      </c>
      <c r="BX372" s="162">
        <f>SUMIFS(BL$2:BL$373,C$2:C$373,C372,AB$2:AB$373,AB372)</f>
        <v>0</v>
      </c>
      <c r="BY372" s="163">
        <f>SUMIFS(BO$2:BO$373,C$2:C$373,C372,AB$2:AB$373,AB372)</f>
        <v>0</v>
      </c>
      <c r="BZ372" s="174">
        <f>SUMIFS(AN$2:AN$373,C$2:C$373,C372)</f>
        <v>0</v>
      </c>
      <c r="CA372" s="162">
        <f>SUMIFS(AQ$2:AQ$373,C$2:C$373,C372)</f>
        <v>0</v>
      </c>
      <c r="CB372" s="162">
        <f>SUMIFS(AT$2:AT$373,C$2:C$373,C372)</f>
        <v>0</v>
      </c>
      <c r="CC372" s="162">
        <f>SUMIFS(AW$2:AW$373,C$2:C$373,C372)</f>
        <v>0</v>
      </c>
      <c r="CD372" s="162">
        <f>SUMIFS(AZ$2:AZ$373,C$2:C$373,C372)</f>
        <v>0</v>
      </c>
      <c r="CE372" s="162">
        <f>SUMIFS(BC$2:BC$373,C$2:C$373,C372)</f>
        <v>0</v>
      </c>
      <c r="CF372" s="162">
        <f>SUMIFS(BF$2:BF$373,C$2:C$373,C372)</f>
        <v>0</v>
      </c>
      <c r="CG372" s="162">
        <f>SUMIFS(BI$2:BI$373,C$2:C$373,C372)</f>
        <v>0</v>
      </c>
      <c r="CH372" s="162">
        <f>SUMIFS(BL$2:BL$373,C$2:C$373,C372)</f>
        <v>0</v>
      </c>
      <c r="CI372" s="163">
        <f>SUMIFS(BO$2:BO$373,C$2:C$373,C372)</f>
        <v>0</v>
      </c>
      <c r="CJ372" s="94" t="str">
        <f t="shared" ref="CJ372" si="5957">_xlfn.XLOOKUP(LARGE(BP372:BY372,1),BP372:BY372,BP$374:BY$374)</f>
        <v>Körperhygiene</v>
      </c>
      <c r="CK372" s="92" t="str">
        <f t="shared" ref="CK372" si="5958">_xlfn.XLOOKUP(LARGE(BP372:BY372,2),BP372:BY372,BP$374:BY$374)</f>
        <v>Körperhygiene</v>
      </c>
      <c r="CL372" s="92" t="str">
        <f t="shared" ref="CL372" si="5959">_xlfn.XLOOKUP(LARGE(BP372:BY372,3),BP372:BY372,BP$374:BY$374)</f>
        <v>Körperhygiene</v>
      </c>
      <c r="CM372" s="92" t="str">
        <f t="shared" ref="CM372" si="5960">_xlfn.XLOOKUP(LARGE(BP372:BY372,4),BP372:BY372,BP$374:BY$374)</f>
        <v>Körperhygiene</v>
      </c>
      <c r="CN372" s="92" t="str">
        <f t="shared" ref="CN372" si="5961">_xlfn.XLOOKUP(LARGE(BP372:BY372,5),BP372:BY372,BP$374:BY$374)</f>
        <v>Körperhygiene</v>
      </c>
      <c r="CO372" s="93" t="str">
        <f t="shared" ref="CO372" si="5962">_xlfn.XLOOKUP(LARGE(BP372:BY372,6),BP372:BY372,BP$374:BY$374)</f>
        <v>Körperhygiene</v>
      </c>
      <c r="CP372" s="91" t="str">
        <f t="shared" ref="CP372" si="5963">_xlfn.XLOOKUP(LARGE(BZ372:CI372,1),BZ372:CI372,BZ$374:CI$374)</f>
        <v>Körperhygiene</v>
      </c>
      <c r="CQ372" s="92" t="str">
        <f t="shared" ref="CQ372" si="5964">_xlfn.XLOOKUP(LARGE(BZ372:CI372,2),BZ372:CI372,BZ$374:CI$374)</f>
        <v>Körperhygiene</v>
      </c>
      <c r="CR372" s="92" t="str">
        <f t="shared" ref="CR372" si="5965">_xlfn.XLOOKUP(LARGE(BZ372:CI372,3),BZ372:CI372,BZ$374:CI$374)</f>
        <v>Körperhygiene</v>
      </c>
      <c r="CS372" s="92" t="str">
        <f t="shared" ref="CS372" si="5966">_xlfn.XLOOKUP(LARGE(BZ372:CI372,4),BZ372:CI372,BZ$374:CI$374)</f>
        <v>Körperhygiene</v>
      </c>
      <c r="CT372" s="92" t="str">
        <f t="shared" ref="CT372" si="5967">_xlfn.XLOOKUP(LARGE(BZ372:CI372,5),BZ372:CI372,BZ$374:CI$374)</f>
        <v>Körperhygiene</v>
      </c>
      <c r="CU372" s="93" t="str">
        <f t="shared" ref="CU372" si="5968">_xlfn.XLOOKUP(LARGE(BZ372:CI372,6),BZ372:CI372,BZ$374:CI$374)</f>
        <v>Körperhygiene</v>
      </c>
      <c r="CV372" s="90"/>
      <c r="CW372" s="90"/>
      <c r="CX372" s="90"/>
      <c r="CY372" s="90"/>
      <c r="CZ372" s="90"/>
      <c r="DA372" s="90"/>
    </row>
    <row r="373" spans="1:105" ht="12.95" customHeight="1" thickTop="1" thickBot="1">
      <c r="A373" s="123"/>
      <c r="B373" s="126"/>
      <c r="C373" s="119"/>
      <c r="D373" s="120"/>
      <c r="E373" s="49"/>
      <c r="F373" s="50"/>
      <c r="G373" s="51"/>
      <c r="H373" s="130"/>
      <c r="I373" s="126"/>
      <c r="J373" s="120"/>
      <c r="K373" s="49"/>
      <c r="L373" s="50"/>
      <c r="M373" s="51"/>
      <c r="N373" s="130"/>
      <c r="O373" s="110"/>
      <c r="P373" s="96"/>
      <c r="Q373" s="132"/>
      <c r="R373" s="104"/>
      <c r="S373" s="96"/>
      <c r="T373" s="161"/>
      <c r="U373" s="104"/>
      <c r="V373" s="102"/>
      <c r="W373" s="216"/>
      <c r="X373" s="92"/>
      <c r="Y373" s="81"/>
      <c r="Z373" s="83"/>
      <c r="AA373" s="95"/>
      <c r="AB373" s="156"/>
      <c r="AC373" s="160"/>
      <c r="AE373" s="92"/>
      <c r="AG373" s="92"/>
      <c r="AH373" s="92"/>
      <c r="AI373" s="156"/>
      <c r="AJ373" s="156"/>
      <c r="AK373" s="156"/>
      <c r="AL373" s="92"/>
      <c r="AM373" s="156"/>
      <c r="AN373" s="171"/>
      <c r="AO373" s="176"/>
      <c r="AP373" s="93"/>
      <c r="AQ373" s="178"/>
      <c r="AR373" s="168"/>
      <c r="AS373" s="165"/>
      <c r="AT373" s="93"/>
      <c r="AU373" s="165"/>
      <c r="AV373" s="93"/>
      <c r="AW373" s="165"/>
      <c r="AX373" s="93"/>
      <c r="AY373" s="165"/>
      <c r="AZ373" s="93"/>
      <c r="BA373" s="165"/>
      <c r="BB373" s="93"/>
      <c r="BC373" s="165"/>
      <c r="BD373" s="93"/>
      <c r="BE373" s="165"/>
      <c r="BF373" s="93"/>
      <c r="BG373" s="165"/>
      <c r="BH373" s="93"/>
      <c r="BI373" s="165"/>
      <c r="BJ373" s="93"/>
      <c r="BK373" s="165"/>
      <c r="BL373" s="93"/>
      <c r="BM373" s="156"/>
      <c r="BN373" s="156"/>
      <c r="BO373" s="171"/>
      <c r="BP373" s="174"/>
      <c r="BQ373" s="162"/>
      <c r="BR373" s="162"/>
      <c r="BS373" s="162"/>
      <c r="BT373" s="162"/>
      <c r="BU373" s="162"/>
      <c r="BV373" s="162"/>
      <c r="BW373" s="162"/>
      <c r="BX373" s="162"/>
      <c r="BY373" s="163"/>
      <c r="BZ373" s="174"/>
      <c r="CA373" s="162"/>
      <c r="CB373" s="162"/>
      <c r="CC373" s="162"/>
      <c r="CD373" s="162"/>
      <c r="CE373" s="162"/>
      <c r="CF373" s="162"/>
      <c r="CG373" s="162"/>
      <c r="CH373" s="162"/>
      <c r="CI373" s="163"/>
      <c r="CJ373" s="94"/>
      <c r="CK373" s="92"/>
      <c r="CL373" s="92"/>
      <c r="CM373" s="92"/>
      <c r="CN373" s="92"/>
      <c r="CO373" s="93"/>
      <c r="CP373" s="91"/>
      <c r="CQ373" s="92"/>
      <c r="CR373" s="92"/>
      <c r="CS373" s="92"/>
      <c r="CT373" s="92"/>
      <c r="CU373" s="93"/>
      <c r="CV373" s="90"/>
      <c r="CW373" s="90"/>
      <c r="CX373" s="90"/>
      <c r="CY373" s="90"/>
      <c r="CZ373" s="90"/>
      <c r="DA373" s="90"/>
    </row>
    <row r="374" spans="1:105" s="36" customFormat="1" ht="15" thickTop="1">
      <c r="A374" s="112"/>
      <c r="H374" s="113"/>
      <c r="I374" s="114"/>
      <c r="X374" s="81"/>
      <c r="Y374" s="81"/>
      <c r="Z374" s="81"/>
      <c r="AA374" s="81"/>
      <c r="AB374" s="81"/>
      <c r="AC374" s="81"/>
      <c r="AD374" s="81"/>
      <c r="AE374" s="81"/>
      <c r="AF374" s="81"/>
      <c r="AG374" s="81"/>
      <c r="AH374" s="81"/>
      <c r="AI374" s="81"/>
      <c r="AJ374" s="81"/>
      <c r="AK374" s="81"/>
      <c r="AL374" s="81"/>
      <c r="AM374" s="81"/>
      <c r="AN374" s="81"/>
      <c r="AO374" s="81"/>
      <c r="AP374" s="81"/>
      <c r="AQ374" s="81"/>
      <c r="AR374" s="81"/>
      <c r="AS374" s="81"/>
      <c r="AT374" s="81"/>
      <c r="AU374" s="81"/>
      <c r="AV374" s="81"/>
      <c r="AW374" s="81"/>
      <c r="AX374" s="81"/>
      <c r="AY374" s="81"/>
      <c r="AZ374" s="81"/>
      <c r="BA374" s="81"/>
      <c r="BB374" s="81"/>
      <c r="BC374" s="81"/>
      <c r="BD374" s="81"/>
      <c r="BE374" s="81"/>
      <c r="BF374" s="81"/>
      <c r="BG374" s="81"/>
      <c r="BH374" s="81"/>
      <c r="BI374" s="81"/>
      <c r="BJ374" s="81"/>
      <c r="BK374" s="81"/>
      <c r="BL374" s="81"/>
      <c r="BM374" s="81"/>
      <c r="BN374" s="81"/>
      <c r="BO374" s="81"/>
      <c r="BP374" s="86" t="s">
        <v>2</v>
      </c>
      <c r="BQ374" s="79" t="s">
        <v>3</v>
      </c>
      <c r="BR374" s="79" t="s">
        <v>4</v>
      </c>
      <c r="BS374" s="79" t="s">
        <v>5</v>
      </c>
      <c r="BT374" s="79" t="s">
        <v>6</v>
      </c>
      <c r="BU374" s="79" t="s">
        <v>7</v>
      </c>
      <c r="BV374" s="79" t="s">
        <v>8</v>
      </c>
      <c r="BW374" s="79" t="s">
        <v>9</v>
      </c>
      <c r="BX374" s="79" t="s">
        <v>10</v>
      </c>
      <c r="BY374" s="88" t="s">
        <v>35</v>
      </c>
      <c r="BZ374" s="86" t="s">
        <v>2</v>
      </c>
      <c r="CA374" s="79" t="s">
        <v>3</v>
      </c>
      <c r="CB374" s="79" t="s">
        <v>4</v>
      </c>
      <c r="CC374" s="79" t="s">
        <v>5</v>
      </c>
      <c r="CD374" s="79" t="s">
        <v>6</v>
      </c>
      <c r="CE374" s="79" t="s">
        <v>7</v>
      </c>
      <c r="CF374" s="79" t="s">
        <v>8</v>
      </c>
      <c r="CG374" s="79" t="s">
        <v>9</v>
      </c>
      <c r="CH374" s="79" t="s">
        <v>10</v>
      </c>
      <c r="CI374" s="88" t="s">
        <v>35</v>
      </c>
    </row>
    <row r="375" spans="1:105">
      <c r="A375" s="112"/>
      <c r="H375" s="113"/>
      <c r="I375" s="114"/>
    </row>
    <row r="376" spans="1:105">
      <c r="A376" s="112"/>
      <c r="H376" s="113"/>
      <c r="I376" s="114"/>
    </row>
    <row r="377" spans="1:105">
      <c r="A377" s="112"/>
      <c r="H377" s="113"/>
      <c r="I377" s="114"/>
    </row>
    <row r="378" spans="1:105">
      <c r="A378" s="112"/>
      <c r="H378" s="113"/>
      <c r="I378" s="114"/>
    </row>
    <row r="379" spans="1:105">
      <c r="A379" s="112"/>
      <c r="H379" s="113"/>
      <c r="I379" s="114"/>
    </row>
    <row r="380" spans="1:105">
      <c r="A380" s="112"/>
      <c r="H380" s="113"/>
      <c r="I380" s="114"/>
    </row>
    <row r="381" spans="1:105">
      <c r="A381" s="112"/>
      <c r="H381" s="113"/>
      <c r="I381" s="114"/>
    </row>
    <row r="382" spans="1:105">
      <c r="A382" s="112"/>
      <c r="H382" s="113"/>
      <c r="I382" s="114"/>
    </row>
    <row r="383" spans="1:105">
      <c r="A383" s="112"/>
      <c r="H383" s="113"/>
      <c r="I383" s="114"/>
    </row>
    <row r="384" spans="1:105">
      <c r="A384" s="112"/>
      <c r="H384" s="113"/>
      <c r="I384" s="114"/>
    </row>
    <row r="385" spans="1:9">
      <c r="A385" s="112"/>
      <c r="H385" s="113"/>
      <c r="I385" s="114"/>
    </row>
    <row r="386" spans="1:9">
      <c r="A386" s="112"/>
      <c r="H386" s="113"/>
      <c r="I386" s="114"/>
    </row>
    <row r="387" spans="1:9">
      <c r="A387" s="112"/>
      <c r="H387" s="113"/>
      <c r="I387" s="114"/>
    </row>
    <row r="388" spans="1:9">
      <c r="A388" s="112"/>
      <c r="H388" s="113"/>
      <c r="I388" s="114"/>
    </row>
    <row r="389" spans="1:9">
      <c r="A389" s="112"/>
      <c r="H389" s="113"/>
      <c r="I389" s="114"/>
    </row>
    <row r="390" spans="1:9">
      <c r="A390" s="112"/>
      <c r="H390" s="113"/>
      <c r="I390" s="114"/>
    </row>
    <row r="391" spans="1:9">
      <c r="A391" s="112"/>
      <c r="H391" s="113"/>
      <c r="I391" s="114"/>
    </row>
    <row r="392" spans="1:9">
      <c r="A392" s="112"/>
      <c r="H392" s="113"/>
      <c r="I392" s="114"/>
    </row>
    <row r="393" spans="1:9">
      <c r="A393" s="112"/>
      <c r="H393" s="113"/>
      <c r="I393" s="114"/>
    </row>
    <row r="394" spans="1:9">
      <c r="A394" s="112"/>
      <c r="H394" s="113"/>
      <c r="I394" s="114"/>
    </row>
    <row r="395" spans="1:9">
      <c r="A395" s="112"/>
      <c r="H395" s="113"/>
      <c r="I395" s="114"/>
    </row>
    <row r="396" spans="1:9">
      <c r="A396" s="112"/>
      <c r="H396" s="113"/>
      <c r="I396" s="114"/>
    </row>
    <row r="397" spans="1:9">
      <c r="A397" s="112"/>
      <c r="H397" s="113"/>
      <c r="I397" s="114"/>
    </row>
  </sheetData>
  <mergeCells count="16099">
    <mergeCell ref="CV2:CV3"/>
    <mergeCell ref="CW2:CW3"/>
    <mergeCell ref="CX2:CX3"/>
    <mergeCell ref="CY2:CY3"/>
    <mergeCell ref="CZ2:CZ3"/>
    <mergeCell ref="DA2:DA3"/>
    <mergeCell ref="CV4:CV5"/>
    <mergeCell ref="CV6:CV7"/>
    <mergeCell ref="CV8:CV9"/>
    <mergeCell ref="CV10:CV11"/>
    <mergeCell ref="CV12:CV13"/>
    <mergeCell ref="CV14:CV15"/>
    <mergeCell ref="CV16:CV17"/>
    <mergeCell ref="CV18:CV19"/>
    <mergeCell ref="CV20:CV21"/>
    <mergeCell ref="CV22:CV23"/>
    <mergeCell ref="CV24:CV25"/>
    <mergeCell ref="CV26:CV27"/>
    <mergeCell ref="CV28:CV29"/>
    <mergeCell ref="BY366:BY367"/>
    <mergeCell ref="BM368:BM369"/>
    <mergeCell ref="BN368:BN369"/>
    <mergeCell ref="BO368:BO369"/>
    <mergeCell ref="BY368:BY369"/>
    <mergeCell ref="BM370:BM371"/>
    <mergeCell ref="BN370:BN371"/>
    <mergeCell ref="BO370:BO371"/>
    <mergeCell ref="BY370:BY371"/>
    <mergeCell ref="BM372:BM373"/>
    <mergeCell ref="BN372:BN373"/>
    <mergeCell ref="BO372:BO373"/>
    <mergeCell ref="BY372:BY373"/>
    <mergeCell ref="BM356:BM357"/>
    <mergeCell ref="BN356:BN357"/>
    <mergeCell ref="BO356:BO357"/>
    <mergeCell ref="BY356:BY357"/>
    <mergeCell ref="BM358:BM359"/>
    <mergeCell ref="BN358:BN359"/>
    <mergeCell ref="BO358:BO359"/>
    <mergeCell ref="BY358:BY359"/>
    <mergeCell ref="BM360:BM361"/>
    <mergeCell ref="BN360:BN361"/>
    <mergeCell ref="BO360:BO361"/>
    <mergeCell ref="BY360:BY361"/>
    <mergeCell ref="BM362:BM363"/>
    <mergeCell ref="BN362:BN363"/>
    <mergeCell ref="BO362:BO363"/>
    <mergeCell ref="BY362:BY363"/>
    <mergeCell ref="BM364:BM365"/>
    <mergeCell ref="BN364:BN365"/>
    <mergeCell ref="BO364:BO365"/>
    <mergeCell ref="BY364:BY365"/>
    <mergeCell ref="BY346:BY347"/>
    <mergeCell ref="BM348:BM349"/>
    <mergeCell ref="BN348:BN349"/>
    <mergeCell ref="BO348:BO349"/>
    <mergeCell ref="BY348:BY349"/>
    <mergeCell ref="BM350:BM351"/>
    <mergeCell ref="BN350:BN351"/>
    <mergeCell ref="BO350:BO351"/>
    <mergeCell ref="BY350:BY351"/>
    <mergeCell ref="BM352:BM353"/>
    <mergeCell ref="BN352:BN353"/>
    <mergeCell ref="BO352:BO353"/>
    <mergeCell ref="BY352:BY353"/>
    <mergeCell ref="BM354:BM355"/>
    <mergeCell ref="BN354:BN355"/>
    <mergeCell ref="BO354:BO355"/>
    <mergeCell ref="BY354:BY355"/>
    <mergeCell ref="BM336:BM337"/>
    <mergeCell ref="BN336:BN337"/>
    <mergeCell ref="BO336:BO337"/>
    <mergeCell ref="BY336:BY337"/>
    <mergeCell ref="BM338:BM339"/>
    <mergeCell ref="BN338:BN339"/>
    <mergeCell ref="BO338:BO339"/>
    <mergeCell ref="BY338:BY339"/>
    <mergeCell ref="BM340:BM341"/>
    <mergeCell ref="BN340:BN341"/>
    <mergeCell ref="BO340:BO341"/>
    <mergeCell ref="BY340:BY341"/>
    <mergeCell ref="BM342:BM343"/>
    <mergeCell ref="BN342:BN343"/>
    <mergeCell ref="BO342:BO343"/>
    <mergeCell ref="BY342:BY343"/>
    <mergeCell ref="BM344:BM345"/>
    <mergeCell ref="BN344:BN345"/>
    <mergeCell ref="BO344:BO345"/>
    <mergeCell ref="BY344:BY345"/>
    <mergeCell ref="BY326:BY327"/>
    <mergeCell ref="BM328:BM329"/>
    <mergeCell ref="BN328:BN329"/>
    <mergeCell ref="BO328:BO329"/>
    <mergeCell ref="BY328:BY329"/>
    <mergeCell ref="BM330:BM331"/>
    <mergeCell ref="BN330:BN331"/>
    <mergeCell ref="BO330:BO331"/>
    <mergeCell ref="BY330:BY331"/>
    <mergeCell ref="BM332:BM333"/>
    <mergeCell ref="BN332:BN333"/>
    <mergeCell ref="BO332:BO333"/>
    <mergeCell ref="BY332:BY333"/>
    <mergeCell ref="BM334:BM335"/>
    <mergeCell ref="BN334:BN335"/>
    <mergeCell ref="BO334:BO335"/>
    <mergeCell ref="BY334:BY335"/>
    <mergeCell ref="BM316:BM317"/>
    <mergeCell ref="BN316:BN317"/>
    <mergeCell ref="BO316:BO317"/>
    <mergeCell ref="BY316:BY317"/>
    <mergeCell ref="BM318:BM319"/>
    <mergeCell ref="BN318:BN319"/>
    <mergeCell ref="BO318:BO319"/>
    <mergeCell ref="BY318:BY319"/>
    <mergeCell ref="BM320:BM321"/>
    <mergeCell ref="BN320:BN321"/>
    <mergeCell ref="BO320:BO321"/>
    <mergeCell ref="BY320:BY321"/>
    <mergeCell ref="BM322:BM323"/>
    <mergeCell ref="BN322:BN323"/>
    <mergeCell ref="BO322:BO323"/>
    <mergeCell ref="BY322:BY323"/>
    <mergeCell ref="BM324:BM325"/>
    <mergeCell ref="BN324:BN325"/>
    <mergeCell ref="BO324:BO325"/>
    <mergeCell ref="BY324:BY325"/>
    <mergeCell ref="BY306:BY307"/>
    <mergeCell ref="BM308:BM309"/>
    <mergeCell ref="BN308:BN309"/>
    <mergeCell ref="BO308:BO309"/>
    <mergeCell ref="BY308:BY309"/>
    <mergeCell ref="BM310:BM311"/>
    <mergeCell ref="BN310:BN311"/>
    <mergeCell ref="BO310:BO311"/>
    <mergeCell ref="BY310:BY311"/>
    <mergeCell ref="BM312:BM313"/>
    <mergeCell ref="BN312:BN313"/>
    <mergeCell ref="BO312:BO313"/>
    <mergeCell ref="BY312:BY313"/>
    <mergeCell ref="BM314:BM315"/>
    <mergeCell ref="BN314:BN315"/>
    <mergeCell ref="BO314:BO315"/>
    <mergeCell ref="BY314:BY315"/>
    <mergeCell ref="BM296:BM297"/>
    <mergeCell ref="BN296:BN297"/>
    <mergeCell ref="BO296:BO297"/>
    <mergeCell ref="BY296:BY297"/>
    <mergeCell ref="BM298:BM299"/>
    <mergeCell ref="BN298:BN299"/>
    <mergeCell ref="BO298:BO299"/>
    <mergeCell ref="BY298:BY299"/>
    <mergeCell ref="BM300:BM301"/>
    <mergeCell ref="BN300:BN301"/>
    <mergeCell ref="BO300:BO301"/>
    <mergeCell ref="BY300:BY301"/>
    <mergeCell ref="BM302:BM303"/>
    <mergeCell ref="BN302:BN303"/>
    <mergeCell ref="BO302:BO303"/>
    <mergeCell ref="BY302:BY303"/>
    <mergeCell ref="BM304:BM305"/>
    <mergeCell ref="BN304:BN305"/>
    <mergeCell ref="BO304:BO305"/>
    <mergeCell ref="BY304:BY305"/>
    <mergeCell ref="BY286:BY287"/>
    <mergeCell ref="BM288:BM289"/>
    <mergeCell ref="BN288:BN289"/>
    <mergeCell ref="BO288:BO289"/>
    <mergeCell ref="BY288:BY289"/>
    <mergeCell ref="BM290:BM291"/>
    <mergeCell ref="BN290:BN291"/>
    <mergeCell ref="BO290:BO291"/>
    <mergeCell ref="BY290:BY291"/>
    <mergeCell ref="BM292:BM293"/>
    <mergeCell ref="BN292:BN293"/>
    <mergeCell ref="BO292:BO293"/>
    <mergeCell ref="BY292:BY293"/>
    <mergeCell ref="BM294:BM295"/>
    <mergeCell ref="BN294:BN295"/>
    <mergeCell ref="BO294:BO295"/>
    <mergeCell ref="BY294:BY295"/>
    <mergeCell ref="BM276:BM277"/>
    <mergeCell ref="BN276:BN277"/>
    <mergeCell ref="BO276:BO277"/>
    <mergeCell ref="BY276:BY277"/>
    <mergeCell ref="BM278:BM279"/>
    <mergeCell ref="BN278:BN279"/>
    <mergeCell ref="BO278:BO279"/>
    <mergeCell ref="BY278:BY279"/>
    <mergeCell ref="BM280:BM281"/>
    <mergeCell ref="BN280:BN281"/>
    <mergeCell ref="BO280:BO281"/>
    <mergeCell ref="BY280:BY281"/>
    <mergeCell ref="BM282:BM283"/>
    <mergeCell ref="BN282:BN283"/>
    <mergeCell ref="BO282:BO283"/>
    <mergeCell ref="BY282:BY283"/>
    <mergeCell ref="BM284:BM285"/>
    <mergeCell ref="BN284:BN285"/>
    <mergeCell ref="BO284:BO285"/>
    <mergeCell ref="BY284:BY285"/>
    <mergeCell ref="BY266:BY267"/>
    <mergeCell ref="BM268:BM269"/>
    <mergeCell ref="BN268:BN269"/>
    <mergeCell ref="BO268:BO269"/>
    <mergeCell ref="BY268:BY269"/>
    <mergeCell ref="BM270:BM271"/>
    <mergeCell ref="BN270:BN271"/>
    <mergeCell ref="BO270:BO271"/>
    <mergeCell ref="BY270:BY271"/>
    <mergeCell ref="BM272:BM273"/>
    <mergeCell ref="BN272:BN273"/>
    <mergeCell ref="BO272:BO273"/>
    <mergeCell ref="BY272:BY273"/>
    <mergeCell ref="BM274:BM275"/>
    <mergeCell ref="BN274:BN275"/>
    <mergeCell ref="BO274:BO275"/>
    <mergeCell ref="BY274:BY275"/>
    <mergeCell ref="BM256:BM257"/>
    <mergeCell ref="BN256:BN257"/>
    <mergeCell ref="BO256:BO257"/>
    <mergeCell ref="BY256:BY257"/>
    <mergeCell ref="BM258:BM259"/>
    <mergeCell ref="BN258:BN259"/>
    <mergeCell ref="BO258:BO259"/>
    <mergeCell ref="BY258:BY259"/>
    <mergeCell ref="BM260:BM261"/>
    <mergeCell ref="BN260:BN261"/>
    <mergeCell ref="BO260:BO261"/>
    <mergeCell ref="BY260:BY261"/>
    <mergeCell ref="BM262:BM263"/>
    <mergeCell ref="BN262:BN263"/>
    <mergeCell ref="BO262:BO263"/>
    <mergeCell ref="BY262:BY263"/>
    <mergeCell ref="BM264:BM265"/>
    <mergeCell ref="BN264:BN265"/>
    <mergeCell ref="BO264:BO265"/>
    <mergeCell ref="BY264:BY265"/>
    <mergeCell ref="BY246:BY247"/>
    <mergeCell ref="BM248:BM249"/>
    <mergeCell ref="BN248:BN249"/>
    <mergeCell ref="BO248:BO249"/>
    <mergeCell ref="BY248:BY249"/>
    <mergeCell ref="BM250:BM251"/>
    <mergeCell ref="BN250:BN251"/>
    <mergeCell ref="BO250:BO251"/>
    <mergeCell ref="BY250:BY251"/>
    <mergeCell ref="BM252:BM253"/>
    <mergeCell ref="BN252:BN253"/>
    <mergeCell ref="BO252:BO253"/>
    <mergeCell ref="BY252:BY253"/>
    <mergeCell ref="BM254:BM255"/>
    <mergeCell ref="BN254:BN255"/>
    <mergeCell ref="BO254:BO255"/>
    <mergeCell ref="BY254:BY255"/>
    <mergeCell ref="BM236:BM237"/>
    <mergeCell ref="BN236:BN237"/>
    <mergeCell ref="BO236:BO237"/>
    <mergeCell ref="BY236:BY237"/>
    <mergeCell ref="BM238:BM239"/>
    <mergeCell ref="BN238:BN239"/>
    <mergeCell ref="BO238:BO239"/>
    <mergeCell ref="BY238:BY239"/>
    <mergeCell ref="BM240:BM241"/>
    <mergeCell ref="BN240:BN241"/>
    <mergeCell ref="BO240:BO241"/>
    <mergeCell ref="BY240:BY241"/>
    <mergeCell ref="BM242:BM243"/>
    <mergeCell ref="BN242:BN243"/>
    <mergeCell ref="BO242:BO243"/>
    <mergeCell ref="BY242:BY243"/>
    <mergeCell ref="BM244:BM245"/>
    <mergeCell ref="BN244:BN245"/>
    <mergeCell ref="BO244:BO245"/>
    <mergeCell ref="BY244:BY245"/>
    <mergeCell ref="BY226:BY227"/>
    <mergeCell ref="BM228:BM229"/>
    <mergeCell ref="BN228:BN229"/>
    <mergeCell ref="BO228:BO229"/>
    <mergeCell ref="BY228:BY229"/>
    <mergeCell ref="BM230:BM231"/>
    <mergeCell ref="BN230:BN231"/>
    <mergeCell ref="BO230:BO231"/>
    <mergeCell ref="BY230:BY231"/>
    <mergeCell ref="BM232:BM233"/>
    <mergeCell ref="BN232:BN233"/>
    <mergeCell ref="BO232:BO233"/>
    <mergeCell ref="BY232:BY233"/>
    <mergeCell ref="BM234:BM235"/>
    <mergeCell ref="BN234:BN235"/>
    <mergeCell ref="BO234:BO235"/>
    <mergeCell ref="BY234:BY235"/>
    <mergeCell ref="BM216:BM217"/>
    <mergeCell ref="BN216:BN217"/>
    <mergeCell ref="BO216:BO217"/>
    <mergeCell ref="BY216:BY217"/>
    <mergeCell ref="BM218:BM219"/>
    <mergeCell ref="BN218:BN219"/>
    <mergeCell ref="BO218:BO219"/>
    <mergeCell ref="BY218:BY219"/>
    <mergeCell ref="BM220:BM221"/>
    <mergeCell ref="BN220:BN221"/>
    <mergeCell ref="BO220:BO221"/>
    <mergeCell ref="BY220:BY221"/>
    <mergeCell ref="BM222:BM223"/>
    <mergeCell ref="BN222:BN223"/>
    <mergeCell ref="BO222:BO223"/>
    <mergeCell ref="BY222:BY223"/>
    <mergeCell ref="BM224:BM225"/>
    <mergeCell ref="BN224:BN225"/>
    <mergeCell ref="BO224:BO225"/>
    <mergeCell ref="BY224:BY225"/>
    <mergeCell ref="BY206:BY207"/>
    <mergeCell ref="BM208:BM209"/>
    <mergeCell ref="BN208:BN209"/>
    <mergeCell ref="BO208:BO209"/>
    <mergeCell ref="BY208:BY209"/>
    <mergeCell ref="BM210:BM211"/>
    <mergeCell ref="BN210:BN211"/>
    <mergeCell ref="BO210:BO211"/>
    <mergeCell ref="BY210:BY211"/>
    <mergeCell ref="BM212:BM213"/>
    <mergeCell ref="BN212:BN213"/>
    <mergeCell ref="BO212:BO213"/>
    <mergeCell ref="BY212:BY213"/>
    <mergeCell ref="BM214:BM215"/>
    <mergeCell ref="BN214:BN215"/>
    <mergeCell ref="BO214:BO215"/>
    <mergeCell ref="BY214:BY215"/>
    <mergeCell ref="BM196:BM197"/>
    <mergeCell ref="BN196:BN197"/>
    <mergeCell ref="BO196:BO197"/>
    <mergeCell ref="BY196:BY197"/>
    <mergeCell ref="BM198:BM199"/>
    <mergeCell ref="BN198:BN199"/>
    <mergeCell ref="BO198:BO199"/>
    <mergeCell ref="BY198:BY199"/>
    <mergeCell ref="BM200:BM201"/>
    <mergeCell ref="BN200:BN201"/>
    <mergeCell ref="BO200:BO201"/>
    <mergeCell ref="BY200:BY201"/>
    <mergeCell ref="BM202:BM203"/>
    <mergeCell ref="BN202:BN203"/>
    <mergeCell ref="BO202:BO203"/>
    <mergeCell ref="BY202:BY203"/>
    <mergeCell ref="BM204:BM205"/>
    <mergeCell ref="BN204:BN205"/>
    <mergeCell ref="BO204:BO205"/>
    <mergeCell ref="BY204:BY205"/>
    <mergeCell ref="BY186:BY187"/>
    <mergeCell ref="BM188:BM189"/>
    <mergeCell ref="BN188:BN189"/>
    <mergeCell ref="BO188:BO189"/>
    <mergeCell ref="BY188:BY189"/>
    <mergeCell ref="BM190:BM191"/>
    <mergeCell ref="BN190:BN191"/>
    <mergeCell ref="BO190:BO191"/>
    <mergeCell ref="BY190:BY191"/>
    <mergeCell ref="BM192:BM193"/>
    <mergeCell ref="BN192:BN193"/>
    <mergeCell ref="BO192:BO193"/>
    <mergeCell ref="BY192:BY193"/>
    <mergeCell ref="BM194:BM195"/>
    <mergeCell ref="BN194:BN195"/>
    <mergeCell ref="BO194:BO195"/>
    <mergeCell ref="BY194:BY195"/>
    <mergeCell ref="BM176:BM177"/>
    <mergeCell ref="BN176:BN177"/>
    <mergeCell ref="BO176:BO177"/>
    <mergeCell ref="BY176:BY177"/>
    <mergeCell ref="BM178:BM179"/>
    <mergeCell ref="BN178:BN179"/>
    <mergeCell ref="BO178:BO179"/>
    <mergeCell ref="BY178:BY179"/>
    <mergeCell ref="BM180:BM181"/>
    <mergeCell ref="BN180:BN181"/>
    <mergeCell ref="BO180:BO181"/>
    <mergeCell ref="BY180:BY181"/>
    <mergeCell ref="BM182:BM183"/>
    <mergeCell ref="BN182:BN183"/>
    <mergeCell ref="BO182:BO183"/>
    <mergeCell ref="BY182:BY183"/>
    <mergeCell ref="BM184:BM185"/>
    <mergeCell ref="BN184:BN185"/>
    <mergeCell ref="BO184:BO185"/>
    <mergeCell ref="BY184:BY185"/>
    <mergeCell ref="BY166:BY167"/>
    <mergeCell ref="BM168:BM169"/>
    <mergeCell ref="BN168:BN169"/>
    <mergeCell ref="BO168:BO169"/>
    <mergeCell ref="BY168:BY169"/>
    <mergeCell ref="BM170:BM171"/>
    <mergeCell ref="BN170:BN171"/>
    <mergeCell ref="BO170:BO171"/>
    <mergeCell ref="BY170:BY171"/>
    <mergeCell ref="BM172:BM173"/>
    <mergeCell ref="BN172:BN173"/>
    <mergeCell ref="BO172:BO173"/>
    <mergeCell ref="BY172:BY173"/>
    <mergeCell ref="BM174:BM175"/>
    <mergeCell ref="BN174:BN175"/>
    <mergeCell ref="BO174:BO175"/>
    <mergeCell ref="BY174:BY175"/>
    <mergeCell ref="BM156:BM157"/>
    <mergeCell ref="BN156:BN157"/>
    <mergeCell ref="BO156:BO157"/>
    <mergeCell ref="BY156:BY157"/>
    <mergeCell ref="BM158:BM159"/>
    <mergeCell ref="BN158:BN159"/>
    <mergeCell ref="BO158:BO159"/>
    <mergeCell ref="BY158:BY159"/>
    <mergeCell ref="BM160:BM161"/>
    <mergeCell ref="BN160:BN161"/>
    <mergeCell ref="BO160:BO161"/>
    <mergeCell ref="BY160:BY161"/>
    <mergeCell ref="BM162:BM163"/>
    <mergeCell ref="BN162:BN163"/>
    <mergeCell ref="BO162:BO163"/>
    <mergeCell ref="BY162:BY163"/>
    <mergeCell ref="BM164:BM165"/>
    <mergeCell ref="BN164:BN165"/>
    <mergeCell ref="BO164:BO165"/>
    <mergeCell ref="BY164:BY165"/>
    <mergeCell ref="BY146:BY147"/>
    <mergeCell ref="BM148:BM149"/>
    <mergeCell ref="BN148:BN149"/>
    <mergeCell ref="BO148:BO149"/>
    <mergeCell ref="BY148:BY149"/>
    <mergeCell ref="BM150:BM151"/>
    <mergeCell ref="BN150:BN151"/>
    <mergeCell ref="BO150:BO151"/>
    <mergeCell ref="BY150:BY151"/>
    <mergeCell ref="BM152:BM153"/>
    <mergeCell ref="BN152:BN153"/>
    <mergeCell ref="BO152:BO153"/>
    <mergeCell ref="BY152:BY153"/>
    <mergeCell ref="BM154:BM155"/>
    <mergeCell ref="BN154:BN155"/>
    <mergeCell ref="BO154:BO155"/>
    <mergeCell ref="BY154:BY155"/>
    <mergeCell ref="BM136:BM137"/>
    <mergeCell ref="BN136:BN137"/>
    <mergeCell ref="BO136:BO137"/>
    <mergeCell ref="BY136:BY137"/>
    <mergeCell ref="BM138:BM139"/>
    <mergeCell ref="BN138:BN139"/>
    <mergeCell ref="BO138:BO139"/>
    <mergeCell ref="BY138:BY139"/>
    <mergeCell ref="BM140:BM141"/>
    <mergeCell ref="BN140:BN141"/>
    <mergeCell ref="BO140:BO141"/>
    <mergeCell ref="BY140:BY141"/>
    <mergeCell ref="BM142:BM143"/>
    <mergeCell ref="BN142:BN143"/>
    <mergeCell ref="BO142:BO143"/>
    <mergeCell ref="BY142:BY143"/>
    <mergeCell ref="BM144:BM145"/>
    <mergeCell ref="BN144:BN145"/>
    <mergeCell ref="BO144:BO145"/>
    <mergeCell ref="BY144:BY145"/>
    <mergeCell ref="BY126:BY127"/>
    <mergeCell ref="BM128:BM129"/>
    <mergeCell ref="BN128:BN129"/>
    <mergeCell ref="BO128:BO129"/>
    <mergeCell ref="BY128:BY129"/>
    <mergeCell ref="BM130:BM131"/>
    <mergeCell ref="BN130:BN131"/>
    <mergeCell ref="BO130:BO131"/>
    <mergeCell ref="BY130:BY131"/>
    <mergeCell ref="BM132:BM133"/>
    <mergeCell ref="BN132:BN133"/>
    <mergeCell ref="BO132:BO133"/>
    <mergeCell ref="BY132:BY133"/>
    <mergeCell ref="BM134:BM135"/>
    <mergeCell ref="BN134:BN135"/>
    <mergeCell ref="BO134:BO135"/>
    <mergeCell ref="BY134:BY135"/>
    <mergeCell ref="BM116:BM117"/>
    <mergeCell ref="BN116:BN117"/>
    <mergeCell ref="BO116:BO117"/>
    <mergeCell ref="BY116:BY117"/>
    <mergeCell ref="BM118:BM119"/>
    <mergeCell ref="BN118:BN119"/>
    <mergeCell ref="BO118:BO119"/>
    <mergeCell ref="BY118:BY119"/>
    <mergeCell ref="BM120:BM121"/>
    <mergeCell ref="BN120:BN121"/>
    <mergeCell ref="BO120:BO121"/>
    <mergeCell ref="BY120:BY121"/>
    <mergeCell ref="BM122:BM123"/>
    <mergeCell ref="BN122:BN123"/>
    <mergeCell ref="BO122:BO123"/>
    <mergeCell ref="BY122:BY123"/>
    <mergeCell ref="BM124:BM125"/>
    <mergeCell ref="BN124:BN125"/>
    <mergeCell ref="BO124:BO125"/>
    <mergeCell ref="BY124:BY125"/>
    <mergeCell ref="BY106:BY107"/>
    <mergeCell ref="BM108:BM109"/>
    <mergeCell ref="BN108:BN109"/>
    <mergeCell ref="BO108:BO109"/>
    <mergeCell ref="BY108:BY109"/>
    <mergeCell ref="BM110:BM111"/>
    <mergeCell ref="BN110:BN111"/>
    <mergeCell ref="BO110:BO111"/>
    <mergeCell ref="BY110:BY111"/>
    <mergeCell ref="BM112:BM113"/>
    <mergeCell ref="BN112:BN113"/>
    <mergeCell ref="BO112:BO113"/>
    <mergeCell ref="BY112:BY113"/>
    <mergeCell ref="BM114:BM115"/>
    <mergeCell ref="BN114:BN115"/>
    <mergeCell ref="BO114:BO115"/>
    <mergeCell ref="BY114:BY115"/>
    <mergeCell ref="BM96:BM97"/>
    <mergeCell ref="BN96:BN97"/>
    <mergeCell ref="BO96:BO97"/>
    <mergeCell ref="BY96:BY97"/>
    <mergeCell ref="BM98:BM99"/>
    <mergeCell ref="BN98:BN99"/>
    <mergeCell ref="BO98:BO99"/>
    <mergeCell ref="BY98:BY99"/>
    <mergeCell ref="BM100:BM101"/>
    <mergeCell ref="BN100:BN101"/>
    <mergeCell ref="BO100:BO101"/>
    <mergeCell ref="BY100:BY101"/>
    <mergeCell ref="BM102:BM103"/>
    <mergeCell ref="BN102:BN103"/>
    <mergeCell ref="BO102:BO103"/>
    <mergeCell ref="BY102:BY103"/>
    <mergeCell ref="BM104:BM105"/>
    <mergeCell ref="BN104:BN105"/>
    <mergeCell ref="BO104:BO105"/>
    <mergeCell ref="BY104:BY105"/>
    <mergeCell ref="BY86:BY87"/>
    <mergeCell ref="BM88:BM89"/>
    <mergeCell ref="BN88:BN89"/>
    <mergeCell ref="BO88:BO89"/>
    <mergeCell ref="BY88:BY89"/>
    <mergeCell ref="BM90:BM91"/>
    <mergeCell ref="BN90:BN91"/>
    <mergeCell ref="BO90:BO91"/>
    <mergeCell ref="BY90:BY91"/>
    <mergeCell ref="BM92:BM93"/>
    <mergeCell ref="BN92:BN93"/>
    <mergeCell ref="BO92:BO93"/>
    <mergeCell ref="BY92:BY93"/>
    <mergeCell ref="BM94:BM95"/>
    <mergeCell ref="BN94:BN95"/>
    <mergeCell ref="BO94:BO95"/>
    <mergeCell ref="BY94:BY95"/>
    <mergeCell ref="BM76:BM77"/>
    <mergeCell ref="BN76:BN77"/>
    <mergeCell ref="BO76:BO77"/>
    <mergeCell ref="BY76:BY77"/>
    <mergeCell ref="BM78:BM79"/>
    <mergeCell ref="BN78:BN79"/>
    <mergeCell ref="BO78:BO79"/>
    <mergeCell ref="BY78:BY79"/>
    <mergeCell ref="BM80:BM81"/>
    <mergeCell ref="BN80:BN81"/>
    <mergeCell ref="BO80:BO81"/>
    <mergeCell ref="BY80:BY81"/>
    <mergeCell ref="BM82:BM83"/>
    <mergeCell ref="BN82:BN83"/>
    <mergeCell ref="BO82:BO83"/>
    <mergeCell ref="BY82:BY83"/>
    <mergeCell ref="BM84:BM85"/>
    <mergeCell ref="BN84:BN85"/>
    <mergeCell ref="BO84:BO85"/>
    <mergeCell ref="BY84:BY85"/>
    <mergeCell ref="BY66:BY67"/>
    <mergeCell ref="BM68:BM69"/>
    <mergeCell ref="BN68:BN69"/>
    <mergeCell ref="BO68:BO69"/>
    <mergeCell ref="BY68:BY69"/>
    <mergeCell ref="BM70:BM71"/>
    <mergeCell ref="BN70:BN71"/>
    <mergeCell ref="BO70:BO71"/>
    <mergeCell ref="BY70:BY71"/>
    <mergeCell ref="BM72:BM73"/>
    <mergeCell ref="BN72:BN73"/>
    <mergeCell ref="BO72:BO73"/>
    <mergeCell ref="BY72:BY73"/>
    <mergeCell ref="BM74:BM75"/>
    <mergeCell ref="BN74:BN75"/>
    <mergeCell ref="BO74:BO75"/>
    <mergeCell ref="BY74:BY75"/>
    <mergeCell ref="BM56:BM57"/>
    <mergeCell ref="BN56:BN57"/>
    <mergeCell ref="BO56:BO57"/>
    <mergeCell ref="BY56:BY57"/>
    <mergeCell ref="BM58:BM59"/>
    <mergeCell ref="BN58:BN59"/>
    <mergeCell ref="BO58:BO59"/>
    <mergeCell ref="BY58:BY59"/>
    <mergeCell ref="BM60:BM61"/>
    <mergeCell ref="BN60:BN61"/>
    <mergeCell ref="BO60:BO61"/>
    <mergeCell ref="BY60:BY61"/>
    <mergeCell ref="BM62:BM63"/>
    <mergeCell ref="BN62:BN63"/>
    <mergeCell ref="BO62:BO63"/>
    <mergeCell ref="BY62:BY63"/>
    <mergeCell ref="BM64:BM65"/>
    <mergeCell ref="BN64:BN65"/>
    <mergeCell ref="BO64:BO65"/>
    <mergeCell ref="BY64:BY65"/>
    <mergeCell ref="BY46:BY47"/>
    <mergeCell ref="BM48:BM49"/>
    <mergeCell ref="BN48:BN49"/>
    <mergeCell ref="BO48:BO49"/>
    <mergeCell ref="BY48:BY49"/>
    <mergeCell ref="BM50:BM51"/>
    <mergeCell ref="BN50:BN51"/>
    <mergeCell ref="BO50:BO51"/>
    <mergeCell ref="BY50:BY51"/>
    <mergeCell ref="BM52:BM53"/>
    <mergeCell ref="BN52:BN53"/>
    <mergeCell ref="BO52:BO53"/>
    <mergeCell ref="BY52:BY53"/>
    <mergeCell ref="BM54:BM55"/>
    <mergeCell ref="BN54:BN55"/>
    <mergeCell ref="BO54:BO55"/>
    <mergeCell ref="BY54:BY55"/>
    <mergeCell ref="BM36:BM37"/>
    <mergeCell ref="BN36:BN37"/>
    <mergeCell ref="BO36:BO37"/>
    <mergeCell ref="BY36:BY37"/>
    <mergeCell ref="BM38:BM39"/>
    <mergeCell ref="BN38:BN39"/>
    <mergeCell ref="BO38:BO39"/>
    <mergeCell ref="BY38:BY39"/>
    <mergeCell ref="BM40:BM41"/>
    <mergeCell ref="BN40:BN41"/>
    <mergeCell ref="BO40:BO41"/>
    <mergeCell ref="BY40:BY41"/>
    <mergeCell ref="BM42:BM43"/>
    <mergeCell ref="BN42:BN43"/>
    <mergeCell ref="BO42:BO43"/>
    <mergeCell ref="BY42:BY43"/>
    <mergeCell ref="BM44:BM45"/>
    <mergeCell ref="BN44:BN45"/>
    <mergeCell ref="BO44:BO45"/>
    <mergeCell ref="BY44:BY45"/>
    <mergeCell ref="BY26:BY27"/>
    <mergeCell ref="BM28:BM29"/>
    <mergeCell ref="BN28:BN29"/>
    <mergeCell ref="BO28:BO29"/>
    <mergeCell ref="BY28:BY29"/>
    <mergeCell ref="BM30:BM31"/>
    <mergeCell ref="BN30:BN31"/>
    <mergeCell ref="BO30:BO31"/>
    <mergeCell ref="BY30:BY31"/>
    <mergeCell ref="BM32:BM33"/>
    <mergeCell ref="BN32:BN33"/>
    <mergeCell ref="BO32:BO33"/>
    <mergeCell ref="BY32:BY33"/>
    <mergeCell ref="BM34:BM35"/>
    <mergeCell ref="BN34:BN35"/>
    <mergeCell ref="BO34:BO35"/>
    <mergeCell ref="BY34:BY35"/>
    <mergeCell ref="BM16:BM17"/>
    <mergeCell ref="BN16:BN17"/>
    <mergeCell ref="BO16:BO17"/>
    <mergeCell ref="BY16:BY17"/>
    <mergeCell ref="BM18:BM19"/>
    <mergeCell ref="BN18:BN19"/>
    <mergeCell ref="BO18:BO19"/>
    <mergeCell ref="BY18:BY19"/>
    <mergeCell ref="BM20:BM21"/>
    <mergeCell ref="BN20:BN21"/>
    <mergeCell ref="BO20:BO21"/>
    <mergeCell ref="BY20:BY21"/>
    <mergeCell ref="BM22:BM23"/>
    <mergeCell ref="BN22:BN23"/>
    <mergeCell ref="BO22:BO23"/>
    <mergeCell ref="BY22:BY23"/>
    <mergeCell ref="BM24:BM25"/>
    <mergeCell ref="BN24:BN25"/>
    <mergeCell ref="BO24:BO25"/>
    <mergeCell ref="BY24:BY25"/>
    <mergeCell ref="BX372:BX373"/>
    <mergeCell ref="BM2:BM3"/>
    <mergeCell ref="BN2:BN3"/>
    <mergeCell ref="BO2:BO3"/>
    <mergeCell ref="BY2:BY3"/>
    <mergeCell ref="BM4:BM5"/>
    <mergeCell ref="BN4:BN5"/>
    <mergeCell ref="BO4:BO5"/>
    <mergeCell ref="BY4:BY5"/>
    <mergeCell ref="BM6:BM7"/>
    <mergeCell ref="BN6:BN7"/>
    <mergeCell ref="BO6:BO7"/>
    <mergeCell ref="BY6:BY7"/>
    <mergeCell ref="BM8:BM9"/>
    <mergeCell ref="BN8:BN9"/>
    <mergeCell ref="BO8:BO9"/>
    <mergeCell ref="BY8:BY9"/>
    <mergeCell ref="BM10:BM11"/>
    <mergeCell ref="BN10:BN11"/>
    <mergeCell ref="BO10:BO11"/>
    <mergeCell ref="BY10:BY11"/>
    <mergeCell ref="BM12:BM13"/>
    <mergeCell ref="BN12:BN13"/>
    <mergeCell ref="BO12:BO13"/>
    <mergeCell ref="BY12:BY13"/>
    <mergeCell ref="BM14:BM15"/>
    <mergeCell ref="BN14:BN15"/>
    <mergeCell ref="BO14:BO15"/>
    <mergeCell ref="BY14:BY15"/>
    <mergeCell ref="BJ362:BJ363"/>
    <mergeCell ref="BK362:BK363"/>
    <mergeCell ref="BL362:BL363"/>
    <mergeCell ref="BX362:BX363"/>
    <mergeCell ref="BJ364:BJ365"/>
    <mergeCell ref="BK364:BK365"/>
    <mergeCell ref="BL364:BL365"/>
    <mergeCell ref="BX364:BX365"/>
    <mergeCell ref="BJ366:BJ367"/>
    <mergeCell ref="BK366:BK367"/>
    <mergeCell ref="BL366:BL367"/>
    <mergeCell ref="BX366:BX367"/>
    <mergeCell ref="BJ368:BJ369"/>
    <mergeCell ref="BK368:BK369"/>
    <mergeCell ref="BL368:BL369"/>
    <mergeCell ref="BX368:BX369"/>
    <mergeCell ref="BJ370:BJ371"/>
    <mergeCell ref="BK370:BK371"/>
    <mergeCell ref="BL370:BL371"/>
    <mergeCell ref="BX370:BX371"/>
    <mergeCell ref="BJ352:BJ353"/>
    <mergeCell ref="BK352:BK353"/>
    <mergeCell ref="BL352:BL353"/>
    <mergeCell ref="BX352:BX353"/>
    <mergeCell ref="BJ354:BJ355"/>
    <mergeCell ref="BK354:BK355"/>
    <mergeCell ref="BL354:BL355"/>
    <mergeCell ref="BX354:BX355"/>
    <mergeCell ref="BJ356:BJ357"/>
    <mergeCell ref="BK356:BK357"/>
    <mergeCell ref="BL356:BL357"/>
    <mergeCell ref="BX356:BX357"/>
    <mergeCell ref="BM26:BM27"/>
    <mergeCell ref="BN26:BN27"/>
    <mergeCell ref="BO26:BO27"/>
    <mergeCell ref="BX358:BX359"/>
    <mergeCell ref="BJ360:BJ361"/>
    <mergeCell ref="BK360:BK361"/>
    <mergeCell ref="BL360:BL361"/>
    <mergeCell ref="BX360:BX361"/>
    <mergeCell ref="BJ342:BJ343"/>
    <mergeCell ref="BK342:BK343"/>
    <mergeCell ref="BL342:BL343"/>
    <mergeCell ref="BX342:BX343"/>
    <mergeCell ref="BJ344:BJ345"/>
    <mergeCell ref="BK344:BK345"/>
    <mergeCell ref="BL344:BL345"/>
    <mergeCell ref="BX344:BX345"/>
    <mergeCell ref="BJ346:BJ347"/>
    <mergeCell ref="BK346:BK347"/>
    <mergeCell ref="BL346:BL347"/>
    <mergeCell ref="BX346:BX347"/>
    <mergeCell ref="BJ348:BJ349"/>
    <mergeCell ref="BK348:BK349"/>
    <mergeCell ref="BL348:BL349"/>
    <mergeCell ref="BX348:BX349"/>
    <mergeCell ref="BJ350:BJ351"/>
    <mergeCell ref="BK350:BK351"/>
    <mergeCell ref="BL350:BL351"/>
    <mergeCell ref="BX350:BX351"/>
    <mergeCell ref="BJ332:BJ333"/>
    <mergeCell ref="BK332:BK333"/>
    <mergeCell ref="BL332:BL333"/>
    <mergeCell ref="BX332:BX333"/>
    <mergeCell ref="BJ334:BJ335"/>
    <mergeCell ref="BK334:BK335"/>
    <mergeCell ref="BL334:BL335"/>
    <mergeCell ref="BX334:BX335"/>
    <mergeCell ref="BJ336:BJ337"/>
    <mergeCell ref="BK336:BK337"/>
    <mergeCell ref="BL336:BL337"/>
    <mergeCell ref="BX336:BX337"/>
    <mergeCell ref="BJ338:BJ339"/>
    <mergeCell ref="BK338:BK339"/>
    <mergeCell ref="BL338:BL339"/>
    <mergeCell ref="BX338:BX339"/>
    <mergeCell ref="BJ340:BJ341"/>
    <mergeCell ref="BK340:BK341"/>
    <mergeCell ref="BL340:BL341"/>
    <mergeCell ref="BX340:BX341"/>
    <mergeCell ref="BM346:BM347"/>
    <mergeCell ref="BN346:BN347"/>
    <mergeCell ref="BO346:BO347"/>
    <mergeCell ref="BX322:BX323"/>
    <mergeCell ref="BJ324:BJ325"/>
    <mergeCell ref="BK324:BK325"/>
    <mergeCell ref="BL324:BL325"/>
    <mergeCell ref="BX324:BX325"/>
    <mergeCell ref="BJ326:BJ327"/>
    <mergeCell ref="BK326:BK327"/>
    <mergeCell ref="BL326:BL327"/>
    <mergeCell ref="BX326:BX327"/>
    <mergeCell ref="BJ328:BJ329"/>
    <mergeCell ref="BK328:BK329"/>
    <mergeCell ref="BL328:BL329"/>
    <mergeCell ref="BX328:BX329"/>
    <mergeCell ref="BJ330:BJ331"/>
    <mergeCell ref="BK330:BK331"/>
    <mergeCell ref="BL330:BL331"/>
    <mergeCell ref="BX330:BX331"/>
    <mergeCell ref="BJ312:BJ313"/>
    <mergeCell ref="BK312:BK313"/>
    <mergeCell ref="BL312:BL313"/>
    <mergeCell ref="BX312:BX313"/>
    <mergeCell ref="BJ314:BJ315"/>
    <mergeCell ref="BK314:BK315"/>
    <mergeCell ref="BL314:BL315"/>
    <mergeCell ref="BX314:BX315"/>
    <mergeCell ref="BJ316:BJ317"/>
    <mergeCell ref="BK316:BK317"/>
    <mergeCell ref="BL316:BL317"/>
    <mergeCell ref="BX316:BX317"/>
    <mergeCell ref="BJ318:BJ319"/>
    <mergeCell ref="BK318:BK319"/>
    <mergeCell ref="BL318:BL319"/>
    <mergeCell ref="BX318:BX319"/>
    <mergeCell ref="BJ320:BJ321"/>
    <mergeCell ref="BK320:BK321"/>
    <mergeCell ref="BL320:BL321"/>
    <mergeCell ref="BX320:BX321"/>
    <mergeCell ref="BM326:BM327"/>
    <mergeCell ref="BN326:BN327"/>
    <mergeCell ref="BO326:BO327"/>
    <mergeCell ref="BX302:BX303"/>
    <mergeCell ref="BJ304:BJ305"/>
    <mergeCell ref="BK304:BK305"/>
    <mergeCell ref="BL304:BL305"/>
    <mergeCell ref="BX304:BX305"/>
    <mergeCell ref="BJ306:BJ307"/>
    <mergeCell ref="BK306:BK307"/>
    <mergeCell ref="BL306:BL307"/>
    <mergeCell ref="BX306:BX307"/>
    <mergeCell ref="BJ308:BJ309"/>
    <mergeCell ref="BK308:BK309"/>
    <mergeCell ref="BL308:BL309"/>
    <mergeCell ref="BX308:BX309"/>
    <mergeCell ref="BJ310:BJ311"/>
    <mergeCell ref="BK310:BK311"/>
    <mergeCell ref="BL310:BL311"/>
    <mergeCell ref="BX310:BX311"/>
    <mergeCell ref="BJ292:BJ293"/>
    <mergeCell ref="BK292:BK293"/>
    <mergeCell ref="BL292:BL293"/>
    <mergeCell ref="BX292:BX293"/>
    <mergeCell ref="BJ294:BJ295"/>
    <mergeCell ref="BK294:BK295"/>
    <mergeCell ref="BL294:BL295"/>
    <mergeCell ref="BX294:BX295"/>
    <mergeCell ref="BJ296:BJ297"/>
    <mergeCell ref="BK296:BK297"/>
    <mergeCell ref="BL296:BL297"/>
    <mergeCell ref="BX296:BX297"/>
    <mergeCell ref="BJ298:BJ299"/>
    <mergeCell ref="BK298:BK299"/>
    <mergeCell ref="BL298:BL299"/>
    <mergeCell ref="BX298:BX299"/>
    <mergeCell ref="BJ300:BJ301"/>
    <mergeCell ref="BK300:BK301"/>
    <mergeCell ref="BL300:BL301"/>
    <mergeCell ref="BX300:BX301"/>
    <mergeCell ref="BM306:BM307"/>
    <mergeCell ref="BN306:BN307"/>
    <mergeCell ref="BO306:BO307"/>
    <mergeCell ref="BX282:BX283"/>
    <mergeCell ref="BJ284:BJ285"/>
    <mergeCell ref="BK284:BK285"/>
    <mergeCell ref="BL284:BL285"/>
    <mergeCell ref="BX284:BX285"/>
    <mergeCell ref="BJ286:BJ287"/>
    <mergeCell ref="BK286:BK287"/>
    <mergeCell ref="BL286:BL287"/>
    <mergeCell ref="BX286:BX287"/>
    <mergeCell ref="BJ288:BJ289"/>
    <mergeCell ref="BK288:BK289"/>
    <mergeCell ref="BL288:BL289"/>
    <mergeCell ref="BX288:BX289"/>
    <mergeCell ref="BJ290:BJ291"/>
    <mergeCell ref="BK290:BK291"/>
    <mergeCell ref="BL290:BL291"/>
    <mergeCell ref="BX290:BX291"/>
    <mergeCell ref="BJ272:BJ273"/>
    <mergeCell ref="BK272:BK273"/>
    <mergeCell ref="BL272:BL273"/>
    <mergeCell ref="BX272:BX273"/>
    <mergeCell ref="BJ274:BJ275"/>
    <mergeCell ref="BK274:BK275"/>
    <mergeCell ref="BL274:BL275"/>
    <mergeCell ref="BX274:BX275"/>
    <mergeCell ref="BJ276:BJ277"/>
    <mergeCell ref="BK276:BK277"/>
    <mergeCell ref="BL276:BL277"/>
    <mergeCell ref="BX276:BX277"/>
    <mergeCell ref="BJ278:BJ279"/>
    <mergeCell ref="BK278:BK279"/>
    <mergeCell ref="BL278:BL279"/>
    <mergeCell ref="BX278:BX279"/>
    <mergeCell ref="BJ280:BJ281"/>
    <mergeCell ref="BK280:BK281"/>
    <mergeCell ref="BL280:BL281"/>
    <mergeCell ref="BX280:BX281"/>
    <mergeCell ref="BM286:BM287"/>
    <mergeCell ref="BN286:BN287"/>
    <mergeCell ref="BO286:BO287"/>
    <mergeCell ref="BX262:BX263"/>
    <mergeCell ref="BJ264:BJ265"/>
    <mergeCell ref="BK264:BK265"/>
    <mergeCell ref="BL264:BL265"/>
    <mergeCell ref="BX264:BX265"/>
    <mergeCell ref="BJ266:BJ267"/>
    <mergeCell ref="BK266:BK267"/>
    <mergeCell ref="BL266:BL267"/>
    <mergeCell ref="BX266:BX267"/>
    <mergeCell ref="BJ268:BJ269"/>
    <mergeCell ref="BK268:BK269"/>
    <mergeCell ref="BL268:BL269"/>
    <mergeCell ref="BX268:BX269"/>
    <mergeCell ref="BJ270:BJ271"/>
    <mergeCell ref="BK270:BK271"/>
    <mergeCell ref="BL270:BL271"/>
    <mergeCell ref="BX270:BX271"/>
    <mergeCell ref="BJ252:BJ253"/>
    <mergeCell ref="BK252:BK253"/>
    <mergeCell ref="BL252:BL253"/>
    <mergeCell ref="BX252:BX253"/>
    <mergeCell ref="BJ254:BJ255"/>
    <mergeCell ref="BK254:BK255"/>
    <mergeCell ref="BL254:BL255"/>
    <mergeCell ref="BX254:BX255"/>
    <mergeCell ref="BJ256:BJ257"/>
    <mergeCell ref="BK256:BK257"/>
    <mergeCell ref="BL256:BL257"/>
    <mergeCell ref="BX256:BX257"/>
    <mergeCell ref="BJ258:BJ259"/>
    <mergeCell ref="BK258:BK259"/>
    <mergeCell ref="BL258:BL259"/>
    <mergeCell ref="BX258:BX259"/>
    <mergeCell ref="BJ260:BJ261"/>
    <mergeCell ref="BK260:BK261"/>
    <mergeCell ref="BL260:BL261"/>
    <mergeCell ref="BX260:BX261"/>
    <mergeCell ref="BM266:BM267"/>
    <mergeCell ref="BN266:BN267"/>
    <mergeCell ref="BO266:BO267"/>
    <mergeCell ref="BX242:BX243"/>
    <mergeCell ref="BJ244:BJ245"/>
    <mergeCell ref="BK244:BK245"/>
    <mergeCell ref="BL244:BL245"/>
    <mergeCell ref="BX244:BX245"/>
    <mergeCell ref="BJ246:BJ247"/>
    <mergeCell ref="BK246:BK247"/>
    <mergeCell ref="BL246:BL247"/>
    <mergeCell ref="BX246:BX247"/>
    <mergeCell ref="BJ248:BJ249"/>
    <mergeCell ref="BK248:BK249"/>
    <mergeCell ref="BL248:BL249"/>
    <mergeCell ref="BX248:BX249"/>
    <mergeCell ref="BJ250:BJ251"/>
    <mergeCell ref="BK250:BK251"/>
    <mergeCell ref="BL250:BL251"/>
    <mergeCell ref="BX250:BX251"/>
    <mergeCell ref="BJ232:BJ233"/>
    <mergeCell ref="BK232:BK233"/>
    <mergeCell ref="BL232:BL233"/>
    <mergeCell ref="BX232:BX233"/>
    <mergeCell ref="BJ234:BJ235"/>
    <mergeCell ref="BK234:BK235"/>
    <mergeCell ref="BL234:BL235"/>
    <mergeCell ref="BX234:BX235"/>
    <mergeCell ref="BJ236:BJ237"/>
    <mergeCell ref="BK236:BK237"/>
    <mergeCell ref="BL236:BL237"/>
    <mergeCell ref="BX236:BX237"/>
    <mergeCell ref="BJ238:BJ239"/>
    <mergeCell ref="BK238:BK239"/>
    <mergeCell ref="BL238:BL239"/>
    <mergeCell ref="BX238:BX239"/>
    <mergeCell ref="BJ240:BJ241"/>
    <mergeCell ref="BK240:BK241"/>
    <mergeCell ref="BL240:BL241"/>
    <mergeCell ref="BX240:BX241"/>
    <mergeCell ref="BM246:BM247"/>
    <mergeCell ref="BN246:BN247"/>
    <mergeCell ref="BO246:BO247"/>
    <mergeCell ref="BX222:BX223"/>
    <mergeCell ref="BJ224:BJ225"/>
    <mergeCell ref="BK224:BK225"/>
    <mergeCell ref="BL224:BL225"/>
    <mergeCell ref="BX224:BX225"/>
    <mergeCell ref="BJ226:BJ227"/>
    <mergeCell ref="BK226:BK227"/>
    <mergeCell ref="BL226:BL227"/>
    <mergeCell ref="BX226:BX227"/>
    <mergeCell ref="BJ228:BJ229"/>
    <mergeCell ref="BK228:BK229"/>
    <mergeCell ref="BL228:BL229"/>
    <mergeCell ref="BX228:BX229"/>
    <mergeCell ref="BJ230:BJ231"/>
    <mergeCell ref="BK230:BK231"/>
    <mergeCell ref="BL230:BL231"/>
    <mergeCell ref="BX230:BX231"/>
    <mergeCell ref="BJ212:BJ213"/>
    <mergeCell ref="BK212:BK213"/>
    <mergeCell ref="BL212:BL213"/>
    <mergeCell ref="BX212:BX213"/>
    <mergeCell ref="BJ214:BJ215"/>
    <mergeCell ref="BK214:BK215"/>
    <mergeCell ref="BL214:BL215"/>
    <mergeCell ref="BX214:BX215"/>
    <mergeCell ref="BJ216:BJ217"/>
    <mergeCell ref="BK216:BK217"/>
    <mergeCell ref="BL216:BL217"/>
    <mergeCell ref="BX216:BX217"/>
    <mergeCell ref="BJ218:BJ219"/>
    <mergeCell ref="BK218:BK219"/>
    <mergeCell ref="BL218:BL219"/>
    <mergeCell ref="BX218:BX219"/>
    <mergeCell ref="BJ220:BJ221"/>
    <mergeCell ref="BK220:BK221"/>
    <mergeCell ref="BL220:BL221"/>
    <mergeCell ref="BX220:BX221"/>
    <mergeCell ref="BM226:BM227"/>
    <mergeCell ref="BN226:BN227"/>
    <mergeCell ref="BO226:BO227"/>
    <mergeCell ref="BX202:BX203"/>
    <mergeCell ref="BJ204:BJ205"/>
    <mergeCell ref="BK204:BK205"/>
    <mergeCell ref="BL204:BL205"/>
    <mergeCell ref="BX204:BX205"/>
    <mergeCell ref="BJ206:BJ207"/>
    <mergeCell ref="BK206:BK207"/>
    <mergeCell ref="BL206:BL207"/>
    <mergeCell ref="BX206:BX207"/>
    <mergeCell ref="BJ208:BJ209"/>
    <mergeCell ref="BK208:BK209"/>
    <mergeCell ref="BL208:BL209"/>
    <mergeCell ref="BX208:BX209"/>
    <mergeCell ref="BJ210:BJ211"/>
    <mergeCell ref="BK210:BK211"/>
    <mergeCell ref="BL210:BL211"/>
    <mergeCell ref="BX210:BX211"/>
    <mergeCell ref="BJ192:BJ193"/>
    <mergeCell ref="BK192:BK193"/>
    <mergeCell ref="BL192:BL193"/>
    <mergeCell ref="BX192:BX193"/>
    <mergeCell ref="BJ194:BJ195"/>
    <mergeCell ref="BK194:BK195"/>
    <mergeCell ref="BL194:BL195"/>
    <mergeCell ref="BX194:BX195"/>
    <mergeCell ref="BJ196:BJ197"/>
    <mergeCell ref="BK196:BK197"/>
    <mergeCell ref="BL196:BL197"/>
    <mergeCell ref="BX196:BX197"/>
    <mergeCell ref="BJ198:BJ199"/>
    <mergeCell ref="BK198:BK199"/>
    <mergeCell ref="BL198:BL199"/>
    <mergeCell ref="BX198:BX199"/>
    <mergeCell ref="BJ200:BJ201"/>
    <mergeCell ref="BK200:BK201"/>
    <mergeCell ref="BL200:BL201"/>
    <mergeCell ref="BX200:BX201"/>
    <mergeCell ref="BM206:BM207"/>
    <mergeCell ref="BN206:BN207"/>
    <mergeCell ref="BO206:BO207"/>
    <mergeCell ref="BX182:BX183"/>
    <mergeCell ref="BJ184:BJ185"/>
    <mergeCell ref="BK184:BK185"/>
    <mergeCell ref="BL184:BL185"/>
    <mergeCell ref="BX184:BX185"/>
    <mergeCell ref="BJ186:BJ187"/>
    <mergeCell ref="BK186:BK187"/>
    <mergeCell ref="BL186:BL187"/>
    <mergeCell ref="BX186:BX187"/>
    <mergeCell ref="BJ188:BJ189"/>
    <mergeCell ref="BK188:BK189"/>
    <mergeCell ref="BL188:BL189"/>
    <mergeCell ref="BX188:BX189"/>
    <mergeCell ref="BJ190:BJ191"/>
    <mergeCell ref="BK190:BK191"/>
    <mergeCell ref="BL190:BL191"/>
    <mergeCell ref="BX190:BX191"/>
    <mergeCell ref="BJ172:BJ173"/>
    <mergeCell ref="BK172:BK173"/>
    <mergeCell ref="BL172:BL173"/>
    <mergeCell ref="BX172:BX173"/>
    <mergeCell ref="BJ174:BJ175"/>
    <mergeCell ref="BK174:BK175"/>
    <mergeCell ref="BL174:BL175"/>
    <mergeCell ref="BX174:BX175"/>
    <mergeCell ref="BJ176:BJ177"/>
    <mergeCell ref="BK176:BK177"/>
    <mergeCell ref="BL176:BL177"/>
    <mergeCell ref="BX176:BX177"/>
    <mergeCell ref="BJ178:BJ179"/>
    <mergeCell ref="BK178:BK179"/>
    <mergeCell ref="BL178:BL179"/>
    <mergeCell ref="BX178:BX179"/>
    <mergeCell ref="BJ180:BJ181"/>
    <mergeCell ref="BK180:BK181"/>
    <mergeCell ref="BL180:BL181"/>
    <mergeCell ref="BX180:BX181"/>
    <mergeCell ref="BM186:BM187"/>
    <mergeCell ref="BN186:BN187"/>
    <mergeCell ref="BO186:BO187"/>
    <mergeCell ref="BX162:BX163"/>
    <mergeCell ref="BJ164:BJ165"/>
    <mergeCell ref="BK164:BK165"/>
    <mergeCell ref="BL164:BL165"/>
    <mergeCell ref="BX164:BX165"/>
    <mergeCell ref="BJ166:BJ167"/>
    <mergeCell ref="BK166:BK167"/>
    <mergeCell ref="BL166:BL167"/>
    <mergeCell ref="BX166:BX167"/>
    <mergeCell ref="BJ168:BJ169"/>
    <mergeCell ref="BK168:BK169"/>
    <mergeCell ref="BL168:BL169"/>
    <mergeCell ref="BX168:BX169"/>
    <mergeCell ref="BJ170:BJ171"/>
    <mergeCell ref="BK170:BK171"/>
    <mergeCell ref="BL170:BL171"/>
    <mergeCell ref="BX170:BX171"/>
    <mergeCell ref="BJ152:BJ153"/>
    <mergeCell ref="BK152:BK153"/>
    <mergeCell ref="BL152:BL153"/>
    <mergeCell ref="BX152:BX153"/>
    <mergeCell ref="BJ154:BJ155"/>
    <mergeCell ref="BK154:BK155"/>
    <mergeCell ref="BL154:BL155"/>
    <mergeCell ref="BX154:BX155"/>
    <mergeCell ref="BJ156:BJ157"/>
    <mergeCell ref="BK156:BK157"/>
    <mergeCell ref="BL156:BL157"/>
    <mergeCell ref="BX156:BX157"/>
    <mergeCell ref="BJ158:BJ159"/>
    <mergeCell ref="BK158:BK159"/>
    <mergeCell ref="BL158:BL159"/>
    <mergeCell ref="BX158:BX159"/>
    <mergeCell ref="BJ160:BJ161"/>
    <mergeCell ref="BK160:BK161"/>
    <mergeCell ref="BL160:BL161"/>
    <mergeCell ref="BX160:BX161"/>
    <mergeCell ref="BM166:BM167"/>
    <mergeCell ref="BN166:BN167"/>
    <mergeCell ref="BO166:BO167"/>
    <mergeCell ref="BX142:BX143"/>
    <mergeCell ref="BJ144:BJ145"/>
    <mergeCell ref="BK144:BK145"/>
    <mergeCell ref="BL144:BL145"/>
    <mergeCell ref="BX144:BX145"/>
    <mergeCell ref="BJ146:BJ147"/>
    <mergeCell ref="BK146:BK147"/>
    <mergeCell ref="BL146:BL147"/>
    <mergeCell ref="BX146:BX147"/>
    <mergeCell ref="BJ148:BJ149"/>
    <mergeCell ref="BK148:BK149"/>
    <mergeCell ref="BL148:BL149"/>
    <mergeCell ref="BX148:BX149"/>
    <mergeCell ref="BJ150:BJ151"/>
    <mergeCell ref="BK150:BK151"/>
    <mergeCell ref="BL150:BL151"/>
    <mergeCell ref="BX150:BX151"/>
    <mergeCell ref="BJ132:BJ133"/>
    <mergeCell ref="BK132:BK133"/>
    <mergeCell ref="BL132:BL133"/>
    <mergeCell ref="BX132:BX133"/>
    <mergeCell ref="BJ134:BJ135"/>
    <mergeCell ref="BK134:BK135"/>
    <mergeCell ref="BL134:BL135"/>
    <mergeCell ref="BX134:BX135"/>
    <mergeCell ref="BJ136:BJ137"/>
    <mergeCell ref="BK136:BK137"/>
    <mergeCell ref="BL136:BL137"/>
    <mergeCell ref="BX136:BX137"/>
    <mergeCell ref="BJ138:BJ139"/>
    <mergeCell ref="BK138:BK139"/>
    <mergeCell ref="BL138:BL139"/>
    <mergeCell ref="BX138:BX139"/>
    <mergeCell ref="BJ140:BJ141"/>
    <mergeCell ref="BK140:BK141"/>
    <mergeCell ref="BL140:BL141"/>
    <mergeCell ref="BX140:BX141"/>
    <mergeCell ref="BM146:BM147"/>
    <mergeCell ref="BN146:BN147"/>
    <mergeCell ref="BO146:BO147"/>
    <mergeCell ref="BX122:BX123"/>
    <mergeCell ref="BJ124:BJ125"/>
    <mergeCell ref="BK124:BK125"/>
    <mergeCell ref="BL124:BL125"/>
    <mergeCell ref="BX124:BX125"/>
    <mergeCell ref="BJ126:BJ127"/>
    <mergeCell ref="BK126:BK127"/>
    <mergeCell ref="BL126:BL127"/>
    <mergeCell ref="BX126:BX127"/>
    <mergeCell ref="BJ128:BJ129"/>
    <mergeCell ref="BK128:BK129"/>
    <mergeCell ref="BL128:BL129"/>
    <mergeCell ref="BX128:BX129"/>
    <mergeCell ref="BJ130:BJ131"/>
    <mergeCell ref="BK130:BK131"/>
    <mergeCell ref="BL130:BL131"/>
    <mergeCell ref="BX130:BX131"/>
    <mergeCell ref="BJ112:BJ113"/>
    <mergeCell ref="BK112:BK113"/>
    <mergeCell ref="BL112:BL113"/>
    <mergeCell ref="BX112:BX113"/>
    <mergeCell ref="BJ114:BJ115"/>
    <mergeCell ref="BK114:BK115"/>
    <mergeCell ref="BL114:BL115"/>
    <mergeCell ref="BX114:BX115"/>
    <mergeCell ref="BJ116:BJ117"/>
    <mergeCell ref="BK116:BK117"/>
    <mergeCell ref="BL116:BL117"/>
    <mergeCell ref="BX116:BX117"/>
    <mergeCell ref="BJ118:BJ119"/>
    <mergeCell ref="BK118:BK119"/>
    <mergeCell ref="BL118:BL119"/>
    <mergeCell ref="BX118:BX119"/>
    <mergeCell ref="BJ120:BJ121"/>
    <mergeCell ref="BK120:BK121"/>
    <mergeCell ref="BL120:BL121"/>
    <mergeCell ref="BX120:BX121"/>
    <mergeCell ref="BM126:BM127"/>
    <mergeCell ref="BN126:BN127"/>
    <mergeCell ref="BO126:BO127"/>
    <mergeCell ref="BX102:BX103"/>
    <mergeCell ref="BJ104:BJ105"/>
    <mergeCell ref="BK104:BK105"/>
    <mergeCell ref="BL104:BL105"/>
    <mergeCell ref="BX104:BX105"/>
    <mergeCell ref="BJ106:BJ107"/>
    <mergeCell ref="BK106:BK107"/>
    <mergeCell ref="BL106:BL107"/>
    <mergeCell ref="BX106:BX107"/>
    <mergeCell ref="BJ108:BJ109"/>
    <mergeCell ref="BK108:BK109"/>
    <mergeCell ref="BL108:BL109"/>
    <mergeCell ref="BX108:BX109"/>
    <mergeCell ref="BJ110:BJ111"/>
    <mergeCell ref="BK110:BK111"/>
    <mergeCell ref="BL110:BL111"/>
    <mergeCell ref="BX110:BX111"/>
    <mergeCell ref="BJ92:BJ93"/>
    <mergeCell ref="BK92:BK93"/>
    <mergeCell ref="BL92:BL93"/>
    <mergeCell ref="BX92:BX93"/>
    <mergeCell ref="BJ94:BJ95"/>
    <mergeCell ref="BK94:BK95"/>
    <mergeCell ref="BL94:BL95"/>
    <mergeCell ref="BX94:BX95"/>
    <mergeCell ref="BJ96:BJ97"/>
    <mergeCell ref="BK96:BK97"/>
    <mergeCell ref="BL96:BL97"/>
    <mergeCell ref="BX96:BX97"/>
    <mergeCell ref="BJ98:BJ99"/>
    <mergeCell ref="BK98:BK99"/>
    <mergeCell ref="BL98:BL99"/>
    <mergeCell ref="BX98:BX99"/>
    <mergeCell ref="BJ100:BJ101"/>
    <mergeCell ref="BK100:BK101"/>
    <mergeCell ref="BL100:BL101"/>
    <mergeCell ref="BX100:BX101"/>
    <mergeCell ref="BM106:BM107"/>
    <mergeCell ref="BN106:BN107"/>
    <mergeCell ref="BO106:BO107"/>
    <mergeCell ref="BX82:BX83"/>
    <mergeCell ref="BJ84:BJ85"/>
    <mergeCell ref="BK84:BK85"/>
    <mergeCell ref="BL84:BL85"/>
    <mergeCell ref="BX84:BX85"/>
    <mergeCell ref="BJ86:BJ87"/>
    <mergeCell ref="BK86:BK87"/>
    <mergeCell ref="BL86:BL87"/>
    <mergeCell ref="BX86:BX87"/>
    <mergeCell ref="BJ88:BJ89"/>
    <mergeCell ref="BK88:BK89"/>
    <mergeCell ref="BL88:BL89"/>
    <mergeCell ref="BX88:BX89"/>
    <mergeCell ref="BJ90:BJ91"/>
    <mergeCell ref="BK90:BK91"/>
    <mergeCell ref="BL90:BL91"/>
    <mergeCell ref="BX90:BX91"/>
    <mergeCell ref="BJ72:BJ73"/>
    <mergeCell ref="BK72:BK73"/>
    <mergeCell ref="BL72:BL73"/>
    <mergeCell ref="BX72:BX73"/>
    <mergeCell ref="BJ74:BJ75"/>
    <mergeCell ref="BK74:BK75"/>
    <mergeCell ref="BL74:BL75"/>
    <mergeCell ref="BX74:BX75"/>
    <mergeCell ref="BJ76:BJ77"/>
    <mergeCell ref="BK76:BK77"/>
    <mergeCell ref="BL76:BL77"/>
    <mergeCell ref="BX76:BX77"/>
    <mergeCell ref="BJ78:BJ79"/>
    <mergeCell ref="BK78:BK79"/>
    <mergeCell ref="BL78:BL79"/>
    <mergeCell ref="BX78:BX79"/>
    <mergeCell ref="BJ80:BJ81"/>
    <mergeCell ref="BK80:BK81"/>
    <mergeCell ref="BL80:BL81"/>
    <mergeCell ref="BX80:BX81"/>
    <mergeCell ref="BM86:BM87"/>
    <mergeCell ref="BN86:BN87"/>
    <mergeCell ref="BO86:BO87"/>
    <mergeCell ref="BX64:BX65"/>
    <mergeCell ref="BJ66:BJ67"/>
    <mergeCell ref="BK66:BK67"/>
    <mergeCell ref="BL66:BL67"/>
    <mergeCell ref="BX66:BX67"/>
    <mergeCell ref="BJ68:BJ69"/>
    <mergeCell ref="BK68:BK69"/>
    <mergeCell ref="BL68:BL69"/>
    <mergeCell ref="BX68:BX69"/>
    <mergeCell ref="BJ70:BJ71"/>
    <mergeCell ref="BK70:BK71"/>
    <mergeCell ref="BL70:BL71"/>
    <mergeCell ref="BX70:BX71"/>
    <mergeCell ref="BJ52:BJ53"/>
    <mergeCell ref="BK52:BK53"/>
    <mergeCell ref="BL52:BL53"/>
    <mergeCell ref="BX52:BX53"/>
    <mergeCell ref="BJ54:BJ55"/>
    <mergeCell ref="BK54:BK55"/>
    <mergeCell ref="BL54:BL55"/>
    <mergeCell ref="BX54:BX55"/>
    <mergeCell ref="BJ56:BJ57"/>
    <mergeCell ref="BK56:BK57"/>
    <mergeCell ref="BL56:BL57"/>
    <mergeCell ref="BX56:BX57"/>
    <mergeCell ref="BJ58:BJ59"/>
    <mergeCell ref="BK58:BK59"/>
    <mergeCell ref="BL58:BL59"/>
    <mergeCell ref="BX58:BX59"/>
    <mergeCell ref="BJ60:BJ61"/>
    <mergeCell ref="BK60:BK61"/>
    <mergeCell ref="BL60:BL61"/>
    <mergeCell ref="BX60:BX61"/>
    <mergeCell ref="BM66:BM67"/>
    <mergeCell ref="BN66:BN67"/>
    <mergeCell ref="BO66:BO67"/>
    <mergeCell ref="BX28:BX29"/>
    <mergeCell ref="BJ30:BJ31"/>
    <mergeCell ref="BK30:BK31"/>
    <mergeCell ref="BL30:BL31"/>
    <mergeCell ref="BX30:BX31"/>
    <mergeCell ref="BL12:BL13"/>
    <mergeCell ref="BX12:BX13"/>
    <mergeCell ref="BJ14:BJ15"/>
    <mergeCell ref="BK14:BK15"/>
    <mergeCell ref="BL14:BL15"/>
    <mergeCell ref="BX14:BX15"/>
    <mergeCell ref="BJ16:BJ17"/>
    <mergeCell ref="BK16:BK17"/>
    <mergeCell ref="BL16:BL17"/>
    <mergeCell ref="BX16:BX17"/>
    <mergeCell ref="BJ18:BJ19"/>
    <mergeCell ref="BK18:BK19"/>
    <mergeCell ref="BL18:BL19"/>
    <mergeCell ref="BX18:BX19"/>
    <mergeCell ref="BJ20:BJ21"/>
    <mergeCell ref="BK20:BK21"/>
    <mergeCell ref="BL20:BL21"/>
    <mergeCell ref="BX20:BX21"/>
    <mergeCell ref="BJ42:BJ43"/>
    <mergeCell ref="BK42:BK43"/>
    <mergeCell ref="BL42:BL43"/>
    <mergeCell ref="BX42:BX43"/>
    <mergeCell ref="BJ44:BJ45"/>
    <mergeCell ref="BK44:BK45"/>
    <mergeCell ref="BL44:BL45"/>
    <mergeCell ref="BX44:BX45"/>
    <mergeCell ref="BJ46:BJ47"/>
    <mergeCell ref="BK46:BK47"/>
    <mergeCell ref="BL46:BL47"/>
    <mergeCell ref="BX46:BX47"/>
    <mergeCell ref="BJ32:BJ33"/>
    <mergeCell ref="BK32:BK33"/>
    <mergeCell ref="BL32:BL33"/>
    <mergeCell ref="BX32:BX33"/>
    <mergeCell ref="BJ34:BJ35"/>
    <mergeCell ref="BK34:BK35"/>
    <mergeCell ref="BL34:BL35"/>
    <mergeCell ref="BX34:BX35"/>
    <mergeCell ref="BJ36:BJ37"/>
    <mergeCell ref="BK36:BK37"/>
    <mergeCell ref="BL36:BL37"/>
    <mergeCell ref="BX36:BX37"/>
    <mergeCell ref="BJ38:BJ39"/>
    <mergeCell ref="BK38:BK39"/>
    <mergeCell ref="BL38:BL39"/>
    <mergeCell ref="BX38:BX39"/>
    <mergeCell ref="BJ40:BJ41"/>
    <mergeCell ref="BK40:BK41"/>
    <mergeCell ref="BL40:BL41"/>
    <mergeCell ref="BX40:BX41"/>
    <mergeCell ref="BM46:BM47"/>
    <mergeCell ref="BN46:BN47"/>
    <mergeCell ref="BO46:BO47"/>
    <mergeCell ref="BX8:BX9"/>
    <mergeCell ref="BJ10:BJ11"/>
    <mergeCell ref="BK10:BK11"/>
    <mergeCell ref="BL10:BL11"/>
    <mergeCell ref="BX10:BX11"/>
    <mergeCell ref="BG364:BG365"/>
    <mergeCell ref="BH364:BH365"/>
    <mergeCell ref="BI364:BI365"/>
    <mergeCell ref="BW364:BW365"/>
    <mergeCell ref="BG366:BG367"/>
    <mergeCell ref="BH366:BH367"/>
    <mergeCell ref="BI366:BI367"/>
    <mergeCell ref="BW366:BW367"/>
    <mergeCell ref="BG368:BG369"/>
    <mergeCell ref="BH368:BH369"/>
    <mergeCell ref="BI368:BI369"/>
    <mergeCell ref="BW368:BW369"/>
    <mergeCell ref="BG370:BG371"/>
    <mergeCell ref="BH370:BH371"/>
    <mergeCell ref="BI370:BI371"/>
    <mergeCell ref="BW370:BW371"/>
    <mergeCell ref="BG334:BG335"/>
    <mergeCell ref="BH334:BH335"/>
    <mergeCell ref="BI334:BI335"/>
    <mergeCell ref="BW334:BW335"/>
    <mergeCell ref="BG336:BG337"/>
    <mergeCell ref="BH336:BH337"/>
    <mergeCell ref="BI336:BI337"/>
    <mergeCell ref="BW336:BW337"/>
    <mergeCell ref="BG338:BG339"/>
    <mergeCell ref="BH338:BH339"/>
    <mergeCell ref="BI338:BI339"/>
    <mergeCell ref="BW338:BW339"/>
    <mergeCell ref="BG340:BG341"/>
    <mergeCell ref="BH340:BH341"/>
    <mergeCell ref="BI340:BI341"/>
    <mergeCell ref="BW340:BW341"/>
    <mergeCell ref="BG342:BG343"/>
    <mergeCell ref="BH342:BH343"/>
    <mergeCell ref="BI342:BI343"/>
    <mergeCell ref="BW342:BW343"/>
    <mergeCell ref="BG324:BG325"/>
    <mergeCell ref="BH324:BH325"/>
    <mergeCell ref="BI324:BI325"/>
    <mergeCell ref="BW324:BW325"/>
    <mergeCell ref="BG326:BG327"/>
    <mergeCell ref="BH326:BH327"/>
    <mergeCell ref="BI326:BI327"/>
    <mergeCell ref="BW326:BW327"/>
    <mergeCell ref="BJ22:BJ23"/>
    <mergeCell ref="BK22:BK23"/>
    <mergeCell ref="BL22:BL23"/>
    <mergeCell ref="BX22:BX23"/>
    <mergeCell ref="BJ24:BJ25"/>
    <mergeCell ref="BK24:BK25"/>
    <mergeCell ref="BL24:BL25"/>
    <mergeCell ref="BX24:BX25"/>
    <mergeCell ref="BJ26:BJ27"/>
    <mergeCell ref="BK26:BK27"/>
    <mergeCell ref="BL26:BL27"/>
    <mergeCell ref="BX26:BX27"/>
    <mergeCell ref="BJ28:BJ29"/>
    <mergeCell ref="BK28:BK29"/>
    <mergeCell ref="BL28:BL29"/>
    <mergeCell ref="BG372:BG373"/>
    <mergeCell ref="BH372:BH373"/>
    <mergeCell ref="BI372:BI373"/>
    <mergeCell ref="BW372:BW373"/>
    <mergeCell ref="BG354:BG355"/>
    <mergeCell ref="BH354:BH355"/>
    <mergeCell ref="BI354:BI355"/>
    <mergeCell ref="BW354:BW355"/>
    <mergeCell ref="BG356:BG357"/>
    <mergeCell ref="BH356:BH357"/>
    <mergeCell ref="BI356:BI357"/>
    <mergeCell ref="BW356:BW357"/>
    <mergeCell ref="BG358:BG359"/>
    <mergeCell ref="BH358:BH359"/>
    <mergeCell ref="BI358:BI359"/>
    <mergeCell ref="BW358:BW359"/>
    <mergeCell ref="BG360:BG361"/>
    <mergeCell ref="BH360:BH361"/>
    <mergeCell ref="BI360:BI361"/>
    <mergeCell ref="BW360:BW361"/>
    <mergeCell ref="BG362:BG363"/>
    <mergeCell ref="BH362:BH363"/>
    <mergeCell ref="BI362:BI363"/>
    <mergeCell ref="BW362:BW363"/>
    <mergeCell ref="BG344:BG345"/>
    <mergeCell ref="BH344:BH345"/>
    <mergeCell ref="BI344:BI345"/>
    <mergeCell ref="BW344:BW345"/>
    <mergeCell ref="BG346:BG347"/>
    <mergeCell ref="BH346:BH347"/>
    <mergeCell ref="BI346:BI347"/>
    <mergeCell ref="BW346:BW347"/>
    <mergeCell ref="BG348:BG349"/>
    <mergeCell ref="BH348:BH349"/>
    <mergeCell ref="BI348:BI349"/>
    <mergeCell ref="BW348:BW349"/>
    <mergeCell ref="BG350:BG351"/>
    <mergeCell ref="BH350:BH351"/>
    <mergeCell ref="BI350:BI351"/>
    <mergeCell ref="BW350:BW351"/>
    <mergeCell ref="BG352:BG353"/>
    <mergeCell ref="BH352:BH353"/>
    <mergeCell ref="BI352:BI353"/>
    <mergeCell ref="BW352:BW353"/>
    <mergeCell ref="BJ358:BJ359"/>
    <mergeCell ref="BK358:BK359"/>
    <mergeCell ref="BL358:BL359"/>
    <mergeCell ref="BJ372:BJ373"/>
    <mergeCell ref="BK372:BK373"/>
    <mergeCell ref="BL372:BL373"/>
    <mergeCell ref="BM366:BM367"/>
    <mergeCell ref="BN366:BN367"/>
    <mergeCell ref="BO366:BO367"/>
    <mergeCell ref="BW328:BW329"/>
    <mergeCell ref="BG330:BG331"/>
    <mergeCell ref="BH330:BH331"/>
    <mergeCell ref="BI330:BI331"/>
    <mergeCell ref="BW330:BW331"/>
    <mergeCell ref="BG332:BG333"/>
    <mergeCell ref="BH332:BH333"/>
    <mergeCell ref="BI332:BI333"/>
    <mergeCell ref="BW332:BW333"/>
    <mergeCell ref="BG314:BG315"/>
    <mergeCell ref="BH314:BH315"/>
    <mergeCell ref="BI314:BI315"/>
    <mergeCell ref="BW314:BW315"/>
    <mergeCell ref="BG316:BG317"/>
    <mergeCell ref="BH316:BH317"/>
    <mergeCell ref="BI316:BI317"/>
    <mergeCell ref="BW316:BW317"/>
    <mergeCell ref="BG318:BG319"/>
    <mergeCell ref="BH318:BH319"/>
    <mergeCell ref="BI318:BI319"/>
    <mergeCell ref="BW318:BW319"/>
    <mergeCell ref="BG320:BG321"/>
    <mergeCell ref="BH320:BH321"/>
    <mergeCell ref="BI320:BI321"/>
    <mergeCell ref="BW320:BW321"/>
    <mergeCell ref="BG322:BG323"/>
    <mergeCell ref="BH322:BH323"/>
    <mergeCell ref="BI322:BI323"/>
    <mergeCell ref="BW322:BW323"/>
    <mergeCell ref="BG304:BG305"/>
    <mergeCell ref="BH304:BH305"/>
    <mergeCell ref="BI304:BI305"/>
    <mergeCell ref="BW304:BW305"/>
    <mergeCell ref="BG306:BG307"/>
    <mergeCell ref="BH306:BH307"/>
    <mergeCell ref="BI306:BI307"/>
    <mergeCell ref="BW306:BW307"/>
    <mergeCell ref="BG308:BG309"/>
    <mergeCell ref="BH308:BH309"/>
    <mergeCell ref="BI308:BI309"/>
    <mergeCell ref="BW308:BW309"/>
    <mergeCell ref="BG310:BG311"/>
    <mergeCell ref="BH310:BH311"/>
    <mergeCell ref="BI310:BI311"/>
    <mergeCell ref="BW310:BW311"/>
    <mergeCell ref="BG312:BG313"/>
    <mergeCell ref="BH312:BH313"/>
    <mergeCell ref="BI312:BI313"/>
    <mergeCell ref="BW312:BW313"/>
    <mergeCell ref="BJ322:BJ323"/>
    <mergeCell ref="BK322:BK323"/>
    <mergeCell ref="BL322:BL323"/>
    <mergeCell ref="BW294:BW295"/>
    <mergeCell ref="BG296:BG297"/>
    <mergeCell ref="BH296:BH297"/>
    <mergeCell ref="BI296:BI297"/>
    <mergeCell ref="BW296:BW297"/>
    <mergeCell ref="BG298:BG299"/>
    <mergeCell ref="BH298:BH299"/>
    <mergeCell ref="BI298:BI299"/>
    <mergeCell ref="BW298:BW299"/>
    <mergeCell ref="BG300:BG301"/>
    <mergeCell ref="BH300:BH301"/>
    <mergeCell ref="BI300:BI301"/>
    <mergeCell ref="BW300:BW301"/>
    <mergeCell ref="BG302:BG303"/>
    <mergeCell ref="BH302:BH303"/>
    <mergeCell ref="BI302:BI303"/>
    <mergeCell ref="BW302:BW303"/>
    <mergeCell ref="BG284:BG285"/>
    <mergeCell ref="BH284:BH285"/>
    <mergeCell ref="BI284:BI285"/>
    <mergeCell ref="BW284:BW285"/>
    <mergeCell ref="BG286:BG287"/>
    <mergeCell ref="BH286:BH287"/>
    <mergeCell ref="BI286:BI287"/>
    <mergeCell ref="BW286:BW287"/>
    <mergeCell ref="BG288:BG289"/>
    <mergeCell ref="BH288:BH289"/>
    <mergeCell ref="BI288:BI289"/>
    <mergeCell ref="BW288:BW289"/>
    <mergeCell ref="BG290:BG291"/>
    <mergeCell ref="BH290:BH291"/>
    <mergeCell ref="BI290:BI291"/>
    <mergeCell ref="BW290:BW291"/>
    <mergeCell ref="BG292:BG293"/>
    <mergeCell ref="BH292:BH293"/>
    <mergeCell ref="BI292:BI293"/>
    <mergeCell ref="BW292:BW293"/>
    <mergeCell ref="BJ302:BJ303"/>
    <mergeCell ref="BK302:BK303"/>
    <mergeCell ref="BL302:BL303"/>
    <mergeCell ref="BW276:BW277"/>
    <mergeCell ref="BG278:BG279"/>
    <mergeCell ref="BH278:BH279"/>
    <mergeCell ref="BI278:BI279"/>
    <mergeCell ref="BW278:BW279"/>
    <mergeCell ref="BG280:BG281"/>
    <mergeCell ref="BH280:BH281"/>
    <mergeCell ref="BI280:BI281"/>
    <mergeCell ref="BW280:BW281"/>
    <mergeCell ref="BG282:BG283"/>
    <mergeCell ref="BH282:BH283"/>
    <mergeCell ref="BI282:BI283"/>
    <mergeCell ref="BW282:BW283"/>
    <mergeCell ref="BG264:BG265"/>
    <mergeCell ref="BH264:BH265"/>
    <mergeCell ref="BI264:BI265"/>
    <mergeCell ref="BW264:BW265"/>
    <mergeCell ref="BG266:BG267"/>
    <mergeCell ref="BH266:BH267"/>
    <mergeCell ref="BI266:BI267"/>
    <mergeCell ref="BW266:BW267"/>
    <mergeCell ref="BG268:BG269"/>
    <mergeCell ref="BH268:BH269"/>
    <mergeCell ref="BI268:BI269"/>
    <mergeCell ref="BW268:BW269"/>
    <mergeCell ref="BG270:BG271"/>
    <mergeCell ref="BH270:BH271"/>
    <mergeCell ref="BI270:BI271"/>
    <mergeCell ref="BW270:BW271"/>
    <mergeCell ref="BG272:BG273"/>
    <mergeCell ref="BH272:BH273"/>
    <mergeCell ref="BI272:BI273"/>
    <mergeCell ref="BW272:BW273"/>
    <mergeCell ref="BJ282:BJ283"/>
    <mergeCell ref="BK282:BK283"/>
    <mergeCell ref="BL282:BL283"/>
    <mergeCell ref="BW258:BW259"/>
    <mergeCell ref="BG260:BG261"/>
    <mergeCell ref="BH260:BH261"/>
    <mergeCell ref="BI260:BI261"/>
    <mergeCell ref="BW260:BW261"/>
    <mergeCell ref="BG262:BG263"/>
    <mergeCell ref="BH262:BH263"/>
    <mergeCell ref="BI262:BI263"/>
    <mergeCell ref="BW262:BW263"/>
    <mergeCell ref="BG244:BG245"/>
    <mergeCell ref="BH244:BH245"/>
    <mergeCell ref="BI244:BI245"/>
    <mergeCell ref="BW244:BW245"/>
    <mergeCell ref="BG246:BG247"/>
    <mergeCell ref="BH246:BH247"/>
    <mergeCell ref="BI246:BI247"/>
    <mergeCell ref="BW246:BW247"/>
    <mergeCell ref="BG248:BG249"/>
    <mergeCell ref="BH248:BH249"/>
    <mergeCell ref="BI248:BI249"/>
    <mergeCell ref="BW248:BW249"/>
    <mergeCell ref="BG250:BG251"/>
    <mergeCell ref="BH250:BH251"/>
    <mergeCell ref="BI250:BI251"/>
    <mergeCell ref="BW250:BW251"/>
    <mergeCell ref="BG252:BG253"/>
    <mergeCell ref="BH252:BH253"/>
    <mergeCell ref="BI252:BI253"/>
    <mergeCell ref="BW252:BW253"/>
    <mergeCell ref="BG274:BG275"/>
    <mergeCell ref="BH274:BH275"/>
    <mergeCell ref="BI274:BI275"/>
    <mergeCell ref="BW274:BW275"/>
    <mergeCell ref="BJ262:BJ263"/>
    <mergeCell ref="BK262:BK263"/>
    <mergeCell ref="BL262:BL263"/>
    <mergeCell ref="BW234:BW235"/>
    <mergeCell ref="BG236:BG237"/>
    <mergeCell ref="BH236:BH237"/>
    <mergeCell ref="BI236:BI237"/>
    <mergeCell ref="BW236:BW237"/>
    <mergeCell ref="BG238:BG239"/>
    <mergeCell ref="BH238:BH239"/>
    <mergeCell ref="BI238:BI239"/>
    <mergeCell ref="BW238:BW239"/>
    <mergeCell ref="BG240:BG241"/>
    <mergeCell ref="BH240:BH241"/>
    <mergeCell ref="BI240:BI241"/>
    <mergeCell ref="BW240:BW241"/>
    <mergeCell ref="BG242:BG243"/>
    <mergeCell ref="BH242:BH243"/>
    <mergeCell ref="BI242:BI243"/>
    <mergeCell ref="BW242:BW243"/>
    <mergeCell ref="BG224:BG225"/>
    <mergeCell ref="BH224:BH225"/>
    <mergeCell ref="BI224:BI225"/>
    <mergeCell ref="BW224:BW225"/>
    <mergeCell ref="BG226:BG227"/>
    <mergeCell ref="BH226:BH227"/>
    <mergeCell ref="BI226:BI227"/>
    <mergeCell ref="BW226:BW227"/>
    <mergeCell ref="BG228:BG229"/>
    <mergeCell ref="BH228:BH229"/>
    <mergeCell ref="BI228:BI229"/>
    <mergeCell ref="BW228:BW229"/>
    <mergeCell ref="BG230:BG231"/>
    <mergeCell ref="BH230:BH231"/>
    <mergeCell ref="BI230:BI231"/>
    <mergeCell ref="BW230:BW231"/>
    <mergeCell ref="BG232:BG233"/>
    <mergeCell ref="BH232:BH233"/>
    <mergeCell ref="BI232:BI233"/>
    <mergeCell ref="BW232:BW233"/>
    <mergeCell ref="BJ242:BJ243"/>
    <mergeCell ref="BK242:BK243"/>
    <mergeCell ref="BL242:BL243"/>
    <mergeCell ref="BW214:BW215"/>
    <mergeCell ref="BG216:BG217"/>
    <mergeCell ref="BH216:BH217"/>
    <mergeCell ref="BI216:BI217"/>
    <mergeCell ref="BW216:BW217"/>
    <mergeCell ref="BG218:BG219"/>
    <mergeCell ref="BH218:BH219"/>
    <mergeCell ref="BI218:BI219"/>
    <mergeCell ref="BW218:BW219"/>
    <mergeCell ref="BG220:BG221"/>
    <mergeCell ref="BH220:BH221"/>
    <mergeCell ref="BI220:BI221"/>
    <mergeCell ref="BW220:BW221"/>
    <mergeCell ref="BG222:BG223"/>
    <mergeCell ref="BH222:BH223"/>
    <mergeCell ref="BI222:BI223"/>
    <mergeCell ref="BW222:BW223"/>
    <mergeCell ref="BG204:BG205"/>
    <mergeCell ref="BH204:BH205"/>
    <mergeCell ref="BI204:BI205"/>
    <mergeCell ref="BW204:BW205"/>
    <mergeCell ref="BG206:BG207"/>
    <mergeCell ref="BH206:BH207"/>
    <mergeCell ref="BI206:BI207"/>
    <mergeCell ref="BW206:BW207"/>
    <mergeCell ref="BG208:BG209"/>
    <mergeCell ref="BH208:BH209"/>
    <mergeCell ref="BI208:BI209"/>
    <mergeCell ref="BW208:BW209"/>
    <mergeCell ref="BG210:BG211"/>
    <mergeCell ref="BH210:BH211"/>
    <mergeCell ref="BI210:BI211"/>
    <mergeCell ref="BW210:BW211"/>
    <mergeCell ref="BG212:BG213"/>
    <mergeCell ref="BH212:BH213"/>
    <mergeCell ref="BI212:BI213"/>
    <mergeCell ref="BW212:BW213"/>
    <mergeCell ref="BJ222:BJ223"/>
    <mergeCell ref="BK222:BK223"/>
    <mergeCell ref="BL222:BL223"/>
    <mergeCell ref="BW194:BW195"/>
    <mergeCell ref="BG196:BG197"/>
    <mergeCell ref="BH196:BH197"/>
    <mergeCell ref="BI196:BI197"/>
    <mergeCell ref="BW196:BW197"/>
    <mergeCell ref="BG198:BG199"/>
    <mergeCell ref="BH198:BH199"/>
    <mergeCell ref="BI198:BI199"/>
    <mergeCell ref="BW198:BW199"/>
    <mergeCell ref="BG200:BG201"/>
    <mergeCell ref="BH200:BH201"/>
    <mergeCell ref="BI200:BI201"/>
    <mergeCell ref="BW200:BW201"/>
    <mergeCell ref="BG202:BG203"/>
    <mergeCell ref="BH202:BH203"/>
    <mergeCell ref="BI202:BI203"/>
    <mergeCell ref="BW202:BW203"/>
    <mergeCell ref="BG184:BG185"/>
    <mergeCell ref="BH184:BH185"/>
    <mergeCell ref="BI184:BI185"/>
    <mergeCell ref="BW184:BW185"/>
    <mergeCell ref="BG186:BG187"/>
    <mergeCell ref="BH186:BH187"/>
    <mergeCell ref="BI186:BI187"/>
    <mergeCell ref="BW186:BW187"/>
    <mergeCell ref="BG188:BG189"/>
    <mergeCell ref="BH188:BH189"/>
    <mergeCell ref="BI188:BI189"/>
    <mergeCell ref="BW188:BW189"/>
    <mergeCell ref="BG190:BG191"/>
    <mergeCell ref="BH190:BH191"/>
    <mergeCell ref="BI190:BI191"/>
    <mergeCell ref="BW190:BW191"/>
    <mergeCell ref="BG192:BG193"/>
    <mergeCell ref="BH192:BH193"/>
    <mergeCell ref="BI192:BI193"/>
    <mergeCell ref="BW192:BW193"/>
    <mergeCell ref="BJ202:BJ203"/>
    <mergeCell ref="BK202:BK203"/>
    <mergeCell ref="BL202:BL203"/>
    <mergeCell ref="BW174:BW175"/>
    <mergeCell ref="BG176:BG177"/>
    <mergeCell ref="BH176:BH177"/>
    <mergeCell ref="BI176:BI177"/>
    <mergeCell ref="BW176:BW177"/>
    <mergeCell ref="BG178:BG179"/>
    <mergeCell ref="BH178:BH179"/>
    <mergeCell ref="BI178:BI179"/>
    <mergeCell ref="BW178:BW179"/>
    <mergeCell ref="BG180:BG181"/>
    <mergeCell ref="BH180:BH181"/>
    <mergeCell ref="BI180:BI181"/>
    <mergeCell ref="BW180:BW181"/>
    <mergeCell ref="BG182:BG183"/>
    <mergeCell ref="BH182:BH183"/>
    <mergeCell ref="BI182:BI183"/>
    <mergeCell ref="BW182:BW183"/>
    <mergeCell ref="BG164:BG165"/>
    <mergeCell ref="BH164:BH165"/>
    <mergeCell ref="BI164:BI165"/>
    <mergeCell ref="BW164:BW165"/>
    <mergeCell ref="BG166:BG167"/>
    <mergeCell ref="BH166:BH167"/>
    <mergeCell ref="BI166:BI167"/>
    <mergeCell ref="BW166:BW167"/>
    <mergeCell ref="BG168:BG169"/>
    <mergeCell ref="BH168:BH169"/>
    <mergeCell ref="BI168:BI169"/>
    <mergeCell ref="BW168:BW169"/>
    <mergeCell ref="BG170:BG171"/>
    <mergeCell ref="BH170:BH171"/>
    <mergeCell ref="BI170:BI171"/>
    <mergeCell ref="BW170:BW171"/>
    <mergeCell ref="BG172:BG173"/>
    <mergeCell ref="BH172:BH173"/>
    <mergeCell ref="BI172:BI173"/>
    <mergeCell ref="BW172:BW173"/>
    <mergeCell ref="BJ182:BJ183"/>
    <mergeCell ref="BK182:BK183"/>
    <mergeCell ref="BL182:BL183"/>
    <mergeCell ref="BW154:BW155"/>
    <mergeCell ref="BG156:BG157"/>
    <mergeCell ref="BH156:BH157"/>
    <mergeCell ref="BI156:BI157"/>
    <mergeCell ref="BW156:BW157"/>
    <mergeCell ref="BG158:BG159"/>
    <mergeCell ref="BH158:BH159"/>
    <mergeCell ref="BI158:BI159"/>
    <mergeCell ref="BW158:BW159"/>
    <mergeCell ref="BG160:BG161"/>
    <mergeCell ref="BH160:BH161"/>
    <mergeCell ref="BI160:BI161"/>
    <mergeCell ref="BW160:BW161"/>
    <mergeCell ref="BG162:BG163"/>
    <mergeCell ref="BH162:BH163"/>
    <mergeCell ref="BI162:BI163"/>
    <mergeCell ref="BW162:BW163"/>
    <mergeCell ref="BH144:BH145"/>
    <mergeCell ref="BI144:BI145"/>
    <mergeCell ref="BW144:BW145"/>
    <mergeCell ref="BG146:BG147"/>
    <mergeCell ref="BH146:BH147"/>
    <mergeCell ref="BI146:BI147"/>
    <mergeCell ref="BW146:BW147"/>
    <mergeCell ref="BG148:BG149"/>
    <mergeCell ref="BH148:BH149"/>
    <mergeCell ref="BI148:BI149"/>
    <mergeCell ref="BW148:BW149"/>
    <mergeCell ref="BG150:BG151"/>
    <mergeCell ref="BH150:BH151"/>
    <mergeCell ref="BI150:BI151"/>
    <mergeCell ref="BW150:BW151"/>
    <mergeCell ref="BG152:BG153"/>
    <mergeCell ref="BH152:BH153"/>
    <mergeCell ref="BI152:BI153"/>
    <mergeCell ref="BW152:BW153"/>
    <mergeCell ref="BJ162:BJ163"/>
    <mergeCell ref="BK162:BK163"/>
    <mergeCell ref="BL162:BL163"/>
    <mergeCell ref="BW134:BW135"/>
    <mergeCell ref="BG136:BG137"/>
    <mergeCell ref="BH136:BH137"/>
    <mergeCell ref="BI136:BI137"/>
    <mergeCell ref="BW136:BW137"/>
    <mergeCell ref="BG138:BG139"/>
    <mergeCell ref="BH138:BH139"/>
    <mergeCell ref="BI138:BI139"/>
    <mergeCell ref="BW138:BW139"/>
    <mergeCell ref="BG140:BG141"/>
    <mergeCell ref="BH140:BH141"/>
    <mergeCell ref="BI140:BI141"/>
    <mergeCell ref="BW140:BW141"/>
    <mergeCell ref="BG142:BG143"/>
    <mergeCell ref="BH142:BH143"/>
    <mergeCell ref="BI142:BI143"/>
    <mergeCell ref="BW142:BW143"/>
    <mergeCell ref="BH124:BH125"/>
    <mergeCell ref="BI124:BI125"/>
    <mergeCell ref="BW124:BW125"/>
    <mergeCell ref="BG126:BG127"/>
    <mergeCell ref="BH126:BH127"/>
    <mergeCell ref="BI126:BI127"/>
    <mergeCell ref="BW126:BW127"/>
    <mergeCell ref="BG128:BG129"/>
    <mergeCell ref="BH128:BH129"/>
    <mergeCell ref="BI128:BI129"/>
    <mergeCell ref="BW128:BW129"/>
    <mergeCell ref="BG130:BG131"/>
    <mergeCell ref="BH130:BH131"/>
    <mergeCell ref="BI130:BI131"/>
    <mergeCell ref="BW130:BW131"/>
    <mergeCell ref="BG132:BG133"/>
    <mergeCell ref="BH132:BH133"/>
    <mergeCell ref="BI132:BI133"/>
    <mergeCell ref="BW132:BW133"/>
    <mergeCell ref="BJ142:BJ143"/>
    <mergeCell ref="BK142:BK143"/>
    <mergeCell ref="BL142:BL143"/>
    <mergeCell ref="BW114:BW115"/>
    <mergeCell ref="BG116:BG117"/>
    <mergeCell ref="BH116:BH117"/>
    <mergeCell ref="BI116:BI117"/>
    <mergeCell ref="BW116:BW117"/>
    <mergeCell ref="BG118:BG119"/>
    <mergeCell ref="BH118:BH119"/>
    <mergeCell ref="BI118:BI119"/>
    <mergeCell ref="BW118:BW119"/>
    <mergeCell ref="BG120:BG121"/>
    <mergeCell ref="BH120:BH121"/>
    <mergeCell ref="BI120:BI121"/>
    <mergeCell ref="BW120:BW121"/>
    <mergeCell ref="BG122:BG123"/>
    <mergeCell ref="BH122:BH123"/>
    <mergeCell ref="BI122:BI123"/>
    <mergeCell ref="BW122:BW123"/>
    <mergeCell ref="BH104:BH105"/>
    <mergeCell ref="BI104:BI105"/>
    <mergeCell ref="BW104:BW105"/>
    <mergeCell ref="BG106:BG107"/>
    <mergeCell ref="BH106:BH107"/>
    <mergeCell ref="BI106:BI107"/>
    <mergeCell ref="BW106:BW107"/>
    <mergeCell ref="BG108:BG109"/>
    <mergeCell ref="BH108:BH109"/>
    <mergeCell ref="BI108:BI109"/>
    <mergeCell ref="BW108:BW109"/>
    <mergeCell ref="BG110:BG111"/>
    <mergeCell ref="BH110:BH111"/>
    <mergeCell ref="BI110:BI111"/>
    <mergeCell ref="BW110:BW111"/>
    <mergeCell ref="BG112:BG113"/>
    <mergeCell ref="BH112:BH113"/>
    <mergeCell ref="BI112:BI113"/>
    <mergeCell ref="BW112:BW113"/>
    <mergeCell ref="BJ122:BJ123"/>
    <mergeCell ref="BK122:BK123"/>
    <mergeCell ref="BL122:BL123"/>
    <mergeCell ref="BW94:BW95"/>
    <mergeCell ref="BG96:BG97"/>
    <mergeCell ref="BH96:BH97"/>
    <mergeCell ref="BI96:BI97"/>
    <mergeCell ref="BW96:BW97"/>
    <mergeCell ref="BG98:BG99"/>
    <mergeCell ref="BH98:BH99"/>
    <mergeCell ref="BI98:BI99"/>
    <mergeCell ref="BW98:BW99"/>
    <mergeCell ref="BG100:BG101"/>
    <mergeCell ref="BH100:BH101"/>
    <mergeCell ref="BI100:BI101"/>
    <mergeCell ref="BW100:BW101"/>
    <mergeCell ref="BG102:BG103"/>
    <mergeCell ref="BH102:BH103"/>
    <mergeCell ref="BI102:BI103"/>
    <mergeCell ref="BW102:BW103"/>
    <mergeCell ref="BH84:BH85"/>
    <mergeCell ref="BI84:BI85"/>
    <mergeCell ref="BW84:BW85"/>
    <mergeCell ref="BG86:BG87"/>
    <mergeCell ref="BH86:BH87"/>
    <mergeCell ref="BI86:BI87"/>
    <mergeCell ref="BW86:BW87"/>
    <mergeCell ref="BG88:BG89"/>
    <mergeCell ref="BH88:BH89"/>
    <mergeCell ref="BI88:BI89"/>
    <mergeCell ref="BW88:BW89"/>
    <mergeCell ref="BG90:BG91"/>
    <mergeCell ref="BH90:BH91"/>
    <mergeCell ref="BI90:BI91"/>
    <mergeCell ref="BW90:BW91"/>
    <mergeCell ref="BG92:BG93"/>
    <mergeCell ref="BH92:BH93"/>
    <mergeCell ref="BI92:BI93"/>
    <mergeCell ref="BW92:BW93"/>
    <mergeCell ref="BJ102:BJ103"/>
    <mergeCell ref="BK102:BK103"/>
    <mergeCell ref="BL102:BL103"/>
    <mergeCell ref="BI74:BI75"/>
    <mergeCell ref="BW74:BW75"/>
    <mergeCell ref="BG76:BG77"/>
    <mergeCell ref="BH76:BH77"/>
    <mergeCell ref="BI76:BI77"/>
    <mergeCell ref="BW76:BW77"/>
    <mergeCell ref="BG78:BG79"/>
    <mergeCell ref="BH78:BH79"/>
    <mergeCell ref="BI78:BI79"/>
    <mergeCell ref="BW78:BW79"/>
    <mergeCell ref="BG80:BG81"/>
    <mergeCell ref="BH80:BH81"/>
    <mergeCell ref="BI80:BI81"/>
    <mergeCell ref="BW80:BW81"/>
    <mergeCell ref="BG82:BG83"/>
    <mergeCell ref="BH82:BH83"/>
    <mergeCell ref="BI82:BI83"/>
    <mergeCell ref="BW82:BW83"/>
    <mergeCell ref="BH64:BH65"/>
    <mergeCell ref="BI64:BI65"/>
    <mergeCell ref="BW64:BW65"/>
    <mergeCell ref="BG66:BG67"/>
    <mergeCell ref="BH66:BH67"/>
    <mergeCell ref="BI66:BI67"/>
    <mergeCell ref="BW66:BW67"/>
    <mergeCell ref="BG68:BG69"/>
    <mergeCell ref="BH68:BH69"/>
    <mergeCell ref="BI68:BI69"/>
    <mergeCell ref="BW68:BW69"/>
    <mergeCell ref="BG70:BG71"/>
    <mergeCell ref="BH70:BH71"/>
    <mergeCell ref="BI70:BI71"/>
    <mergeCell ref="BW70:BW71"/>
    <mergeCell ref="BG72:BG73"/>
    <mergeCell ref="BH72:BH73"/>
    <mergeCell ref="BI72:BI73"/>
    <mergeCell ref="BW72:BW73"/>
    <mergeCell ref="BJ64:BJ65"/>
    <mergeCell ref="BK64:BK65"/>
    <mergeCell ref="BL64:BL65"/>
    <mergeCell ref="BJ82:BJ83"/>
    <mergeCell ref="BK82:BK83"/>
    <mergeCell ref="BL82:BL83"/>
    <mergeCell ref="BH24:BH25"/>
    <mergeCell ref="BI24:BI25"/>
    <mergeCell ref="BW24:BW25"/>
    <mergeCell ref="BG26:BG27"/>
    <mergeCell ref="BH26:BH27"/>
    <mergeCell ref="BI26:BI27"/>
    <mergeCell ref="BW26:BW27"/>
    <mergeCell ref="BG28:BG29"/>
    <mergeCell ref="BH28:BH29"/>
    <mergeCell ref="BI28:BI29"/>
    <mergeCell ref="BW28:BW29"/>
    <mergeCell ref="BG30:BG31"/>
    <mergeCell ref="BH30:BH31"/>
    <mergeCell ref="BI30:BI31"/>
    <mergeCell ref="BW30:BW31"/>
    <mergeCell ref="BG32:BG33"/>
    <mergeCell ref="BH32:BH33"/>
    <mergeCell ref="BI32:BI33"/>
    <mergeCell ref="BW32:BW33"/>
    <mergeCell ref="BH54:BH55"/>
    <mergeCell ref="BI54:BI55"/>
    <mergeCell ref="BW54:BW55"/>
    <mergeCell ref="BG56:BG57"/>
    <mergeCell ref="BH56:BH57"/>
    <mergeCell ref="BI56:BI57"/>
    <mergeCell ref="BW56:BW57"/>
    <mergeCell ref="BG58:BG59"/>
    <mergeCell ref="BH58:BH59"/>
    <mergeCell ref="BI58:BI59"/>
    <mergeCell ref="BW58:BW59"/>
    <mergeCell ref="BG60:BG61"/>
    <mergeCell ref="BH60:BH61"/>
    <mergeCell ref="BI60:BI61"/>
    <mergeCell ref="BW60:BW61"/>
    <mergeCell ref="BH44:BH45"/>
    <mergeCell ref="BI44:BI45"/>
    <mergeCell ref="BW44:BW45"/>
    <mergeCell ref="BG46:BG47"/>
    <mergeCell ref="BH46:BH47"/>
    <mergeCell ref="BI46:BI47"/>
    <mergeCell ref="BW46:BW47"/>
    <mergeCell ref="BG48:BG49"/>
    <mergeCell ref="BH48:BH49"/>
    <mergeCell ref="BI48:BI49"/>
    <mergeCell ref="BW48:BW49"/>
    <mergeCell ref="BG50:BG51"/>
    <mergeCell ref="BH50:BH51"/>
    <mergeCell ref="BI50:BI51"/>
    <mergeCell ref="BW50:BW51"/>
    <mergeCell ref="BG52:BG53"/>
    <mergeCell ref="BH52:BH53"/>
    <mergeCell ref="BI52:BI53"/>
    <mergeCell ref="BW52:BW53"/>
    <mergeCell ref="BJ48:BJ49"/>
    <mergeCell ref="BK48:BK49"/>
    <mergeCell ref="BL48:BL49"/>
    <mergeCell ref="BJ50:BJ51"/>
    <mergeCell ref="BK50:BK51"/>
    <mergeCell ref="BL50:BL51"/>
    <mergeCell ref="BH16:BH17"/>
    <mergeCell ref="BI16:BI17"/>
    <mergeCell ref="BW16:BW17"/>
    <mergeCell ref="BG18:BG19"/>
    <mergeCell ref="BH18:BH19"/>
    <mergeCell ref="BI18:BI19"/>
    <mergeCell ref="BW18:BW19"/>
    <mergeCell ref="BG20:BG21"/>
    <mergeCell ref="BH20:BH21"/>
    <mergeCell ref="BI20:BI21"/>
    <mergeCell ref="BW20:BW21"/>
    <mergeCell ref="BG22:BG23"/>
    <mergeCell ref="BH22:BH23"/>
    <mergeCell ref="BI22:BI23"/>
    <mergeCell ref="BW22:BW23"/>
    <mergeCell ref="BH2:BH3"/>
    <mergeCell ref="BI2:BI3"/>
    <mergeCell ref="BW2:BW3"/>
    <mergeCell ref="BG4:BG5"/>
    <mergeCell ref="BH4:BH5"/>
    <mergeCell ref="BI4:BI5"/>
    <mergeCell ref="BW4:BW5"/>
    <mergeCell ref="BG6:BG7"/>
    <mergeCell ref="BH6:BH7"/>
    <mergeCell ref="BI6:BI7"/>
    <mergeCell ref="BW6:BW7"/>
    <mergeCell ref="BG8:BG9"/>
    <mergeCell ref="BH8:BH9"/>
    <mergeCell ref="BI8:BI9"/>
    <mergeCell ref="BW8:BW9"/>
    <mergeCell ref="BG10:BG11"/>
    <mergeCell ref="BH10:BH11"/>
    <mergeCell ref="BI10:BI11"/>
    <mergeCell ref="BW10:BW11"/>
    <mergeCell ref="BJ2:BJ3"/>
    <mergeCell ref="BK2:BK3"/>
    <mergeCell ref="BL2:BL3"/>
    <mergeCell ref="BJ4:BJ5"/>
    <mergeCell ref="BK4:BK5"/>
    <mergeCell ref="BL4:BL5"/>
    <mergeCell ref="BJ6:BJ7"/>
    <mergeCell ref="BK6:BK7"/>
    <mergeCell ref="BL6:BL7"/>
    <mergeCell ref="BJ8:BJ9"/>
    <mergeCell ref="BK8:BK9"/>
    <mergeCell ref="BL8:BL9"/>
    <mergeCell ref="BV366:BV367"/>
    <mergeCell ref="BD368:BD369"/>
    <mergeCell ref="BE368:BE369"/>
    <mergeCell ref="BF368:BF369"/>
    <mergeCell ref="BV368:BV369"/>
    <mergeCell ref="BD370:BD371"/>
    <mergeCell ref="BE370:BE371"/>
    <mergeCell ref="BF370:BF371"/>
    <mergeCell ref="BV370:BV371"/>
    <mergeCell ref="BD372:BD373"/>
    <mergeCell ref="BE372:BE373"/>
    <mergeCell ref="BF372:BF373"/>
    <mergeCell ref="BV372:BV373"/>
    <mergeCell ref="BG2:BG3"/>
    <mergeCell ref="BG12:BG13"/>
    <mergeCell ref="BG14:BG15"/>
    <mergeCell ref="BG24:BG25"/>
    <mergeCell ref="BG34:BG35"/>
    <mergeCell ref="BG44:BG45"/>
    <mergeCell ref="BG54:BG55"/>
    <mergeCell ref="BG64:BG65"/>
    <mergeCell ref="BG74:BG75"/>
    <mergeCell ref="BG84:BG85"/>
    <mergeCell ref="BG94:BG95"/>
    <mergeCell ref="BG104:BG105"/>
    <mergeCell ref="BG114:BG115"/>
    <mergeCell ref="BG124:BG125"/>
    <mergeCell ref="BG134:BG135"/>
    <mergeCell ref="BG144:BG145"/>
    <mergeCell ref="BD356:BD357"/>
    <mergeCell ref="BE356:BE357"/>
    <mergeCell ref="BF356:BF357"/>
    <mergeCell ref="BV356:BV357"/>
    <mergeCell ref="BD358:BD359"/>
    <mergeCell ref="BE358:BE359"/>
    <mergeCell ref="BF358:BF359"/>
    <mergeCell ref="BV358:BV359"/>
    <mergeCell ref="BD360:BD361"/>
    <mergeCell ref="BE360:BE361"/>
    <mergeCell ref="BF360:BF361"/>
    <mergeCell ref="BV360:BV361"/>
    <mergeCell ref="BD362:BD363"/>
    <mergeCell ref="BE362:BE363"/>
    <mergeCell ref="BF362:BF363"/>
    <mergeCell ref="BV362:BV363"/>
    <mergeCell ref="BD364:BD365"/>
    <mergeCell ref="BE364:BE365"/>
    <mergeCell ref="BF364:BF365"/>
    <mergeCell ref="BV364:BV365"/>
    <mergeCell ref="BD346:BD347"/>
    <mergeCell ref="BE346:BE347"/>
    <mergeCell ref="BF346:BF347"/>
    <mergeCell ref="BV346:BV347"/>
    <mergeCell ref="BD348:BD349"/>
    <mergeCell ref="BE348:BE349"/>
    <mergeCell ref="BF348:BF349"/>
    <mergeCell ref="BV348:BV349"/>
    <mergeCell ref="BD350:BD351"/>
    <mergeCell ref="BE350:BE351"/>
    <mergeCell ref="BF350:BF351"/>
    <mergeCell ref="BV350:BV351"/>
    <mergeCell ref="BH14:BH15"/>
    <mergeCell ref="BI14:BI15"/>
    <mergeCell ref="BG16:BG17"/>
    <mergeCell ref="BV352:BV353"/>
    <mergeCell ref="BD354:BD355"/>
    <mergeCell ref="BE354:BE355"/>
    <mergeCell ref="BF354:BF355"/>
    <mergeCell ref="BV354:BV355"/>
    <mergeCell ref="BD336:BD337"/>
    <mergeCell ref="BE336:BE337"/>
    <mergeCell ref="BF336:BF337"/>
    <mergeCell ref="BV336:BV337"/>
    <mergeCell ref="BD338:BD339"/>
    <mergeCell ref="BE338:BE339"/>
    <mergeCell ref="BF338:BF339"/>
    <mergeCell ref="BV338:BV339"/>
    <mergeCell ref="BD340:BD341"/>
    <mergeCell ref="BE340:BE341"/>
    <mergeCell ref="BF340:BF341"/>
    <mergeCell ref="BV340:BV341"/>
    <mergeCell ref="BD342:BD343"/>
    <mergeCell ref="BE342:BE343"/>
    <mergeCell ref="BF342:BF343"/>
    <mergeCell ref="BV342:BV343"/>
    <mergeCell ref="BD344:BD345"/>
    <mergeCell ref="BE344:BE345"/>
    <mergeCell ref="BF344:BF345"/>
    <mergeCell ref="BV344:BV345"/>
    <mergeCell ref="BD326:BD327"/>
    <mergeCell ref="BE326:BE327"/>
    <mergeCell ref="BF326:BF327"/>
    <mergeCell ref="BV326:BV327"/>
    <mergeCell ref="BD328:BD329"/>
    <mergeCell ref="BE328:BE329"/>
    <mergeCell ref="BF328:BF329"/>
    <mergeCell ref="BV328:BV329"/>
    <mergeCell ref="BD330:BD331"/>
    <mergeCell ref="BE330:BE331"/>
    <mergeCell ref="BF330:BF331"/>
    <mergeCell ref="BV330:BV331"/>
    <mergeCell ref="BD332:BD333"/>
    <mergeCell ref="BE332:BE333"/>
    <mergeCell ref="BF332:BF333"/>
    <mergeCell ref="BV332:BV333"/>
    <mergeCell ref="BD334:BD335"/>
    <mergeCell ref="BE334:BE335"/>
    <mergeCell ref="BF334:BF335"/>
    <mergeCell ref="BV334:BV335"/>
    <mergeCell ref="BG328:BG329"/>
    <mergeCell ref="BH328:BH329"/>
    <mergeCell ref="BI328:BI329"/>
    <mergeCell ref="BV316:BV317"/>
    <mergeCell ref="BD318:BD319"/>
    <mergeCell ref="BE318:BE319"/>
    <mergeCell ref="BF318:BF319"/>
    <mergeCell ref="BV318:BV319"/>
    <mergeCell ref="BD320:BD321"/>
    <mergeCell ref="BE320:BE321"/>
    <mergeCell ref="BF320:BF321"/>
    <mergeCell ref="BV320:BV321"/>
    <mergeCell ref="BD322:BD323"/>
    <mergeCell ref="BE322:BE323"/>
    <mergeCell ref="BF322:BF323"/>
    <mergeCell ref="BV322:BV323"/>
    <mergeCell ref="BD324:BD325"/>
    <mergeCell ref="BE324:BE325"/>
    <mergeCell ref="BF324:BF325"/>
    <mergeCell ref="BV324:BV325"/>
    <mergeCell ref="BD306:BD307"/>
    <mergeCell ref="BE306:BE307"/>
    <mergeCell ref="BF306:BF307"/>
    <mergeCell ref="BV306:BV307"/>
    <mergeCell ref="BD308:BD309"/>
    <mergeCell ref="BE308:BE309"/>
    <mergeCell ref="BF308:BF309"/>
    <mergeCell ref="BV308:BV309"/>
    <mergeCell ref="BD310:BD311"/>
    <mergeCell ref="BE310:BE311"/>
    <mergeCell ref="BF310:BF311"/>
    <mergeCell ref="BV310:BV311"/>
    <mergeCell ref="BD312:BD313"/>
    <mergeCell ref="BE312:BE313"/>
    <mergeCell ref="BF312:BF313"/>
    <mergeCell ref="BV312:BV313"/>
    <mergeCell ref="BD314:BD315"/>
    <mergeCell ref="BE314:BE315"/>
    <mergeCell ref="BF314:BF315"/>
    <mergeCell ref="BV314:BV315"/>
    <mergeCell ref="BV296:BV297"/>
    <mergeCell ref="BD298:BD299"/>
    <mergeCell ref="BE298:BE299"/>
    <mergeCell ref="BF298:BF299"/>
    <mergeCell ref="BV298:BV299"/>
    <mergeCell ref="BD300:BD301"/>
    <mergeCell ref="BE300:BE301"/>
    <mergeCell ref="BF300:BF301"/>
    <mergeCell ref="BV300:BV301"/>
    <mergeCell ref="BD302:BD303"/>
    <mergeCell ref="BE302:BE303"/>
    <mergeCell ref="BF302:BF303"/>
    <mergeCell ref="BV302:BV303"/>
    <mergeCell ref="BD304:BD305"/>
    <mergeCell ref="BE304:BE305"/>
    <mergeCell ref="BF304:BF305"/>
    <mergeCell ref="BV304:BV305"/>
    <mergeCell ref="BD286:BD287"/>
    <mergeCell ref="BE286:BE287"/>
    <mergeCell ref="BF286:BF287"/>
    <mergeCell ref="BV286:BV287"/>
    <mergeCell ref="BD288:BD289"/>
    <mergeCell ref="BE288:BE289"/>
    <mergeCell ref="BF288:BF289"/>
    <mergeCell ref="BV288:BV289"/>
    <mergeCell ref="BD290:BD291"/>
    <mergeCell ref="BE290:BE291"/>
    <mergeCell ref="BF290:BF291"/>
    <mergeCell ref="BV290:BV291"/>
    <mergeCell ref="BD292:BD293"/>
    <mergeCell ref="BE292:BE293"/>
    <mergeCell ref="BF292:BF293"/>
    <mergeCell ref="BV292:BV293"/>
    <mergeCell ref="BD294:BD295"/>
    <mergeCell ref="BE294:BE295"/>
    <mergeCell ref="BF294:BF295"/>
    <mergeCell ref="BV294:BV295"/>
    <mergeCell ref="BG294:BG295"/>
    <mergeCell ref="BH294:BH295"/>
    <mergeCell ref="BI294:BI295"/>
    <mergeCell ref="BD276:BD277"/>
    <mergeCell ref="BE276:BE277"/>
    <mergeCell ref="BF276:BF277"/>
    <mergeCell ref="BV276:BV277"/>
    <mergeCell ref="BD278:BD279"/>
    <mergeCell ref="BE278:BE279"/>
    <mergeCell ref="BF278:BF279"/>
    <mergeCell ref="BV278:BV279"/>
    <mergeCell ref="BD280:BD281"/>
    <mergeCell ref="BE280:BE281"/>
    <mergeCell ref="BF280:BF281"/>
    <mergeCell ref="BV280:BV281"/>
    <mergeCell ref="BD282:BD283"/>
    <mergeCell ref="BE282:BE283"/>
    <mergeCell ref="BF282:BF283"/>
    <mergeCell ref="BV282:BV283"/>
    <mergeCell ref="BD284:BD285"/>
    <mergeCell ref="BE284:BE285"/>
    <mergeCell ref="BF284:BF285"/>
    <mergeCell ref="BV284:BV285"/>
    <mergeCell ref="BD266:BD267"/>
    <mergeCell ref="BE266:BE267"/>
    <mergeCell ref="BF266:BF267"/>
    <mergeCell ref="BV266:BV267"/>
    <mergeCell ref="BD268:BD269"/>
    <mergeCell ref="BE268:BE269"/>
    <mergeCell ref="BF268:BF269"/>
    <mergeCell ref="BV268:BV269"/>
    <mergeCell ref="BD270:BD271"/>
    <mergeCell ref="BE270:BE271"/>
    <mergeCell ref="BF270:BF271"/>
    <mergeCell ref="BV270:BV271"/>
    <mergeCell ref="BD272:BD273"/>
    <mergeCell ref="BE272:BE273"/>
    <mergeCell ref="BF272:BF273"/>
    <mergeCell ref="BV272:BV273"/>
    <mergeCell ref="BD274:BD275"/>
    <mergeCell ref="BE274:BE275"/>
    <mergeCell ref="BF274:BF275"/>
    <mergeCell ref="BV274:BV275"/>
    <mergeCell ref="BG276:BG277"/>
    <mergeCell ref="BH276:BH277"/>
    <mergeCell ref="BI276:BI277"/>
    <mergeCell ref="BF256:BF257"/>
    <mergeCell ref="BV256:BV257"/>
    <mergeCell ref="BD258:BD259"/>
    <mergeCell ref="BE258:BE259"/>
    <mergeCell ref="BF258:BF259"/>
    <mergeCell ref="BV258:BV259"/>
    <mergeCell ref="BD260:BD261"/>
    <mergeCell ref="BE260:BE261"/>
    <mergeCell ref="BF260:BF261"/>
    <mergeCell ref="BV260:BV261"/>
    <mergeCell ref="BD262:BD263"/>
    <mergeCell ref="BE262:BE263"/>
    <mergeCell ref="BF262:BF263"/>
    <mergeCell ref="BV262:BV263"/>
    <mergeCell ref="BD264:BD265"/>
    <mergeCell ref="BE264:BE265"/>
    <mergeCell ref="BF264:BF265"/>
    <mergeCell ref="BV264:BV265"/>
    <mergeCell ref="BD246:BD247"/>
    <mergeCell ref="BE246:BE247"/>
    <mergeCell ref="BF246:BF247"/>
    <mergeCell ref="BV246:BV247"/>
    <mergeCell ref="BD248:BD249"/>
    <mergeCell ref="BE248:BE249"/>
    <mergeCell ref="BF248:BF249"/>
    <mergeCell ref="BV248:BV249"/>
    <mergeCell ref="BD250:BD251"/>
    <mergeCell ref="BE250:BE251"/>
    <mergeCell ref="BF250:BF251"/>
    <mergeCell ref="BV250:BV251"/>
    <mergeCell ref="BD252:BD253"/>
    <mergeCell ref="BE252:BE253"/>
    <mergeCell ref="BF252:BF253"/>
    <mergeCell ref="BV252:BV253"/>
    <mergeCell ref="BD254:BD255"/>
    <mergeCell ref="BE254:BE255"/>
    <mergeCell ref="BF254:BF255"/>
    <mergeCell ref="BV254:BV255"/>
    <mergeCell ref="BG254:BG255"/>
    <mergeCell ref="BH254:BH255"/>
    <mergeCell ref="BI254:BI255"/>
    <mergeCell ref="BG256:BG257"/>
    <mergeCell ref="BH256:BH257"/>
    <mergeCell ref="BI256:BI257"/>
    <mergeCell ref="BG258:BG259"/>
    <mergeCell ref="BH258:BH259"/>
    <mergeCell ref="BI258:BI259"/>
    <mergeCell ref="BV236:BV237"/>
    <mergeCell ref="BD238:BD239"/>
    <mergeCell ref="BE238:BE239"/>
    <mergeCell ref="BF238:BF239"/>
    <mergeCell ref="BV238:BV239"/>
    <mergeCell ref="BD240:BD241"/>
    <mergeCell ref="BE240:BE241"/>
    <mergeCell ref="BF240:BF241"/>
    <mergeCell ref="BV240:BV241"/>
    <mergeCell ref="BD242:BD243"/>
    <mergeCell ref="BE242:BE243"/>
    <mergeCell ref="BF242:BF243"/>
    <mergeCell ref="BV242:BV243"/>
    <mergeCell ref="BD244:BD245"/>
    <mergeCell ref="BE244:BE245"/>
    <mergeCell ref="BF244:BF245"/>
    <mergeCell ref="BV244:BV245"/>
    <mergeCell ref="BD226:BD227"/>
    <mergeCell ref="BE226:BE227"/>
    <mergeCell ref="BF226:BF227"/>
    <mergeCell ref="BV226:BV227"/>
    <mergeCell ref="BD228:BD229"/>
    <mergeCell ref="BE228:BE229"/>
    <mergeCell ref="BF228:BF229"/>
    <mergeCell ref="BV228:BV229"/>
    <mergeCell ref="BD230:BD231"/>
    <mergeCell ref="BE230:BE231"/>
    <mergeCell ref="BF230:BF231"/>
    <mergeCell ref="BV230:BV231"/>
    <mergeCell ref="BD232:BD233"/>
    <mergeCell ref="BE232:BE233"/>
    <mergeCell ref="BF232:BF233"/>
    <mergeCell ref="BV232:BV233"/>
    <mergeCell ref="BD234:BD235"/>
    <mergeCell ref="BE234:BE235"/>
    <mergeCell ref="BF234:BF235"/>
    <mergeCell ref="BV234:BV235"/>
    <mergeCell ref="BG234:BG235"/>
    <mergeCell ref="BH234:BH235"/>
    <mergeCell ref="BI234:BI235"/>
    <mergeCell ref="BE216:BE217"/>
    <mergeCell ref="BF216:BF217"/>
    <mergeCell ref="BV216:BV217"/>
    <mergeCell ref="BD218:BD219"/>
    <mergeCell ref="BE218:BE219"/>
    <mergeCell ref="BF218:BF219"/>
    <mergeCell ref="BV218:BV219"/>
    <mergeCell ref="BD220:BD221"/>
    <mergeCell ref="BE220:BE221"/>
    <mergeCell ref="BF220:BF221"/>
    <mergeCell ref="BV220:BV221"/>
    <mergeCell ref="BD222:BD223"/>
    <mergeCell ref="BE222:BE223"/>
    <mergeCell ref="BF222:BF223"/>
    <mergeCell ref="BV222:BV223"/>
    <mergeCell ref="BD224:BD225"/>
    <mergeCell ref="BE224:BE225"/>
    <mergeCell ref="BF224:BF225"/>
    <mergeCell ref="BV224:BV225"/>
    <mergeCell ref="BD206:BD207"/>
    <mergeCell ref="BE206:BE207"/>
    <mergeCell ref="BF206:BF207"/>
    <mergeCell ref="BV206:BV207"/>
    <mergeCell ref="BD208:BD209"/>
    <mergeCell ref="BE208:BE209"/>
    <mergeCell ref="BF208:BF209"/>
    <mergeCell ref="BV208:BV209"/>
    <mergeCell ref="BD210:BD211"/>
    <mergeCell ref="BE210:BE211"/>
    <mergeCell ref="BF210:BF211"/>
    <mergeCell ref="BV210:BV211"/>
    <mergeCell ref="BD212:BD213"/>
    <mergeCell ref="BE212:BE213"/>
    <mergeCell ref="BF212:BF213"/>
    <mergeCell ref="BV212:BV213"/>
    <mergeCell ref="BD214:BD215"/>
    <mergeCell ref="BE214:BE215"/>
    <mergeCell ref="BF214:BF215"/>
    <mergeCell ref="BV214:BV215"/>
    <mergeCell ref="BG214:BG215"/>
    <mergeCell ref="BH214:BH215"/>
    <mergeCell ref="BI214:BI215"/>
    <mergeCell ref="BV196:BV197"/>
    <mergeCell ref="BD198:BD199"/>
    <mergeCell ref="BE198:BE199"/>
    <mergeCell ref="BF198:BF199"/>
    <mergeCell ref="BV198:BV199"/>
    <mergeCell ref="BD200:BD201"/>
    <mergeCell ref="BE200:BE201"/>
    <mergeCell ref="BF200:BF201"/>
    <mergeCell ref="BV200:BV201"/>
    <mergeCell ref="BD202:BD203"/>
    <mergeCell ref="BE202:BE203"/>
    <mergeCell ref="BF202:BF203"/>
    <mergeCell ref="BV202:BV203"/>
    <mergeCell ref="BD204:BD205"/>
    <mergeCell ref="BE204:BE205"/>
    <mergeCell ref="BF204:BF205"/>
    <mergeCell ref="BV204:BV205"/>
    <mergeCell ref="BD186:BD187"/>
    <mergeCell ref="BE186:BE187"/>
    <mergeCell ref="BF186:BF187"/>
    <mergeCell ref="BV186:BV187"/>
    <mergeCell ref="BD188:BD189"/>
    <mergeCell ref="BE188:BE189"/>
    <mergeCell ref="BF188:BF189"/>
    <mergeCell ref="BV188:BV189"/>
    <mergeCell ref="BD190:BD191"/>
    <mergeCell ref="BE190:BE191"/>
    <mergeCell ref="BF190:BF191"/>
    <mergeCell ref="BV190:BV191"/>
    <mergeCell ref="BD192:BD193"/>
    <mergeCell ref="BE192:BE193"/>
    <mergeCell ref="BF192:BF193"/>
    <mergeCell ref="BV192:BV193"/>
    <mergeCell ref="BD194:BD195"/>
    <mergeCell ref="BE194:BE195"/>
    <mergeCell ref="BF194:BF195"/>
    <mergeCell ref="BV194:BV195"/>
    <mergeCell ref="BG194:BG195"/>
    <mergeCell ref="BH194:BH195"/>
    <mergeCell ref="BI194:BI195"/>
    <mergeCell ref="BV176:BV177"/>
    <mergeCell ref="BD178:BD179"/>
    <mergeCell ref="BE178:BE179"/>
    <mergeCell ref="BF178:BF179"/>
    <mergeCell ref="BV178:BV179"/>
    <mergeCell ref="BD180:BD181"/>
    <mergeCell ref="BE180:BE181"/>
    <mergeCell ref="BF180:BF181"/>
    <mergeCell ref="BV180:BV181"/>
    <mergeCell ref="BD182:BD183"/>
    <mergeCell ref="BE182:BE183"/>
    <mergeCell ref="BF182:BF183"/>
    <mergeCell ref="BV182:BV183"/>
    <mergeCell ref="BD184:BD185"/>
    <mergeCell ref="BE184:BE185"/>
    <mergeCell ref="BF184:BF185"/>
    <mergeCell ref="BV184:BV185"/>
    <mergeCell ref="BD166:BD167"/>
    <mergeCell ref="BE166:BE167"/>
    <mergeCell ref="BF166:BF167"/>
    <mergeCell ref="BV166:BV167"/>
    <mergeCell ref="BD168:BD169"/>
    <mergeCell ref="BE168:BE169"/>
    <mergeCell ref="BF168:BF169"/>
    <mergeCell ref="BV168:BV169"/>
    <mergeCell ref="BD170:BD171"/>
    <mergeCell ref="BE170:BE171"/>
    <mergeCell ref="BF170:BF171"/>
    <mergeCell ref="BV170:BV171"/>
    <mergeCell ref="BD172:BD173"/>
    <mergeCell ref="BE172:BE173"/>
    <mergeCell ref="BF172:BF173"/>
    <mergeCell ref="BV172:BV173"/>
    <mergeCell ref="BD174:BD175"/>
    <mergeCell ref="BE174:BE175"/>
    <mergeCell ref="BF174:BF175"/>
    <mergeCell ref="BV174:BV175"/>
    <mergeCell ref="BG174:BG175"/>
    <mergeCell ref="BH174:BH175"/>
    <mergeCell ref="BI174:BI175"/>
    <mergeCell ref="BV136:BV137"/>
    <mergeCell ref="BD138:BD139"/>
    <mergeCell ref="BE138:BE139"/>
    <mergeCell ref="BF138:BF139"/>
    <mergeCell ref="BV138:BV139"/>
    <mergeCell ref="BD140:BD141"/>
    <mergeCell ref="BE140:BE141"/>
    <mergeCell ref="BF140:BF141"/>
    <mergeCell ref="BV140:BV141"/>
    <mergeCell ref="BD142:BD143"/>
    <mergeCell ref="BE142:BE143"/>
    <mergeCell ref="BF142:BF143"/>
    <mergeCell ref="BV142:BV143"/>
    <mergeCell ref="BD144:BD145"/>
    <mergeCell ref="BE144:BE145"/>
    <mergeCell ref="BF144:BF145"/>
    <mergeCell ref="BV144:BV145"/>
    <mergeCell ref="BD126:BD127"/>
    <mergeCell ref="BE126:BE127"/>
    <mergeCell ref="BF126:BF127"/>
    <mergeCell ref="BV126:BV127"/>
    <mergeCell ref="BD128:BD129"/>
    <mergeCell ref="BE128:BE129"/>
    <mergeCell ref="BF128:BF129"/>
    <mergeCell ref="BV128:BV129"/>
    <mergeCell ref="BD130:BD131"/>
    <mergeCell ref="BE130:BE131"/>
    <mergeCell ref="BF130:BF131"/>
    <mergeCell ref="BV130:BV131"/>
    <mergeCell ref="BD132:BD133"/>
    <mergeCell ref="BE132:BE133"/>
    <mergeCell ref="BF132:BF133"/>
    <mergeCell ref="BV132:BV133"/>
    <mergeCell ref="BD134:BD135"/>
    <mergeCell ref="BE134:BE135"/>
    <mergeCell ref="BF134:BF135"/>
    <mergeCell ref="BV134:BV135"/>
    <mergeCell ref="BH134:BH135"/>
    <mergeCell ref="BI134:BI135"/>
    <mergeCell ref="BV88:BV89"/>
    <mergeCell ref="BD90:BD91"/>
    <mergeCell ref="BE90:BE91"/>
    <mergeCell ref="BF90:BF91"/>
    <mergeCell ref="BV90:BV91"/>
    <mergeCell ref="BD92:BD93"/>
    <mergeCell ref="BE92:BE93"/>
    <mergeCell ref="BF92:BF93"/>
    <mergeCell ref="BV92:BV93"/>
    <mergeCell ref="BD94:BD95"/>
    <mergeCell ref="BE94:BE95"/>
    <mergeCell ref="BF94:BF95"/>
    <mergeCell ref="BV94:BV95"/>
    <mergeCell ref="BD116:BD117"/>
    <mergeCell ref="BE116:BE117"/>
    <mergeCell ref="BF116:BF117"/>
    <mergeCell ref="BV116:BV117"/>
    <mergeCell ref="BD118:BD119"/>
    <mergeCell ref="BE118:BE119"/>
    <mergeCell ref="BF118:BF119"/>
    <mergeCell ref="BV118:BV119"/>
    <mergeCell ref="BD120:BD121"/>
    <mergeCell ref="BE120:BE121"/>
    <mergeCell ref="BF120:BF121"/>
    <mergeCell ref="BV120:BV121"/>
    <mergeCell ref="BD122:BD123"/>
    <mergeCell ref="BE122:BE123"/>
    <mergeCell ref="BF122:BF123"/>
    <mergeCell ref="BV122:BV123"/>
    <mergeCell ref="BD124:BD125"/>
    <mergeCell ref="BE124:BE125"/>
    <mergeCell ref="BF124:BF125"/>
    <mergeCell ref="BV124:BV125"/>
    <mergeCell ref="BD106:BD107"/>
    <mergeCell ref="BE106:BE107"/>
    <mergeCell ref="BF106:BF107"/>
    <mergeCell ref="BV106:BV107"/>
    <mergeCell ref="BD108:BD109"/>
    <mergeCell ref="BE108:BE109"/>
    <mergeCell ref="BF108:BF109"/>
    <mergeCell ref="BV108:BV109"/>
    <mergeCell ref="BD110:BD111"/>
    <mergeCell ref="BE110:BE111"/>
    <mergeCell ref="BF110:BF111"/>
    <mergeCell ref="BV110:BV111"/>
    <mergeCell ref="BD112:BD113"/>
    <mergeCell ref="BE112:BE113"/>
    <mergeCell ref="BF112:BF113"/>
    <mergeCell ref="BV112:BV113"/>
    <mergeCell ref="BD114:BD115"/>
    <mergeCell ref="BE114:BE115"/>
    <mergeCell ref="BF114:BF115"/>
    <mergeCell ref="BV114:BV115"/>
    <mergeCell ref="BH94:BH95"/>
    <mergeCell ref="BI94:BI95"/>
    <mergeCell ref="BH114:BH115"/>
    <mergeCell ref="BI114:BI115"/>
    <mergeCell ref="BD26:BD27"/>
    <mergeCell ref="BE26:BE27"/>
    <mergeCell ref="BF26:BF27"/>
    <mergeCell ref="BV26:BV27"/>
    <mergeCell ref="BD28:BD29"/>
    <mergeCell ref="BE28:BE29"/>
    <mergeCell ref="BF28:BF29"/>
    <mergeCell ref="BV28:BV29"/>
    <mergeCell ref="BD30:BD31"/>
    <mergeCell ref="BE30:BE31"/>
    <mergeCell ref="BF30:BF31"/>
    <mergeCell ref="BV30:BV31"/>
    <mergeCell ref="BD32:BD33"/>
    <mergeCell ref="BE32:BE33"/>
    <mergeCell ref="BF32:BF33"/>
    <mergeCell ref="BV32:BV33"/>
    <mergeCell ref="BD34:BD35"/>
    <mergeCell ref="BE34:BE35"/>
    <mergeCell ref="BF34:BF35"/>
    <mergeCell ref="BV34:BV35"/>
    <mergeCell ref="BD56:BD57"/>
    <mergeCell ref="BE56:BE57"/>
    <mergeCell ref="BF56:BF57"/>
    <mergeCell ref="BV56:BV57"/>
    <mergeCell ref="BD58:BD59"/>
    <mergeCell ref="BE58:BE59"/>
    <mergeCell ref="BF58:BF59"/>
    <mergeCell ref="BV58:BV59"/>
    <mergeCell ref="BD60:BD61"/>
    <mergeCell ref="BE60:BE61"/>
    <mergeCell ref="BF60:BF61"/>
    <mergeCell ref="BV60:BV61"/>
    <mergeCell ref="BD62:BD63"/>
    <mergeCell ref="BE62:BE63"/>
    <mergeCell ref="BF62:BF63"/>
    <mergeCell ref="BV62:BV63"/>
    <mergeCell ref="BD46:BD47"/>
    <mergeCell ref="BE46:BE47"/>
    <mergeCell ref="BF46:BF47"/>
    <mergeCell ref="BV46:BV47"/>
    <mergeCell ref="BD48:BD49"/>
    <mergeCell ref="BE48:BE49"/>
    <mergeCell ref="BF48:BF49"/>
    <mergeCell ref="BV48:BV49"/>
    <mergeCell ref="BD50:BD51"/>
    <mergeCell ref="BE50:BE51"/>
    <mergeCell ref="BF50:BF51"/>
    <mergeCell ref="BV50:BV51"/>
    <mergeCell ref="BD52:BD53"/>
    <mergeCell ref="BE52:BE53"/>
    <mergeCell ref="BF52:BF53"/>
    <mergeCell ref="BV52:BV53"/>
    <mergeCell ref="BD54:BD55"/>
    <mergeCell ref="BE54:BE55"/>
    <mergeCell ref="BF54:BF55"/>
    <mergeCell ref="BV54:BV55"/>
    <mergeCell ref="BH34:BH35"/>
    <mergeCell ref="BI34:BI35"/>
    <mergeCell ref="BG36:BG37"/>
    <mergeCell ref="BH36:BH37"/>
    <mergeCell ref="BI36:BI37"/>
    <mergeCell ref="BG38:BG39"/>
    <mergeCell ref="BH38:BH39"/>
    <mergeCell ref="BI38:BI39"/>
    <mergeCell ref="BC372:BC373"/>
    <mergeCell ref="BU372:BU373"/>
    <mergeCell ref="BD2:BD3"/>
    <mergeCell ref="BE2:BE3"/>
    <mergeCell ref="BF2:BF3"/>
    <mergeCell ref="BV2:BV3"/>
    <mergeCell ref="BD4:BD5"/>
    <mergeCell ref="BE4:BE5"/>
    <mergeCell ref="BF4:BF5"/>
    <mergeCell ref="BV4:BV5"/>
    <mergeCell ref="BD6:BD7"/>
    <mergeCell ref="BE6:BE7"/>
    <mergeCell ref="BF6:BF7"/>
    <mergeCell ref="BV6:BV7"/>
    <mergeCell ref="BD8:BD9"/>
    <mergeCell ref="BE8:BE9"/>
    <mergeCell ref="BF8:BF9"/>
    <mergeCell ref="BV8:BV9"/>
    <mergeCell ref="BD10:BD11"/>
    <mergeCell ref="BE10:BE11"/>
    <mergeCell ref="BF10:BF11"/>
    <mergeCell ref="BV10:BV11"/>
    <mergeCell ref="BD12:BD13"/>
    <mergeCell ref="BE12:BE13"/>
    <mergeCell ref="BF12:BF13"/>
    <mergeCell ref="BV12:BV13"/>
    <mergeCell ref="BD14:BD15"/>
    <mergeCell ref="BE14:BE15"/>
    <mergeCell ref="BF14:BF15"/>
    <mergeCell ref="BV14:BV15"/>
    <mergeCell ref="BD16:BD17"/>
    <mergeCell ref="BE16:BE17"/>
    <mergeCell ref="BC360:BC361"/>
    <mergeCell ref="BU360:BU361"/>
    <mergeCell ref="BC336:BC337"/>
    <mergeCell ref="BU336:BU337"/>
    <mergeCell ref="BC312:BC313"/>
    <mergeCell ref="BU312:BU313"/>
    <mergeCell ref="BC288:BC289"/>
    <mergeCell ref="BU288:BU289"/>
    <mergeCell ref="BC264:BC265"/>
    <mergeCell ref="BU264:BU265"/>
    <mergeCell ref="BC240:BC241"/>
    <mergeCell ref="BU240:BU241"/>
    <mergeCell ref="BC216:BC217"/>
    <mergeCell ref="BU216:BU217"/>
    <mergeCell ref="BD36:BD37"/>
    <mergeCell ref="BE36:BE37"/>
    <mergeCell ref="BF36:BF37"/>
    <mergeCell ref="BV36:BV37"/>
    <mergeCell ref="BD38:BD39"/>
    <mergeCell ref="BE38:BE39"/>
    <mergeCell ref="BF38:BF39"/>
    <mergeCell ref="BV38:BV39"/>
    <mergeCell ref="BD40:BD41"/>
    <mergeCell ref="BE40:BE41"/>
    <mergeCell ref="BF40:BF41"/>
    <mergeCell ref="BV40:BV41"/>
    <mergeCell ref="BD42:BD43"/>
    <mergeCell ref="BE42:BE43"/>
    <mergeCell ref="BF42:BF43"/>
    <mergeCell ref="BV42:BV43"/>
    <mergeCell ref="BD44:BD45"/>
    <mergeCell ref="BE44:BE45"/>
    <mergeCell ref="BU344:BU345"/>
    <mergeCell ref="BC324:BC325"/>
    <mergeCell ref="BU324:BU325"/>
    <mergeCell ref="BA326:BA327"/>
    <mergeCell ref="BB326:BB327"/>
    <mergeCell ref="BC326:BC327"/>
    <mergeCell ref="BU326:BU327"/>
    <mergeCell ref="BA328:BA329"/>
    <mergeCell ref="BB328:BB329"/>
    <mergeCell ref="BC328:BC329"/>
    <mergeCell ref="BU328:BU329"/>
    <mergeCell ref="BA330:BA331"/>
    <mergeCell ref="BB330:BB331"/>
    <mergeCell ref="BC330:BC331"/>
    <mergeCell ref="BU330:BU331"/>
    <mergeCell ref="BA332:BA333"/>
    <mergeCell ref="BB332:BB333"/>
    <mergeCell ref="BC332:BC333"/>
    <mergeCell ref="BU332:BU333"/>
    <mergeCell ref="BA362:BA363"/>
    <mergeCell ref="BB362:BB363"/>
    <mergeCell ref="BC362:BC363"/>
    <mergeCell ref="BU362:BU363"/>
    <mergeCell ref="BA364:BA365"/>
    <mergeCell ref="BB364:BB365"/>
    <mergeCell ref="BC364:BC365"/>
    <mergeCell ref="BU364:BU365"/>
    <mergeCell ref="BA366:BA367"/>
    <mergeCell ref="BB366:BB367"/>
    <mergeCell ref="BC366:BC367"/>
    <mergeCell ref="BU366:BU367"/>
    <mergeCell ref="BA368:BA369"/>
    <mergeCell ref="BB368:BB369"/>
    <mergeCell ref="BC368:BC369"/>
    <mergeCell ref="BU368:BU369"/>
    <mergeCell ref="BC348:BC349"/>
    <mergeCell ref="BU348:BU349"/>
    <mergeCell ref="BA350:BA351"/>
    <mergeCell ref="BB350:BB351"/>
    <mergeCell ref="BC350:BC351"/>
    <mergeCell ref="BU350:BU351"/>
    <mergeCell ref="BA352:BA353"/>
    <mergeCell ref="BB352:BB353"/>
    <mergeCell ref="BC352:BC353"/>
    <mergeCell ref="BU352:BU353"/>
    <mergeCell ref="BA354:BA355"/>
    <mergeCell ref="BB354:BB355"/>
    <mergeCell ref="BC354:BC355"/>
    <mergeCell ref="BU354:BU355"/>
    <mergeCell ref="BA356:BA357"/>
    <mergeCell ref="BB356:BB357"/>
    <mergeCell ref="BC356:BC357"/>
    <mergeCell ref="BU356:BU357"/>
    <mergeCell ref="BD352:BD353"/>
    <mergeCell ref="BE352:BE353"/>
    <mergeCell ref="BF352:BF353"/>
    <mergeCell ref="BD366:BD367"/>
    <mergeCell ref="BE366:BE367"/>
    <mergeCell ref="BF366:BF367"/>
    <mergeCell ref="BA314:BA315"/>
    <mergeCell ref="BB314:BB315"/>
    <mergeCell ref="BC314:BC315"/>
    <mergeCell ref="BU314:BU315"/>
    <mergeCell ref="BA316:BA317"/>
    <mergeCell ref="BB316:BB317"/>
    <mergeCell ref="BC316:BC317"/>
    <mergeCell ref="BU316:BU317"/>
    <mergeCell ref="BA318:BA319"/>
    <mergeCell ref="BB318:BB319"/>
    <mergeCell ref="BC318:BC319"/>
    <mergeCell ref="BU318:BU319"/>
    <mergeCell ref="BA320:BA321"/>
    <mergeCell ref="BB320:BB321"/>
    <mergeCell ref="BC320:BC321"/>
    <mergeCell ref="BU320:BU321"/>
    <mergeCell ref="BC300:BC301"/>
    <mergeCell ref="BU300:BU301"/>
    <mergeCell ref="BA302:BA303"/>
    <mergeCell ref="BB302:BB303"/>
    <mergeCell ref="BC302:BC303"/>
    <mergeCell ref="BU302:BU303"/>
    <mergeCell ref="BA304:BA305"/>
    <mergeCell ref="BB304:BB305"/>
    <mergeCell ref="BC304:BC305"/>
    <mergeCell ref="BU304:BU305"/>
    <mergeCell ref="BA306:BA307"/>
    <mergeCell ref="BB306:BB307"/>
    <mergeCell ref="BC306:BC307"/>
    <mergeCell ref="BU306:BU307"/>
    <mergeCell ref="BA308:BA309"/>
    <mergeCell ref="BB308:BB309"/>
    <mergeCell ref="BC308:BC309"/>
    <mergeCell ref="BU308:BU309"/>
    <mergeCell ref="BD316:BD317"/>
    <mergeCell ref="BE316:BE317"/>
    <mergeCell ref="BF316:BF317"/>
    <mergeCell ref="BU138:BU139"/>
    <mergeCell ref="BA140:BA141"/>
    <mergeCell ref="BB140:BB141"/>
    <mergeCell ref="BC140:BC141"/>
    <mergeCell ref="BU140:BU141"/>
    <mergeCell ref="BC168:BC169"/>
    <mergeCell ref="BU168:BU169"/>
    <mergeCell ref="BA170:BA171"/>
    <mergeCell ref="BB170:BB171"/>
    <mergeCell ref="BC170:BC171"/>
    <mergeCell ref="BU170:BU171"/>
    <mergeCell ref="BA172:BA173"/>
    <mergeCell ref="BB172:BB173"/>
    <mergeCell ref="BC172:BC173"/>
    <mergeCell ref="BU172:BU173"/>
    <mergeCell ref="BA174:BA175"/>
    <mergeCell ref="BB174:BB175"/>
    <mergeCell ref="BC174:BC175"/>
    <mergeCell ref="BU174:BU175"/>
    <mergeCell ref="BA176:BA177"/>
    <mergeCell ref="BB176:BB177"/>
    <mergeCell ref="BC176:BC177"/>
    <mergeCell ref="BU176:BU177"/>
    <mergeCell ref="BC156:BC157"/>
    <mergeCell ref="BU156:BU157"/>
    <mergeCell ref="BA158:BA159"/>
    <mergeCell ref="BB158:BB159"/>
    <mergeCell ref="BC158:BC159"/>
    <mergeCell ref="BU158:BU159"/>
    <mergeCell ref="BA160:BA161"/>
    <mergeCell ref="BB160:BB161"/>
    <mergeCell ref="BC160:BC161"/>
    <mergeCell ref="BU160:BU161"/>
    <mergeCell ref="BA162:BA163"/>
    <mergeCell ref="BB162:BB163"/>
    <mergeCell ref="BC162:BC163"/>
    <mergeCell ref="BU162:BU163"/>
    <mergeCell ref="BA164:BA165"/>
    <mergeCell ref="BB164:BB165"/>
    <mergeCell ref="BC164:BC165"/>
    <mergeCell ref="BU164:BU165"/>
    <mergeCell ref="BD156:BD157"/>
    <mergeCell ref="BE156:BE157"/>
    <mergeCell ref="BF156:BF157"/>
    <mergeCell ref="BD158:BD159"/>
    <mergeCell ref="BE158:BE159"/>
    <mergeCell ref="BF158:BF159"/>
    <mergeCell ref="BD160:BD161"/>
    <mergeCell ref="BE160:BE161"/>
    <mergeCell ref="BF160:BF161"/>
    <mergeCell ref="BD162:BD163"/>
    <mergeCell ref="BE162:BE163"/>
    <mergeCell ref="BF162:BF163"/>
    <mergeCell ref="BD164:BD165"/>
    <mergeCell ref="BE164:BE165"/>
    <mergeCell ref="BF164:BF165"/>
    <mergeCell ref="BD146:BD147"/>
    <mergeCell ref="BE146:BE147"/>
    <mergeCell ref="BF146:BF147"/>
    <mergeCell ref="BD148:BD149"/>
    <mergeCell ref="BE148:BE149"/>
    <mergeCell ref="BF148:BF149"/>
    <mergeCell ref="BD150:BD151"/>
    <mergeCell ref="BE150:BE151"/>
    <mergeCell ref="BB98:BB99"/>
    <mergeCell ref="BC98:BC99"/>
    <mergeCell ref="BU98:BU99"/>
    <mergeCell ref="BA100:BA101"/>
    <mergeCell ref="BB100:BB101"/>
    <mergeCell ref="BC100:BC101"/>
    <mergeCell ref="BU100:BU101"/>
    <mergeCell ref="BA102:BA103"/>
    <mergeCell ref="BB102:BB103"/>
    <mergeCell ref="BC102:BC103"/>
    <mergeCell ref="BU102:BU103"/>
    <mergeCell ref="BA104:BA105"/>
    <mergeCell ref="BB104:BB105"/>
    <mergeCell ref="BC104:BC105"/>
    <mergeCell ref="BU104:BU105"/>
    <mergeCell ref="BC84:BC85"/>
    <mergeCell ref="BU84:BU85"/>
    <mergeCell ref="BA86:BA87"/>
    <mergeCell ref="BB86:BB87"/>
    <mergeCell ref="BC86:BC87"/>
    <mergeCell ref="BU86:BU87"/>
    <mergeCell ref="BA88:BA89"/>
    <mergeCell ref="BB88:BB89"/>
    <mergeCell ref="BC88:BC89"/>
    <mergeCell ref="BU88:BU89"/>
    <mergeCell ref="BA90:BA91"/>
    <mergeCell ref="BB90:BB91"/>
    <mergeCell ref="BC90:BC91"/>
    <mergeCell ref="BU90:BU91"/>
    <mergeCell ref="BA92:BA93"/>
    <mergeCell ref="BB92:BB93"/>
    <mergeCell ref="BC92:BC93"/>
    <mergeCell ref="BU92:BU93"/>
    <mergeCell ref="BD84:BD85"/>
    <mergeCell ref="BE84:BE85"/>
    <mergeCell ref="BF84:BF85"/>
    <mergeCell ref="BD96:BD97"/>
    <mergeCell ref="BE96:BE97"/>
    <mergeCell ref="BF96:BF97"/>
    <mergeCell ref="BD98:BD99"/>
    <mergeCell ref="BE98:BE99"/>
    <mergeCell ref="BF98:BF99"/>
    <mergeCell ref="BD100:BD101"/>
    <mergeCell ref="BE100:BE101"/>
    <mergeCell ref="BF100:BF101"/>
    <mergeCell ref="BD102:BD103"/>
    <mergeCell ref="BE102:BE103"/>
    <mergeCell ref="BF102:BF103"/>
    <mergeCell ref="BD104:BD105"/>
    <mergeCell ref="BE104:BE105"/>
    <mergeCell ref="BF104:BF105"/>
    <mergeCell ref="BD86:BD87"/>
    <mergeCell ref="BE86:BE87"/>
    <mergeCell ref="BF86:BF87"/>
    <mergeCell ref="BD88:BD89"/>
    <mergeCell ref="BE88:BE89"/>
    <mergeCell ref="BF88:BF89"/>
    <mergeCell ref="BA74:BA75"/>
    <mergeCell ref="BB74:BB75"/>
    <mergeCell ref="BC74:BC75"/>
    <mergeCell ref="BU74:BU75"/>
    <mergeCell ref="BA76:BA77"/>
    <mergeCell ref="BB76:BB77"/>
    <mergeCell ref="BC76:BC77"/>
    <mergeCell ref="BU76:BU77"/>
    <mergeCell ref="BA78:BA79"/>
    <mergeCell ref="BB78:BB79"/>
    <mergeCell ref="BC78:BC79"/>
    <mergeCell ref="BU78:BU79"/>
    <mergeCell ref="BA80:BA81"/>
    <mergeCell ref="BB80:BB81"/>
    <mergeCell ref="BC80:BC81"/>
    <mergeCell ref="BU80:BU81"/>
    <mergeCell ref="BU60:BU61"/>
    <mergeCell ref="BA62:BA63"/>
    <mergeCell ref="BB62:BB63"/>
    <mergeCell ref="BC62:BC63"/>
    <mergeCell ref="BU62:BU63"/>
    <mergeCell ref="BA64:BA65"/>
    <mergeCell ref="BB64:BB65"/>
    <mergeCell ref="BC64:BC65"/>
    <mergeCell ref="BU64:BU65"/>
    <mergeCell ref="BA66:BA67"/>
    <mergeCell ref="BB66:BB67"/>
    <mergeCell ref="BC66:BC67"/>
    <mergeCell ref="BU66:BU67"/>
    <mergeCell ref="BA68:BA69"/>
    <mergeCell ref="BB68:BB69"/>
    <mergeCell ref="BC68:BC69"/>
    <mergeCell ref="BU68:BU69"/>
    <mergeCell ref="BD64:BD65"/>
    <mergeCell ref="BE64:BE65"/>
    <mergeCell ref="BF64:BF65"/>
    <mergeCell ref="BD76:BD77"/>
    <mergeCell ref="BE76:BE77"/>
    <mergeCell ref="BF76:BF77"/>
    <mergeCell ref="BD78:BD79"/>
    <mergeCell ref="BE78:BE79"/>
    <mergeCell ref="BF78:BF79"/>
    <mergeCell ref="BD80:BD81"/>
    <mergeCell ref="BE80:BE81"/>
    <mergeCell ref="BF80:BF81"/>
    <mergeCell ref="BD66:BD67"/>
    <mergeCell ref="BE66:BE67"/>
    <mergeCell ref="BF66:BF67"/>
    <mergeCell ref="BD68:BD69"/>
    <mergeCell ref="BE68:BE69"/>
    <mergeCell ref="BF68:BF69"/>
    <mergeCell ref="BD70:BD71"/>
    <mergeCell ref="BE70:BE71"/>
    <mergeCell ref="BF70:BF71"/>
    <mergeCell ref="BD72:BD73"/>
    <mergeCell ref="BE72:BE73"/>
    <mergeCell ref="BF72:BF73"/>
    <mergeCell ref="BD74:BD75"/>
    <mergeCell ref="BE74:BE75"/>
    <mergeCell ref="BF74:BF75"/>
    <mergeCell ref="BG62:BG63"/>
    <mergeCell ref="BH62:BH63"/>
    <mergeCell ref="BI62:BI63"/>
    <mergeCell ref="BH74:BH75"/>
    <mergeCell ref="BA14:BA15"/>
    <mergeCell ref="BB14:BB15"/>
    <mergeCell ref="BC14:BC15"/>
    <mergeCell ref="BU14:BU15"/>
    <mergeCell ref="BA16:BA17"/>
    <mergeCell ref="BB16:BB17"/>
    <mergeCell ref="BC16:BC17"/>
    <mergeCell ref="BU16:BU17"/>
    <mergeCell ref="BA18:BA19"/>
    <mergeCell ref="BB18:BB19"/>
    <mergeCell ref="BC18:BC19"/>
    <mergeCell ref="BU18:BU19"/>
    <mergeCell ref="BA20:BA21"/>
    <mergeCell ref="BB20:BB21"/>
    <mergeCell ref="BC20:BC21"/>
    <mergeCell ref="BU20:BU21"/>
    <mergeCell ref="BA22:BA23"/>
    <mergeCell ref="BB22:BB23"/>
    <mergeCell ref="BC22:BC23"/>
    <mergeCell ref="BU22:BU23"/>
    <mergeCell ref="BU48:BU49"/>
    <mergeCell ref="BA50:BA51"/>
    <mergeCell ref="BB50:BB51"/>
    <mergeCell ref="BC50:BC51"/>
    <mergeCell ref="BU50:BU51"/>
    <mergeCell ref="BA52:BA53"/>
    <mergeCell ref="BB52:BB53"/>
    <mergeCell ref="BC52:BC53"/>
    <mergeCell ref="BU52:BU53"/>
    <mergeCell ref="BA54:BA55"/>
    <mergeCell ref="BB54:BB55"/>
    <mergeCell ref="BC54:BC55"/>
    <mergeCell ref="BU54:BU55"/>
    <mergeCell ref="BU36:BU37"/>
    <mergeCell ref="BA38:BA39"/>
    <mergeCell ref="BB38:BB39"/>
    <mergeCell ref="BC38:BC39"/>
    <mergeCell ref="BU38:BU39"/>
    <mergeCell ref="BA40:BA41"/>
    <mergeCell ref="BB40:BB41"/>
    <mergeCell ref="BC40:BC41"/>
    <mergeCell ref="BU40:BU41"/>
    <mergeCell ref="BA42:BA43"/>
    <mergeCell ref="BB42:BB43"/>
    <mergeCell ref="BC42:BC43"/>
    <mergeCell ref="BU42:BU43"/>
    <mergeCell ref="BA44:BA45"/>
    <mergeCell ref="BB44:BB45"/>
    <mergeCell ref="BC44:BC45"/>
    <mergeCell ref="BU44:BU45"/>
    <mergeCell ref="BF16:BF17"/>
    <mergeCell ref="BD18:BD19"/>
    <mergeCell ref="BE18:BE19"/>
    <mergeCell ref="BF18:BF19"/>
    <mergeCell ref="BD20:BD21"/>
    <mergeCell ref="BE20:BE21"/>
    <mergeCell ref="BF20:BF21"/>
    <mergeCell ref="BD22:BD23"/>
    <mergeCell ref="BE22:BE23"/>
    <mergeCell ref="BF22:BF23"/>
    <mergeCell ref="BD24:BD25"/>
    <mergeCell ref="BE24:BE25"/>
    <mergeCell ref="BF24:BF25"/>
    <mergeCell ref="BF44:BF45"/>
    <mergeCell ref="BB10:BB11"/>
    <mergeCell ref="BC10:BC11"/>
    <mergeCell ref="BU10:BU11"/>
    <mergeCell ref="BA12:BA13"/>
    <mergeCell ref="BB12:BB13"/>
    <mergeCell ref="BC12:BC13"/>
    <mergeCell ref="BU12:BU13"/>
    <mergeCell ref="AZ364:AZ365"/>
    <mergeCell ref="BT364:BT365"/>
    <mergeCell ref="AX366:AX367"/>
    <mergeCell ref="AY366:AY367"/>
    <mergeCell ref="AZ366:AZ367"/>
    <mergeCell ref="BT366:BT367"/>
    <mergeCell ref="AX368:AX369"/>
    <mergeCell ref="AY368:AY369"/>
    <mergeCell ref="AZ368:AZ369"/>
    <mergeCell ref="BT368:BT369"/>
    <mergeCell ref="AX370:AX371"/>
    <mergeCell ref="AY370:AY371"/>
    <mergeCell ref="AZ370:AZ371"/>
    <mergeCell ref="BT370:BT371"/>
    <mergeCell ref="AX372:AX373"/>
    <mergeCell ref="AY372:AY373"/>
    <mergeCell ref="AZ372:AZ373"/>
    <mergeCell ref="BT372:BT373"/>
    <mergeCell ref="AZ352:AZ353"/>
    <mergeCell ref="BT352:BT353"/>
    <mergeCell ref="AX354:AX355"/>
    <mergeCell ref="AY354:AY355"/>
    <mergeCell ref="AZ354:AZ355"/>
    <mergeCell ref="BT354:BT355"/>
    <mergeCell ref="AX356:AX357"/>
    <mergeCell ref="AY356:AY357"/>
    <mergeCell ref="AZ356:AZ357"/>
    <mergeCell ref="BT356:BT357"/>
    <mergeCell ref="AX358:AX359"/>
    <mergeCell ref="AY358:AY359"/>
    <mergeCell ref="AZ358:AZ359"/>
    <mergeCell ref="BT358:BT359"/>
    <mergeCell ref="AX360:AX361"/>
    <mergeCell ref="AY360:AY361"/>
    <mergeCell ref="AZ360:AZ361"/>
    <mergeCell ref="BT360:BT361"/>
    <mergeCell ref="AZ340:AZ341"/>
    <mergeCell ref="BT340:BT341"/>
    <mergeCell ref="AX342:AX343"/>
    <mergeCell ref="AY342:AY343"/>
    <mergeCell ref="AZ342:AZ343"/>
    <mergeCell ref="BT342:BT343"/>
    <mergeCell ref="AX344:AX345"/>
    <mergeCell ref="AY344:AY345"/>
    <mergeCell ref="AZ344:AZ345"/>
    <mergeCell ref="BT344:BT345"/>
    <mergeCell ref="AX346:AX347"/>
    <mergeCell ref="BU24:BU25"/>
    <mergeCell ref="BA26:BA27"/>
    <mergeCell ref="BB26:BB27"/>
    <mergeCell ref="BC26:BC27"/>
    <mergeCell ref="BU26:BU27"/>
    <mergeCell ref="BA28:BA29"/>
    <mergeCell ref="BB28:BB29"/>
    <mergeCell ref="BC28:BC29"/>
    <mergeCell ref="BU28:BU29"/>
    <mergeCell ref="BA30:BA31"/>
    <mergeCell ref="AZ312:AZ313"/>
    <mergeCell ref="BT312:BT313"/>
    <mergeCell ref="AZ292:AZ293"/>
    <mergeCell ref="BT292:BT293"/>
    <mergeCell ref="AX294:AX295"/>
    <mergeCell ref="AY294:AY295"/>
    <mergeCell ref="AZ294:AZ295"/>
    <mergeCell ref="BT294:BT295"/>
    <mergeCell ref="AX296:AX297"/>
    <mergeCell ref="AY296:AY297"/>
    <mergeCell ref="AZ296:AZ297"/>
    <mergeCell ref="BT296:BT297"/>
    <mergeCell ref="AX298:AX299"/>
    <mergeCell ref="AY298:AY299"/>
    <mergeCell ref="AZ298:AZ299"/>
    <mergeCell ref="BT298:BT299"/>
    <mergeCell ref="AX300:AX301"/>
    <mergeCell ref="AY300:AY301"/>
    <mergeCell ref="AZ300:AZ301"/>
    <mergeCell ref="BT300:BT301"/>
    <mergeCell ref="AY346:AY347"/>
    <mergeCell ref="AZ346:AZ347"/>
    <mergeCell ref="BT346:BT347"/>
    <mergeCell ref="AX348:AX349"/>
    <mergeCell ref="AY348:AY349"/>
    <mergeCell ref="AZ348:AZ349"/>
    <mergeCell ref="BT348:BT349"/>
    <mergeCell ref="AZ328:AZ329"/>
    <mergeCell ref="BT328:BT329"/>
    <mergeCell ref="AX330:AX331"/>
    <mergeCell ref="AY330:AY331"/>
    <mergeCell ref="AZ330:AZ331"/>
    <mergeCell ref="BT330:BT331"/>
    <mergeCell ref="AX332:AX333"/>
    <mergeCell ref="AY332:AY333"/>
    <mergeCell ref="AZ332:AZ333"/>
    <mergeCell ref="BT332:BT333"/>
    <mergeCell ref="AX334:AX335"/>
    <mergeCell ref="AY334:AY335"/>
    <mergeCell ref="AZ334:AZ335"/>
    <mergeCell ref="BT334:BT335"/>
    <mergeCell ref="AX336:AX337"/>
    <mergeCell ref="AY336:AY337"/>
    <mergeCell ref="AZ336:AZ337"/>
    <mergeCell ref="BT336:BT337"/>
    <mergeCell ref="AZ316:AZ317"/>
    <mergeCell ref="BT316:BT317"/>
    <mergeCell ref="AX318:AX319"/>
    <mergeCell ref="AY318:AY319"/>
    <mergeCell ref="AZ318:AZ319"/>
    <mergeCell ref="BT318:BT319"/>
    <mergeCell ref="AX320:AX321"/>
    <mergeCell ref="AY320:AY321"/>
    <mergeCell ref="AZ320:AZ321"/>
    <mergeCell ref="BT320:BT321"/>
    <mergeCell ref="AX322:AX323"/>
    <mergeCell ref="AY322:AY323"/>
    <mergeCell ref="AZ322:AZ323"/>
    <mergeCell ref="BT322:BT323"/>
    <mergeCell ref="AX324:AX325"/>
    <mergeCell ref="AY324:AY325"/>
    <mergeCell ref="AZ324:AZ325"/>
    <mergeCell ref="BT324:BT325"/>
    <mergeCell ref="BA292:BA293"/>
    <mergeCell ref="AY288:AY289"/>
    <mergeCell ref="AZ288:AZ289"/>
    <mergeCell ref="BT288:BT289"/>
    <mergeCell ref="AZ268:AZ269"/>
    <mergeCell ref="BT268:BT269"/>
    <mergeCell ref="AX270:AX271"/>
    <mergeCell ref="AY270:AY271"/>
    <mergeCell ref="AZ270:AZ271"/>
    <mergeCell ref="BT270:BT271"/>
    <mergeCell ref="AX272:AX273"/>
    <mergeCell ref="AY272:AY273"/>
    <mergeCell ref="AZ272:AZ273"/>
    <mergeCell ref="BT272:BT273"/>
    <mergeCell ref="AX274:AX275"/>
    <mergeCell ref="AY274:AY275"/>
    <mergeCell ref="AZ274:AZ275"/>
    <mergeCell ref="BT274:BT275"/>
    <mergeCell ref="AX276:AX277"/>
    <mergeCell ref="AY276:AY277"/>
    <mergeCell ref="AZ276:AZ277"/>
    <mergeCell ref="BT276:BT277"/>
    <mergeCell ref="AZ304:AZ305"/>
    <mergeCell ref="BT304:BT305"/>
    <mergeCell ref="AX306:AX307"/>
    <mergeCell ref="AY306:AY307"/>
    <mergeCell ref="AZ306:AZ307"/>
    <mergeCell ref="BT306:BT307"/>
    <mergeCell ref="AX308:AX309"/>
    <mergeCell ref="AY308:AY309"/>
    <mergeCell ref="AZ308:AZ309"/>
    <mergeCell ref="BT308:BT309"/>
    <mergeCell ref="AX310:AX311"/>
    <mergeCell ref="AY310:AY311"/>
    <mergeCell ref="AZ310:AZ311"/>
    <mergeCell ref="BT310:BT311"/>
    <mergeCell ref="BA268:BA269"/>
    <mergeCell ref="BB268:BB269"/>
    <mergeCell ref="BC268:BC269"/>
    <mergeCell ref="BA270:BA271"/>
    <mergeCell ref="BB270:BB271"/>
    <mergeCell ref="BC270:BC271"/>
    <mergeCell ref="BA272:BA273"/>
    <mergeCell ref="BB272:BB273"/>
    <mergeCell ref="BC272:BC273"/>
    <mergeCell ref="BA290:BA291"/>
    <mergeCell ref="BB290:BB291"/>
    <mergeCell ref="BC290:BC291"/>
    <mergeCell ref="BB292:BB293"/>
    <mergeCell ref="BC292:BC293"/>
    <mergeCell ref="BA294:BA295"/>
    <mergeCell ref="BB294:BB295"/>
    <mergeCell ref="BC294:BC295"/>
    <mergeCell ref="BA296:BA297"/>
    <mergeCell ref="BB296:BB297"/>
    <mergeCell ref="BC296:BC297"/>
    <mergeCell ref="BC276:BC277"/>
    <mergeCell ref="BA278:BA279"/>
    <mergeCell ref="BB278:BB279"/>
    <mergeCell ref="BC278:BC279"/>
    <mergeCell ref="BA280:BA281"/>
    <mergeCell ref="BB280:BB281"/>
    <mergeCell ref="BC280:BC281"/>
    <mergeCell ref="BA282:BA283"/>
    <mergeCell ref="BB282:BB283"/>
    <mergeCell ref="AZ264:AZ265"/>
    <mergeCell ref="BT264:BT265"/>
    <mergeCell ref="AZ244:AZ245"/>
    <mergeCell ref="BT244:BT245"/>
    <mergeCell ref="AX246:AX247"/>
    <mergeCell ref="AY246:AY247"/>
    <mergeCell ref="AZ246:AZ247"/>
    <mergeCell ref="BT246:BT247"/>
    <mergeCell ref="AX248:AX249"/>
    <mergeCell ref="AY248:AY249"/>
    <mergeCell ref="AZ248:AZ249"/>
    <mergeCell ref="BT248:BT249"/>
    <mergeCell ref="AX250:AX251"/>
    <mergeCell ref="AY250:AY251"/>
    <mergeCell ref="AZ250:AZ251"/>
    <mergeCell ref="BT250:BT251"/>
    <mergeCell ref="AX252:AX253"/>
    <mergeCell ref="AY252:AY253"/>
    <mergeCell ref="AZ252:AZ253"/>
    <mergeCell ref="BT252:BT253"/>
    <mergeCell ref="AZ280:AZ281"/>
    <mergeCell ref="BT280:BT281"/>
    <mergeCell ref="AX282:AX283"/>
    <mergeCell ref="AY282:AY283"/>
    <mergeCell ref="AZ282:AZ283"/>
    <mergeCell ref="BT282:BT283"/>
    <mergeCell ref="AX284:AX285"/>
    <mergeCell ref="AY284:AY285"/>
    <mergeCell ref="AZ284:AZ285"/>
    <mergeCell ref="BT284:BT285"/>
    <mergeCell ref="AX286:AX287"/>
    <mergeCell ref="AY286:AY287"/>
    <mergeCell ref="AZ286:AZ287"/>
    <mergeCell ref="BT286:BT287"/>
    <mergeCell ref="BA244:BA245"/>
    <mergeCell ref="BB244:BB245"/>
    <mergeCell ref="BC244:BC245"/>
    <mergeCell ref="BA246:BA247"/>
    <mergeCell ref="BB246:BB247"/>
    <mergeCell ref="BC246:BC247"/>
    <mergeCell ref="BA248:BA249"/>
    <mergeCell ref="BB248:BB249"/>
    <mergeCell ref="BC248:BC249"/>
    <mergeCell ref="BA266:BA267"/>
    <mergeCell ref="BB266:BB267"/>
    <mergeCell ref="BC266:BC267"/>
    <mergeCell ref="BC252:BC253"/>
    <mergeCell ref="BA254:BA255"/>
    <mergeCell ref="BB254:BB255"/>
    <mergeCell ref="BC254:BC255"/>
    <mergeCell ref="BA256:BA257"/>
    <mergeCell ref="BB256:BB257"/>
    <mergeCell ref="BC256:BC257"/>
    <mergeCell ref="BA258:BA259"/>
    <mergeCell ref="BB258:BB259"/>
    <mergeCell ref="BC258:BC259"/>
    <mergeCell ref="BA260:BA261"/>
    <mergeCell ref="BB260:BB261"/>
    <mergeCell ref="BC260:BC261"/>
    <mergeCell ref="BC282:BC283"/>
    <mergeCell ref="BA284:BA285"/>
    <mergeCell ref="BB284:BB285"/>
    <mergeCell ref="BC284:BC285"/>
    <mergeCell ref="BD256:BD257"/>
    <mergeCell ref="AY240:AY241"/>
    <mergeCell ref="AZ240:AZ241"/>
    <mergeCell ref="BT240:BT241"/>
    <mergeCell ref="AZ220:AZ221"/>
    <mergeCell ref="BT220:BT221"/>
    <mergeCell ref="AX222:AX223"/>
    <mergeCell ref="AY222:AY223"/>
    <mergeCell ref="AZ222:AZ223"/>
    <mergeCell ref="BT222:BT223"/>
    <mergeCell ref="AX224:AX225"/>
    <mergeCell ref="AY224:AY225"/>
    <mergeCell ref="AZ224:AZ225"/>
    <mergeCell ref="BT224:BT225"/>
    <mergeCell ref="AX226:AX227"/>
    <mergeCell ref="AY226:AY227"/>
    <mergeCell ref="AZ226:AZ227"/>
    <mergeCell ref="BT226:BT227"/>
    <mergeCell ref="AX228:AX229"/>
    <mergeCell ref="AY228:AY229"/>
    <mergeCell ref="AZ228:AZ229"/>
    <mergeCell ref="BT228:BT229"/>
    <mergeCell ref="AZ256:AZ257"/>
    <mergeCell ref="BT256:BT257"/>
    <mergeCell ref="AX258:AX259"/>
    <mergeCell ref="AY258:AY259"/>
    <mergeCell ref="AZ258:AZ259"/>
    <mergeCell ref="BT258:BT259"/>
    <mergeCell ref="AX260:AX261"/>
    <mergeCell ref="AY260:AY261"/>
    <mergeCell ref="AZ260:AZ261"/>
    <mergeCell ref="BT260:BT261"/>
    <mergeCell ref="AX262:AX263"/>
    <mergeCell ref="AY262:AY263"/>
    <mergeCell ref="AZ262:AZ263"/>
    <mergeCell ref="BT262:BT263"/>
    <mergeCell ref="BA220:BA221"/>
    <mergeCell ref="BB220:BB221"/>
    <mergeCell ref="BC220:BC221"/>
    <mergeCell ref="BA222:BA223"/>
    <mergeCell ref="BB222:BB223"/>
    <mergeCell ref="BC222:BC223"/>
    <mergeCell ref="BA224:BA225"/>
    <mergeCell ref="BB224:BB225"/>
    <mergeCell ref="BC224:BC225"/>
    <mergeCell ref="BA242:BA243"/>
    <mergeCell ref="BB242:BB243"/>
    <mergeCell ref="BC242:BC243"/>
    <mergeCell ref="BC228:BC229"/>
    <mergeCell ref="BA230:BA231"/>
    <mergeCell ref="BB230:BB231"/>
    <mergeCell ref="BC230:BC231"/>
    <mergeCell ref="BA232:BA233"/>
    <mergeCell ref="BB232:BB233"/>
    <mergeCell ref="BC232:BC233"/>
    <mergeCell ref="BA234:BA235"/>
    <mergeCell ref="BB234:BB235"/>
    <mergeCell ref="BC234:BC235"/>
    <mergeCell ref="BA236:BA237"/>
    <mergeCell ref="BB236:BB237"/>
    <mergeCell ref="BC236:BC237"/>
    <mergeCell ref="BD236:BD237"/>
    <mergeCell ref="BE236:BE237"/>
    <mergeCell ref="BF236:BF237"/>
    <mergeCell ref="BE256:BE257"/>
    <mergeCell ref="AY214:AY215"/>
    <mergeCell ref="AZ214:AZ215"/>
    <mergeCell ref="BT214:BT215"/>
    <mergeCell ref="AX216:AX217"/>
    <mergeCell ref="AY216:AY217"/>
    <mergeCell ref="AZ216:AZ217"/>
    <mergeCell ref="BT216:BT217"/>
    <mergeCell ref="AZ196:AZ197"/>
    <mergeCell ref="BT196:BT197"/>
    <mergeCell ref="AX198:AX199"/>
    <mergeCell ref="AY198:AY199"/>
    <mergeCell ref="AZ198:AZ199"/>
    <mergeCell ref="BT198:BT199"/>
    <mergeCell ref="AX200:AX201"/>
    <mergeCell ref="AY200:AY201"/>
    <mergeCell ref="AZ200:AZ201"/>
    <mergeCell ref="BT200:BT201"/>
    <mergeCell ref="AX202:AX203"/>
    <mergeCell ref="AY202:AY203"/>
    <mergeCell ref="AZ202:AZ203"/>
    <mergeCell ref="BT202:BT203"/>
    <mergeCell ref="AX204:AX205"/>
    <mergeCell ref="AY204:AY205"/>
    <mergeCell ref="AZ204:AZ205"/>
    <mergeCell ref="BT204:BT205"/>
    <mergeCell ref="AZ232:AZ233"/>
    <mergeCell ref="BT232:BT233"/>
    <mergeCell ref="AX234:AX235"/>
    <mergeCell ref="AY234:AY235"/>
    <mergeCell ref="AZ234:AZ235"/>
    <mergeCell ref="BT234:BT235"/>
    <mergeCell ref="AX236:AX237"/>
    <mergeCell ref="AY236:AY237"/>
    <mergeCell ref="AZ236:AZ237"/>
    <mergeCell ref="BT236:BT237"/>
    <mergeCell ref="BA196:BA197"/>
    <mergeCell ref="BB196:BB197"/>
    <mergeCell ref="BC196:BC197"/>
    <mergeCell ref="BA198:BA199"/>
    <mergeCell ref="BB198:BB199"/>
    <mergeCell ref="BC198:BC199"/>
    <mergeCell ref="BA200:BA201"/>
    <mergeCell ref="BB200:BB201"/>
    <mergeCell ref="BC200:BC201"/>
    <mergeCell ref="BA218:BA219"/>
    <mergeCell ref="BB218:BB219"/>
    <mergeCell ref="BC218:BC219"/>
    <mergeCell ref="BC204:BC205"/>
    <mergeCell ref="BA206:BA207"/>
    <mergeCell ref="BB206:BB207"/>
    <mergeCell ref="BC206:BC207"/>
    <mergeCell ref="BA208:BA209"/>
    <mergeCell ref="BB208:BB209"/>
    <mergeCell ref="BC208:BC209"/>
    <mergeCell ref="BA210:BA211"/>
    <mergeCell ref="BB210:BB211"/>
    <mergeCell ref="BC210:BC211"/>
    <mergeCell ref="BA212:BA213"/>
    <mergeCell ref="BB212:BB213"/>
    <mergeCell ref="BC212:BC213"/>
    <mergeCell ref="BD196:BD197"/>
    <mergeCell ref="BE196:BE197"/>
    <mergeCell ref="BF196:BF197"/>
    <mergeCell ref="BD216:BD217"/>
    <mergeCell ref="AY190:AY191"/>
    <mergeCell ref="AZ190:AZ191"/>
    <mergeCell ref="BT190:BT191"/>
    <mergeCell ref="AX192:AX193"/>
    <mergeCell ref="AY192:AY193"/>
    <mergeCell ref="AZ192:AZ193"/>
    <mergeCell ref="BT192:BT193"/>
    <mergeCell ref="AZ172:AZ173"/>
    <mergeCell ref="BT172:BT173"/>
    <mergeCell ref="AX174:AX175"/>
    <mergeCell ref="AY174:AY175"/>
    <mergeCell ref="AZ174:AZ175"/>
    <mergeCell ref="BT174:BT175"/>
    <mergeCell ref="AX176:AX177"/>
    <mergeCell ref="AY176:AY177"/>
    <mergeCell ref="AZ176:AZ177"/>
    <mergeCell ref="BT176:BT177"/>
    <mergeCell ref="AX178:AX179"/>
    <mergeCell ref="AY178:AY179"/>
    <mergeCell ref="AZ178:AZ179"/>
    <mergeCell ref="BT178:BT179"/>
    <mergeCell ref="AX180:AX181"/>
    <mergeCell ref="AY180:AY181"/>
    <mergeCell ref="AZ180:AZ181"/>
    <mergeCell ref="BT180:BT181"/>
    <mergeCell ref="AZ208:AZ209"/>
    <mergeCell ref="BT208:BT209"/>
    <mergeCell ref="AX210:AX211"/>
    <mergeCell ref="AY210:AY211"/>
    <mergeCell ref="AZ210:AZ211"/>
    <mergeCell ref="BT210:BT211"/>
    <mergeCell ref="AX212:AX213"/>
    <mergeCell ref="AY212:AY213"/>
    <mergeCell ref="AZ212:AZ213"/>
    <mergeCell ref="BT212:BT213"/>
    <mergeCell ref="BC192:BC193"/>
    <mergeCell ref="BA194:BA195"/>
    <mergeCell ref="BB194:BB195"/>
    <mergeCell ref="BC194:BC195"/>
    <mergeCell ref="BC180:BC181"/>
    <mergeCell ref="BA182:BA183"/>
    <mergeCell ref="BB182:BB183"/>
    <mergeCell ref="BC182:BC183"/>
    <mergeCell ref="BA184:BA185"/>
    <mergeCell ref="BB184:BB185"/>
    <mergeCell ref="BC184:BC185"/>
    <mergeCell ref="BA186:BA187"/>
    <mergeCell ref="BB186:BB187"/>
    <mergeCell ref="BC186:BC187"/>
    <mergeCell ref="BA188:BA189"/>
    <mergeCell ref="BB188:BB189"/>
    <mergeCell ref="BC188:BC189"/>
    <mergeCell ref="BD176:BD177"/>
    <mergeCell ref="BE176:BE177"/>
    <mergeCell ref="BF176:BF177"/>
    <mergeCell ref="AY164:AY165"/>
    <mergeCell ref="AZ164:AZ165"/>
    <mergeCell ref="BT164:BT165"/>
    <mergeCell ref="AX166:AX167"/>
    <mergeCell ref="AY166:AY167"/>
    <mergeCell ref="AZ166:AZ167"/>
    <mergeCell ref="BT166:BT167"/>
    <mergeCell ref="AX168:AX169"/>
    <mergeCell ref="AY168:AY169"/>
    <mergeCell ref="AZ168:AZ169"/>
    <mergeCell ref="BT168:BT169"/>
    <mergeCell ref="AZ148:AZ149"/>
    <mergeCell ref="BT148:BT149"/>
    <mergeCell ref="AX150:AX151"/>
    <mergeCell ref="AY150:AY151"/>
    <mergeCell ref="AZ150:AZ151"/>
    <mergeCell ref="BT150:BT151"/>
    <mergeCell ref="AX152:AX153"/>
    <mergeCell ref="AY152:AY153"/>
    <mergeCell ref="AZ152:AZ153"/>
    <mergeCell ref="BT152:BT153"/>
    <mergeCell ref="AX154:AX155"/>
    <mergeCell ref="AY154:AY155"/>
    <mergeCell ref="AZ154:AZ155"/>
    <mergeCell ref="BT154:BT155"/>
    <mergeCell ref="AX156:AX157"/>
    <mergeCell ref="AY156:AY157"/>
    <mergeCell ref="AZ156:AZ157"/>
    <mergeCell ref="BT156:BT157"/>
    <mergeCell ref="AZ184:AZ185"/>
    <mergeCell ref="BT184:BT185"/>
    <mergeCell ref="AX186:AX187"/>
    <mergeCell ref="AY186:AY187"/>
    <mergeCell ref="AZ186:AZ187"/>
    <mergeCell ref="BT186:BT187"/>
    <mergeCell ref="BA148:BA149"/>
    <mergeCell ref="BB148:BB149"/>
    <mergeCell ref="BC148:BC149"/>
    <mergeCell ref="BA150:BA151"/>
    <mergeCell ref="BB150:BB151"/>
    <mergeCell ref="BC150:BC151"/>
    <mergeCell ref="BA152:BA153"/>
    <mergeCell ref="BB152:BB153"/>
    <mergeCell ref="BC152:BC153"/>
    <mergeCell ref="BF150:BF151"/>
    <mergeCell ref="BD152:BD153"/>
    <mergeCell ref="BE152:BE153"/>
    <mergeCell ref="BF152:BF153"/>
    <mergeCell ref="BD154:BD155"/>
    <mergeCell ref="BE154:BE155"/>
    <mergeCell ref="BF154:BF155"/>
    <mergeCell ref="BG154:BG155"/>
    <mergeCell ref="BH154:BH155"/>
    <mergeCell ref="BI154:BI155"/>
    <mergeCell ref="AZ140:AZ141"/>
    <mergeCell ref="BT140:BT141"/>
    <mergeCell ref="AX142:AX143"/>
    <mergeCell ref="AY142:AY143"/>
    <mergeCell ref="AZ142:AZ143"/>
    <mergeCell ref="BT142:BT143"/>
    <mergeCell ref="AX144:AX145"/>
    <mergeCell ref="AY144:AY145"/>
    <mergeCell ref="AZ144:AZ145"/>
    <mergeCell ref="BT144:BT145"/>
    <mergeCell ref="AZ124:AZ125"/>
    <mergeCell ref="BT124:BT125"/>
    <mergeCell ref="AX126:AX127"/>
    <mergeCell ref="AY126:AY127"/>
    <mergeCell ref="AZ126:AZ127"/>
    <mergeCell ref="BT126:BT127"/>
    <mergeCell ref="AX128:AX129"/>
    <mergeCell ref="AY128:AY129"/>
    <mergeCell ref="AZ128:AZ129"/>
    <mergeCell ref="BT128:BT129"/>
    <mergeCell ref="AX130:AX131"/>
    <mergeCell ref="AY130:AY131"/>
    <mergeCell ref="AZ130:AZ131"/>
    <mergeCell ref="BT130:BT131"/>
    <mergeCell ref="AX132:AX133"/>
    <mergeCell ref="AY132:AY133"/>
    <mergeCell ref="AZ132:AZ133"/>
    <mergeCell ref="BT132:BT133"/>
    <mergeCell ref="AZ160:AZ161"/>
    <mergeCell ref="BT160:BT161"/>
    <mergeCell ref="AX162:AX163"/>
    <mergeCell ref="AY162:AY163"/>
    <mergeCell ref="AZ162:AZ163"/>
    <mergeCell ref="BT162:BT163"/>
    <mergeCell ref="BA124:BA125"/>
    <mergeCell ref="BB124:BB125"/>
    <mergeCell ref="BC124:BC125"/>
    <mergeCell ref="BA126:BA127"/>
    <mergeCell ref="BB126:BB127"/>
    <mergeCell ref="BC126:BC127"/>
    <mergeCell ref="BA128:BA129"/>
    <mergeCell ref="BB128:BB129"/>
    <mergeCell ref="BC128:BC129"/>
    <mergeCell ref="BC144:BC145"/>
    <mergeCell ref="BA146:BA147"/>
    <mergeCell ref="BB146:BB147"/>
    <mergeCell ref="BC146:BC147"/>
    <mergeCell ref="BC132:BC133"/>
    <mergeCell ref="BA134:BA135"/>
    <mergeCell ref="BB134:BB135"/>
    <mergeCell ref="BC134:BC135"/>
    <mergeCell ref="BA136:BA137"/>
    <mergeCell ref="BB136:BB137"/>
    <mergeCell ref="BC136:BC137"/>
    <mergeCell ref="BA138:BA139"/>
    <mergeCell ref="BB138:BB139"/>
    <mergeCell ref="BC138:BC139"/>
    <mergeCell ref="BD136:BD137"/>
    <mergeCell ref="BE136:BE137"/>
    <mergeCell ref="BF136:BF137"/>
    <mergeCell ref="AX116:AX117"/>
    <mergeCell ref="AY116:AY117"/>
    <mergeCell ref="AZ116:AZ117"/>
    <mergeCell ref="BT116:BT117"/>
    <mergeCell ref="AX118:AX119"/>
    <mergeCell ref="AY118:AY119"/>
    <mergeCell ref="AZ118:AZ119"/>
    <mergeCell ref="BT118:BT119"/>
    <mergeCell ref="AX120:AX121"/>
    <mergeCell ref="AY120:AY121"/>
    <mergeCell ref="AZ120:AZ121"/>
    <mergeCell ref="BT120:BT121"/>
    <mergeCell ref="AZ100:AZ101"/>
    <mergeCell ref="BT100:BT101"/>
    <mergeCell ref="AX102:AX103"/>
    <mergeCell ref="AY102:AY103"/>
    <mergeCell ref="AZ102:AZ103"/>
    <mergeCell ref="BT102:BT103"/>
    <mergeCell ref="AX104:AX105"/>
    <mergeCell ref="AY104:AY105"/>
    <mergeCell ref="AZ104:AZ105"/>
    <mergeCell ref="BT104:BT105"/>
    <mergeCell ref="AX106:AX107"/>
    <mergeCell ref="AY106:AY107"/>
    <mergeCell ref="AZ106:AZ107"/>
    <mergeCell ref="BT106:BT107"/>
    <mergeCell ref="AX108:AX109"/>
    <mergeCell ref="AY108:AY109"/>
    <mergeCell ref="AZ108:AZ109"/>
    <mergeCell ref="BT108:BT109"/>
    <mergeCell ref="AZ136:AZ137"/>
    <mergeCell ref="BT136:BT137"/>
    <mergeCell ref="AX138:AX139"/>
    <mergeCell ref="AY138:AY139"/>
    <mergeCell ref="AZ138:AZ139"/>
    <mergeCell ref="BT138:BT139"/>
    <mergeCell ref="BC120:BC121"/>
    <mergeCell ref="BA122:BA123"/>
    <mergeCell ref="BB122:BB123"/>
    <mergeCell ref="BC122:BC123"/>
    <mergeCell ref="BC108:BC109"/>
    <mergeCell ref="BA110:BA111"/>
    <mergeCell ref="BB110:BB111"/>
    <mergeCell ref="BC110:BC111"/>
    <mergeCell ref="BA112:BA113"/>
    <mergeCell ref="BB112:BB113"/>
    <mergeCell ref="BC112:BC113"/>
    <mergeCell ref="BA114:BA115"/>
    <mergeCell ref="BB114:BB115"/>
    <mergeCell ref="BC114:BC115"/>
    <mergeCell ref="BA116:BA117"/>
    <mergeCell ref="BB116:BB117"/>
    <mergeCell ref="BC116:BC117"/>
    <mergeCell ref="AY90:AY91"/>
    <mergeCell ref="AZ90:AZ91"/>
    <mergeCell ref="BT90:BT91"/>
    <mergeCell ref="AX92:AX93"/>
    <mergeCell ref="AY92:AY93"/>
    <mergeCell ref="AZ92:AZ93"/>
    <mergeCell ref="BT92:BT93"/>
    <mergeCell ref="AX94:AX95"/>
    <mergeCell ref="AY94:AY95"/>
    <mergeCell ref="AZ94:AZ95"/>
    <mergeCell ref="BT94:BT95"/>
    <mergeCell ref="AX96:AX97"/>
    <mergeCell ref="AY96:AY97"/>
    <mergeCell ref="AZ96:AZ97"/>
    <mergeCell ref="BT96:BT97"/>
    <mergeCell ref="AZ76:AZ77"/>
    <mergeCell ref="BT76:BT77"/>
    <mergeCell ref="AX78:AX79"/>
    <mergeCell ref="AY78:AY79"/>
    <mergeCell ref="AZ78:AZ79"/>
    <mergeCell ref="BT78:BT79"/>
    <mergeCell ref="AX80:AX81"/>
    <mergeCell ref="AY80:AY81"/>
    <mergeCell ref="AZ80:AZ81"/>
    <mergeCell ref="BT80:BT81"/>
    <mergeCell ref="AX82:AX83"/>
    <mergeCell ref="AY82:AY83"/>
    <mergeCell ref="AZ82:AZ83"/>
    <mergeCell ref="BT82:BT83"/>
    <mergeCell ref="AX84:AX85"/>
    <mergeCell ref="AY84:AY85"/>
    <mergeCell ref="AZ84:AZ85"/>
    <mergeCell ref="BT84:BT85"/>
    <mergeCell ref="BC96:BC97"/>
    <mergeCell ref="BD82:BD83"/>
    <mergeCell ref="BE82:BE83"/>
    <mergeCell ref="BF82:BF83"/>
    <mergeCell ref="AX30:AX31"/>
    <mergeCell ref="AY30:AY31"/>
    <mergeCell ref="AZ30:AZ31"/>
    <mergeCell ref="BT30:BT31"/>
    <mergeCell ref="AX32:AX33"/>
    <mergeCell ref="AY32:AY33"/>
    <mergeCell ref="AZ32:AZ33"/>
    <mergeCell ref="BT32:BT33"/>
    <mergeCell ref="AX34:AX35"/>
    <mergeCell ref="AY34:AY35"/>
    <mergeCell ref="AZ34:AZ35"/>
    <mergeCell ref="BT34:BT35"/>
    <mergeCell ref="AX36:AX37"/>
    <mergeCell ref="AY36:AY37"/>
    <mergeCell ref="AZ36:AZ37"/>
    <mergeCell ref="BT36:BT37"/>
    <mergeCell ref="BT64:BT65"/>
    <mergeCell ref="AX66:AX67"/>
    <mergeCell ref="AY66:AY67"/>
    <mergeCell ref="AZ66:AZ67"/>
    <mergeCell ref="BT66:BT67"/>
    <mergeCell ref="AX68:AX69"/>
    <mergeCell ref="AY68:AY69"/>
    <mergeCell ref="AZ68:AZ69"/>
    <mergeCell ref="BT68:BT69"/>
    <mergeCell ref="AX70:AX71"/>
    <mergeCell ref="AY70:AY71"/>
    <mergeCell ref="AZ70:AZ71"/>
    <mergeCell ref="BT70:BT71"/>
    <mergeCell ref="AX72:AX73"/>
    <mergeCell ref="AY72:AY73"/>
    <mergeCell ref="AZ72:AZ73"/>
    <mergeCell ref="BT72:BT73"/>
    <mergeCell ref="BT52:BT53"/>
    <mergeCell ref="AX54:AX55"/>
    <mergeCell ref="AY54:AY55"/>
    <mergeCell ref="AZ54:AZ55"/>
    <mergeCell ref="BT54:BT55"/>
    <mergeCell ref="AX56:AX57"/>
    <mergeCell ref="AY56:AY57"/>
    <mergeCell ref="AZ56:AZ57"/>
    <mergeCell ref="BT56:BT57"/>
    <mergeCell ref="AX58:AX59"/>
    <mergeCell ref="AY58:AY59"/>
    <mergeCell ref="AZ58:AZ59"/>
    <mergeCell ref="BT58:BT59"/>
    <mergeCell ref="AX60:AX61"/>
    <mergeCell ref="AY60:AY61"/>
    <mergeCell ref="AZ60:AZ61"/>
    <mergeCell ref="BT60:BT61"/>
    <mergeCell ref="BB30:BB31"/>
    <mergeCell ref="BC30:BC31"/>
    <mergeCell ref="BA32:BA33"/>
    <mergeCell ref="BB32:BB33"/>
    <mergeCell ref="BC32:BC33"/>
    <mergeCell ref="BA56:BA57"/>
    <mergeCell ref="BB56:BB57"/>
    <mergeCell ref="BC56:BC57"/>
    <mergeCell ref="BC72:BC73"/>
    <mergeCell ref="BG40:BG41"/>
    <mergeCell ref="BH40:BH41"/>
    <mergeCell ref="BI40:BI41"/>
    <mergeCell ref="BG42:BG43"/>
    <mergeCell ref="BH42:BH43"/>
    <mergeCell ref="AW368:AW369"/>
    <mergeCell ref="BS368:BS369"/>
    <mergeCell ref="AU370:AU371"/>
    <mergeCell ref="AV370:AV371"/>
    <mergeCell ref="AW370:AW371"/>
    <mergeCell ref="BS370:BS371"/>
    <mergeCell ref="AU372:AU373"/>
    <mergeCell ref="AV372:AV373"/>
    <mergeCell ref="AW372:AW373"/>
    <mergeCell ref="BS372:BS373"/>
    <mergeCell ref="AX2:AX3"/>
    <mergeCell ref="AY2:AY3"/>
    <mergeCell ref="AZ2:AZ3"/>
    <mergeCell ref="BT2:BT3"/>
    <mergeCell ref="AX4:AX5"/>
    <mergeCell ref="AY4:AY5"/>
    <mergeCell ref="AZ4:AZ5"/>
    <mergeCell ref="BT4:BT5"/>
    <mergeCell ref="AX6:AX7"/>
    <mergeCell ref="AY6:AY7"/>
    <mergeCell ref="AZ6:AZ7"/>
    <mergeCell ref="BT6:BT7"/>
    <mergeCell ref="AX8:AX9"/>
    <mergeCell ref="AY8:AY9"/>
    <mergeCell ref="AZ8:AZ9"/>
    <mergeCell ref="BT8:BT9"/>
    <mergeCell ref="AX10:AX11"/>
    <mergeCell ref="AY10:AY11"/>
    <mergeCell ref="AZ10:AZ11"/>
    <mergeCell ref="BT10:BT11"/>
    <mergeCell ref="AX12:AX13"/>
    <mergeCell ref="AY12:AY13"/>
    <mergeCell ref="AW356:AW357"/>
    <mergeCell ref="BS356:BS357"/>
    <mergeCell ref="AU358:AU359"/>
    <mergeCell ref="AV358:AV359"/>
    <mergeCell ref="AW358:AW359"/>
    <mergeCell ref="BS358:BS359"/>
    <mergeCell ref="AU360:AU361"/>
    <mergeCell ref="AV360:AV361"/>
    <mergeCell ref="AW360:AW361"/>
    <mergeCell ref="BS360:BS361"/>
    <mergeCell ref="AU362:AU363"/>
    <mergeCell ref="AV362:AV363"/>
    <mergeCell ref="AW362:AW363"/>
    <mergeCell ref="BS362:BS363"/>
    <mergeCell ref="AU364:AU365"/>
    <mergeCell ref="BT40:BT41"/>
    <mergeCell ref="AX42:AX43"/>
    <mergeCell ref="AY42:AY43"/>
    <mergeCell ref="AZ42:AZ43"/>
    <mergeCell ref="BT42:BT43"/>
    <mergeCell ref="AX44:AX45"/>
    <mergeCell ref="AY44:AY45"/>
    <mergeCell ref="AZ44:AZ45"/>
    <mergeCell ref="BT44:BT45"/>
    <mergeCell ref="AX46:AX47"/>
    <mergeCell ref="AY46:AY47"/>
    <mergeCell ref="AZ46:AZ47"/>
    <mergeCell ref="BT46:BT47"/>
    <mergeCell ref="AX48:AX49"/>
    <mergeCell ref="AY48:AY49"/>
    <mergeCell ref="AZ48:AZ49"/>
    <mergeCell ref="BT48:BT49"/>
    <mergeCell ref="AV364:AV365"/>
    <mergeCell ref="AW364:AW365"/>
    <mergeCell ref="BS364:BS365"/>
    <mergeCell ref="AW344:AW345"/>
    <mergeCell ref="BS344:BS345"/>
    <mergeCell ref="AU346:AU347"/>
    <mergeCell ref="AV346:AV347"/>
    <mergeCell ref="AW346:AW347"/>
    <mergeCell ref="BS346:BS347"/>
    <mergeCell ref="AU348:AU349"/>
    <mergeCell ref="AV348:AV349"/>
    <mergeCell ref="AW348:AW349"/>
    <mergeCell ref="BS348:BS349"/>
    <mergeCell ref="AU350:AU351"/>
    <mergeCell ref="AV350:AV351"/>
    <mergeCell ref="AW350:AW351"/>
    <mergeCell ref="BS350:BS351"/>
    <mergeCell ref="AU352:AU353"/>
    <mergeCell ref="AV352:AV353"/>
    <mergeCell ref="AW352:AW353"/>
    <mergeCell ref="BS352:BS353"/>
    <mergeCell ref="AW332:AW333"/>
    <mergeCell ref="BS332:BS333"/>
    <mergeCell ref="AU334:AU335"/>
    <mergeCell ref="AV334:AV335"/>
    <mergeCell ref="AW334:AW335"/>
    <mergeCell ref="BS334:BS335"/>
    <mergeCell ref="AU336:AU337"/>
    <mergeCell ref="AV336:AV337"/>
    <mergeCell ref="AW336:AW337"/>
    <mergeCell ref="BS336:BS337"/>
    <mergeCell ref="AU338:AU339"/>
    <mergeCell ref="AV338:AV339"/>
    <mergeCell ref="AW338:AW339"/>
    <mergeCell ref="BS338:BS339"/>
    <mergeCell ref="AU340:AU341"/>
    <mergeCell ref="AV340:AV341"/>
    <mergeCell ref="AW340:AW341"/>
    <mergeCell ref="BS340:BS341"/>
    <mergeCell ref="BA338:BA339"/>
    <mergeCell ref="BB338:BB339"/>
    <mergeCell ref="BC338:BC339"/>
    <mergeCell ref="BA340:BA341"/>
    <mergeCell ref="BB340:BB341"/>
    <mergeCell ref="BC340:BC341"/>
    <mergeCell ref="BA342:BA343"/>
    <mergeCell ref="BB342:BB343"/>
    <mergeCell ref="BC342:BC343"/>
    <mergeCell ref="BA344:BA345"/>
    <mergeCell ref="BB344:BB345"/>
    <mergeCell ref="BC344:BC345"/>
    <mergeCell ref="AO372:AO373"/>
    <mergeCell ref="AP372:AP373"/>
    <mergeCell ref="AQ372:AQ373"/>
    <mergeCell ref="BQ372:BQ373"/>
    <mergeCell ref="AR2:AR3"/>
    <mergeCell ref="AS2:AS3"/>
    <mergeCell ref="AT2:AT3"/>
    <mergeCell ref="BR2:BR3"/>
    <mergeCell ref="AR4:AR5"/>
    <mergeCell ref="AS4:AS5"/>
    <mergeCell ref="AT4:AT5"/>
    <mergeCell ref="BR4:BR5"/>
    <mergeCell ref="AR6:AR7"/>
    <mergeCell ref="AS6:AS7"/>
    <mergeCell ref="AT6:AT7"/>
    <mergeCell ref="BR6:BR7"/>
    <mergeCell ref="AR8:AR9"/>
    <mergeCell ref="AS8:AS9"/>
    <mergeCell ref="AT8:AT9"/>
    <mergeCell ref="BR8:BR9"/>
    <mergeCell ref="AR10:AR11"/>
    <mergeCell ref="AS10:AS11"/>
    <mergeCell ref="AT10:AT11"/>
    <mergeCell ref="BR10:BR11"/>
    <mergeCell ref="AR12:AR13"/>
    <mergeCell ref="AS12:AS13"/>
    <mergeCell ref="AT12:AT13"/>
    <mergeCell ref="BR12:BR13"/>
    <mergeCell ref="AR14:AR15"/>
    <mergeCell ref="AS14:AS15"/>
    <mergeCell ref="AT14:AT15"/>
    <mergeCell ref="BR14:BR15"/>
    <mergeCell ref="AO362:AO363"/>
    <mergeCell ref="AP362:AP363"/>
    <mergeCell ref="AQ362:AQ363"/>
    <mergeCell ref="BQ362:BQ363"/>
    <mergeCell ref="AO364:AO365"/>
    <mergeCell ref="AP364:AP365"/>
    <mergeCell ref="AQ364:AQ365"/>
    <mergeCell ref="BQ364:BQ365"/>
    <mergeCell ref="AO366:AO367"/>
    <mergeCell ref="AP366:AP367"/>
    <mergeCell ref="AQ366:AQ367"/>
    <mergeCell ref="BQ366:BQ367"/>
    <mergeCell ref="AO368:AO369"/>
    <mergeCell ref="AP368:AP369"/>
    <mergeCell ref="AQ368:AQ369"/>
    <mergeCell ref="BQ368:BQ369"/>
    <mergeCell ref="AO370:AO371"/>
    <mergeCell ref="AP370:AP371"/>
    <mergeCell ref="AQ370:AQ371"/>
    <mergeCell ref="BQ370:BQ371"/>
    <mergeCell ref="AO352:AO353"/>
    <mergeCell ref="AP352:AP353"/>
    <mergeCell ref="AQ352:AQ353"/>
    <mergeCell ref="BQ352:BQ353"/>
    <mergeCell ref="AO354:AO355"/>
    <mergeCell ref="AP354:AP355"/>
    <mergeCell ref="AQ354:AQ355"/>
    <mergeCell ref="BQ354:BQ355"/>
    <mergeCell ref="AO356:AO357"/>
    <mergeCell ref="AP356:AP357"/>
    <mergeCell ref="AQ356:AQ357"/>
    <mergeCell ref="BQ356:BQ357"/>
    <mergeCell ref="AO358:AO359"/>
    <mergeCell ref="AP358:AP359"/>
    <mergeCell ref="AQ358:AQ359"/>
    <mergeCell ref="BQ358:BQ359"/>
    <mergeCell ref="AO360:AO361"/>
    <mergeCell ref="AP360:AP361"/>
    <mergeCell ref="AQ360:AQ361"/>
    <mergeCell ref="BQ360:BQ361"/>
    <mergeCell ref="AO342:AO343"/>
    <mergeCell ref="AP342:AP343"/>
    <mergeCell ref="AQ342:AQ343"/>
    <mergeCell ref="BQ342:BQ343"/>
    <mergeCell ref="AO344:AO345"/>
    <mergeCell ref="AP344:AP345"/>
    <mergeCell ref="AQ344:AQ345"/>
    <mergeCell ref="BQ344:BQ345"/>
    <mergeCell ref="AO346:AO347"/>
    <mergeCell ref="AP346:AP347"/>
    <mergeCell ref="AQ346:AQ347"/>
    <mergeCell ref="BQ346:BQ347"/>
    <mergeCell ref="AO348:AO349"/>
    <mergeCell ref="AP348:AP349"/>
    <mergeCell ref="AQ348:AQ349"/>
    <mergeCell ref="BQ348:BQ349"/>
    <mergeCell ref="AO350:AO351"/>
    <mergeCell ref="AP350:AP351"/>
    <mergeCell ref="AQ350:AQ351"/>
    <mergeCell ref="BQ350:BQ351"/>
    <mergeCell ref="AO332:AO333"/>
    <mergeCell ref="AP332:AP333"/>
    <mergeCell ref="AQ332:AQ333"/>
    <mergeCell ref="BQ332:BQ333"/>
    <mergeCell ref="AO334:AO335"/>
    <mergeCell ref="AP334:AP335"/>
    <mergeCell ref="AQ334:AQ335"/>
    <mergeCell ref="BQ334:BQ335"/>
    <mergeCell ref="AO336:AO337"/>
    <mergeCell ref="AP336:AP337"/>
    <mergeCell ref="AQ336:AQ337"/>
    <mergeCell ref="BQ336:BQ337"/>
    <mergeCell ref="AO338:AO339"/>
    <mergeCell ref="AP338:AP339"/>
    <mergeCell ref="AQ338:AQ339"/>
    <mergeCell ref="BQ338:BQ339"/>
    <mergeCell ref="AO340:AO341"/>
    <mergeCell ref="AP340:AP341"/>
    <mergeCell ref="AQ340:AQ341"/>
    <mergeCell ref="BQ340:BQ341"/>
    <mergeCell ref="AO322:AO323"/>
    <mergeCell ref="AP322:AP323"/>
    <mergeCell ref="AQ322:AQ323"/>
    <mergeCell ref="BQ322:BQ323"/>
    <mergeCell ref="AO324:AO325"/>
    <mergeCell ref="AP324:AP325"/>
    <mergeCell ref="AQ324:AQ325"/>
    <mergeCell ref="BQ324:BQ325"/>
    <mergeCell ref="AO326:AO327"/>
    <mergeCell ref="AP326:AP327"/>
    <mergeCell ref="AQ326:AQ327"/>
    <mergeCell ref="BQ326:BQ327"/>
    <mergeCell ref="AO328:AO329"/>
    <mergeCell ref="AP328:AP329"/>
    <mergeCell ref="AQ328:AQ329"/>
    <mergeCell ref="BQ328:BQ329"/>
    <mergeCell ref="AO330:AO331"/>
    <mergeCell ref="AP330:AP331"/>
    <mergeCell ref="AQ330:AQ331"/>
    <mergeCell ref="BQ330:BQ331"/>
    <mergeCell ref="AO312:AO313"/>
    <mergeCell ref="AP312:AP313"/>
    <mergeCell ref="AQ312:AQ313"/>
    <mergeCell ref="BQ312:BQ313"/>
    <mergeCell ref="AO314:AO315"/>
    <mergeCell ref="AP314:AP315"/>
    <mergeCell ref="AQ314:AQ315"/>
    <mergeCell ref="BQ314:BQ315"/>
    <mergeCell ref="AO316:AO317"/>
    <mergeCell ref="AP316:AP317"/>
    <mergeCell ref="AQ316:AQ317"/>
    <mergeCell ref="BQ316:BQ317"/>
    <mergeCell ref="AO318:AO319"/>
    <mergeCell ref="AP318:AP319"/>
    <mergeCell ref="AQ318:AQ319"/>
    <mergeCell ref="BQ318:BQ319"/>
    <mergeCell ref="AO320:AO321"/>
    <mergeCell ref="AP320:AP321"/>
    <mergeCell ref="AQ320:AQ321"/>
    <mergeCell ref="BQ320:BQ321"/>
    <mergeCell ref="AW320:AW321"/>
    <mergeCell ref="AU322:AU323"/>
    <mergeCell ref="AV322:AV323"/>
    <mergeCell ref="AW322:AW323"/>
    <mergeCell ref="AU324:AU325"/>
    <mergeCell ref="AV324:AV325"/>
    <mergeCell ref="AW324:AW325"/>
    <mergeCell ref="AU326:AU327"/>
    <mergeCell ref="AV326:AV327"/>
    <mergeCell ref="AW326:AW327"/>
    <mergeCell ref="AU328:AU329"/>
    <mergeCell ref="AV328:AV329"/>
    <mergeCell ref="AW328:AW329"/>
    <mergeCell ref="AU312:AU313"/>
    <mergeCell ref="AV312:AV313"/>
    <mergeCell ref="AW312:AW313"/>
    <mergeCell ref="AU314:AU315"/>
    <mergeCell ref="AV314:AV315"/>
    <mergeCell ref="AW314:AW315"/>
    <mergeCell ref="AU316:AU317"/>
    <mergeCell ref="AV316:AV317"/>
    <mergeCell ref="AW316:AW317"/>
    <mergeCell ref="AX312:AX313"/>
    <mergeCell ref="AY312:AY313"/>
    <mergeCell ref="AO302:AO303"/>
    <mergeCell ref="AP302:AP303"/>
    <mergeCell ref="AQ302:AQ303"/>
    <mergeCell ref="BQ302:BQ303"/>
    <mergeCell ref="AO304:AO305"/>
    <mergeCell ref="AP304:AP305"/>
    <mergeCell ref="AQ304:AQ305"/>
    <mergeCell ref="BQ304:BQ305"/>
    <mergeCell ref="AO306:AO307"/>
    <mergeCell ref="AP306:AP307"/>
    <mergeCell ref="AQ306:AQ307"/>
    <mergeCell ref="BQ306:BQ307"/>
    <mergeCell ref="AO308:AO309"/>
    <mergeCell ref="AP308:AP309"/>
    <mergeCell ref="AQ308:AQ309"/>
    <mergeCell ref="BQ308:BQ309"/>
    <mergeCell ref="AO310:AO311"/>
    <mergeCell ref="AP310:AP311"/>
    <mergeCell ref="AQ310:AQ311"/>
    <mergeCell ref="BQ310:BQ311"/>
    <mergeCell ref="AO292:AO293"/>
    <mergeCell ref="AP292:AP293"/>
    <mergeCell ref="AQ292:AQ293"/>
    <mergeCell ref="BQ292:BQ293"/>
    <mergeCell ref="AO294:AO295"/>
    <mergeCell ref="AP294:AP295"/>
    <mergeCell ref="AQ294:AQ295"/>
    <mergeCell ref="BQ294:BQ295"/>
    <mergeCell ref="AO296:AO297"/>
    <mergeCell ref="AP296:AP297"/>
    <mergeCell ref="AQ296:AQ297"/>
    <mergeCell ref="BQ296:BQ297"/>
    <mergeCell ref="AO298:AO299"/>
    <mergeCell ref="AP298:AP299"/>
    <mergeCell ref="AQ298:AQ299"/>
    <mergeCell ref="BQ298:BQ299"/>
    <mergeCell ref="AO300:AO301"/>
    <mergeCell ref="AP300:AP301"/>
    <mergeCell ref="AQ300:AQ301"/>
    <mergeCell ref="BQ300:BQ301"/>
    <mergeCell ref="AW296:AW297"/>
    <mergeCell ref="AU298:AU299"/>
    <mergeCell ref="AV298:AV299"/>
    <mergeCell ref="AW298:AW299"/>
    <mergeCell ref="AU300:AU301"/>
    <mergeCell ref="AV300:AV301"/>
    <mergeCell ref="AW300:AW301"/>
    <mergeCell ref="AU302:AU303"/>
    <mergeCell ref="AV302:AV303"/>
    <mergeCell ref="AW302:AW303"/>
    <mergeCell ref="AU304:AU305"/>
    <mergeCell ref="AV304:AV305"/>
    <mergeCell ref="AW304:AW305"/>
    <mergeCell ref="AU292:AU293"/>
    <mergeCell ref="AV292:AV293"/>
    <mergeCell ref="AW292:AW293"/>
    <mergeCell ref="AW308:AW309"/>
    <mergeCell ref="AU310:AU311"/>
    <mergeCell ref="AV310:AV311"/>
    <mergeCell ref="AW310:AW311"/>
    <mergeCell ref="BD296:BD297"/>
    <mergeCell ref="BE296:BE297"/>
    <mergeCell ref="BF296:BF297"/>
    <mergeCell ref="AO282:AO283"/>
    <mergeCell ref="AP282:AP283"/>
    <mergeCell ref="AQ282:AQ283"/>
    <mergeCell ref="BQ282:BQ283"/>
    <mergeCell ref="AO284:AO285"/>
    <mergeCell ref="AP284:AP285"/>
    <mergeCell ref="AQ284:AQ285"/>
    <mergeCell ref="BQ284:BQ285"/>
    <mergeCell ref="AO286:AO287"/>
    <mergeCell ref="AP286:AP287"/>
    <mergeCell ref="AQ286:AQ287"/>
    <mergeCell ref="BQ286:BQ287"/>
    <mergeCell ref="AO288:AO289"/>
    <mergeCell ref="AP288:AP289"/>
    <mergeCell ref="AQ288:AQ289"/>
    <mergeCell ref="BQ288:BQ289"/>
    <mergeCell ref="AO290:AO291"/>
    <mergeCell ref="AP290:AP291"/>
    <mergeCell ref="AQ290:AQ291"/>
    <mergeCell ref="BQ290:BQ291"/>
    <mergeCell ref="AO272:AO273"/>
    <mergeCell ref="AP272:AP273"/>
    <mergeCell ref="AQ272:AQ273"/>
    <mergeCell ref="BQ272:BQ273"/>
    <mergeCell ref="AO274:AO275"/>
    <mergeCell ref="AP274:AP275"/>
    <mergeCell ref="AQ274:AQ275"/>
    <mergeCell ref="BQ274:BQ275"/>
    <mergeCell ref="AO276:AO277"/>
    <mergeCell ref="AP276:AP277"/>
    <mergeCell ref="AQ276:AQ277"/>
    <mergeCell ref="BQ276:BQ277"/>
    <mergeCell ref="AO278:AO279"/>
    <mergeCell ref="AP278:AP279"/>
    <mergeCell ref="AQ278:AQ279"/>
    <mergeCell ref="BQ278:BQ279"/>
    <mergeCell ref="AO280:AO281"/>
    <mergeCell ref="AP280:AP281"/>
    <mergeCell ref="AQ280:AQ281"/>
    <mergeCell ref="BQ280:BQ281"/>
    <mergeCell ref="AW272:AW273"/>
    <mergeCell ref="AU274:AU275"/>
    <mergeCell ref="AV274:AV275"/>
    <mergeCell ref="AW274:AW275"/>
    <mergeCell ref="AU276:AU277"/>
    <mergeCell ref="AV276:AV277"/>
    <mergeCell ref="AW276:AW277"/>
    <mergeCell ref="AU278:AU279"/>
    <mergeCell ref="AV278:AV279"/>
    <mergeCell ref="AW278:AW279"/>
    <mergeCell ref="AU280:AU281"/>
    <mergeCell ref="AV280:AV281"/>
    <mergeCell ref="AW280:AW281"/>
    <mergeCell ref="AW284:AW285"/>
    <mergeCell ref="AU286:AU287"/>
    <mergeCell ref="AV286:AV287"/>
    <mergeCell ref="AW286:AW287"/>
    <mergeCell ref="AU288:AU289"/>
    <mergeCell ref="AV288:AV289"/>
    <mergeCell ref="AW288:AW289"/>
    <mergeCell ref="AU290:AU291"/>
    <mergeCell ref="AV290:AV291"/>
    <mergeCell ref="AW290:AW291"/>
    <mergeCell ref="AX288:AX289"/>
    <mergeCell ref="AO262:AO263"/>
    <mergeCell ref="AP262:AP263"/>
    <mergeCell ref="AQ262:AQ263"/>
    <mergeCell ref="BQ262:BQ263"/>
    <mergeCell ref="AO264:AO265"/>
    <mergeCell ref="AP264:AP265"/>
    <mergeCell ref="AQ264:AQ265"/>
    <mergeCell ref="BQ264:BQ265"/>
    <mergeCell ref="AO266:AO267"/>
    <mergeCell ref="AP266:AP267"/>
    <mergeCell ref="AQ266:AQ267"/>
    <mergeCell ref="BQ266:BQ267"/>
    <mergeCell ref="AO268:AO269"/>
    <mergeCell ref="AP268:AP269"/>
    <mergeCell ref="AQ268:AQ269"/>
    <mergeCell ref="BQ268:BQ269"/>
    <mergeCell ref="AO270:AO271"/>
    <mergeCell ref="AP270:AP271"/>
    <mergeCell ref="AQ270:AQ271"/>
    <mergeCell ref="BQ270:BQ271"/>
    <mergeCell ref="AO252:AO253"/>
    <mergeCell ref="AP252:AP253"/>
    <mergeCell ref="AQ252:AQ253"/>
    <mergeCell ref="BQ252:BQ253"/>
    <mergeCell ref="AO254:AO255"/>
    <mergeCell ref="AP254:AP255"/>
    <mergeCell ref="AQ254:AQ255"/>
    <mergeCell ref="BQ254:BQ255"/>
    <mergeCell ref="AO256:AO257"/>
    <mergeCell ref="AP256:AP257"/>
    <mergeCell ref="AQ256:AQ257"/>
    <mergeCell ref="BQ256:BQ257"/>
    <mergeCell ref="AO258:AO259"/>
    <mergeCell ref="AP258:AP259"/>
    <mergeCell ref="AQ258:AQ259"/>
    <mergeCell ref="BQ258:BQ259"/>
    <mergeCell ref="AO260:AO261"/>
    <mergeCell ref="AP260:AP261"/>
    <mergeCell ref="AQ260:AQ261"/>
    <mergeCell ref="BQ260:BQ261"/>
    <mergeCell ref="AU252:AU253"/>
    <mergeCell ref="AV252:AV253"/>
    <mergeCell ref="AW252:AW253"/>
    <mergeCell ref="AU254:AU255"/>
    <mergeCell ref="AV254:AV255"/>
    <mergeCell ref="AW254:AW255"/>
    <mergeCell ref="AU256:AU257"/>
    <mergeCell ref="AV256:AV257"/>
    <mergeCell ref="AW256:AW257"/>
    <mergeCell ref="AW260:AW261"/>
    <mergeCell ref="AU262:AU263"/>
    <mergeCell ref="AV262:AV263"/>
    <mergeCell ref="AW262:AW263"/>
    <mergeCell ref="AU264:AU265"/>
    <mergeCell ref="AV264:AV265"/>
    <mergeCell ref="AW264:AW265"/>
    <mergeCell ref="AU266:AU267"/>
    <mergeCell ref="AV266:AV267"/>
    <mergeCell ref="AW266:AW267"/>
    <mergeCell ref="AU268:AU269"/>
    <mergeCell ref="AV268:AV269"/>
    <mergeCell ref="AW268:AW269"/>
    <mergeCell ref="AX264:AX265"/>
    <mergeCell ref="AY264:AY265"/>
    <mergeCell ref="AO242:AO243"/>
    <mergeCell ref="AP242:AP243"/>
    <mergeCell ref="AQ242:AQ243"/>
    <mergeCell ref="BQ242:BQ243"/>
    <mergeCell ref="AO244:AO245"/>
    <mergeCell ref="AP244:AP245"/>
    <mergeCell ref="AQ244:AQ245"/>
    <mergeCell ref="BQ244:BQ245"/>
    <mergeCell ref="AO246:AO247"/>
    <mergeCell ref="AP246:AP247"/>
    <mergeCell ref="AQ246:AQ247"/>
    <mergeCell ref="BQ246:BQ247"/>
    <mergeCell ref="AO248:AO249"/>
    <mergeCell ref="AP248:AP249"/>
    <mergeCell ref="AQ248:AQ249"/>
    <mergeCell ref="BQ248:BQ249"/>
    <mergeCell ref="AO250:AO251"/>
    <mergeCell ref="AP250:AP251"/>
    <mergeCell ref="AQ250:AQ251"/>
    <mergeCell ref="BQ250:BQ251"/>
    <mergeCell ref="AO232:AO233"/>
    <mergeCell ref="AP232:AP233"/>
    <mergeCell ref="AQ232:AQ233"/>
    <mergeCell ref="BQ232:BQ233"/>
    <mergeCell ref="AO234:AO235"/>
    <mergeCell ref="AP234:AP235"/>
    <mergeCell ref="AQ234:AQ235"/>
    <mergeCell ref="BQ234:BQ235"/>
    <mergeCell ref="AO236:AO237"/>
    <mergeCell ref="AP236:AP237"/>
    <mergeCell ref="AQ236:AQ237"/>
    <mergeCell ref="BQ236:BQ237"/>
    <mergeCell ref="AO238:AO239"/>
    <mergeCell ref="AP238:AP239"/>
    <mergeCell ref="AQ238:AQ239"/>
    <mergeCell ref="BQ238:BQ239"/>
    <mergeCell ref="AO240:AO241"/>
    <mergeCell ref="AP240:AP241"/>
    <mergeCell ref="AQ240:AQ241"/>
    <mergeCell ref="BQ240:BQ241"/>
    <mergeCell ref="AU232:AU233"/>
    <mergeCell ref="AV232:AV233"/>
    <mergeCell ref="AW232:AW233"/>
    <mergeCell ref="AW248:AW249"/>
    <mergeCell ref="AU250:AU251"/>
    <mergeCell ref="AV250:AV251"/>
    <mergeCell ref="AW250:AW251"/>
    <mergeCell ref="AW236:AW237"/>
    <mergeCell ref="AU238:AU239"/>
    <mergeCell ref="AV238:AV239"/>
    <mergeCell ref="AW238:AW239"/>
    <mergeCell ref="AU240:AU241"/>
    <mergeCell ref="AV240:AV241"/>
    <mergeCell ref="AW240:AW241"/>
    <mergeCell ref="AU242:AU243"/>
    <mergeCell ref="AV242:AV243"/>
    <mergeCell ref="AW242:AW243"/>
    <mergeCell ref="AU244:AU245"/>
    <mergeCell ref="AV244:AV245"/>
    <mergeCell ref="AW244:AW245"/>
    <mergeCell ref="AX238:AX239"/>
    <mergeCell ref="AY238:AY239"/>
    <mergeCell ref="AZ238:AZ239"/>
    <mergeCell ref="AX240:AX241"/>
    <mergeCell ref="AO222:AO223"/>
    <mergeCell ref="AP222:AP223"/>
    <mergeCell ref="AQ222:AQ223"/>
    <mergeCell ref="BQ222:BQ223"/>
    <mergeCell ref="AO224:AO225"/>
    <mergeCell ref="AP224:AP225"/>
    <mergeCell ref="AQ224:AQ225"/>
    <mergeCell ref="BQ224:BQ225"/>
    <mergeCell ref="AO226:AO227"/>
    <mergeCell ref="AP226:AP227"/>
    <mergeCell ref="AQ226:AQ227"/>
    <mergeCell ref="BQ226:BQ227"/>
    <mergeCell ref="AO228:AO229"/>
    <mergeCell ref="AP228:AP229"/>
    <mergeCell ref="AQ228:AQ229"/>
    <mergeCell ref="BQ228:BQ229"/>
    <mergeCell ref="AO230:AO231"/>
    <mergeCell ref="AP230:AP231"/>
    <mergeCell ref="AQ230:AQ231"/>
    <mergeCell ref="BQ230:BQ231"/>
    <mergeCell ref="AO212:AO213"/>
    <mergeCell ref="AP212:AP213"/>
    <mergeCell ref="AQ212:AQ213"/>
    <mergeCell ref="BQ212:BQ213"/>
    <mergeCell ref="AO214:AO215"/>
    <mergeCell ref="AP214:AP215"/>
    <mergeCell ref="AQ214:AQ215"/>
    <mergeCell ref="BQ214:BQ215"/>
    <mergeCell ref="AO216:AO217"/>
    <mergeCell ref="AP216:AP217"/>
    <mergeCell ref="AQ216:AQ217"/>
    <mergeCell ref="BQ216:BQ217"/>
    <mergeCell ref="AO218:AO219"/>
    <mergeCell ref="AP218:AP219"/>
    <mergeCell ref="AQ218:AQ219"/>
    <mergeCell ref="BQ218:BQ219"/>
    <mergeCell ref="AO220:AO221"/>
    <mergeCell ref="AP220:AP221"/>
    <mergeCell ref="AQ220:AQ221"/>
    <mergeCell ref="BQ220:BQ221"/>
    <mergeCell ref="AW224:AW225"/>
    <mergeCell ref="AU226:AU227"/>
    <mergeCell ref="AV226:AV227"/>
    <mergeCell ref="AW226:AW227"/>
    <mergeCell ref="AU228:AU229"/>
    <mergeCell ref="AV228:AV229"/>
    <mergeCell ref="AW228:AW229"/>
    <mergeCell ref="AU230:AU231"/>
    <mergeCell ref="AV230:AV231"/>
    <mergeCell ref="AW230:AW231"/>
    <mergeCell ref="AW212:AW213"/>
    <mergeCell ref="AU214:AU215"/>
    <mergeCell ref="AV214:AV215"/>
    <mergeCell ref="AW214:AW215"/>
    <mergeCell ref="AU216:AU217"/>
    <mergeCell ref="AV216:AV217"/>
    <mergeCell ref="AW216:AW217"/>
    <mergeCell ref="AU218:AU219"/>
    <mergeCell ref="AV218:AV219"/>
    <mergeCell ref="AW218:AW219"/>
    <mergeCell ref="AU220:AU221"/>
    <mergeCell ref="AV220:AV221"/>
    <mergeCell ref="AW220:AW221"/>
    <mergeCell ref="AX214:AX215"/>
    <mergeCell ref="AO202:AO203"/>
    <mergeCell ref="AP202:AP203"/>
    <mergeCell ref="AQ202:AQ203"/>
    <mergeCell ref="BQ202:BQ203"/>
    <mergeCell ref="AO204:AO205"/>
    <mergeCell ref="AP204:AP205"/>
    <mergeCell ref="AQ204:AQ205"/>
    <mergeCell ref="BQ204:BQ205"/>
    <mergeCell ref="AO206:AO207"/>
    <mergeCell ref="AP206:AP207"/>
    <mergeCell ref="AQ206:AQ207"/>
    <mergeCell ref="BQ206:BQ207"/>
    <mergeCell ref="AO208:AO209"/>
    <mergeCell ref="AP208:AP209"/>
    <mergeCell ref="AQ208:AQ209"/>
    <mergeCell ref="BQ208:BQ209"/>
    <mergeCell ref="AO210:AO211"/>
    <mergeCell ref="AP210:AP211"/>
    <mergeCell ref="AQ210:AQ211"/>
    <mergeCell ref="BQ210:BQ211"/>
    <mergeCell ref="AO192:AO193"/>
    <mergeCell ref="AP192:AP193"/>
    <mergeCell ref="AQ192:AQ193"/>
    <mergeCell ref="BQ192:BQ193"/>
    <mergeCell ref="AO194:AO195"/>
    <mergeCell ref="AP194:AP195"/>
    <mergeCell ref="AQ194:AQ195"/>
    <mergeCell ref="BQ194:BQ195"/>
    <mergeCell ref="AO196:AO197"/>
    <mergeCell ref="AP196:AP197"/>
    <mergeCell ref="AQ196:AQ197"/>
    <mergeCell ref="BQ196:BQ197"/>
    <mergeCell ref="AO198:AO199"/>
    <mergeCell ref="AP198:AP199"/>
    <mergeCell ref="AQ198:AQ199"/>
    <mergeCell ref="BQ198:BQ199"/>
    <mergeCell ref="AO200:AO201"/>
    <mergeCell ref="AP200:AP201"/>
    <mergeCell ref="AQ200:AQ201"/>
    <mergeCell ref="BQ200:BQ201"/>
    <mergeCell ref="AW200:AW201"/>
    <mergeCell ref="AU202:AU203"/>
    <mergeCell ref="AV202:AV203"/>
    <mergeCell ref="AW202:AW203"/>
    <mergeCell ref="AU204:AU205"/>
    <mergeCell ref="AV204:AV205"/>
    <mergeCell ref="AW204:AW205"/>
    <mergeCell ref="AU206:AU207"/>
    <mergeCell ref="AV206:AV207"/>
    <mergeCell ref="AW206:AW207"/>
    <mergeCell ref="AU208:AU209"/>
    <mergeCell ref="AV208:AV209"/>
    <mergeCell ref="AW208:AW209"/>
    <mergeCell ref="AU192:AU193"/>
    <mergeCell ref="AV192:AV193"/>
    <mergeCell ref="AW192:AW193"/>
    <mergeCell ref="AU194:AU195"/>
    <mergeCell ref="AV194:AV195"/>
    <mergeCell ref="AW194:AW195"/>
    <mergeCell ref="AU196:AU197"/>
    <mergeCell ref="AV196:AV197"/>
    <mergeCell ref="AW196:AW197"/>
    <mergeCell ref="AO182:AO183"/>
    <mergeCell ref="AP182:AP183"/>
    <mergeCell ref="AQ182:AQ183"/>
    <mergeCell ref="BQ182:BQ183"/>
    <mergeCell ref="AO184:AO185"/>
    <mergeCell ref="AP184:AP185"/>
    <mergeCell ref="AQ184:AQ185"/>
    <mergeCell ref="BQ184:BQ185"/>
    <mergeCell ref="AO186:AO187"/>
    <mergeCell ref="AP186:AP187"/>
    <mergeCell ref="AQ186:AQ187"/>
    <mergeCell ref="BQ186:BQ187"/>
    <mergeCell ref="AO188:AO189"/>
    <mergeCell ref="AP188:AP189"/>
    <mergeCell ref="AQ188:AQ189"/>
    <mergeCell ref="BQ188:BQ189"/>
    <mergeCell ref="AO190:AO191"/>
    <mergeCell ref="AP190:AP191"/>
    <mergeCell ref="AQ190:AQ191"/>
    <mergeCell ref="BQ190:BQ191"/>
    <mergeCell ref="AO172:AO173"/>
    <mergeCell ref="AP172:AP173"/>
    <mergeCell ref="AQ172:AQ173"/>
    <mergeCell ref="BQ172:BQ173"/>
    <mergeCell ref="AO174:AO175"/>
    <mergeCell ref="AP174:AP175"/>
    <mergeCell ref="AQ174:AQ175"/>
    <mergeCell ref="BQ174:BQ175"/>
    <mergeCell ref="AO176:AO177"/>
    <mergeCell ref="AP176:AP177"/>
    <mergeCell ref="AQ176:AQ177"/>
    <mergeCell ref="BQ176:BQ177"/>
    <mergeCell ref="AO178:AO179"/>
    <mergeCell ref="AP178:AP179"/>
    <mergeCell ref="AQ178:AQ179"/>
    <mergeCell ref="BQ178:BQ179"/>
    <mergeCell ref="AO180:AO181"/>
    <mergeCell ref="AP180:AP181"/>
    <mergeCell ref="AQ180:AQ181"/>
    <mergeCell ref="BQ180:BQ181"/>
    <mergeCell ref="AW176:AW177"/>
    <mergeCell ref="AU178:AU179"/>
    <mergeCell ref="AV178:AV179"/>
    <mergeCell ref="AW178:AW179"/>
    <mergeCell ref="AU180:AU181"/>
    <mergeCell ref="AV180:AV181"/>
    <mergeCell ref="AW180:AW181"/>
    <mergeCell ref="AU182:AU183"/>
    <mergeCell ref="AV182:AV183"/>
    <mergeCell ref="AW182:AW183"/>
    <mergeCell ref="AU184:AU185"/>
    <mergeCell ref="AV184:AV185"/>
    <mergeCell ref="AW184:AW185"/>
    <mergeCell ref="AU172:AU173"/>
    <mergeCell ref="AV172:AV173"/>
    <mergeCell ref="AW172:AW173"/>
    <mergeCell ref="AW188:AW189"/>
    <mergeCell ref="AU190:AU191"/>
    <mergeCell ref="AV190:AV191"/>
    <mergeCell ref="AW190:AW191"/>
    <mergeCell ref="AX188:AX189"/>
    <mergeCell ref="AY188:AY189"/>
    <mergeCell ref="AZ188:AZ189"/>
    <mergeCell ref="AX190:AX191"/>
    <mergeCell ref="AO162:AO163"/>
    <mergeCell ref="AP162:AP163"/>
    <mergeCell ref="AQ162:AQ163"/>
    <mergeCell ref="BQ162:BQ163"/>
    <mergeCell ref="AO164:AO165"/>
    <mergeCell ref="AP164:AP165"/>
    <mergeCell ref="AQ164:AQ165"/>
    <mergeCell ref="BQ164:BQ165"/>
    <mergeCell ref="AO166:AO167"/>
    <mergeCell ref="AP166:AP167"/>
    <mergeCell ref="AQ166:AQ167"/>
    <mergeCell ref="BQ166:BQ167"/>
    <mergeCell ref="AO168:AO169"/>
    <mergeCell ref="AP168:AP169"/>
    <mergeCell ref="AQ168:AQ169"/>
    <mergeCell ref="BQ168:BQ169"/>
    <mergeCell ref="AO170:AO171"/>
    <mergeCell ref="AP170:AP171"/>
    <mergeCell ref="AQ170:AQ171"/>
    <mergeCell ref="BQ170:BQ171"/>
    <mergeCell ref="AO152:AO153"/>
    <mergeCell ref="AP152:AP153"/>
    <mergeCell ref="AQ152:AQ153"/>
    <mergeCell ref="BQ152:BQ153"/>
    <mergeCell ref="AO154:AO155"/>
    <mergeCell ref="AP154:AP155"/>
    <mergeCell ref="AQ154:AQ155"/>
    <mergeCell ref="BQ154:BQ155"/>
    <mergeCell ref="AO156:AO157"/>
    <mergeCell ref="AP156:AP157"/>
    <mergeCell ref="AQ156:AQ157"/>
    <mergeCell ref="BQ156:BQ157"/>
    <mergeCell ref="AO158:AO159"/>
    <mergeCell ref="AP158:AP159"/>
    <mergeCell ref="AQ158:AQ159"/>
    <mergeCell ref="BQ158:BQ159"/>
    <mergeCell ref="AO160:AO161"/>
    <mergeCell ref="AP160:AP161"/>
    <mergeCell ref="AQ160:AQ161"/>
    <mergeCell ref="BQ160:BQ161"/>
    <mergeCell ref="AW152:AW153"/>
    <mergeCell ref="AU154:AU155"/>
    <mergeCell ref="AV154:AV155"/>
    <mergeCell ref="AW154:AW155"/>
    <mergeCell ref="AU156:AU157"/>
    <mergeCell ref="AV156:AV157"/>
    <mergeCell ref="AW156:AW157"/>
    <mergeCell ref="AU158:AU159"/>
    <mergeCell ref="AV158:AV159"/>
    <mergeCell ref="AW158:AW159"/>
    <mergeCell ref="AU160:AU161"/>
    <mergeCell ref="AV160:AV161"/>
    <mergeCell ref="AW160:AW161"/>
    <mergeCell ref="AW164:AW165"/>
    <mergeCell ref="AU166:AU167"/>
    <mergeCell ref="AV166:AV167"/>
    <mergeCell ref="AW166:AW167"/>
    <mergeCell ref="AU168:AU169"/>
    <mergeCell ref="AV168:AV169"/>
    <mergeCell ref="AW168:AW169"/>
    <mergeCell ref="AU170:AU171"/>
    <mergeCell ref="AV170:AV171"/>
    <mergeCell ref="AW170:AW171"/>
    <mergeCell ref="AX164:AX165"/>
    <mergeCell ref="AO142:AO143"/>
    <mergeCell ref="AP142:AP143"/>
    <mergeCell ref="AQ142:AQ143"/>
    <mergeCell ref="BQ142:BQ143"/>
    <mergeCell ref="AO144:AO145"/>
    <mergeCell ref="AP144:AP145"/>
    <mergeCell ref="AQ144:AQ145"/>
    <mergeCell ref="BQ144:BQ145"/>
    <mergeCell ref="AO146:AO147"/>
    <mergeCell ref="AP146:AP147"/>
    <mergeCell ref="AQ146:AQ147"/>
    <mergeCell ref="BQ146:BQ147"/>
    <mergeCell ref="AO148:AO149"/>
    <mergeCell ref="AP148:AP149"/>
    <mergeCell ref="AQ148:AQ149"/>
    <mergeCell ref="BQ148:BQ149"/>
    <mergeCell ref="AO150:AO151"/>
    <mergeCell ref="AP150:AP151"/>
    <mergeCell ref="AQ150:AQ151"/>
    <mergeCell ref="BQ150:BQ151"/>
    <mergeCell ref="AO132:AO133"/>
    <mergeCell ref="AP132:AP133"/>
    <mergeCell ref="AQ132:AQ133"/>
    <mergeCell ref="BQ132:BQ133"/>
    <mergeCell ref="AO134:AO135"/>
    <mergeCell ref="AP134:AP135"/>
    <mergeCell ref="AQ134:AQ135"/>
    <mergeCell ref="BQ134:BQ135"/>
    <mergeCell ref="AO136:AO137"/>
    <mergeCell ref="AP136:AP137"/>
    <mergeCell ref="AQ136:AQ137"/>
    <mergeCell ref="BQ136:BQ137"/>
    <mergeCell ref="AO138:AO139"/>
    <mergeCell ref="AP138:AP139"/>
    <mergeCell ref="AQ138:AQ139"/>
    <mergeCell ref="BQ138:BQ139"/>
    <mergeCell ref="AO140:AO141"/>
    <mergeCell ref="AP140:AP141"/>
    <mergeCell ref="AQ140:AQ141"/>
    <mergeCell ref="BQ140:BQ141"/>
    <mergeCell ref="AU132:AU133"/>
    <mergeCell ref="AV132:AV133"/>
    <mergeCell ref="AW132:AW133"/>
    <mergeCell ref="AU134:AU135"/>
    <mergeCell ref="AV134:AV135"/>
    <mergeCell ref="AW134:AW135"/>
    <mergeCell ref="AU136:AU137"/>
    <mergeCell ref="AV136:AV137"/>
    <mergeCell ref="AW136:AW137"/>
    <mergeCell ref="AW140:AW141"/>
    <mergeCell ref="AU142:AU143"/>
    <mergeCell ref="AV142:AV143"/>
    <mergeCell ref="AW142:AW143"/>
    <mergeCell ref="AU144:AU145"/>
    <mergeCell ref="AV144:AV145"/>
    <mergeCell ref="AW144:AW145"/>
    <mergeCell ref="AU146:AU147"/>
    <mergeCell ref="AV146:AV147"/>
    <mergeCell ref="AW146:AW147"/>
    <mergeCell ref="AU148:AU149"/>
    <mergeCell ref="AV148:AV149"/>
    <mergeCell ref="AW148:AW149"/>
    <mergeCell ref="AX140:AX141"/>
    <mergeCell ref="AY140:AY141"/>
    <mergeCell ref="AO122:AO123"/>
    <mergeCell ref="AP122:AP123"/>
    <mergeCell ref="AQ122:AQ123"/>
    <mergeCell ref="BQ122:BQ123"/>
    <mergeCell ref="AO124:AO125"/>
    <mergeCell ref="AP124:AP125"/>
    <mergeCell ref="AQ124:AQ125"/>
    <mergeCell ref="BQ124:BQ125"/>
    <mergeCell ref="AO126:AO127"/>
    <mergeCell ref="AP126:AP127"/>
    <mergeCell ref="AQ126:AQ127"/>
    <mergeCell ref="BQ126:BQ127"/>
    <mergeCell ref="AO128:AO129"/>
    <mergeCell ref="AP128:AP129"/>
    <mergeCell ref="AQ128:AQ129"/>
    <mergeCell ref="BQ128:BQ129"/>
    <mergeCell ref="AO130:AO131"/>
    <mergeCell ref="AP130:AP131"/>
    <mergeCell ref="AQ130:AQ131"/>
    <mergeCell ref="BQ130:BQ131"/>
    <mergeCell ref="AO112:AO113"/>
    <mergeCell ref="AP112:AP113"/>
    <mergeCell ref="AQ112:AQ113"/>
    <mergeCell ref="BQ112:BQ113"/>
    <mergeCell ref="AO114:AO115"/>
    <mergeCell ref="AP114:AP115"/>
    <mergeCell ref="AQ114:AQ115"/>
    <mergeCell ref="BQ114:BQ115"/>
    <mergeCell ref="AO116:AO117"/>
    <mergeCell ref="AP116:AP117"/>
    <mergeCell ref="AQ116:AQ117"/>
    <mergeCell ref="BQ116:BQ117"/>
    <mergeCell ref="AO118:AO119"/>
    <mergeCell ref="AP118:AP119"/>
    <mergeCell ref="AQ118:AQ119"/>
    <mergeCell ref="BQ118:BQ119"/>
    <mergeCell ref="AO120:AO121"/>
    <mergeCell ref="AP120:AP121"/>
    <mergeCell ref="AQ120:AQ121"/>
    <mergeCell ref="BQ120:BQ121"/>
    <mergeCell ref="AU112:AU113"/>
    <mergeCell ref="AV112:AV113"/>
    <mergeCell ref="AW112:AW113"/>
    <mergeCell ref="AW128:AW129"/>
    <mergeCell ref="AU130:AU131"/>
    <mergeCell ref="AV130:AV131"/>
    <mergeCell ref="AW130:AW131"/>
    <mergeCell ref="AW116:AW117"/>
    <mergeCell ref="AU118:AU119"/>
    <mergeCell ref="AV118:AV119"/>
    <mergeCell ref="AW118:AW119"/>
    <mergeCell ref="AU120:AU121"/>
    <mergeCell ref="AV120:AV121"/>
    <mergeCell ref="AW120:AW121"/>
    <mergeCell ref="AU122:AU123"/>
    <mergeCell ref="AV122:AV123"/>
    <mergeCell ref="AW122:AW123"/>
    <mergeCell ref="AU124:AU125"/>
    <mergeCell ref="AV124:AV125"/>
    <mergeCell ref="AW124:AW125"/>
    <mergeCell ref="AZ112:AZ113"/>
    <mergeCell ref="AX114:AX115"/>
    <mergeCell ref="AY114:AY115"/>
    <mergeCell ref="AZ114:AZ115"/>
    <mergeCell ref="AO102:AO103"/>
    <mergeCell ref="AP102:AP103"/>
    <mergeCell ref="AQ102:AQ103"/>
    <mergeCell ref="BQ102:BQ103"/>
    <mergeCell ref="AO104:AO105"/>
    <mergeCell ref="AP104:AP105"/>
    <mergeCell ref="AQ104:AQ105"/>
    <mergeCell ref="BQ104:BQ105"/>
    <mergeCell ref="AO106:AO107"/>
    <mergeCell ref="AP106:AP107"/>
    <mergeCell ref="AQ106:AQ107"/>
    <mergeCell ref="BQ106:BQ107"/>
    <mergeCell ref="AO108:AO109"/>
    <mergeCell ref="AP108:AP109"/>
    <mergeCell ref="AQ108:AQ109"/>
    <mergeCell ref="BQ108:BQ109"/>
    <mergeCell ref="AO110:AO111"/>
    <mergeCell ref="AP110:AP111"/>
    <mergeCell ref="AQ110:AQ111"/>
    <mergeCell ref="BQ110:BQ111"/>
    <mergeCell ref="AO92:AO93"/>
    <mergeCell ref="AP92:AP93"/>
    <mergeCell ref="AQ92:AQ93"/>
    <mergeCell ref="BQ92:BQ93"/>
    <mergeCell ref="AO94:AO95"/>
    <mergeCell ref="AP94:AP95"/>
    <mergeCell ref="AQ94:AQ95"/>
    <mergeCell ref="BQ94:BQ95"/>
    <mergeCell ref="AO96:AO97"/>
    <mergeCell ref="AP96:AP97"/>
    <mergeCell ref="AQ96:AQ97"/>
    <mergeCell ref="BQ96:BQ97"/>
    <mergeCell ref="AO98:AO99"/>
    <mergeCell ref="AP98:AP99"/>
    <mergeCell ref="AQ98:AQ99"/>
    <mergeCell ref="BQ98:BQ99"/>
    <mergeCell ref="AO100:AO101"/>
    <mergeCell ref="AP100:AP101"/>
    <mergeCell ref="AQ100:AQ101"/>
    <mergeCell ref="BQ100:BQ101"/>
    <mergeCell ref="AW104:AW105"/>
    <mergeCell ref="AU106:AU107"/>
    <mergeCell ref="AV106:AV107"/>
    <mergeCell ref="AW106:AW107"/>
    <mergeCell ref="AU108:AU109"/>
    <mergeCell ref="AV108:AV109"/>
    <mergeCell ref="AW108:AW109"/>
    <mergeCell ref="AU110:AU111"/>
    <mergeCell ref="AV110:AV111"/>
    <mergeCell ref="AW110:AW111"/>
    <mergeCell ref="AW92:AW93"/>
    <mergeCell ref="AU94:AU95"/>
    <mergeCell ref="AV94:AV95"/>
    <mergeCell ref="AW94:AW95"/>
    <mergeCell ref="AU96:AU97"/>
    <mergeCell ref="AV96:AV97"/>
    <mergeCell ref="AW96:AW97"/>
    <mergeCell ref="AU98:AU99"/>
    <mergeCell ref="AV98:AV99"/>
    <mergeCell ref="AW98:AW99"/>
    <mergeCell ref="AU100:AU101"/>
    <mergeCell ref="AV100:AV101"/>
    <mergeCell ref="AW100:AW101"/>
    <mergeCell ref="BA98:BA99"/>
    <mergeCell ref="AO82:AO83"/>
    <mergeCell ref="AP82:AP83"/>
    <mergeCell ref="AQ82:AQ83"/>
    <mergeCell ref="BQ82:BQ83"/>
    <mergeCell ref="AO84:AO85"/>
    <mergeCell ref="AP84:AP85"/>
    <mergeCell ref="AQ84:AQ85"/>
    <mergeCell ref="BQ84:BQ85"/>
    <mergeCell ref="AO86:AO87"/>
    <mergeCell ref="AP86:AP87"/>
    <mergeCell ref="AQ86:AQ87"/>
    <mergeCell ref="BQ86:BQ87"/>
    <mergeCell ref="AO88:AO89"/>
    <mergeCell ref="AP88:AP89"/>
    <mergeCell ref="AQ88:AQ89"/>
    <mergeCell ref="BQ88:BQ89"/>
    <mergeCell ref="AO90:AO91"/>
    <mergeCell ref="AP90:AP91"/>
    <mergeCell ref="AQ90:AQ91"/>
    <mergeCell ref="BQ90:BQ91"/>
    <mergeCell ref="AO72:AO73"/>
    <mergeCell ref="AP72:AP73"/>
    <mergeCell ref="AQ72:AQ73"/>
    <mergeCell ref="BQ72:BQ73"/>
    <mergeCell ref="AO74:AO75"/>
    <mergeCell ref="AP74:AP75"/>
    <mergeCell ref="AQ74:AQ75"/>
    <mergeCell ref="BQ74:BQ75"/>
    <mergeCell ref="AO76:AO77"/>
    <mergeCell ref="AP76:AP77"/>
    <mergeCell ref="AQ76:AQ77"/>
    <mergeCell ref="BQ76:BQ77"/>
    <mergeCell ref="AO78:AO79"/>
    <mergeCell ref="AP78:AP79"/>
    <mergeCell ref="AQ78:AQ79"/>
    <mergeCell ref="BQ78:BQ79"/>
    <mergeCell ref="AO80:AO81"/>
    <mergeCell ref="AP80:AP81"/>
    <mergeCell ref="AQ80:AQ81"/>
    <mergeCell ref="BQ80:BQ81"/>
    <mergeCell ref="AW80:AW81"/>
    <mergeCell ref="AU82:AU83"/>
    <mergeCell ref="AV82:AV83"/>
    <mergeCell ref="AW82:AW83"/>
    <mergeCell ref="AU84:AU85"/>
    <mergeCell ref="AV84:AV85"/>
    <mergeCell ref="AW84:AW85"/>
    <mergeCell ref="AU86:AU87"/>
    <mergeCell ref="AV86:AV87"/>
    <mergeCell ref="AW86:AW87"/>
    <mergeCell ref="AU88:AU89"/>
    <mergeCell ref="AV88:AV89"/>
    <mergeCell ref="AW88:AW89"/>
    <mergeCell ref="AU72:AU73"/>
    <mergeCell ref="AV72:AV73"/>
    <mergeCell ref="AW72:AW73"/>
    <mergeCell ref="AU74:AU75"/>
    <mergeCell ref="AV74:AV75"/>
    <mergeCell ref="AW74:AW75"/>
    <mergeCell ref="AU76:AU77"/>
    <mergeCell ref="AV76:AV77"/>
    <mergeCell ref="AW76:AW77"/>
    <mergeCell ref="AZ88:AZ89"/>
    <mergeCell ref="AX90:AX91"/>
    <mergeCell ref="AO62:AO63"/>
    <mergeCell ref="AP62:AP63"/>
    <mergeCell ref="AQ62:AQ63"/>
    <mergeCell ref="BQ62:BQ63"/>
    <mergeCell ref="AO64:AO65"/>
    <mergeCell ref="AP64:AP65"/>
    <mergeCell ref="AQ64:AQ65"/>
    <mergeCell ref="BQ64:BQ65"/>
    <mergeCell ref="AO66:AO67"/>
    <mergeCell ref="AP66:AP67"/>
    <mergeCell ref="AQ66:AQ67"/>
    <mergeCell ref="BQ66:BQ67"/>
    <mergeCell ref="AO68:AO69"/>
    <mergeCell ref="AP68:AP69"/>
    <mergeCell ref="AQ68:AQ69"/>
    <mergeCell ref="BQ68:BQ69"/>
    <mergeCell ref="AO70:AO71"/>
    <mergeCell ref="AP70:AP71"/>
    <mergeCell ref="AQ70:AQ71"/>
    <mergeCell ref="BQ70:BQ71"/>
    <mergeCell ref="AO52:AO53"/>
    <mergeCell ref="AP52:AP53"/>
    <mergeCell ref="AQ52:AQ53"/>
    <mergeCell ref="BQ52:BQ53"/>
    <mergeCell ref="AO54:AO55"/>
    <mergeCell ref="AP54:AP55"/>
    <mergeCell ref="AQ54:AQ55"/>
    <mergeCell ref="BQ54:BQ55"/>
    <mergeCell ref="AO56:AO57"/>
    <mergeCell ref="AP56:AP57"/>
    <mergeCell ref="AQ56:AQ57"/>
    <mergeCell ref="BQ56:BQ57"/>
    <mergeCell ref="AO58:AO59"/>
    <mergeCell ref="AP58:AP59"/>
    <mergeCell ref="AQ58:AQ59"/>
    <mergeCell ref="BQ58:BQ59"/>
    <mergeCell ref="AO60:AO61"/>
    <mergeCell ref="AP60:AP61"/>
    <mergeCell ref="AQ60:AQ61"/>
    <mergeCell ref="BQ60:BQ61"/>
    <mergeCell ref="AU58:AU59"/>
    <mergeCell ref="AV58:AV59"/>
    <mergeCell ref="AW58:AW59"/>
    <mergeCell ref="AU60:AU61"/>
    <mergeCell ref="AV60:AV61"/>
    <mergeCell ref="AW60:AW61"/>
    <mergeCell ref="AU62:AU63"/>
    <mergeCell ref="AV62:AV63"/>
    <mergeCell ref="AW62:AW63"/>
    <mergeCell ref="AU64:AU65"/>
    <mergeCell ref="AV64:AV65"/>
    <mergeCell ref="AW64:AW65"/>
    <mergeCell ref="AU52:AU53"/>
    <mergeCell ref="AV52:AV53"/>
    <mergeCell ref="AW52:AW53"/>
    <mergeCell ref="AW68:AW69"/>
    <mergeCell ref="AU70:AU71"/>
    <mergeCell ref="AV70:AV71"/>
    <mergeCell ref="AW70:AW71"/>
    <mergeCell ref="BJ62:BJ63"/>
    <mergeCell ref="BK62:BK63"/>
    <mergeCell ref="BL62:BL63"/>
    <mergeCell ref="AO42:AO43"/>
    <mergeCell ref="AP42:AP43"/>
    <mergeCell ref="AQ42:AQ43"/>
    <mergeCell ref="BQ42:BQ43"/>
    <mergeCell ref="AO44:AO45"/>
    <mergeCell ref="AP44:AP45"/>
    <mergeCell ref="AQ44:AQ45"/>
    <mergeCell ref="BQ44:BQ45"/>
    <mergeCell ref="AO46:AO47"/>
    <mergeCell ref="AP46:AP47"/>
    <mergeCell ref="AQ46:AQ47"/>
    <mergeCell ref="BQ46:BQ47"/>
    <mergeCell ref="AO48:AO49"/>
    <mergeCell ref="AP48:AP49"/>
    <mergeCell ref="AQ48:AQ49"/>
    <mergeCell ref="BQ48:BQ49"/>
    <mergeCell ref="AO50:AO51"/>
    <mergeCell ref="AP50:AP51"/>
    <mergeCell ref="AQ50:AQ51"/>
    <mergeCell ref="BQ50:BQ51"/>
    <mergeCell ref="AO32:AO33"/>
    <mergeCell ref="AP32:AP33"/>
    <mergeCell ref="AQ32:AQ33"/>
    <mergeCell ref="BQ32:BQ33"/>
    <mergeCell ref="AO34:AO35"/>
    <mergeCell ref="AP34:AP35"/>
    <mergeCell ref="AQ34:AQ35"/>
    <mergeCell ref="BQ34:BQ35"/>
    <mergeCell ref="AO36:AO37"/>
    <mergeCell ref="AP36:AP37"/>
    <mergeCell ref="AQ36:AQ37"/>
    <mergeCell ref="BQ36:BQ37"/>
    <mergeCell ref="AO38:AO39"/>
    <mergeCell ref="AP38:AP39"/>
    <mergeCell ref="AQ38:AQ39"/>
    <mergeCell ref="BQ38:BQ39"/>
    <mergeCell ref="AO40:AO41"/>
    <mergeCell ref="AP40:AP41"/>
    <mergeCell ref="AQ40:AQ41"/>
    <mergeCell ref="BQ40:BQ41"/>
    <mergeCell ref="AU34:AU35"/>
    <mergeCell ref="AV34:AV35"/>
    <mergeCell ref="AW34:AW35"/>
    <mergeCell ref="AU36:AU37"/>
    <mergeCell ref="AV36:AV37"/>
    <mergeCell ref="AW36:AW37"/>
    <mergeCell ref="AU38:AU39"/>
    <mergeCell ref="AV38:AV39"/>
    <mergeCell ref="AW38:AW39"/>
    <mergeCell ref="AU40:AU41"/>
    <mergeCell ref="AV40:AV41"/>
    <mergeCell ref="AW40:AW41"/>
    <mergeCell ref="AU46:AU47"/>
    <mergeCell ref="AV46:AV47"/>
    <mergeCell ref="AW46:AW47"/>
    <mergeCell ref="AU48:AU49"/>
    <mergeCell ref="AV48:AV49"/>
    <mergeCell ref="AW48:AW49"/>
    <mergeCell ref="AU50:AU51"/>
    <mergeCell ref="AV50:AV51"/>
    <mergeCell ref="AW50:AW51"/>
    <mergeCell ref="BI42:BI43"/>
    <mergeCell ref="AO22:AO23"/>
    <mergeCell ref="AP22:AP23"/>
    <mergeCell ref="AQ22:AQ23"/>
    <mergeCell ref="BQ22:BQ23"/>
    <mergeCell ref="AO24:AO25"/>
    <mergeCell ref="AP24:AP25"/>
    <mergeCell ref="AQ24:AQ25"/>
    <mergeCell ref="BQ24:BQ25"/>
    <mergeCell ref="AO26:AO27"/>
    <mergeCell ref="AP26:AP27"/>
    <mergeCell ref="AQ26:AQ27"/>
    <mergeCell ref="BQ26:BQ27"/>
    <mergeCell ref="AO28:AO29"/>
    <mergeCell ref="AP28:AP29"/>
    <mergeCell ref="AQ28:AQ29"/>
    <mergeCell ref="BQ28:BQ29"/>
    <mergeCell ref="AO30:AO31"/>
    <mergeCell ref="AP30:AP31"/>
    <mergeCell ref="AQ30:AQ31"/>
    <mergeCell ref="BQ30:BQ31"/>
    <mergeCell ref="AO12:AO13"/>
    <mergeCell ref="AP12:AP13"/>
    <mergeCell ref="AQ12:AQ13"/>
    <mergeCell ref="BQ12:BQ13"/>
    <mergeCell ref="AO14:AO15"/>
    <mergeCell ref="AP14:AP15"/>
    <mergeCell ref="AQ14:AQ15"/>
    <mergeCell ref="BQ14:BQ15"/>
    <mergeCell ref="AO16:AO17"/>
    <mergeCell ref="AP16:AP17"/>
    <mergeCell ref="AQ16:AQ17"/>
    <mergeCell ref="BQ16:BQ17"/>
    <mergeCell ref="AO18:AO19"/>
    <mergeCell ref="AP18:AP19"/>
    <mergeCell ref="AQ18:AQ19"/>
    <mergeCell ref="BQ18:BQ19"/>
    <mergeCell ref="AO20:AO21"/>
    <mergeCell ref="AP20:AP21"/>
    <mergeCell ref="AQ20:AQ21"/>
    <mergeCell ref="BQ20:BQ21"/>
    <mergeCell ref="AU22:AU23"/>
    <mergeCell ref="AV22:AV23"/>
    <mergeCell ref="AW22:AW23"/>
    <mergeCell ref="AU24:AU25"/>
    <mergeCell ref="AV24:AV25"/>
    <mergeCell ref="AW24:AW25"/>
    <mergeCell ref="AU26:AU27"/>
    <mergeCell ref="AV26:AV27"/>
    <mergeCell ref="AW26:AW27"/>
    <mergeCell ref="AU28:AU29"/>
    <mergeCell ref="AV28:AV29"/>
    <mergeCell ref="AW28:AW29"/>
    <mergeCell ref="AX16:AX17"/>
    <mergeCell ref="AY16:AY17"/>
    <mergeCell ref="AZ16:AZ17"/>
    <mergeCell ref="AX18:AX19"/>
    <mergeCell ref="AY18:AY19"/>
    <mergeCell ref="AZ18:AZ19"/>
    <mergeCell ref="AX20:AX21"/>
    <mergeCell ref="AY20:AY21"/>
    <mergeCell ref="AZ20:AZ21"/>
    <mergeCell ref="AX22:AX23"/>
    <mergeCell ref="AY22:AY23"/>
    <mergeCell ref="AZ22:AZ23"/>
    <mergeCell ref="BP362:BP363"/>
    <mergeCell ref="BZ362:BZ363"/>
    <mergeCell ref="BP364:BP365"/>
    <mergeCell ref="BZ364:BZ365"/>
    <mergeCell ref="BP366:BP367"/>
    <mergeCell ref="BZ366:BZ367"/>
    <mergeCell ref="BP368:BP369"/>
    <mergeCell ref="BZ368:BZ369"/>
    <mergeCell ref="BP370:BP371"/>
    <mergeCell ref="BZ370:BZ371"/>
    <mergeCell ref="BP372:BP373"/>
    <mergeCell ref="BZ372:BZ373"/>
    <mergeCell ref="AO2:AO3"/>
    <mergeCell ref="AP2:AP3"/>
    <mergeCell ref="AQ2:AQ3"/>
    <mergeCell ref="BQ2:BQ3"/>
    <mergeCell ref="AO4:AO5"/>
    <mergeCell ref="AP4:AP5"/>
    <mergeCell ref="AQ4:AQ5"/>
    <mergeCell ref="BQ4:BQ5"/>
    <mergeCell ref="AO6:AO7"/>
    <mergeCell ref="AP6:AP7"/>
    <mergeCell ref="AQ6:AQ7"/>
    <mergeCell ref="BQ6:BQ7"/>
    <mergeCell ref="AO8:AO9"/>
    <mergeCell ref="AP8:AP9"/>
    <mergeCell ref="AQ8:AQ9"/>
    <mergeCell ref="BQ8:BQ9"/>
    <mergeCell ref="AO10:AO11"/>
    <mergeCell ref="AP10:AP11"/>
    <mergeCell ref="AQ10:AQ11"/>
    <mergeCell ref="BQ10:BQ11"/>
    <mergeCell ref="BP344:BP345"/>
    <mergeCell ref="BZ344:BZ345"/>
    <mergeCell ref="BP346:BP347"/>
    <mergeCell ref="BZ346:BZ347"/>
    <mergeCell ref="BP348:BP349"/>
    <mergeCell ref="BZ348:BZ349"/>
    <mergeCell ref="BP350:BP351"/>
    <mergeCell ref="BZ350:BZ351"/>
    <mergeCell ref="BP352:BP353"/>
    <mergeCell ref="BZ352:BZ353"/>
    <mergeCell ref="BP354:BP355"/>
    <mergeCell ref="BZ354:BZ355"/>
    <mergeCell ref="BP356:BP357"/>
    <mergeCell ref="BZ356:BZ357"/>
    <mergeCell ref="BP358:BP359"/>
    <mergeCell ref="BZ358:BZ359"/>
    <mergeCell ref="BP360:BP361"/>
    <mergeCell ref="BZ360:BZ361"/>
    <mergeCell ref="BP326:BP327"/>
    <mergeCell ref="BZ326:BZ327"/>
    <mergeCell ref="BP328:BP329"/>
    <mergeCell ref="BZ328:BZ329"/>
    <mergeCell ref="BP330:BP331"/>
    <mergeCell ref="BZ330:BZ331"/>
    <mergeCell ref="BP332:BP333"/>
    <mergeCell ref="BZ332:BZ333"/>
    <mergeCell ref="BP334:BP335"/>
    <mergeCell ref="BZ334:BZ335"/>
    <mergeCell ref="BP336:BP337"/>
    <mergeCell ref="BZ336:BZ337"/>
    <mergeCell ref="BP338:BP339"/>
    <mergeCell ref="BZ338:BZ339"/>
    <mergeCell ref="BP340:BP341"/>
    <mergeCell ref="BZ340:BZ341"/>
    <mergeCell ref="BP342:BP343"/>
    <mergeCell ref="BZ342:BZ343"/>
    <mergeCell ref="BP308:BP309"/>
    <mergeCell ref="BZ308:BZ309"/>
    <mergeCell ref="BP310:BP311"/>
    <mergeCell ref="BZ310:BZ311"/>
    <mergeCell ref="BP312:BP313"/>
    <mergeCell ref="BZ312:BZ313"/>
    <mergeCell ref="BP314:BP315"/>
    <mergeCell ref="BZ314:BZ315"/>
    <mergeCell ref="BP316:BP317"/>
    <mergeCell ref="BZ316:BZ317"/>
    <mergeCell ref="BP318:BP319"/>
    <mergeCell ref="BZ318:BZ319"/>
    <mergeCell ref="BP320:BP321"/>
    <mergeCell ref="BZ320:BZ321"/>
    <mergeCell ref="BP322:BP323"/>
    <mergeCell ref="BZ322:BZ323"/>
    <mergeCell ref="BP324:BP325"/>
    <mergeCell ref="BZ324:BZ325"/>
    <mergeCell ref="BP290:BP291"/>
    <mergeCell ref="BZ290:BZ291"/>
    <mergeCell ref="BP292:BP293"/>
    <mergeCell ref="BZ292:BZ293"/>
    <mergeCell ref="BP294:BP295"/>
    <mergeCell ref="BZ294:BZ295"/>
    <mergeCell ref="BP296:BP297"/>
    <mergeCell ref="BZ296:BZ297"/>
    <mergeCell ref="BP298:BP299"/>
    <mergeCell ref="BZ298:BZ299"/>
    <mergeCell ref="BP300:BP301"/>
    <mergeCell ref="BZ300:BZ301"/>
    <mergeCell ref="BP302:BP303"/>
    <mergeCell ref="BZ302:BZ303"/>
    <mergeCell ref="BP304:BP305"/>
    <mergeCell ref="BZ304:BZ305"/>
    <mergeCell ref="BP306:BP307"/>
    <mergeCell ref="BZ306:BZ307"/>
    <mergeCell ref="BS296:BS297"/>
    <mergeCell ref="BS298:BS299"/>
    <mergeCell ref="BS300:BS301"/>
    <mergeCell ref="BS302:BS303"/>
    <mergeCell ref="BS304:BS305"/>
    <mergeCell ref="BS290:BS291"/>
    <mergeCell ref="BS292:BS293"/>
    <mergeCell ref="BS320:BS321"/>
    <mergeCell ref="BS322:BS323"/>
    <mergeCell ref="BS324:BS325"/>
    <mergeCell ref="BS326:BS327"/>
    <mergeCell ref="BS328:BS329"/>
    <mergeCell ref="BS308:BS309"/>
    <mergeCell ref="BS310:BS311"/>
    <mergeCell ref="BS312:BS313"/>
    <mergeCell ref="BS314:BS315"/>
    <mergeCell ref="BS316:BS317"/>
    <mergeCell ref="BU290:BU291"/>
    <mergeCell ref="BU292:BU293"/>
    <mergeCell ref="BU294:BU295"/>
    <mergeCell ref="BU296:BU297"/>
    <mergeCell ref="BU338:BU339"/>
    <mergeCell ref="BU340:BU341"/>
    <mergeCell ref="BU342:BU343"/>
    <mergeCell ref="BZ272:BZ273"/>
    <mergeCell ref="BP274:BP275"/>
    <mergeCell ref="BZ274:BZ275"/>
    <mergeCell ref="BP276:BP277"/>
    <mergeCell ref="BZ276:BZ277"/>
    <mergeCell ref="BP278:BP279"/>
    <mergeCell ref="BZ278:BZ279"/>
    <mergeCell ref="BP280:BP281"/>
    <mergeCell ref="BZ280:BZ281"/>
    <mergeCell ref="BP282:BP283"/>
    <mergeCell ref="BZ282:BZ283"/>
    <mergeCell ref="BP284:BP285"/>
    <mergeCell ref="BZ284:BZ285"/>
    <mergeCell ref="BP286:BP287"/>
    <mergeCell ref="BZ286:BZ287"/>
    <mergeCell ref="BP288:BP289"/>
    <mergeCell ref="BZ288:BZ289"/>
    <mergeCell ref="BZ254:BZ255"/>
    <mergeCell ref="BP256:BP257"/>
    <mergeCell ref="BZ256:BZ257"/>
    <mergeCell ref="BP258:BP259"/>
    <mergeCell ref="BZ258:BZ259"/>
    <mergeCell ref="BP260:BP261"/>
    <mergeCell ref="BZ260:BZ261"/>
    <mergeCell ref="BP262:BP263"/>
    <mergeCell ref="BZ262:BZ263"/>
    <mergeCell ref="BP264:BP265"/>
    <mergeCell ref="BZ264:BZ265"/>
    <mergeCell ref="BP266:BP267"/>
    <mergeCell ref="BZ266:BZ267"/>
    <mergeCell ref="BP268:BP269"/>
    <mergeCell ref="BZ268:BZ269"/>
    <mergeCell ref="BP270:BP271"/>
    <mergeCell ref="BZ270:BZ271"/>
    <mergeCell ref="BS254:BS255"/>
    <mergeCell ref="BS256:BS257"/>
    <mergeCell ref="BS272:BS273"/>
    <mergeCell ref="BS274:BS275"/>
    <mergeCell ref="BS276:BS277"/>
    <mergeCell ref="BS278:BS279"/>
    <mergeCell ref="BS280:BS281"/>
    <mergeCell ref="BS260:BS261"/>
    <mergeCell ref="BS262:BS263"/>
    <mergeCell ref="BS264:BS265"/>
    <mergeCell ref="BS266:BS267"/>
    <mergeCell ref="BS268:BS269"/>
    <mergeCell ref="BS284:BS285"/>
    <mergeCell ref="BS286:BS287"/>
    <mergeCell ref="BS288:BS289"/>
    <mergeCell ref="BU266:BU267"/>
    <mergeCell ref="BU268:BU269"/>
    <mergeCell ref="BU270:BU271"/>
    <mergeCell ref="BU272:BU273"/>
    <mergeCell ref="BU254:BU255"/>
    <mergeCell ref="BU256:BU257"/>
    <mergeCell ref="BU258:BU259"/>
    <mergeCell ref="BU260:BU261"/>
    <mergeCell ref="BU276:BU277"/>
    <mergeCell ref="BU278:BU279"/>
    <mergeCell ref="BU280:BU281"/>
    <mergeCell ref="BU282:BU283"/>
    <mergeCell ref="BU284:BU285"/>
    <mergeCell ref="BW254:BW255"/>
    <mergeCell ref="BW256:BW257"/>
    <mergeCell ref="BZ236:BZ237"/>
    <mergeCell ref="BP238:BP239"/>
    <mergeCell ref="BZ238:BZ239"/>
    <mergeCell ref="BP240:BP241"/>
    <mergeCell ref="BZ240:BZ241"/>
    <mergeCell ref="BP242:BP243"/>
    <mergeCell ref="BZ242:BZ243"/>
    <mergeCell ref="BP244:BP245"/>
    <mergeCell ref="BZ244:BZ245"/>
    <mergeCell ref="BP246:BP247"/>
    <mergeCell ref="BZ246:BZ247"/>
    <mergeCell ref="BP248:BP249"/>
    <mergeCell ref="BZ248:BZ249"/>
    <mergeCell ref="BP250:BP251"/>
    <mergeCell ref="BZ250:BZ251"/>
    <mergeCell ref="BP252:BP253"/>
    <mergeCell ref="BZ252:BZ253"/>
    <mergeCell ref="BZ218:BZ219"/>
    <mergeCell ref="BP220:BP221"/>
    <mergeCell ref="BZ220:BZ221"/>
    <mergeCell ref="BP222:BP223"/>
    <mergeCell ref="BZ222:BZ223"/>
    <mergeCell ref="BP224:BP225"/>
    <mergeCell ref="BZ224:BZ225"/>
    <mergeCell ref="BP226:BP227"/>
    <mergeCell ref="BZ226:BZ227"/>
    <mergeCell ref="BP228:BP229"/>
    <mergeCell ref="BZ228:BZ229"/>
    <mergeCell ref="BP230:BP231"/>
    <mergeCell ref="BZ230:BZ231"/>
    <mergeCell ref="BP232:BP233"/>
    <mergeCell ref="BZ232:BZ233"/>
    <mergeCell ref="BP234:BP235"/>
    <mergeCell ref="BZ234:BZ235"/>
    <mergeCell ref="BS224:BS225"/>
    <mergeCell ref="BS226:BS227"/>
    <mergeCell ref="BS228:BS229"/>
    <mergeCell ref="BS230:BS231"/>
    <mergeCell ref="BS232:BS233"/>
    <mergeCell ref="BS218:BS219"/>
    <mergeCell ref="BS220:BS221"/>
    <mergeCell ref="BS248:BS249"/>
    <mergeCell ref="BS250:BS251"/>
    <mergeCell ref="BS252:BS253"/>
    <mergeCell ref="BS236:BS237"/>
    <mergeCell ref="BS238:BS239"/>
    <mergeCell ref="BS240:BS241"/>
    <mergeCell ref="BS242:BS243"/>
    <mergeCell ref="BS244:BS245"/>
    <mergeCell ref="BT238:BT239"/>
    <mergeCell ref="BU218:BU219"/>
    <mergeCell ref="BU220:BU221"/>
    <mergeCell ref="BU222:BU223"/>
    <mergeCell ref="BU224:BU225"/>
    <mergeCell ref="BU242:BU243"/>
    <mergeCell ref="BU244:BU245"/>
    <mergeCell ref="BU246:BU247"/>
    <mergeCell ref="BU248:BU249"/>
    <mergeCell ref="BU228:BU229"/>
    <mergeCell ref="BU230:BU231"/>
    <mergeCell ref="BU232:BU233"/>
    <mergeCell ref="BU234:BU235"/>
    <mergeCell ref="BU236:BU237"/>
    <mergeCell ref="BU252:BU253"/>
    <mergeCell ref="BZ200:BZ201"/>
    <mergeCell ref="BP202:BP203"/>
    <mergeCell ref="BZ202:BZ203"/>
    <mergeCell ref="BP204:BP205"/>
    <mergeCell ref="BZ204:BZ205"/>
    <mergeCell ref="BP206:BP207"/>
    <mergeCell ref="BZ206:BZ207"/>
    <mergeCell ref="BP208:BP209"/>
    <mergeCell ref="BZ208:BZ209"/>
    <mergeCell ref="BP210:BP211"/>
    <mergeCell ref="BZ210:BZ211"/>
    <mergeCell ref="BP212:BP213"/>
    <mergeCell ref="BZ212:BZ213"/>
    <mergeCell ref="BP214:BP215"/>
    <mergeCell ref="BZ214:BZ215"/>
    <mergeCell ref="BP216:BP217"/>
    <mergeCell ref="BZ216:BZ217"/>
    <mergeCell ref="BZ182:BZ183"/>
    <mergeCell ref="BP184:BP185"/>
    <mergeCell ref="BZ184:BZ185"/>
    <mergeCell ref="BP186:BP187"/>
    <mergeCell ref="BZ186:BZ187"/>
    <mergeCell ref="BP188:BP189"/>
    <mergeCell ref="BZ188:BZ189"/>
    <mergeCell ref="BP190:BP191"/>
    <mergeCell ref="BZ190:BZ191"/>
    <mergeCell ref="BP192:BP193"/>
    <mergeCell ref="BZ192:BZ193"/>
    <mergeCell ref="BP194:BP195"/>
    <mergeCell ref="BZ194:BZ195"/>
    <mergeCell ref="BP196:BP197"/>
    <mergeCell ref="BZ196:BZ197"/>
    <mergeCell ref="BP198:BP199"/>
    <mergeCell ref="BZ198:BZ199"/>
    <mergeCell ref="BS182:BS183"/>
    <mergeCell ref="BS184:BS185"/>
    <mergeCell ref="BS200:BS201"/>
    <mergeCell ref="BS202:BS203"/>
    <mergeCell ref="BS204:BS205"/>
    <mergeCell ref="BS206:BS207"/>
    <mergeCell ref="BS208:BS209"/>
    <mergeCell ref="BS188:BS189"/>
    <mergeCell ref="BS190:BS191"/>
    <mergeCell ref="BS192:BS193"/>
    <mergeCell ref="BS194:BS195"/>
    <mergeCell ref="BS196:BS197"/>
    <mergeCell ref="BS212:BS213"/>
    <mergeCell ref="BS214:BS215"/>
    <mergeCell ref="BS216:BS217"/>
    <mergeCell ref="BT188:BT189"/>
    <mergeCell ref="BU192:BU193"/>
    <mergeCell ref="BU194:BU195"/>
    <mergeCell ref="BU196:BU197"/>
    <mergeCell ref="BU198:BU199"/>
    <mergeCell ref="BU200:BU201"/>
    <mergeCell ref="BU182:BU183"/>
    <mergeCell ref="BU184:BU185"/>
    <mergeCell ref="BU186:BU187"/>
    <mergeCell ref="BU188:BU189"/>
    <mergeCell ref="BU204:BU205"/>
    <mergeCell ref="BU206:BU207"/>
    <mergeCell ref="BU208:BU209"/>
    <mergeCell ref="BU210:BU211"/>
    <mergeCell ref="BU212:BU213"/>
    <mergeCell ref="BZ164:BZ165"/>
    <mergeCell ref="BP166:BP167"/>
    <mergeCell ref="BZ166:BZ167"/>
    <mergeCell ref="BP168:BP169"/>
    <mergeCell ref="BZ168:BZ169"/>
    <mergeCell ref="BP170:BP171"/>
    <mergeCell ref="BZ170:BZ171"/>
    <mergeCell ref="BP172:BP173"/>
    <mergeCell ref="BZ172:BZ173"/>
    <mergeCell ref="BP174:BP175"/>
    <mergeCell ref="BZ174:BZ175"/>
    <mergeCell ref="BP176:BP177"/>
    <mergeCell ref="BZ176:BZ177"/>
    <mergeCell ref="BP178:BP179"/>
    <mergeCell ref="BZ178:BZ179"/>
    <mergeCell ref="BP180:BP181"/>
    <mergeCell ref="BZ180:BZ181"/>
    <mergeCell ref="BZ146:BZ147"/>
    <mergeCell ref="BP148:BP149"/>
    <mergeCell ref="BZ148:BZ149"/>
    <mergeCell ref="BP150:BP151"/>
    <mergeCell ref="BZ150:BZ151"/>
    <mergeCell ref="BP152:BP153"/>
    <mergeCell ref="BZ152:BZ153"/>
    <mergeCell ref="BP154:BP155"/>
    <mergeCell ref="BZ154:BZ155"/>
    <mergeCell ref="BP156:BP157"/>
    <mergeCell ref="BZ156:BZ157"/>
    <mergeCell ref="BP158:BP159"/>
    <mergeCell ref="BZ158:BZ159"/>
    <mergeCell ref="BP160:BP161"/>
    <mergeCell ref="BZ160:BZ161"/>
    <mergeCell ref="BP162:BP163"/>
    <mergeCell ref="BZ162:BZ163"/>
    <mergeCell ref="BS152:BS153"/>
    <mergeCell ref="BS154:BS155"/>
    <mergeCell ref="BS156:BS157"/>
    <mergeCell ref="BS158:BS159"/>
    <mergeCell ref="BS160:BS161"/>
    <mergeCell ref="BS146:BS147"/>
    <mergeCell ref="BS148:BS149"/>
    <mergeCell ref="BS176:BS177"/>
    <mergeCell ref="BS178:BS179"/>
    <mergeCell ref="BS180:BS181"/>
    <mergeCell ref="BS164:BS165"/>
    <mergeCell ref="BS166:BS167"/>
    <mergeCell ref="BS168:BS169"/>
    <mergeCell ref="BS170:BS171"/>
    <mergeCell ref="BS172:BS173"/>
    <mergeCell ref="BU146:BU147"/>
    <mergeCell ref="BU148:BU149"/>
    <mergeCell ref="BU150:BU151"/>
    <mergeCell ref="BU152:BU153"/>
    <mergeCell ref="BU180:BU181"/>
    <mergeCell ref="BV156:BV157"/>
    <mergeCell ref="BV158:BV159"/>
    <mergeCell ref="BV160:BV161"/>
    <mergeCell ref="BV162:BV163"/>
    <mergeCell ref="BV164:BV165"/>
    <mergeCell ref="BV146:BV147"/>
    <mergeCell ref="BV148:BV149"/>
    <mergeCell ref="BV150:BV151"/>
    <mergeCell ref="BV152:BV153"/>
    <mergeCell ref="BV154:BV155"/>
    <mergeCell ref="BZ128:BZ129"/>
    <mergeCell ref="BP130:BP131"/>
    <mergeCell ref="BZ130:BZ131"/>
    <mergeCell ref="BP132:BP133"/>
    <mergeCell ref="BZ132:BZ133"/>
    <mergeCell ref="BP134:BP135"/>
    <mergeCell ref="BZ134:BZ135"/>
    <mergeCell ref="BP136:BP137"/>
    <mergeCell ref="BZ136:BZ137"/>
    <mergeCell ref="BP138:BP139"/>
    <mergeCell ref="BZ138:BZ139"/>
    <mergeCell ref="BP140:BP141"/>
    <mergeCell ref="BZ140:BZ141"/>
    <mergeCell ref="BP142:BP143"/>
    <mergeCell ref="BZ142:BZ143"/>
    <mergeCell ref="BP144:BP145"/>
    <mergeCell ref="BZ144:BZ145"/>
    <mergeCell ref="BZ110:BZ111"/>
    <mergeCell ref="BP112:BP113"/>
    <mergeCell ref="BZ112:BZ113"/>
    <mergeCell ref="BP114:BP115"/>
    <mergeCell ref="BZ114:BZ115"/>
    <mergeCell ref="BP116:BP117"/>
    <mergeCell ref="BZ116:BZ117"/>
    <mergeCell ref="BP118:BP119"/>
    <mergeCell ref="BZ118:BZ119"/>
    <mergeCell ref="BP120:BP121"/>
    <mergeCell ref="BZ120:BZ121"/>
    <mergeCell ref="BP122:BP123"/>
    <mergeCell ref="BZ122:BZ123"/>
    <mergeCell ref="BP124:BP125"/>
    <mergeCell ref="BZ124:BZ125"/>
    <mergeCell ref="BP126:BP127"/>
    <mergeCell ref="BZ126:BZ127"/>
    <mergeCell ref="BS110:BS111"/>
    <mergeCell ref="BS112:BS113"/>
    <mergeCell ref="BS128:BS129"/>
    <mergeCell ref="BS130:BS131"/>
    <mergeCell ref="BS132:BS133"/>
    <mergeCell ref="BS134:BS135"/>
    <mergeCell ref="BS136:BS137"/>
    <mergeCell ref="BS116:BS117"/>
    <mergeCell ref="BS118:BS119"/>
    <mergeCell ref="BS120:BS121"/>
    <mergeCell ref="BS122:BS123"/>
    <mergeCell ref="BS124:BS125"/>
    <mergeCell ref="BS140:BS141"/>
    <mergeCell ref="BS142:BS143"/>
    <mergeCell ref="BS144:BS145"/>
    <mergeCell ref="BT112:BT113"/>
    <mergeCell ref="BT114:BT115"/>
    <mergeCell ref="BU120:BU121"/>
    <mergeCell ref="BU122:BU123"/>
    <mergeCell ref="BU124:BU125"/>
    <mergeCell ref="BU126:BU127"/>
    <mergeCell ref="BU128:BU129"/>
    <mergeCell ref="BU110:BU111"/>
    <mergeCell ref="BU112:BU113"/>
    <mergeCell ref="BU114:BU115"/>
    <mergeCell ref="BU116:BU117"/>
    <mergeCell ref="BU144:BU145"/>
    <mergeCell ref="BU132:BU133"/>
    <mergeCell ref="BU134:BU135"/>
    <mergeCell ref="BU136:BU137"/>
    <mergeCell ref="BZ92:BZ93"/>
    <mergeCell ref="BP94:BP95"/>
    <mergeCell ref="BZ94:BZ95"/>
    <mergeCell ref="BP96:BP97"/>
    <mergeCell ref="BZ96:BZ97"/>
    <mergeCell ref="BP98:BP99"/>
    <mergeCell ref="BZ98:BZ99"/>
    <mergeCell ref="BP100:BP101"/>
    <mergeCell ref="BZ100:BZ101"/>
    <mergeCell ref="BP102:BP103"/>
    <mergeCell ref="BZ102:BZ103"/>
    <mergeCell ref="BP104:BP105"/>
    <mergeCell ref="BZ104:BZ105"/>
    <mergeCell ref="BP106:BP107"/>
    <mergeCell ref="BZ106:BZ107"/>
    <mergeCell ref="BP108:BP109"/>
    <mergeCell ref="BZ108:BZ109"/>
    <mergeCell ref="BZ74:BZ75"/>
    <mergeCell ref="BP76:BP77"/>
    <mergeCell ref="BZ76:BZ77"/>
    <mergeCell ref="BP78:BP79"/>
    <mergeCell ref="BZ78:BZ79"/>
    <mergeCell ref="BP80:BP81"/>
    <mergeCell ref="BZ80:BZ81"/>
    <mergeCell ref="BP82:BP83"/>
    <mergeCell ref="BZ82:BZ83"/>
    <mergeCell ref="BP84:BP85"/>
    <mergeCell ref="BZ84:BZ85"/>
    <mergeCell ref="BP86:BP87"/>
    <mergeCell ref="BZ86:BZ87"/>
    <mergeCell ref="BP88:BP89"/>
    <mergeCell ref="BZ88:BZ89"/>
    <mergeCell ref="BP90:BP91"/>
    <mergeCell ref="BZ90:BZ91"/>
    <mergeCell ref="BS80:BS81"/>
    <mergeCell ref="BS82:BS83"/>
    <mergeCell ref="BS84:BS85"/>
    <mergeCell ref="BS86:BS87"/>
    <mergeCell ref="BS88:BS89"/>
    <mergeCell ref="BS74:BS75"/>
    <mergeCell ref="BS76:BS77"/>
    <mergeCell ref="BS104:BS105"/>
    <mergeCell ref="BS106:BS107"/>
    <mergeCell ref="BS108:BS109"/>
    <mergeCell ref="BS92:BS93"/>
    <mergeCell ref="BS94:BS95"/>
    <mergeCell ref="BS96:BS97"/>
    <mergeCell ref="BS98:BS99"/>
    <mergeCell ref="BS100:BS101"/>
    <mergeCell ref="BT88:BT89"/>
    <mergeCell ref="BU96:BU97"/>
    <mergeCell ref="BU108:BU109"/>
    <mergeCell ref="BV76:BV77"/>
    <mergeCell ref="BV78:BV79"/>
    <mergeCell ref="BV80:BV81"/>
    <mergeCell ref="BV82:BV83"/>
    <mergeCell ref="BV84:BV85"/>
    <mergeCell ref="BV74:BV75"/>
    <mergeCell ref="BV96:BV97"/>
    <mergeCell ref="BV98:BV99"/>
    <mergeCell ref="BV100:BV101"/>
    <mergeCell ref="BV102:BV103"/>
    <mergeCell ref="BV104:BV105"/>
    <mergeCell ref="BV86:BV87"/>
    <mergeCell ref="BZ56:BZ57"/>
    <mergeCell ref="BP58:BP59"/>
    <mergeCell ref="BZ58:BZ59"/>
    <mergeCell ref="BP60:BP61"/>
    <mergeCell ref="BZ60:BZ61"/>
    <mergeCell ref="BP62:BP63"/>
    <mergeCell ref="BZ62:BZ63"/>
    <mergeCell ref="BP64:BP65"/>
    <mergeCell ref="BZ64:BZ65"/>
    <mergeCell ref="BP66:BP67"/>
    <mergeCell ref="BZ66:BZ67"/>
    <mergeCell ref="BP68:BP69"/>
    <mergeCell ref="BZ68:BZ69"/>
    <mergeCell ref="BP70:BP71"/>
    <mergeCell ref="BZ70:BZ71"/>
    <mergeCell ref="BP72:BP73"/>
    <mergeCell ref="BZ72:BZ73"/>
    <mergeCell ref="BZ38:BZ39"/>
    <mergeCell ref="BP40:BP41"/>
    <mergeCell ref="BZ40:BZ41"/>
    <mergeCell ref="BP42:BP43"/>
    <mergeCell ref="BZ42:BZ43"/>
    <mergeCell ref="BP44:BP45"/>
    <mergeCell ref="BZ44:BZ45"/>
    <mergeCell ref="BP46:BP47"/>
    <mergeCell ref="BZ46:BZ47"/>
    <mergeCell ref="BP48:BP49"/>
    <mergeCell ref="BZ48:BZ49"/>
    <mergeCell ref="BP50:BP51"/>
    <mergeCell ref="BZ50:BZ51"/>
    <mergeCell ref="BP52:BP53"/>
    <mergeCell ref="BZ52:BZ53"/>
    <mergeCell ref="BP54:BP55"/>
    <mergeCell ref="BZ54:BZ55"/>
    <mergeCell ref="BS38:BS39"/>
    <mergeCell ref="BS40:BS41"/>
    <mergeCell ref="BS56:BS57"/>
    <mergeCell ref="BS58:BS59"/>
    <mergeCell ref="BS60:BS61"/>
    <mergeCell ref="BS62:BS63"/>
    <mergeCell ref="BS64:BS65"/>
    <mergeCell ref="BS44:BS45"/>
    <mergeCell ref="BS46:BS47"/>
    <mergeCell ref="BS48:BS49"/>
    <mergeCell ref="BS50:BS51"/>
    <mergeCell ref="BS52:BS53"/>
    <mergeCell ref="BS68:BS69"/>
    <mergeCell ref="BS70:BS71"/>
    <mergeCell ref="BS72:BS73"/>
    <mergeCell ref="BU56:BU57"/>
    <mergeCell ref="BU72:BU73"/>
    <mergeCell ref="BV44:BV45"/>
    <mergeCell ref="BV64:BV65"/>
    <mergeCell ref="BV66:BV67"/>
    <mergeCell ref="BV68:BV69"/>
    <mergeCell ref="BV70:BV71"/>
    <mergeCell ref="BV72:BV73"/>
    <mergeCell ref="BW38:BW39"/>
    <mergeCell ref="BW40:BW41"/>
    <mergeCell ref="BW42:BW43"/>
    <mergeCell ref="BW62:BW63"/>
    <mergeCell ref="BX48:BX49"/>
    <mergeCell ref="BX50:BX51"/>
    <mergeCell ref="BX62:BX63"/>
    <mergeCell ref="BZ20:BZ21"/>
    <mergeCell ref="BP22:BP23"/>
    <mergeCell ref="BZ22:BZ23"/>
    <mergeCell ref="BP24:BP25"/>
    <mergeCell ref="BZ24:BZ25"/>
    <mergeCell ref="BP26:BP27"/>
    <mergeCell ref="BZ26:BZ27"/>
    <mergeCell ref="BP28:BP29"/>
    <mergeCell ref="BZ28:BZ29"/>
    <mergeCell ref="BP30:BP31"/>
    <mergeCell ref="BZ30:BZ31"/>
    <mergeCell ref="BP32:BP33"/>
    <mergeCell ref="BZ32:BZ33"/>
    <mergeCell ref="BP34:BP35"/>
    <mergeCell ref="BZ34:BZ35"/>
    <mergeCell ref="BP36:BP37"/>
    <mergeCell ref="BZ36:BZ37"/>
    <mergeCell ref="BZ2:BZ3"/>
    <mergeCell ref="BP4:BP5"/>
    <mergeCell ref="BZ4:BZ5"/>
    <mergeCell ref="BP6:BP7"/>
    <mergeCell ref="BZ6:BZ7"/>
    <mergeCell ref="BP8:BP9"/>
    <mergeCell ref="BZ8:BZ9"/>
    <mergeCell ref="BP10:BP11"/>
    <mergeCell ref="BZ10:BZ11"/>
    <mergeCell ref="BP12:BP13"/>
    <mergeCell ref="BZ12:BZ13"/>
    <mergeCell ref="BP14:BP15"/>
    <mergeCell ref="BZ14:BZ15"/>
    <mergeCell ref="BP16:BP17"/>
    <mergeCell ref="BZ16:BZ17"/>
    <mergeCell ref="BP18:BP19"/>
    <mergeCell ref="BZ18:BZ19"/>
    <mergeCell ref="BS32:BS33"/>
    <mergeCell ref="BS34:BS35"/>
    <mergeCell ref="BS36:BS37"/>
    <mergeCell ref="BS20:BS21"/>
    <mergeCell ref="BS22:BS23"/>
    <mergeCell ref="BS24:BS25"/>
    <mergeCell ref="BS26:BS27"/>
    <mergeCell ref="BS28:BS29"/>
    <mergeCell ref="BT14:BT15"/>
    <mergeCell ref="BT16:BT17"/>
    <mergeCell ref="BT18:BT19"/>
    <mergeCell ref="BT20:BT21"/>
    <mergeCell ref="BT22:BT23"/>
    <mergeCell ref="BT28:BT29"/>
    <mergeCell ref="BU4:BU5"/>
    <mergeCell ref="BU6:BU7"/>
    <mergeCell ref="BU8:BU9"/>
    <mergeCell ref="BU30:BU31"/>
    <mergeCell ref="BU32:BU33"/>
    <mergeCell ref="BV16:BV17"/>
    <mergeCell ref="BV18:BV19"/>
    <mergeCell ref="BV20:BV21"/>
    <mergeCell ref="BV22:BV23"/>
    <mergeCell ref="BV24:BV25"/>
    <mergeCell ref="BW14:BW15"/>
    <mergeCell ref="BW34:BW35"/>
    <mergeCell ref="BW36:BW37"/>
    <mergeCell ref="BX2:BX3"/>
    <mergeCell ref="BX4:BX5"/>
    <mergeCell ref="BX6:BX7"/>
    <mergeCell ref="AN342:AN343"/>
    <mergeCell ref="AN344:AN345"/>
    <mergeCell ref="AN346:AN347"/>
    <mergeCell ref="AN348:AN349"/>
    <mergeCell ref="AN350:AN351"/>
    <mergeCell ref="AN352:AN353"/>
    <mergeCell ref="AN354:AN355"/>
    <mergeCell ref="AN356:AN357"/>
    <mergeCell ref="AN358:AN359"/>
    <mergeCell ref="AN360:AN361"/>
    <mergeCell ref="AN362:AN363"/>
    <mergeCell ref="AN364:AN365"/>
    <mergeCell ref="AN366:AN367"/>
    <mergeCell ref="AN368:AN369"/>
    <mergeCell ref="AN370:AN371"/>
    <mergeCell ref="AN372:AN373"/>
    <mergeCell ref="BP2:BP3"/>
    <mergeCell ref="BP20:BP21"/>
    <mergeCell ref="BP38:BP39"/>
    <mergeCell ref="BP56:BP57"/>
    <mergeCell ref="BP74:BP75"/>
    <mergeCell ref="BP92:BP93"/>
    <mergeCell ref="BP110:BP111"/>
    <mergeCell ref="BP128:BP129"/>
    <mergeCell ref="BP146:BP147"/>
    <mergeCell ref="BP164:BP165"/>
    <mergeCell ref="BP182:BP183"/>
    <mergeCell ref="BP200:BP201"/>
    <mergeCell ref="BP218:BP219"/>
    <mergeCell ref="BP236:BP237"/>
    <mergeCell ref="BP254:BP255"/>
    <mergeCell ref="BP272:BP273"/>
    <mergeCell ref="AN308:AN309"/>
    <mergeCell ref="AN310:AN311"/>
    <mergeCell ref="AN312:AN313"/>
    <mergeCell ref="AN314:AN315"/>
    <mergeCell ref="AN316:AN317"/>
    <mergeCell ref="AN318:AN319"/>
    <mergeCell ref="AN320:AN321"/>
    <mergeCell ref="AN322:AN323"/>
    <mergeCell ref="AN324:AN325"/>
    <mergeCell ref="AN326:AN327"/>
    <mergeCell ref="AN328:AN329"/>
    <mergeCell ref="AN330:AN331"/>
    <mergeCell ref="AN332:AN333"/>
    <mergeCell ref="AN334:AN335"/>
    <mergeCell ref="AN336:AN337"/>
    <mergeCell ref="AN338:AN339"/>
    <mergeCell ref="AN340:AN341"/>
    <mergeCell ref="AN274:AN275"/>
    <mergeCell ref="AN276:AN277"/>
    <mergeCell ref="AN278:AN279"/>
    <mergeCell ref="AN280:AN281"/>
    <mergeCell ref="AN282:AN283"/>
    <mergeCell ref="AN284:AN285"/>
    <mergeCell ref="AN286:AN287"/>
    <mergeCell ref="AN288:AN289"/>
    <mergeCell ref="AN290:AN291"/>
    <mergeCell ref="AN292:AN293"/>
    <mergeCell ref="AN294:AN295"/>
    <mergeCell ref="AN296:AN297"/>
    <mergeCell ref="AN298:AN299"/>
    <mergeCell ref="AN300:AN301"/>
    <mergeCell ref="AN302:AN303"/>
    <mergeCell ref="AN304:AN305"/>
    <mergeCell ref="AN306:AN307"/>
    <mergeCell ref="AN240:AN241"/>
    <mergeCell ref="AN242:AN243"/>
    <mergeCell ref="AN244:AN245"/>
    <mergeCell ref="AN246:AN247"/>
    <mergeCell ref="AN248:AN249"/>
    <mergeCell ref="AN250:AN251"/>
    <mergeCell ref="AN252:AN253"/>
    <mergeCell ref="AN254:AN255"/>
    <mergeCell ref="AN256:AN257"/>
    <mergeCell ref="AN258:AN259"/>
    <mergeCell ref="AN260:AN261"/>
    <mergeCell ref="AN262:AN263"/>
    <mergeCell ref="AN264:AN265"/>
    <mergeCell ref="AN266:AN267"/>
    <mergeCell ref="AN268:AN269"/>
    <mergeCell ref="AN270:AN271"/>
    <mergeCell ref="AN272:AN273"/>
    <mergeCell ref="AN206:AN207"/>
    <mergeCell ref="AN208:AN209"/>
    <mergeCell ref="AN210:AN211"/>
    <mergeCell ref="AN212:AN213"/>
    <mergeCell ref="AN214:AN215"/>
    <mergeCell ref="AN216:AN217"/>
    <mergeCell ref="AN218:AN219"/>
    <mergeCell ref="AN220:AN221"/>
    <mergeCell ref="AN222:AN223"/>
    <mergeCell ref="AN224:AN225"/>
    <mergeCell ref="AN226:AN227"/>
    <mergeCell ref="AN228:AN229"/>
    <mergeCell ref="AN230:AN231"/>
    <mergeCell ref="AN232:AN233"/>
    <mergeCell ref="AN234:AN235"/>
    <mergeCell ref="AN236:AN237"/>
    <mergeCell ref="AN238:AN239"/>
    <mergeCell ref="AN172:AN173"/>
    <mergeCell ref="AN174:AN175"/>
    <mergeCell ref="AN176:AN177"/>
    <mergeCell ref="AN178:AN179"/>
    <mergeCell ref="AN180:AN181"/>
    <mergeCell ref="AN182:AN183"/>
    <mergeCell ref="AN184:AN185"/>
    <mergeCell ref="AN186:AN187"/>
    <mergeCell ref="AN188:AN189"/>
    <mergeCell ref="AN190:AN191"/>
    <mergeCell ref="AN192:AN193"/>
    <mergeCell ref="AN194:AN195"/>
    <mergeCell ref="AN196:AN197"/>
    <mergeCell ref="AN198:AN199"/>
    <mergeCell ref="AN200:AN201"/>
    <mergeCell ref="AN202:AN203"/>
    <mergeCell ref="AN204:AN205"/>
    <mergeCell ref="AN138:AN139"/>
    <mergeCell ref="AN140:AN141"/>
    <mergeCell ref="AN142:AN143"/>
    <mergeCell ref="AN144:AN145"/>
    <mergeCell ref="AN146:AN147"/>
    <mergeCell ref="AN148:AN149"/>
    <mergeCell ref="AN150:AN151"/>
    <mergeCell ref="AN152:AN153"/>
    <mergeCell ref="AN154:AN155"/>
    <mergeCell ref="AN156:AN157"/>
    <mergeCell ref="AN158:AN159"/>
    <mergeCell ref="AN160:AN161"/>
    <mergeCell ref="AN162:AN163"/>
    <mergeCell ref="AN164:AN165"/>
    <mergeCell ref="AN166:AN167"/>
    <mergeCell ref="AN168:AN169"/>
    <mergeCell ref="AN170:AN171"/>
    <mergeCell ref="AN104:AN105"/>
    <mergeCell ref="AN106:AN107"/>
    <mergeCell ref="AN108:AN109"/>
    <mergeCell ref="AN110:AN111"/>
    <mergeCell ref="AN112:AN113"/>
    <mergeCell ref="AN114:AN115"/>
    <mergeCell ref="AN116:AN117"/>
    <mergeCell ref="AN118:AN119"/>
    <mergeCell ref="AN120:AN121"/>
    <mergeCell ref="AN122:AN123"/>
    <mergeCell ref="AN124:AN125"/>
    <mergeCell ref="AN126:AN127"/>
    <mergeCell ref="AN128:AN129"/>
    <mergeCell ref="AN130:AN131"/>
    <mergeCell ref="AN132:AN133"/>
    <mergeCell ref="AN134:AN135"/>
    <mergeCell ref="AN136:AN137"/>
    <mergeCell ref="AN70:AN71"/>
    <mergeCell ref="AN72:AN73"/>
    <mergeCell ref="AN74:AN75"/>
    <mergeCell ref="AN76:AN77"/>
    <mergeCell ref="AN78:AN79"/>
    <mergeCell ref="AN80:AN81"/>
    <mergeCell ref="AN82:AN83"/>
    <mergeCell ref="AN84:AN85"/>
    <mergeCell ref="AN86:AN87"/>
    <mergeCell ref="AN88:AN89"/>
    <mergeCell ref="AN90:AN91"/>
    <mergeCell ref="AN92:AN93"/>
    <mergeCell ref="AN94:AN95"/>
    <mergeCell ref="AN96:AN97"/>
    <mergeCell ref="AN98:AN99"/>
    <mergeCell ref="AN100:AN101"/>
    <mergeCell ref="AN102:AN103"/>
    <mergeCell ref="AN36:AN37"/>
    <mergeCell ref="AN38:AN39"/>
    <mergeCell ref="AN40:AN41"/>
    <mergeCell ref="AN42:AN43"/>
    <mergeCell ref="AN44:AN45"/>
    <mergeCell ref="AN46:AN47"/>
    <mergeCell ref="AN48:AN49"/>
    <mergeCell ref="AN50:AN51"/>
    <mergeCell ref="AN52:AN53"/>
    <mergeCell ref="AN54:AN55"/>
    <mergeCell ref="AN56:AN57"/>
    <mergeCell ref="AN58:AN59"/>
    <mergeCell ref="AN60:AN61"/>
    <mergeCell ref="AN62:AN63"/>
    <mergeCell ref="AN64:AN65"/>
    <mergeCell ref="AN66:AN67"/>
    <mergeCell ref="AN68:AN69"/>
    <mergeCell ref="AN2:AN3"/>
    <mergeCell ref="AN4:AN5"/>
    <mergeCell ref="AN6:AN7"/>
    <mergeCell ref="AN8:AN9"/>
    <mergeCell ref="AN10:AN11"/>
    <mergeCell ref="AN12:AN13"/>
    <mergeCell ref="AN14:AN15"/>
    <mergeCell ref="AN16:AN17"/>
    <mergeCell ref="AN18:AN19"/>
    <mergeCell ref="AN20:AN21"/>
    <mergeCell ref="AN22:AN23"/>
    <mergeCell ref="AN24:AN25"/>
    <mergeCell ref="AN26:AN27"/>
    <mergeCell ref="AN28:AN29"/>
    <mergeCell ref="AN30:AN31"/>
    <mergeCell ref="AN32:AN33"/>
    <mergeCell ref="AN34:AN35"/>
    <mergeCell ref="AM340:AM341"/>
    <mergeCell ref="AM342:AM343"/>
    <mergeCell ref="AM344:AM345"/>
    <mergeCell ref="AM346:AM347"/>
    <mergeCell ref="AM348:AM349"/>
    <mergeCell ref="AM350:AM351"/>
    <mergeCell ref="AM352:AM353"/>
    <mergeCell ref="AM354:AM355"/>
    <mergeCell ref="AM356:AM357"/>
    <mergeCell ref="AM358:AM359"/>
    <mergeCell ref="AM360:AM361"/>
    <mergeCell ref="AM362:AM363"/>
    <mergeCell ref="AM364:AM365"/>
    <mergeCell ref="AM366:AM367"/>
    <mergeCell ref="AM368:AM369"/>
    <mergeCell ref="AM370:AM371"/>
    <mergeCell ref="AM372:AM373"/>
    <mergeCell ref="AM306:AM307"/>
    <mergeCell ref="AM308:AM309"/>
    <mergeCell ref="AM310:AM311"/>
    <mergeCell ref="AM312:AM313"/>
    <mergeCell ref="AM314:AM315"/>
    <mergeCell ref="AM316:AM317"/>
    <mergeCell ref="AM318:AM319"/>
    <mergeCell ref="AM320:AM321"/>
    <mergeCell ref="AM322:AM323"/>
    <mergeCell ref="AM324:AM325"/>
    <mergeCell ref="AM326:AM327"/>
    <mergeCell ref="AM328:AM329"/>
    <mergeCell ref="AM330:AM331"/>
    <mergeCell ref="AM332:AM333"/>
    <mergeCell ref="AM334:AM335"/>
    <mergeCell ref="AM336:AM337"/>
    <mergeCell ref="AM338:AM339"/>
    <mergeCell ref="AM272:AM273"/>
    <mergeCell ref="AM274:AM275"/>
    <mergeCell ref="AM276:AM277"/>
    <mergeCell ref="AM278:AM279"/>
    <mergeCell ref="AM280:AM281"/>
    <mergeCell ref="AM282:AM283"/>
    <mergeCell ref="AM284:AM285"/>
    <mergeCell ref="AM286:AM287"/>
    <mergeCell ref="AM288:AM289"/>
    <mergeCell ref="AM290:AM291"/>
    <mergeCell ref="AM292:AM293"/>
    <mergeCell ref="AM294:AM295"/>
    <mergeCell ref="AM296:AM297"/>
    <mergeCell ref="AM298:AM299"/>
    <mergeCell ref="AM300:AM301"/>
    <mergeCell ref="AM302:AM303"/>
    <mergeCell ref="AM304:AM305"/>
    <mergeCell ref="AM238:AM239"/>
    <mergeCell ref="AM240:AM241"/>
    <mergeCell ref="AM242:AM243"/>
    <mergeCell ref="AM244:AM245"/>
    <mergeCell ref="AM246:AM247"/>
    <mergeCell ref="AM248:AM249"/>
    <mergeCell ref="AM250:AM251"/>
    <mergeCell ref="AM252:AM253"/>
    <mergeCell ref="AM254:AM255"/>
    <mergeCell ref="AM256:AM257"/>
    <mergeCell ref="AM258:AM259"/>
    <mergeCell ref="AM260:AM261"/>
    <mergeCell ref="AM262:AM263"/>
    <mergeCell ref="AM264:AM265"/>
    <mergeCell ref="AM266:AM267"/>
    <mergeCell ref="AM268:AM269"/>
    <mergeCell ref="AM270:AM271"/>
    <mergeCell ref="AM204:AM205"/>
    <mergeCell ref="AM206:AM207"/>
    <mergeCell ref="AM208:AM209"/>
    <mergeCell ref="AM210:AM211"/>
    <mergeCell ref="AM212:AM213"/>
    <mergeCell ref="AM214:AM215"/>
    <mergeCell ref="AM216:AM217"/>
    <mergeCell ref="AM218:AM219"/>
    <mergeCell ref="AM220:AM221"/>
    <mergeCell ref="AM222:AM223"/>
    <mergeCell ref="AM224:AM225"/>
    <mergeCell ref="AM226:AM227"/>
    <mergeCell ref="AM228:AM229"/>
    <mergeCell ref="AM230:AM231"/>
    <mergeCell ref="AM232:AM233"/>
    <mergeCell ref="AM234:AM235"/>
    <mergeCell ref="AM236:AM237"/>
    <mergeCell ref="AM170:AM171"/>
    <mergeCell ref="AM172:AM173"/>
    <mergeCell ref="AM174:AM175"/>
    <mergeCell ref="AM176:AM177"/>
    <mergeCell ref="AM178:AM179"/>
    <mergeCell ref="AM180:AM181"/>
    <mergeCell ref="AM182:AM183"/>
    <mergeCell ref="AM184:AM185"/>
    <mergeCell ref="AM186:AM187"/>
    <mergeCell ref="AM188:AM189"/>
    <mergeCell ref="AM190:AM191"/>
    <mergeCell ref="AM192:AM193"/>
    <mergeCell ref="AM194:AM195"/>
    <mergeCell ref="AM196:AM197"/>
    <mergeCell ref="AM198:AM199"/>
    <mergeCell ref="AM200:AM201"/>
    <mergeCell ref="AM202:AM203"/>
    <mergeCell ref="AM136:AM137"/>
    <mergeCell ref="AM138:AM139"/>
    <mergeCell ref="AM140:AM141"/>
    <mergeCell ref="AM142:AM143"/>
    <mergeCell ref="AM144:AM145"/>
    <mergeCell ref="AM146:AM147"/>
    <mergeCell ref="AM148:AM149"/>
    <mergeCell ref="AM150:AM151"/>
    <mergeCell ref="AM152:AM153"/>
    <mergeCell ref="AM154:AM155"/>
    <mergeCell ref="AM156:AM157"/>
    <mergeCell ref="AM158:AM159"/>
    <mergeCell ref="AM160:AM161"/>
    <mergeCell ref="AM162:AM163"/>
    <mergeCell ref="AM164:AM165"/>
    <mergeCell ref="AM166:AM167"/>
    <mergeCell ref="AM168:AM169"/>
    <mergeCell ref="AM102:AM103"/>
    <mergeCell ref="AM104:AM105"/>
    <mergeCell ref="AM106:AM107"/>
    <mergeCell ref="AM108:AM109"/>
    <mergeCell ref="AM110:AM111"/>
    <mergeCell ref="AM112:AM113"/>
    <mergeCell ref="AM114:AM115"/>
    <mergeCell ref="AM116:AM117"/>
    <mergeCell ref="AM118:AM119"/>
    <mergeCell ref="AM120:AM121"/>
    <mergeCell ref="AM122:AM123"/>
    <mergeCell ref="AM124:AM125"/>
    <mergeCell ref="AM126:AM127"/>
    <mergeCell ref="AM128:AM129"/>
    <mergeCell ref="AM130:AM131"/>
    <mergeCell ref="AM132:AM133"/>
    <mergeCell ref="AM134:AM135"/>
    <mergeCell ref="AM68:AM69"/>
    <mergeCell ref="AM70:AM71"/>
    <mergeCell ref="AM72:AM73"/>
    <mergeCell ref="AM74:AM75"/>
    <mergeCell ref="AM76:AM77"/>
    <mergeCell ref="AM78:AM79"/>
    <mergeCell ref="AM80:AM81"/>
    <mergeCell ref="AM82:AM83"/>
    <mergeCell ref="AM84:AM85"/>
    <mergeCell ref="AM86:AM87"/>
    <mergeCell ref="AM88:AM89"/>
    <mergeCell ref="AM90:AM91"/>
    <mergeCell ref="AM92:AM93"/>
    <mergeCell ref="AM94:AM95"/>
    <mergeCell ref="AM96:AM97"/>
    <mergeCell ref="AM98:AM99"/>
    <mergeCell ref="AM100:AM101"/>
    <mergeCell ref="AM34:AM35"/>
    <mergeCell ref="AM36:AM37"/>
    <mergeCell ref="AM38:AM39"/>
    <mergeCell ref="AM40:AM41"/>
    <mergeCell ref="AM42:AM43"/>
    <mergeCell ref="AM44:AM45"/>
    <mergeCell ref="AM46:AM47"/>
    <mergeCell ref="AM48:AM49"/>
    <mergeCell ref="AM50:AM51"/>
    <mergeCell ref="AM52:AM53"/>
    <mergeCell ref="AM54:AM55"/>
    <mergeCell ref="AM56:AM57"/>
    <mergeCell ref="AM58:AM59"/>
    <mergeCell ref="AM60:AM61"/>
    <mergeCell ref="AM62:AM63"/>
    <mergeCell ref="AM64:AM65"/>
    <mergeCell ref="AM66:AM67"/>
    <mergeCell ref="AK342:AK343"/>
    <mergeCell ref="AK344:AK345"/>
    <mergeCell ref="AK346:AK347"/>
    <mergeCell ref="AK348:AK349"/>
    <mergeCell ref="AK350:AK351"/>
    <mergeCell ref="AK352:AK353"/>
    <mergeCell ref="AK354:AK355"/>
    <mergeCell ref="AK356:AK357"/>
    <mergeCell ref="AK358:AK359"/>
    <mergeCell ref="AK360:AK361"/>
    <mergeCell ref="AK362:AK363"/>
    <mergeCell ref="AK364:AK365"/>
    <mergeCell ref="AK366:AK367"/>
    <mergeCell ref="AK368:AK369"/>
    <mergeCell ref="AK370:AK371"/>
    <mergeCell ref="AK372:AK373"/>
    <mergeCell ref="AM2:AM3"/>
    <mergeCell ref="AM4:AM5"/>
    <mergeCell ref="AM6:AM7"/>
    <mergeCell ref="AM8:AM9"/>
    <mergeCell ref="AM10:AM11"/>
    <mergeCell ref="AM12:AM13"/>
    <mergeCell ref="AM14:AM15"/>
    <mergeCell ref="AM16:AM17"/>
    <mergeCell ref="AM18:AM19"/>
    <mergeCell ref="AM20:AM21"/>
    <mergeCell ref="AM22:AM23"/>
    <mergeCell ref="AM24:AM25"/>
    <mergeCell ref="AM26:AM27"/>
    <mergeCell ref="AM28:AM29"/>
    <mergeCell ref="AM30:AM31"/>
    <mergeCell ref="AM32:AM33"/>
    <mergeCell ref="AK308:AK309"/>
    <mergeCell ref="AK310:AK311"/>
    <mergeCell ref="AK312:AK313"/>
    <mergeCell ref="AK314:AK315"/>
    <mergeCell ref="AK316:AK317"/>
    <mergeCell ref="AK318:AK319"/>
    <mergeCell ref="AK320:AK321"/>
    <mergeCell ref="AK322:AK323"/>
    <mergeCell ref="AK324:AK325"/>
    <mergeCell ref="AK326:AK327"/>
    <mergeCell ref="AK328:AK329"/>
    <mergeCell ref="AK330:AK331"/>
    <mergeCell ref="AK332:AK333"/>
    <mergeCell ref="AK334:AK335"/>
    <mergeCell ref="AK336:AK337"/>
    <mergeCell ref="AK338:AK339"/>
    <mergeCell ref="AK340:AK341"/>
    <mergeCell ref="AK274:AK275"/>
    <mergeCell ref="AK276:AK277"/>
    <mergeCell ref="AK278:AK279"/>
    <mergeCell ref="AK280:AK281"/>
    <mergeCell ref="AK282:AK283"/>
    <mergeCell ref="AK284:AK285"/>
    <mergeCell ref="AK286:AK287"/>
    <mergeCell ref="AK288:AK289"/>
    <mergeCell ref="AK290:AK291"/>
    <mergeCell ref="AK292:AK293"/>
    <mergeCell ref="AK294:AK295"/>
    <mergeCell ref="AK296:AK297"/>
    <mergeCell ref="AK298:AK299"/>
    <mergeCell ref="AK300:AK301"/>
    <mergeCell ref="AK302:AK303"/>
    <mergeCell ref="AK304:AK305"/>
    <mergeCell ref="AK306:AK307"/>
    <mergeCell ref="AK240:AK241"/>
    <mergeCell ref="AK242:AK243"/>
    <mergeCell ref="AK244:AK245"/>
    <mergeCell ref="AK246:AK247"/>
    <mergeCell ref="AK248:AK249"/>
    <mergeCell ref="AK250:AK251"/>
    <mergeCell ref="AK252:AK253"/>
    <mergeCell ref="AK254:AK255"/>
    <mergeCell ref="AK256:AK257"/>
    <mergeCell ref="AK258:AK259"/>
    <mergeCell ref="AK260:AK261"/>
    <mergeCell ref="AK262:AK263"/>
    <mergeCell ref="AK264:AK265"/>
    <mergeCell ref="AK266:AK267"/>
    <mergeCell ref="AK268:AK269"/>
    <mergeCell ref="AK270:AK271"/>
    <mergeCell ref="AK272:AK273"/>
    <mergeCell ref="AK206:AK207"/>
    <mergeCell ref="AK208:AK209"/>
    <mergeCell ref="AK210:AK211"/>
    <mergeCell ref="AK212:AK213"/>
    <mergeCell ref="AK214:AK215"/>
    <mergeCell ref="AK216:AK217"/>
    <mergeCell ref="AK218:AK219"/>
    <mergeCell ref="AK220:AK221"/>
    <mergeCell ref="AK222:AK223"/>
    <mergeCell ref="AK224:AK225"/>
    <mergeCell ref="AK226:AK227"/>
    <mergeCell ref="AK228:AK229"/>
    <mergeCell ref="AK230:AK231"/>
    <mergeCell ref="AK232:AK233"/>
    <mergeCell ref="AK234:AK235"/>
    <mergeCell ref="AK236:AK237"/>
    <mergeCell ref="AK238:AK239"/>
    <mergeCell ref="AK172:AK173"/>
    <mergeCell ref="AK174:AK175"/>
    <mergeCell ref="AK176:AK177"/>
    <mergeCell ref="AK178:AK179"/>
    <mergeCell ref="AK180:AK181"/>
    <mergeCell ref="AK182:AK183"/>
    <mergeCell ref="AK184:AK185"/>
    <mergeCell ref="AK186:AK187"/>
    <mergeCell ref="AK188:AK189"/>
    <mergeCell ref="AK190:AK191"/>
    <mergeCell ref="AK192:AK193"/>
    <mergeCell ref="AK194:AK195"/>
    <mergeCell ref="AK196:AK197"/>
    <mergeCell ref="AK198:AK199"/>
    <mergeCell ref="AK200:AK201"/>
    <mergeCell ref="AK202:AK203"/>
    <mergeCell ref="AK204:AK205"/>
    <mergeCell ref="AK138:AK139"/>
    <mergeCell ref="AK140:AK141"/>
    <mergeCell ref="AK142:AK143"/>
    <mergeCell ref="AK144:AK145"/>
    <mergeCell ref="AK146:AK147"/>
    <mergeCell ref="AK148:AK149"/>
    <mergeCell ref="AK150:AK151"/>
    <mergeCell ref="AK152:AK153"/>
    <mergeCell ref="AK154:AK155"/>
    <mergeCell ref="AK156:AK157"/>
    <mergeCell ref="AK158:AK159"/>
    <mergeCell ref="AK160:AK161"/>
    <mergeCell ref="AK162:AK163"/>
    <mergeCell ref="AK164:AK165"/>
    <mergeCell ref="AK166:AK167"/>
    <mergeCell ref="AK168:AK169"/>
    <mergeCell ref="AK170:AK171"/>
    <mergeCell ref="AK104:AK105"/>
    <mergeCell ref="AK106:AK107"/>
    <mergeCell ref="AK108:AK109"/>
    <mergeCell ref="AK110:AK111"/>
    <mergeCell ref="AK112:AK113"/>
    <mergeCell ref="AK114:AK115"/>
    <mergeCell ref="AK116:AK117"/>
    <mergeCell ref="AK118:AK119"/>
    <mergeCell ref="AK120:AK121"/>
    <mergeCell ref="AK122:AK123"/>
    <mergeCell ref="AK124:AK125"/>
    <mergeCell ref="AK126:AK127"/>
    <mergeCell ref="AK128:AK129"/>
    <mergeCell ref="AK130:AK131"/>
    <mergeCell ref="AK132:AK133"/>
    <mergeCell ref="AK134:AK135"/>
    <mergeCell ref="AK136:AK137"/>
    <mergeCell ref="AK70:AK71"/>
    <mergeCell ref="AK72:AK73"/>
    <mergeCell ref="AK74:AK75"/>
    <mergeCell ref="AK76:AK77"/>
    <mergeCell ref="AK78:AK79"/>
    <mergeCell ref="AK80:AK81"/>
    <mergeCell ref="AK82:AK83"/>
    <mergeCell ref="AK84:AK85"/>
    <mergeCell ref="AK86:AK87"/>
    <mergeCell ref="AK88:AK89"/>
    <mergeCell ref="AK90:AK91"/>
    <mergeCell ref="AK92:AK93"/>
    <mergeCell ref="AK94:AK95"/>
    <mergeCell ref="AK96:AK97"/>
    <mergeCell ref="AK98:AK99"/>
    <mergeCell ref="AK100:AK101"/>
    <mergeCell ref="AK102:AK103"/>
    <mergeCell ref="AK36:AK37"/>
    <mergeCell ref="AK38:AK39"/>
    <mergeCell ref="AK40:AK41"/>
    <mergeCell ref="AK42:AK43"/>
    <mergeCell ref="AK44:AK45"/>
    <mergeCell ref="AK46:AK47"/>
    <mergeCell ref="AK48:AK49"/>
    <mergeCell ref="AK50:AK51"/>
    <mergeCell ref="AK52:AK53"/>
    <mergeCell ref="AK54:AK55"/>
    <mergeCell ref="AK56:AK57"/>
    <mergeCell ref="AK58:AK59"/>
    <mergeCell ref="AK60:AK61"/>
    <mergeCell ref="AK62:AK63"/>
    <mergeCell ref="AK64:AK65"/>
    <mergeCell ref="AK66:AK67"/>
    <mergeCell ref="AK68:AK69"/>
    <mergeCell ref="AK2:AK3"/>
    <mergeCell ref="AK4:AK5"/>
    <mergeCell ref="AK6:AK7"/>
    <mergeCell ref="AK8:AK9"/>
    <mergeCell ref="AK10:AK11"/>
    <mergeCell ref="AK12:AK13"/>
    <mergeCell ref="AK14:AK15"/>
    <mergeCell ref="AK16:AK17"/>
    <mergeCell ref="AK18:AK19"/>
    <mergeCell ref="AK20:AK21"/>
    <mergeCell ref="AK22:AK23"/>
    <mergeCell ref="AK24:AK25"/>
    <mergeCell ref="AK26:AK27"/>
    <mergeCell ref="AK28:AK29"/>
    <mergeCell ref="AK30:AK31"/>
    <mergeCell ref="AK32:AK33"/>
    <mergeCell ref="AK34:AK35"/>
    <mergeCell ref="AI340:AI341"/>
    <mergeCell ref="AI342:AI343"/>
    <mergeCell ref="AI344:AI345"/>
    <mergeCell ref="AI346:AI347"/>
    <mergeCell ref="AI348:AI349"/>
    <mergeCell ref="AI350:AI351"/>
    <mergeCell ref="AI352:AI353"/>
    <mergeCell ref="AI354:AI355"/>
    <mergeCell ref="AI356:AI357"/>
    <mergeCell ref="AI358:AI359"/>
    <mergeCell ref="AI360:AI361"/>
    <mergeCell ref="AI362:AI363"/>
    <mergeCell ref="AI364:AI365"/>
    <mergeCell ref="AI366:AI367"/>
    <mergeCell ref="AI368:AI369"/>
    <mergeCell ref="AI370:AI371"/>
    <mergeCell ref="AI372:AI373"/>
    <mergeCell ref="AI306:AI307"/>
    <mergeCell ref="AI308:AI309"/>
    <mergeCell ref="AI310:AI311"/>
    <mergeCell ref="AI312:AI313"/>
    <mergeCell ref="AI314:AI315"/>
    <mergeCell ref="AI316:AI317"/>
    <mergeCell ref="AI318:AI319"/>
    <mergeCell ref="AI320:AI321"/>
    <mergeCell ref="AI322:AI323"/>
    <mergeCell ref="AI324:AI325"/>
    <mergeCell ref="AI326:AI327"/>
    <mergeCell ref="AI328:AI329"/>
    <mergeCell ref="AI330:AI331"/>
    <mergeCell ref="AI332:AI333"/>
    <mergeCell ref="AI334:AI335"/>
    <mergeCell ref="AI336:AI337"/>
    <mergeCell ref="AI338:AI339"/>
    <mergeCell ref="AI272:AI273"/>
    <mergeCell ref="AI274:AI275"/>
    <mergeCell ref="AI276:AI277"/>
    <mergeCell ref="AI278:AI279"/>
    <mergeCell ref="AI280:AI281"/>
    <mergeCell ref="AI282:AI283"/>
    <mergeCell ref="AI284:AI285"/>
    <mergeCell ref="AI286:AI287"/>
    <mergeCell ref="AI288:AI289"/>
    <mergeCell ref="AI290:AI291"/>
    <mergeCell ref="AI292:AI293"/>
    <mergeCell ref="AI294:AI295"/>
    <mergeCell ref="AI296:AI297"/>
    <mergeCell ref="AI298:AI299"/>
    <mergeCell ref="AI300:AI301"/>
    <mergeCell ref="AI302:AI303"/>
    <mergeCell ref="AI304:AI305"/>
    <mergeCell ref="AI238:AI239"/>
    <mergeCell ref="AI240:AI241"/>
    <mergeCell ref="AI242:AI243"/>
    <mergeCell ref="AI244:AI245"/>
    <mergeCell ref="AI246:AI247"/>
    <mergeCell ref="AI248:AI249"/>
    <mergeCell ref="AI250:AI251"/>
    <mergeCell ref="AI252:AI253"/>
    <mergeCell ref="AI254:AI255"/>
    <mergeCell ref="AI256:AI257"/>
    <mergeCell ref="AI258:AI259"/>
    <mergeCell ref="AI260:AI261"/>
    <mergeCell ref="AI262:AI263"/>
    <mergeCell ref="AI264:AI265"/>
    <mergeCell ref="AI266:AI267"/>
    <mergeCell ref="AI268:AI269"/>
    <mergeCell ref="AI270:AI271"/>
    <mergeCell ref="AI204:AI205"/>
    <mergeCell ref="AI206:AI207"/>
    <mergeCell ref="AI208:AI209"/>
    <mergeCell ref="AI210:AI211"/>
    <mergeCell ref="AI212:AI213"/>
    <mergeCell ref="AI214:AI215"/>
    <mergeCell ref="AI216:AI217"/>
    <mergeCell ref="AI218:AI219"/>
    <mergeCell ref="AI220:AI221"/>
    <mergeCell ref="AI222:AI223"/>
    <mergeCell ref="AI224:AI225"/>
    <mergeCell ref="AI226:AI227"/>
    <mergeCell ref="AI228:AI229"/>
    <mergeCell ref="AI230:AI231"/>
    <mergeCell ref="AI232:AI233"/>
    <mergeCell ref="AI234:AI235"/>
    <mergeCell ref="AI236:AI237"/>
    <mergeCell ref="AI170:AI171"/>
    <mergeCell ref="AI172:AI173"/>
    <mergeCell ref="AI174:AI175"/>
    <mergeCell ref="AI176:AI177"/>
    <mergeCell ref="AI178:AI179"/>
    <mergeCell ref="AI180:AI181"/>
    <mergeCell ref="AI182:AI183"/>
    <mergeCell ref="AI184:AI185"/>
    <mergeCell ref="AI186:AI187"/>
    <mergeCell ref="AI188:AI189"/>
    <mergeCell ref="AI190:AI191"/>
    <mergeCell ref="AI192:AI193"/>
    <mergeCell ref="AI194:AI195"/>
    <mergeCell ref="AI196:AI197"/>
    <mergeCell ref="AI198:AI199"/>
    <mergeCell ref="AI200:AI201"/>
    <mergeCell ref="AI202:AI203"/>
    <mergeCell ref="AI136:AI137"/>
    <mergeCell ref="AI138:AI139"/>
    <mergeCell ref="AI140:AI141"/>
    <mergeCell ref="AI142:AI143"/>
    <mergeCell ref="AI144:AI145"/>
    <mergeCell ref="AI146:AI147"/>
    <mergeCell ref="AI148:AI149"/>
    <mergeCell ref="AI150:AI151"/>
    <mergeCell ref="AI152:AI153"/>
    <mergeCell ref="AI154:AI155"/>
    <mergeCell ref="AI156:AI157"/>
    <mergeCell ref="AI158:AI159"/>
    <mergeCell ref="AI160:AI161"/>
    <mergeCell ref="AI162:AI163"/>
    <mergeCell ref="AI164:AI165"/>
    <mergeCell ref="AI166:AI167"/>
    <mergeCell ref="AI168:AI169"/>
    <mergeCell ref="AI102:AI103"/>
    <mergeCell ref="AI104:AI105"/>
    <mergeCell ref="AI106:AI107"/>
    <mergeCell ref="AI108:AI109"/>
    <mergeCell ref="AI110:AI111"/>
    <mergeCell ref="AI112:AI113"/>
    <mergeCell ref="AI114:AI115"/>
    <mergeCell ref="AI116:AI117"/>
    <mergeCell ref="AI118:AI119"/>
    <mergeCell ref="AI120:AI121"/>
    <mergeCell ref="AI122:AI123"/>
    <mergeCell ref="AI124:AI125"/>
    <mergeCell ref="AI126:AI127"/>
    <mergeCell ref="AI128:AI129"/>
    <mergeCell ref="AI130:AI131"/>
    <mergeCell ref="AI132:AI133"/>
    <mergeCell ref="AI134:AI135"/>
    <mergeCell ref="AI68:AI69"/>
    <mergeCell ref="AI70:AI71"/>
    <mergeCell ref="AI72:AI73"/>
    <mergeCell ref="AI74:AI75"/>
    <mergeCell ref="AI76:AI77"/>
    <mergeCell ref="AI78:AI79"/>
    <mergeCell ref="AI80:AI81"/>
    <mergeCell ref="AI82:AI83"/>
    <mergeCell ref="AI84:AI85"/>
    <mergeCell ref="AI86:AI87"/>
    <mergeCell ref="AI88:AI89"/>
    <mergeCell ref="AI90:AI91"/>
    <mergeCell ref="AI92:AI93"/>
    <mergeCell ref="AI94:AI95"/>
    <mergeCell ref="AI96:AI97"/>
    <mergeCell ref="AI98:AI99"/>
    <mergeCell ref="AI100:AI101"/>
    <mergeCell ref="AI34:AI35"/>
    <mergeCell ref="AI36:AI37"/>
    <mergeCell ref="AI38:AI39"/>
    <mergeCell ref="AI40:AI41"/>
    <mergeCell ref="AI42:AI43"/>
    <mergeCell ref="AI44:AI45"/>
    <mergeCell ref="AI46:AI47"/>
    <mergeCell ref="AI48:AI49"/>
    <mergeCell ref="AI50:AI51"/>
    <mergeCell ref="AI52:AI53"/>
    <mergeCell ref="AI54:AI55"/>
    <mergeCell ref="AI56:AI57"/>
    <mergeCell ref="AI58:AI59"/>
    <mergeCell ref="AI60:AI61"/>
    <mergeCell ref="AI62:AI63"/>
    <mergeCell ref="AI64:AI65"/>
    <mergeCell ref="AI66:AI67"/>
    <mergeCell ref="AJ342:AJ343"/>
    <mergeCell ref="AJ344:AJ345"/>
    <mergeCell ref="AJ346:AJ347"/>
    <mergeCell ref="AJ348:AJ349"/>
    <mergeCell ref="AJ350:AJ351"/>
    <mergeCell ref="AJ352:AJ353"/>
    <mergeCell ref="AJ354:AJ355"/>
    <mergeCell ref="AJ356:AJ357"/>
    <mergeCell ref="AJ358:AJ359"/>
    <mergeCell ref="AJ360:AJ361"/>
    <mergeCell ref="AJ362:AJ363"/>
    <mergeCell ref="AJ364:AJ365"/>
    <mergeCell ref="AJ366:AJ367"/>
    <mergeCell ref="AJ368:AJ369"/>
    <mergeCell ref="AJ370:AJ371"/>
    <mergeCell ref="AJ372:AJ373"/>
    <mergeCell ref="AI2:AI3"/>
    <mergeCell ref="AI4:AI5"/>
    <mergeCell ref="AI6:AI7"/>
    <mergeCell ref="AI8:AI9"/>
    <mergeCell ref="AI10:AI11"/>
    <mergeCell ref="AI12:AI13"/>
    <mergeCell ref="AI14:AI15"/>
    <mergeCell ref="AI16:AI17"/>
    <mergeCell ref="AI18:AI19"/>
    <mergeCell ref="AI20:AI21"/>
    <mergeCell ref="AI22:AI23"/>
    <mergeCell ref="AI24:AI25"/>
    <mergeCell ref="AI26:AI27"/>
    <mergeCell ref="AI28:AI29"/>
    <mergeCell ref="AI30:AI31"/>
    <mergeCell ref="AI32:AI33"/>
    <mergeCell ref="AJ308:AJ309"/>
    <mergeCell ref="AJ310:AJ311"/>
    <mergeCell ref="AJ312:AJ313"/>
    <mergeCell ref="AJ314:AJ315"/>
    <mergeCell ref="AJ316:AJ317"/>
    <mergeCell ref="AJ318:AJ319"/>
    <mergeCell ref="AJ320:AJ321"/>
    <mergeCell ref="AJ322:AJ323"/>
    <mergeCell ref="AJ324:AJ325"/>
    <mergeCell ref="AJ326:AJ327"/>
    <mergeCell ref="AJ328:AJ329"/>
    <mergeCell ref="AJ330:AJ331"/>
    <mergeCell ref="AJ332:AJ333"/>
    <mergeCell ref="AJ334:AJ335"/>
    <mergeCell ref="AJ336:AJ337"/>
    <mergeCell ref="AJ338:AJ339"/>
    <mergeCell ref="AJ340:AJ341"/>
    <mergeCell ref="AJ274:AJ275"/>
    <mergeCell ref="AJ276:AJ277"/>
    <mergeCell ref="AJ278:AJ279"/>
    <mergeCell ref="AJ280:AJ281"/>
    <mergeCell ref="AJ282:AJ283"/>
    <mergeCell ref="AJ284:AJ285"/>
    <mergeCell ref="AJ286:AJ287"/>
    <mergeCell ref="AJ288:AJ289"/>
    <mergeCell ref="AJ290:AJ291"/>
    <mergeCell ref="AJ292:AJ293"/>
    <mergeCell ref="AJ294:AJ295"/>
    <mergeCell ref="AJ296:AJ297"/>
    <mergeCell ref="AJ298:AJ299"/>
    <mergeCell ref="AJ300:AJ301"/>
    <mergeCell ref="AJ302:AJ303"/>
    <mergeCell ref="AJ304:AJ305"/>
    <mergeCell ref="AJ306:AJ307"/>
    <mergeCell ref="AJ240:AJ241"/>
    <mergeCell ref="AJ242:AJ243"/>
    <mergeCell ref="AJ244:AJ245"/>
    <mergeCell ref="AJ246:AJ247"/>
    <mergeCell ref="AJ248:AJ249"/>
    <mergeCell ref="AJ250:AJ251"/>
    <mergeCell ref="AJ252:AJ253"/>
    <mergeCell ref="AJ254:AJ255"/>
    <mergeCell ref="AJ256:AJ257"/>
    <mergeCell ref="AJ258:AJ259"/>
    <mergeCell ref="AJ260:AJ261"/>
    <mergeCell ref="AJ262:AJ263"/>
    <mergeCell ref="AJ264:AJ265"/>
    <mergeCell ref="AJ266:AJ267"/>
    <mergeCell ref="AJ268:AJ269"/>
    <mergeCell ref="AJ270:AJ271"/>
    <mergeCell ref="AJ272:AJ273"/>
    <mergeCell ref="AJ206:AJ207"/>
    <mergeCell ref="AJ208:AJ209"/>
    <mergeCell ref="AJ210:AJ211"/>
    <mergeCell ref="AJ212:AJ213"/>
    <mergeCell ref="AJ214:AJ215"/>
    <mergeCell ref="AJ216:AJ217"/>
    <mergeCell ref="AJ218:AJ219"/>
    <mergeCell ref="AJ220:AJ221"/>
    <mergeCell ref="AJ222:AJ223"/>
    <mergeCell ref="AJ224:AJ225"/>
    <mergeCell ref="AJ226:AJ227"/>
    <mergeCell ref="AJ228:AJ229"/>
    <mergeCell ref="AJ230:AJ231"/>
    <mergeCell ref="AJ232:AJ233"/>
    <mergeCell ref="AJ234:AJ235"/>
    <mergeCell ref="AJ236:AJ237"/>
    <mergeCell ref="AJ238:AJ239"/>
    <mergeCell ref="AJ172:AJ173"/>
    <mergeCell ref="AJ174:AJ175"/>
    <mergeCell ref="AJ176:AJ177"/>
    <mergeCell ref="AJ178:AJ179"/>
    <mergeCell ref="AJ180:AJ181"/>
    <mergeCell ref="AJ182:AJ183"/>
    <mergeCell ref="AJ184:AJ185"/>
    <mergeCell ref="AJ186:AJ187"/>
    <mergeCell ref="AJ188:AJ189"/>
    <mergeCell ref="AJ190:AJ191"/>
    <mergeCell ref="AJ192:AJ193"/>
    <mergeCell ref="AJ194:AJ195"/>
    <mergeCell ref="AJ196:AJ197"/>
    <mergeCell ref="AJ198:AJ199"/>
    <mergeCell ref="AJ200:AJ201"/>
    <mergeCell ref="AJ202:AJ203"/>
    <mergeCell ref="AJ204:AJ205"/>
    <mergeCell ref="AJ138:AJ139"/>
    <mergeCell ref="AJ140:AJ141"/>
    <mergeCell ref="AJ142:AJ143"/>
    <mergeCell ref="AJ144:AJ145"/>
    <mergeCell ref="AJ146:AJ147"/>
    <mergeCell ref="AJ148:AJ149"/>
    <mergeCell ref="AJ150:AJ151"/>
    <mergeCell ref="AJ152:AJ153"/>
    <mergeCell ref="AJ154:AJ155"/>
    <mergeCell ref="AJ156:AJ157"/>
    <mergeCell ref="AJ158:AJ159"/>
    <mergeCell ref="AJ160:AJ161"/>
    <mergeCell ref="AJ162:AJ163"/>
    <mergeCell ref="AJ164:AJ165"/>
    <mergeCell ref="AJ166:AJ167"/>
    <mergeCell ref="AJ168:AJ169"/>
    <mergeCell ref="AJ170:AJ171"/>
    <mergeCell ref="AJ104:AJ105"/>
    <mergeCell ref="AJ106:AJ107"/>
    <mergeCell ref="AJ108:AJ109"/>
    <mergeCell ref="AJ110:AJ111"/>
    <mergeCell ref="AJ112:AJ113"/>
    <mergeCell ref="AJ114:AJ115"/>
    <mergeCell ref="AJ116:AJ117"/>
    <mergeCell ref="AJ118:AJ119"/>
    <mergeCell ref="AJ120:AJ121"/>
    <mergeCell ref="AJ122:AJ123"/>
    <mergeCell ref="AJ124:AJ125"/>
    <mergeCell ref="AJ126:AJ127"/>
    <mergeCell ref="AJ128:AJ129"/>
    <mergeCell ref="AJ130:AJ131"/>
    <mergeCell ref="AJ132:AJ133"/>
    <mergeCell ref="AJ134:AJ135"/>
    <mergeCell ref="AJ136:AJ137"/>
    <mergeCell ref="AJ70:AJ71"/>
    <mergeCell ref="AJ72:AJ73"/>
    <mergeCell ref="AJ74:AJ75"/>
    <mergeCell ref="AJ76:AJ77"/>
    <mergeCell ref="AJ78:AJ79"/>
    <mergeCell ref="AJ80:AJ81"/>
    <mergeCell ref="AJ82:AJ83"/>
    <mergeCell ref="AJ84:AJ85"/>
    <mergeCell ref="AJ86:AJ87"/>
    <mergeCell ref="AJ88:AJ89"/>
    <mergeCell ref="AJ90:AJ91"/>
    <mergeCell ref="AJ92:AJ93"/>
    <mergeCell ref="AJ94:AJ95"/>
    <mergeCell ref="AJ96:AJ97"/>
    <mergeCell ref="AJ98:AJ99"/>
    <mergeCell ref="AJ100:AJ101"/>
    <mergeCell ref="AJ102:AJ103"/>
    <mergeCell ref="AJ36:AJ37"/>
    <mergeCell ref="AJ38:AJ39"/>
    <mergeCell ref="AJ40:AJ41"/>
    <mergeCell ref="AJ42:AJ43"/>
    <mergeCell ref="AJ44:AJ45"/>
    <mergeCell ref="AJ46:AJ47"/>
    <mergeCell ref="AJ48:AJ49"/>
    <mergeCell ref="AJ50:AJ51"/>
    <mergeCell ref="AJ52:AJ53"/>
    <mergeCell ref="AJ54:AJ55"/>
    <mergeCell ref="AJ56:AJ57"/>
    <mergeCell ref="AJ58:AJ59"/>
    <mergeCell ref="AJ60:AJ61"/>
    <mergeCell ref="AJ62:AJ63"/>
    <mergeCell ref="AJ64:AJ65"/>
    <mergeCell ref="AJ66:AJ67"/>
    <mergeCell ref="AJ68:AJ69"/>
    <mergeCell ref="AJ2:AJ3"/>
    <mergeCell ref="AJ4:AJ5"/>
    <mergeCell ref="AJ6:AJ7"/>
    <mergeCell ref="AJ8:AJ9"/>
    <mergeCell ref="AJ10:AJ11"/>
    <mergeCell ref="AJ12:AJ13"/>
    <mergeCell ref="AJ14:AJ15"/>
    <mergeCell ref="AJ16:AJ17"/>
    <mergeCell ref="AJ18:AJ19"/>
    <mergeCell ref="AJ20:AJ21"/>
    <mergeCell ref="AJ22:AJ23"/>
    <mergeCell ref="AJ24:AJ25"/>
    <mergeCell ref="AJ26:AJ27"/>
    <mergeCell ref="AJ28:AJ29"/>
    <mergeCell ref="AJ30:AJ31"/>
    <mergeCell ref="AJ32:AJ33"/>
    <mergeCell ref="AJ34:AJ35"/>
    <mergeCell ref="CA370:CA371"/>
    <mergeCell ref="CB370:CB371"/>
    <mergeCell ref="CC370:CC371"/>
    <mergeCell ref="CD370:CD371"/>
    <mergeCell ref="CE370:CE371"/>
    <mergeCell ref="CF370:CF371"/>
    <mergeCell ref="CG370:CG371"/>
    <mergeCell ref="CH370:CH371"/>
    <mergeCell ref="CI370:CI371"/>
    <mergeCell ref="CA372:CA373"/>
    <mergeCell ref="CB372:CB373"/>
    <mergeCell ref="CC372:CC373"/>
    <mergeCell ref="CD372:CD373"/>
    <mergeCell ref="CE372:CE373"/>
    <mergeCell ref="CF372:CF373"/>
    <mergeCell ref="CG372:CG373"/>
    <mergeCell ref="CH372:CH373"/>
    <mergeCell ref="CI372:CI373"/>
    <mergeCell ref="AR370:AR371"/>
    <mergeCell ref="AS370:AS371"/>
    <mergeCell ref="AT370:AT371"/>
    <mergeCell ref="BR370:BR371"/>
    <mergeCell ref="AR372:AR373"/>
    <mergeCell ref="AS372:AS373"/>
    <mergeCell ref="AT372:AT373"/>
    <mergeCell ref="BR372:BR373"/>
    <mergeCell ref="BA370:BA371"/>
    <mergeCell ref="BB370:BB371"/>
    <mergeCell ref="BC370:BC371"/>
    <mergeCell ref="BU370:BU371"/>
    <mergeCell ref="BA372:BA373"/>
    <mergeCell ref="BB372:BB373"/>
    <mergeCell ref="CA366:CA367"/>
    <mergeCell ref="CB366:CB367"/>
    <mergeCell ref="CC366:CC367"/>
    <mergeCell ref="CD366:CD367"/>
    <mergeCell ref="CE366:CE367"/>
    <mergeCell ref="CF366:CF367"/>
    <mergeCell ref="CG366:CG367"/>
    <mergeCell ref="CH366:CH367"/>
    <mergeCell ref="CI366:CI367"/>
    <mergeCell ref="CA368:CA369"/>
    <mergeCell ref="CB368:CB369"/>
    <mergeCell ref="CC368:CC369"/>
    <mergeCell ref="CD368:CD369"/>
    <mergeCell ref="CE368:CE369"/>
    <mergeCell ref="CF368:CF369"/>
    <mergeCell ref="CG368:CG369"/>
    <mergeCell ref="CH368:CH369"/>
    <mergeCell ref="CI368:CI369"/>
    <mergeCell ref="AR366:AR367"/>
    <mergeCell ref="AS366:AS367"/>
    <mergeCell ref="AT366:AT367"/>
    <mergeCell ref="BR366:BR367"/>
    <mergeCell ref="AR368:AR369"/>
    <mergeCell ref="AS368:AS369"/>
    <mergeCell ref="AT368:AT369"/>
    <mergeCell ref="BR368:BR369"/>
    <mergeCell ref="AU366:AU367"/>
    <mergeCell ref="AV366:AV367"/>
    <mergeCell ref="AW366:AW367"/>
    <mergeCell ref="BS366:BS367"/>
    <mergeCell ref="AU368:AU369"/>
    <mergeCell ref="AV368:AV369"/>
    <mergeCell ref="CA362:CA363"/>
    <mergeCell ref="CB362:CB363"/>
    <mergeCell ref="CC362:CC363"/>
    <mergeCell ref="CD362:CD363"/>
    <mergeCell ref="CE362:CE363"/>
    <mergeCell ref="CF362:CF363"/>
    <mergeCell ref="CG362:CG363"/>
    <mergeCell ref="CH362:CH363"/>
    <mergeCell ref="CI362:CI363"/>
    <mergeCell ref="CA364:CA365"/>
    <mergeCell ref="CB364:CB365"/>
    <mergeCell ref="CC364:CC365"/>
    <mergeCell ref="CD364:CD365"/>
    <mergeCell ref="CE364:CE365"/>
    <mergeCell ref="CF364:CF365"/>
    <mergeCell ref="CG364:CG365"/>
    <mergeCell ref="CH364:CH365"/>
    <mergeCell ref="CI364:CI365"/>
    <mergeCell ref="AR362:AR363"/>
    <mergeCell ref="AS362:AS363"/>
    <mergeCell ref="AT362:AT363"/>
    <mergeCell ref="BR362:BR363"/>
    <mergeCell ref="AR364:AR365"/>
    <mergeCell ref="AS364:AS365"/>
    <mergeCell ref="AT364:AT365"/>
    <mergeCell ref="BR364:BR365"/>
    <mergeCell ref="AX362:AX363"/>
    <mergeCell ref="AY362:AY363"/>
    <mergeCell ref="AZ362:AZ363"/>
    <mergeCell ref="BT362:BT363"/>
    <mergeCell ref="AX364:AX365"/>
    <mergeCell ref="AY364:AY365"/>
    <mergeCell ref="CA358:CA359"/>
    <mergeCell ref="CB358:CB359"/>
    <mergeCell ref="CC358:CC359"/>
    <mergeCell ref="CD358:CD359"/>
    <mergeCell ref="CE358:CE359"/>
    <mergeCell ref="CF358:CF359"/>
    <mergeCell ref="CG358:CG359"/>
    <mergeCell ref="CH358:CH359"/>
    <mergeCell ref="CI358:CI359"/>
    <mergeCell ref="CA360:CA361"/>
    <mergeCell ref="CB360:CB361"/>
    <mergeCell ref="CC360:CC361"/>
    <mergeCell ref="CD360:CD361"/>
    <mergeCell ref="CE360:CE361"/>
    <mergeCell ref="CF360:CF361"/>
    <mergeCell ref="CG360:CG361"/>
    <mergeCell ref="CH360:CH361"/>
    <mergeCell ref="CI360:CI361"/>
    <mergeCell ref="AR358:AR359"/>
    <mergeCell ref="AS358:AS359"/>
    <mergeCell ref="AT358:AT359"/>
    <mergeCell ref="BR358:BR359"/>
    <mergeCell ref="AR360:AR361"/>
    <mergeCell ref="AS360:AS361"/>
    <mergeCell ref="AT360:AT361"/>
    <mergeCell ref="BR360:BR361"/>
    <mergeCell ref="BA358:BA359"/>
    <mergeCell ref="BB358:BB359"/>
    <mergeCell ref="BC358:BC359"/>
    <mergeCell ref="BU358:BU359"/>
    <mergeCell ref="BA360:BA361"/>
    <mergeCell ref="BB360:BB361"/>
    <mergeCell ref="CA354:CA355"/>
    <mergeCell ref="CB354:CB355"/>
    <mergeCell ref="CC354:CC355"/>
    <mergeCell ref="CD354:CD355"/>
    <mergeCell ref="CE354:CE355"/>
    <mergeCell ref="CF354:CF355"/>
    <mergeCell ref="CG354:CG355"/>
    <mergeCell ref="CH354:CH355"/>
    <mergeCell ref="CI354:CI355"/>
    <mergeCell ref="CA356:CA357"/>
    <mergeCell ref="CB356:CB357"/>
    <mergeCell ref="CC356:CC357"/>
    <mergeCell ref="CD356:CD357"/>
    <mergeCell ref="CE356:CE357"/>
    <mergeCell ref="CF356:CF357"/>
    <mergeCell ref="CG356:CG357"/>
    <mergeCell ref="CH356:CH357"/>
    <mergeCell ref="CI356:CI357"/>
    <mergeCell ref="AR354:AR355"/>
    <mergeCell ref="AS354:AS355"/>
    <mergeCell ref="AT354:AT355"/>
    <mergeCell ref="BR354:BR355"/>
    <mergeCell ref="AR356:AR357"/>
    <mergeCell ref="AS356:AS357"/>
    <mergeCell ref="AT356:AT357"/>
    <mergeCell ref="BR356:BR357"/>
    <mergeCell ref="AU354:AU355"/>
    <mergeCell ref="AV354:AV355"/>
    <mergeCell ref="AW354:AW355"/>
    <mergeCell ref="BS354:BS355"/>
    <mergeCell ref="AU356:AU357"/>
    <mergeCell ref="AV356:AV357"/>
    <mergeCell ref="CA350:CA351"/>
    <mergeCell ref="CB350:CB351"/>
    <mergeCell ref="CC350:CC351"/>
    <mergeCell ref="CD350:CD351"/>
    <mergeCell ref="CE350:CE351"/>
    <mergeCell ref="CF350:CF351"/>
    <mergeCell ref="CG350:CG351"/>
    <mergeCell ref="CH350:CH351"/>
    <mergeCell ref="CI350:CI351"/>
    <mergeCell ref="CA352:CA353"/>
    <mergeCell ref="CB352:CB353"/>
    <mergeCell ref="CC352:CC353"/>
    <mergeCell ref="CD352:CD353"/>
    <mergeCell ref="CE352:CE353"/>
    <mergeCell ref="CF352:CF353"/>
    <mergeCell ref="CG352:CG353"/>
    <mergeCell ref="CH352:CH353"/>
    <mergeCell ref="CI352:CI353"/>
    <mergeCell ref="AR350:AR351"/>
    <mergeCell ref="AS350:AS351"/>
    <mergeCell ref="AT350:AT351"/>
    <mergeCell ref="BR350:BR351"/>
    <mergeCell ref="AR352:AR353"/>
    <mergeCell ref="AS352:AS353"/>
    <mergeCell ref="AT352:AT353"/>
    <mergeCell ref="BR352:BR353"/>
    <mergeCell ref="AX350:AX351"/>
    <mergeCell ref="AY350:AY351"/>
    <mergeCell ref="AZ350:AZ351"/>
    <mergeCell ref="BT350:BT351"/>
    <mergeCell ref="AX352:AX353"/>
    <mergeCell ref="AY352:AY353"/>
    <mergeCell ref="CA346:CA347"/>
    <mergeCell ref="CB346:CB347"/>
    <mergeCell ref="CC346:CC347"/>
    <mergeCell ref="CD346:CD347"/>
    <mergeCell ref="CE346:CE347"/>
    <mergeCell ref="CF346:CF347"/>
    <mergeCell ref="CG346:CG347"/>
    <mergeCell ref="CH346:CH347"/>
    <mergeCell ref="CI346:CI347"/>
    <mergeCell ref="CA348:CA349"/>
    <mergeCell ref="CB348:CB349"/>
    <mergeCell ref="CC348:CC349"/>
    <mergeCell ref="CD348:CD349"/>
    <mergeCell ref="CE348:CE349"/>
    <mergeCell ref="CF348:CF349"/>
    <mergeCell ref="CG348:CG349"/>
    <mergeCell ref="CH348:CH349"/>
    <mergeCell ref="CI348:CI349"/>
    <mergeCell ref="AR346:AR347"/>
    <mergeCell ref="AS346:AS347"/>
    <mergeCell ref="AT346:AT347"/>
    <mergeCell ref="BR346:BR347"/>
    <mergeCell ref="AR348:AR349"/>
    <mergeCell ref="AS348:AS349"/>
    <mergeCell ref="AT348:AT349"/>
    <mergeCell ref="BR348:BR349"/>
    <mergeCell ref="BA346:BA347"/>
    <mergeCell ref="BB346:BB347"/>
    <mergeCell ref="BC346:BC347"/>
    <mergeCell ref="BU346:BU347"/>
    <mergeCell ref="BA348:BA349"/>
    <mergeCell ref="BB348:BB349"/>
    <mergeCell ref="CA342:CA343"/>
    <mergeCell ref="CB342:CB343"/>
    <mergeCell ref="CC342:CC343"/>
    <mergeCell ref="CD342:CD343"/>
    <mergeCell ref="CE342:CE343"/>
    <mergeCell ref="CF342:CF343"/>
    <mergeCell ref="CG342:CG343"/>
    <mergeCell ref="CH342:CH343"/>
    <mergeCell ref="CI342:CI343"/>
    <mergeCell ref="CA344:CA345"/>
    <mergeCell ref="CB344:CB345"/>
    <mergeCell ref="CC344:CC345"/>
    <mergeCell ref="CD344:CD345"/>
    <mergeCell ref="CE344:CE345"/>
    <mergeCell ref="CF344:CF345"/>
    <mergeCell ref="CG344:CG345"/>
    <mergeCell ref="CH344:CH345"/>
    <mergeCell ref="CI344:CI345"/>
    <mergeCell ref="AR342:AR343"/>
    <mergeCell ref="AS342:AS343"/>
    <mergeCell ref="AT342:AT343"/>
    <mergeCell ref="BR342:BR343"/>
    <mergeCell ref="AR344:AR345"/>
    <mergeCell ref="AS344:AS345"/>
    <mergeCell ref="AT344:AT345"/>
    <mergeCell ref="BR344:BR345"/>
    <mergeCell ref="AU342:AU343"/>
    <mergeCell ref="AV342:AV343"/>
    <mergeCell ref="AW342:AW343"/>
    <mergeCell ref="BS342:BS343"/>
    <mergeCell ref="AU344:AU345"/>
    <mergeCell ref="AV344:AV345"/>
    <mergeCell ref="CA338:CA339"/>
    <mergeCell ref="CB338:CB339"/>
    <mergeCell ref="CC338:CC339"/>
    <mergeCell ref="CD338:CD339"/>
    <mergeCell ref="CE338:CE339"/>
    <mergeCell ref="CF338:CF339"/>
    <mergeCell ref="CG338:CG339"/>
    <mergeCell ref="CH338:CH339"/>
    <mergeCell ref="CI338:CI339"/>
    <mergeCell ref="CA340:CA341"/>
    <mergeCell ref="CB340:CB341"/>
    <mergeCell ref="CC340:CC341"/>
    <mergeCell ref="CD340:CD341"/>
    <mergeCell ref="CE340:CE341"/>
    <mergeCell ref="CF340:CF341"/>
    <mergeCell ref="CG340:CG341"/>
    <mergeCell ref="CH340:CH341"/>
    <mergeCell ref="CI340:CI341"/>
    <mergeCell ref="AR338:AR339"/>
    <mergeCell ref="AS338:AS339"/>
    <mergeCell ref="AT338:AT339"/>
    <mergeCell ref="BR338:BR339"/>
    <mergeCell ref="AR340:AR341"/>
    <mergeCell ref="AS340:AS341"/>
    <mergeCell ref="AT340:AT341"/>
    <mergeCell ref="BR340:BR341"/>
    <mergeCell ref="AX338:AX339"/>
    <mergeCell ref="AY338:AY339"/>
    <mergeCell ref="AZ338:AZ339"/>
    <mergeCell ref="BT338:BT339"/>
    <mergeCell ref="AX340:AX341"/>
    <mergeCell ref="AY340:AY341"/>
    <mergeCell ref="CA334:CA335"/>
    <mergeCell ref="CB334:CB335"/>
    <mergeCell ref="CC334:CC335"/>
    <mergeCell ref="CD334:CD335"/>
    <mergeCell ref="CE334:CE335"/>
    <mergeCell ref="CF334:CF335"/>
    <mergeCell ref="CG334:CG335"/>
    <mergeCell ref="CH334:CH335"/>
    <mergeCell ref="CI334:CI335"/>
    <mergeCell ref="CA336:CA337"/>
    <mergeCell ref="CB336:CB337"/>
    <mergeCell ref="CC336:CC337"/>
    <mergeCell ref="CD336:CD337"/>
    <mergeCell ref="CE336:CE337"/>
    <mergeCell ref="CF336:CF337"/>
    <mergeCell ref="CG336:CG337"/>
    <mergeCell ref="CH336:CH337"/>
    <mergeCell ref="CI336:CI337"/>
    <mergeCell ref="AR334:AR335"/>
    <mergeCell ref="AS334:AS335"/>
    <mergeCell ref="AT334:AT335"/>
    <mergeCell ref="BR334:BR335"/>
    <mergeCell ref="AR336:AR337"/>
    <mergeCell ref="AS336:AS337"/>
    <mergeCell ref="AT336:AT337"/>
    <mergeCell ref="BR336:BR337"/>
    <mergeCell ref="BA334:BA335"/>
    <mergeCell ref="BB334:BB335"/>
    <mergeCell ref="BC334:BC335"/>
    <mergeCell ref="BU334:BU335"/>
    <mergeCell ref="BA336:BA337"/>
    <mergeCell ref="BB336:BB337"/>
    <mergeCell ref="CA330:CA331"/>
    <mergeCell ref="CB330:CB331"/>
    <mergeCell ref="CC330:CC331"/>
    <mergeCell ref="CD330:CD331"/>
    <mergeCell ref="CE330:CE331"/>
    <mergeCell ref="CF330:CF331"/>
    <mergeCell ref="CG330:CG331"/>
    <mergeCell ref="CH330:CH331"/>
    <mergeCell ref="CI330:CI331"/>
    <mergeCell ref="CA332:CA333"/>
    <mergeCell ref="CB332:CB333"/>
    <mergeCell ref="CC332:CC333"/>
    <mergeCell ref="CD332:CD333"/>
    <mergeCell ref="CE332:CE333"/>
    <mergeCell ref="CF332:CF333"/>
    <mergeCell ref="CG332:CG333"/>
    <mergeCell ref="CH332:CH333"/>
    <mergeCell ref="CI332:CI333"/>
    <mergeCell ref="AR330:AR331"/>
    <mergeCell ref="AS330:AS331"/>
    <mergeCell ref="AT330:AT331"/>
    <mergeCell ref="BR330:BR331"/>
    <mergeCell ref="AR332:AR333"/>
    <mergeCell ref="AS332:AS333"/>
    <mergeCell ref="AT332:AT333"/>
    <mergeCell ref="BR332:BR333"/>
    <mergeCell ref="AU330:AU331"/>
    <mergeCell ref="AV330:AV331"/>
    <mergeCell ref="AW330:AW331"/>
    <mergeCell ref="BS330:BS331"/>
    <mergeCell ref="AU332:AU333"/>
    <mergeCell ref="AV332:AV333"/>
    <mergeCell ref="CA326:CA327"/>
    <mergeCell ref="CB326:CB327"/>
    <mergeCell ref="CC326:CC327"/>
    <mergeCell ref="CD326:CD327"/>
    <mergeCell ref="CE326:CE327"/>
    <mergeCell ref="CF326:CF327"/>
    <mergeCell ref="CG326:CG327"/>
    <mergeCell ref="CH326:CH327"/>
    <mergeCell ref="CI326:CI327"/>
    <mergeCell ref="CA328:CA329"/>
    <mergeCell ref="CB328:CB329"/>
    <mergeCell ref="CC328:CC329"/>
    <mergeCell ref="CD328:CD329"/>
    <mergeCell ref="CE328:CE329"/>
    <mergeCell ref="CF328:CF329"/>
    <mergeCell ref="CG328:CG329"/>
    <mergeCell ref="CH328:CH329"/>
    <mergeCell ref="CI328:CI329"/>
    <mergeCell ref="AR326:AR327"/>
    <mergeCell ref="AS326:AS327"/>
    <mergeCell ref="AT326:AT327"/>
    <mergeCell ref="BR326:BR327"/>
    <mergeCell ref="AR328:AR329"/>
    <mergeCell ref="AS328:AS329"/>
    <mergeCell ref="AT328:AT329"/>
    <mergeCell ref="BR328:BR329"/>
    <mergeCell ref="AX326:AX327"/>
    <mergeCell ref="AY326:AY327"/>
    <mergeCell ref="AZ326:AZ327"/>
    <mergeCell ref="BT326:BT327"/>
    <mergeCell ref="AX328:AX329"/>
    <mergeCell ref="AY328:AY329"/>
    <mergeCell ref="CA322:CA323"/>
    <mergeCell ref="CB322:CB323"/>
    <mergeCell ref="CC322:CC323"/>
    <mergeCell ref="CD322:CD323"/>
    <mergeCell ref="CE322:CE323"/>
    <mergeCell ref="CF322:CF323"/>
    <mergeCell ref="CG322:CG323"/>
    <mergeCell ref="CH322:CH323"/>
    <mergeCell ref="CI322:CI323"/>
    <mergeCell ref="CA324:CA325"/>
    <mergeCell ref="CB324:CB325"/>
    <mergeCell ref="CC324:CC325"/>
    <mergeCell ref="CD324:CD325"/>
    <mergeCell ref="CE324:CE325"/>
    <mergeCell ref="CF324:CF325"/>
    <mergeCell ref="CG324:CG325"/>
    <mergeCell ref="CH324:CH325"/>
    <mergeCell ref="CI324:CI325"/>
    <mergeCell ref="AR322:AR323"/>
    <mergeCell ref="AS322:AS323"/>
    <mergeCell ref="AT322:AT323"/>
    <mergeCell ref="BR322:BR323"/>
    <mergeCell ref="AR324:AR325"/>
    <mergeCell ref="AS324:AS325"/>
    <mergeCell ref="AT324:AT325"/>
    <mergeCell ref="BR324:BR325"/>
    <mergeCell ref="BA322:BA323"/>
    <mergeCell ref="BB322:BB323"/>
    <mergeCell ref="BC322:BC323"/>
    <mergeCell ref="BU322:BU323"/>
    <mergeCell ref="BA324:BA325"/>
    <mergeCell ref="BB324:BB325"/>
    <mergeCell ref="CA318:CA319"/>
    <mergeCell ref="CB318:CB319"/>
    <mergeCell ref="CC318:CC319"/>
    <mergeCell ref="CD318:CD319"/>
    <mergeCell ref="CE318:CE319"/>
    <mergeCell ref="CF318:CF319"/>
    <mergeCell ref="CG318:CG319"/>
    <mergeCell ref="CH318:CH319"/>
    <mergeCell ref="CI318:CI319"/>
    <mergeCell ref="CA320:CA321"/>
    <mergeCell ref="CB320:CB321"/>
    <mergeCell ref="CC320:CC321"/>
    <mergeCell ref="CD320:CD321"/>
    <mergeCell ref="CE320:CE321"/>
    <mergeCell ref="CF320:CF321"/>
    <mergeCell ref="CG320:CG321"/>
    <mergeCell ref="CH320:CH321"/>
    <mergeCell ref="CI320:CI321"/>
    <mergeCell ref="AR318:AR319"/>
    <mergeCell ref="AS318:AS319"/>
    <mergeCell ref="AT318:AT319"/>
    <mergeCell ref="BR318:BR319"/>
    <mergeCell ref="AR320:AR321"/>
    <mergeCell ref="AS320:AS321"/>
    <mergeCell ref="AT320:AT321"/>
    <mergeCell ref="BR320:BR321"/>
    <mergeCell ref="AU318:AU319"/>
    <mergeCell ref="AV318:AV319"/>
    <mergeCell ref="AW318:AW319"/>
    <mergeCell ref="BS318:BS319"/>
    <mergeCell ref="AU320:AU321"/>
    <mergeCell ref="AV320:AV321"/>
    <mergeCell ref="CA314:CA315"/>
    <mergeCell ref="CB314:CB315"/>
    <mergeCell ref="CC314:CC315"/>
    <mergeCell ref="CD314:CD315"/>
    <mergeCell ref="CE314:CE315"/>
    <mergeCell ref="CF314:CF315"/>
    <mergeCell ref="CG314:CG315"/>
    <mergeCell ref="CH314:CH315"/>
    <mergeCell ref="CI314:CI315"/>
    <mergeCell ref="CA316:CA317"/>
    <mergeCell ref="CB316:CB317"/>
    <mergeCell ref="CC316:CC317"/>
    <mergeCell ref="CD316:CD317"/>
    <mergeCell ref="CE316:CE317"/>
    <mergeCell ref="CF316:CF317"/>
    <mergeCell ref="CG316:CG317"/>
    <mergeCell ref="CH316:CH317"/>
    <mergeCell ref="CI316:CI317"/>
    <mergeCell ref="AR314:AR315"/>
    <mergeCell ref="AS314:AS315"/>
    <mergeCell ref="AT314:AT315"/>
    <mergeCell ref="BR314:BR315"/>
    <mergeCell ref="AR316:AR317"/>
    <mergeCell ref="AS316:AS317"/>
    <mergeCell ref="AT316:AT317"/>
    <mergeCell ref="BR316:BR317"/>
    <mergeCell ref="AX314:AX315"/>
    <mergeCell ref="AY314:AY315"/>
    <mergeCell ref="AZ314:AZ315"/>
    <mergeCell ref="BT314:BT315"/>
    <mergeCell ref="AX316:AX317"/>
    <mergeCell ref="AY316:AY317"/>
    <mergeCell ref="CA310:CA311"/>
    <mergeCell ref="CB310:CB311"/>
    <mergeCell ref="CC310:CC311"/>
    <mergeCell ref="CD310:CD311"/>
    <mergeCell ref="CE310:CE311"/>
    <mergeCell ref="CF310:CF311"/>
    <mergeCell ref="CG310:CG311"/>
    <mergeCell ref="CH310:CH311"/>
    <mergeCell ref="CI310:CI311"/>
    <mergeCell ref="CA312:CA313"/>
    <mergeCell ref="CB312:CB313"/>
    <mergeCell ref="CC312:CC313"/>
    <mergeCell ref="CD312:CD313"/>
    <mergeCell ref="CE312:CE313"/>
    <mergeCell ref="CF312:CF313"/>
    <mergeCell ref="CG312:CG313"/>
    <mergeCell ref="CH312:CH313"/>
    <mergeCell ref="CI312:CI313"/>
    <mergeCell ref="AR310:AR311"/>
    <mergeCell ref="AS310:AS311"/>
    <mergeCell ref="AT310:AT311"/>
    <mergeCell ref="BR310:BR311"/>
    <mergeCell ref="AR312:AR313"/>
    <mergeCell ref="AS312:AS313"/>
    <mergeCell ref="AT312:AT313"/>
    <mergeCell ref="BR312:BR313"/>
    <mergeCell ref="BA310:BA311"/>
    <mergeCell ref="BB310:BB311"/>
    <mergeCell ref="BC310:BC311"/>
    <mergeCell ref="BU310:BU311"/>
    <mergeCell ref="BA312:BA313"/>
    <mergeCell ref="BB312:BB313"/>
    <mergeCell ref="CA306:CA307"/>
    <mergeCell ref="CB306:CB307"/>
    <mergeCell ref="CC306:CC307"/>
    <mergeCell ref="CD306:CD307"/>
    <mergeCell ref="CE306:CE307"/>
    <mergeCell ref="CF306:CF307"/>
    <mergeCell ref="CG306:CG307"/>
    <mergeCell ref="CH306:CH307"/>
    <mergeCell ref="CI306:CI307"/>
    <mergeCell ref="CA308:CA309"/>
    <mergeCell ref="CB308:CB309"/>
    <mergeCell ref="CC308:CC309"/>
    <mergeCell ref="CD308:CD309"/>
    <mergeCell ref="CE308:CE309"/>
    <mergeCell ref="CF308:CF309"/>
    <mergeCell ref="CG308:CG309"/>
    <mergeCell ref="CH308:CH309"/>
    <mergeCell ref="CI308:CI309"/>
    <mergeCell ref="AR306:AR307"/>
    <mergeCell ref="AS306:AS307"/>
    <mergeCell ref="AT306:AT307"/>
    <mergeCell ref="BR306:BR307"/>
    <mergeCell ref="AR308:AR309"/>
    <mergeCell ref="AS308:AS309"/>
    <mergeCell ref="AT308:AT309"/>
    <mergeCell ref="BR308:BR309"/>
    <mergeCell ref="AU306:AU307"/>
    <mergeCell ref="AV306:AV307"/>
    <mergeCell ref="AW306:AW307"/>
    <mergeCell ref="BS306:BS307"/>
    <mergeCell ref="AU308:AU309"/>
    <mergeCell ref="AV308:AV309"/>
    <mergeCell ref="CA302:CA303"/>
    <mergeCell ref="CB302:CB303"/>
    <mergeCell ref="CC302:CC303"/>
    <mergeCell ref="CD302:CD303"/>
    <mergeCell ref="CE302:CE303"/>
    <mergeCell ref="CF302:CF303"/>
    <mergeCell ref="CG302:CG303"/>
    <mergeCell ref="CH302:CH303"/>
    <mergeCell ref="CI302:CI303"/>
    <mergeCell ref="CA304:CA305"/>
    <mergeCell ref="CB304:CB305"/>
    <mergeCell ref="CC304:CC305"/>
    <mergeCell ref="CD304:CD305"/>
    <mergeCell ref="CE304:CE305"/>
    <mergeCell ref="CF304:CF305"/>
    <mergeCell ref="CG304:CG305"/>
    <mergeCell ref="CH304:CH305"/>
    <mergeCell ref="CI304:CI305"/>
    <mergeCell ref="AR302:AR303"/>
    <mergeCell ref="AS302:AS303"/>
    <mergeCell ref="AT302:AT303"/>
    <mergeCell ref="BR302:BR303"/>
    <mergeCell ref="AR304:AR305"/>
    <mergeCell ref="AS304:AS305"/>
    <mergeCell ref="AT304:AT305"/>
    <mergeCell ref="BR304:BR305"/>
    <mergeCell ref="AX302:AX303"/>
    <mergeCell ref="AY302:AY303"/>
    <mergeCell ref="AZ302:AZ303"/>
    <mergeCell ref="BT302:BT303"/>
    <mergeCell ref="AX304:AX305"/>
    <mergeCell ref="AY304:AY305"/>
    <mergeCell ref="CA298:CA299"/>
    <mergeCell ref="CB298:CB299"/>
    <mergeCell ref="CC298:CC299"/>
    <mergeCell ref="CD298:CD299"/>
    <mergeCell ref="CE298:CE299"/>
    <mergeCell ref="CF298:CF299"/>
    <mergeCell ref="CG298:CG299"/>
    <mergeCell ref="CH298:CH299"/>
    <mergeCell ref="CI298:CI299"/>
    <mergeCell ref="CA300:CA301"/>
    <mergeCell ref="CB300:CB301"/>
    <mergeCell ref="CC300:CC301"/>
    <mergeCell ref="CD300:CD301"/>
    <mergeCell ref="CE300:CE301"/>
    <mergeCell ref="CF300:CF301"/>
    <mergeCell ref="CG300:CG301"/>
    <mergeCell ref="CH300:CH301"/>
    <mergeCell ref="CI300:CI301"/>
    <mergeCell ref="AR298:AR299"/>
    <mergeCell ref="AS298:AS299"/>
    <mergeCell ref="AT298:AT299"/>
    <mergeCell ref="BR298:BR299"/>
    <mergeCell ref="AR300:AR301"/>
    <mergeCell ref="AS300:AS301"/>
    <mergeCell ref="AT300:AT301"/>
    <mergeCell ref="BR300:BR301"/>
    <mergeCell ref="BA298:BA299"/>
    <mergeCell ref="BB298:BB299"/>
    <mergeCell ref="BC298:BC299"/>
    <mergeCell ref="BU298:BU299"/>
    <mergeCell ref="BA300:BA301"/>
    <mergeCell ref="BB300:BB301"/>
    <mergeCell ref="CA294:CA295"/>
    <mergeCell ref="CB294:CB295"/>
    <mergeCell ref="CC294:CC295"/>
    <mergeCell ref="CD294:CD295"/>
    <mergeCell ref="CE294:CE295"/>
    <mergeCell ref="CF294:CF295"/>
    <mergeCell ref="CG294:CG295"/>
    <mergeCell ref="CH294:CH295"/>
    <mergeCell ref="CI294:CI295"/>
    <mergeCell ref="CA296:CA297"/>
    <mergeCell ref="CB296:CB297"/>
    <mergeCell ref="CC296:CC297"/>
    <mergeCell ref="CD296:CD297"/>
    <mergeCell ref="CE296:CE297"/>
    <mergeCell ref="CF296:CF297"/>
    <mergeCell ref="CG296:CG297"/>
    <mergeCell ref="CH296:CH297"/>
    <mergeCell ref="CI296:CI297"/>
    <mergeCell ref="AR294:AR295"/>
    <mergeCell ref="AS294:AS295"/>
    <mergeCell ref="AT294:AT295"/>
    <mergeCell ref="BR294:BR295"/>
    <mergeCell ref="AR296:AR297"/>
    <mergeCell ref="AS296:AS297"/>
    <mergeCell ref="AT296:AT297"/>
    <mergeCell ref="BR296:BR297"/>
    <mergeCell ref="AU294:AU295"/>
    <mergeCell ref="AV294:AV295"/>
    <mergeCell ref="AW294:AW295"/>
    <mergeCell ref="BS294:BS295"/>
    <mergeCell ref="AU296:AU297"/>
    <mergeCell ref="AV296:AV297"/>
    <mergeCell ref="CA290:CA291"/>
    <mergeCell ref="CB290:CB291"/>
    <mergeCell ref="CC290:CC291"/>
    <mergeCell ref="CD290:CD291"/>
    <mergeCell ref="CE290:CE291"/>
    <mergeCell ref="CF290:CF291"/>
    <mergeCell ref="CG290:CG291"/>
    <mergeCell ref="CH290:CH291"/>
    <mergeCell ref="CI290:CI291"/>
    <mergeCell ref="CA292:CA293"/>
    <mergeCell ref="CB292:CB293"/>
    <mergeCell ref="CC292:CC293"/>
    <mergeCell ref="CD292:CD293"/>
    <mergeCell ref="CE292:CE293"/>
    <mergeCell ref="CF292:CF293"/>
    <mergeCell ref="CG292:CG293"/>
    <mergeCell ref="CH292:CH293"/>
    <mergeCell ref="CI292:CI293"/>
    <mergeCell ref="AR290:AR291"/>
    <mergeCell ref="AS290:AS291"/>
    <mergeCell ref="AT290:AT291"/>
    <mergeCell ref="BR290:BR291"/>
    <mergeCell ref="AR292:AR293"/>
    <mergeCell ref="AS292:AS293"/>
    <mergeCell ref="AT292:AT293"/>
    <mergeCell ref="BR292:BR293"/>
    <mergeCell ref="AX290:AX291"/>
    <mergeCell ref="AY290:AY291"/>
    <mergeCell ref="AZ290:AZ291"/>
    <mergeCell ref="BT290:BT291"/>
    <mergeCell ref="AX292:AX293"/>
    <mergeCell ref="AY292:AY293"/>
    <mergeCell ref="CA286:CA287"/>
    <mergeCell ref="CB286:CB287"/>
    <mergeCell ref="CC286:CC287"/>
    <mergeCell ref="CD286:CD287"/>
    <mergeCell ref="CE286:CE287"/>
    <mergeCell ref="CF286:CF287"/>
    <mergeCell ref="CG286:CG287"/>
    <mergeCell ref="CH286:CH287"/>
    <mergeCell ref="CI286:CI287"/>
    <mergeCell ref="CA288:CA289"/>
    <mergeCell ref="CB288:CB289"/>
    <mergeCell ref="CC288:CC289"/>
    <mergeCell ref="CD288:CD289"/>
    <mergeCell ref="CE288:CE289"/>
    <mergeCell ref="CF288:CF289"/>
    <mergeCell ref="CG288:CG289"/>
    <mergeCell ref="CH288:CH289"/>
    <mergeCell ref="CI288:CI289"/>
    <mergeCell ref="AR286:AR287"/>
    <mergeCell ref="AS286:AS287"/>
    <mergeCell ref="AT286:AT287"/>
    <mergeCell ref="BR286:BR287"/>
    <mergeCell ref="AR288:AR289"/>
    <mergeCell ref="AS288:AS289"/>
    <mergeCell ref="AT288:AT289"/>
    <mergeCell ref="BR288:BR289"/>
    <mergeCell ref="BA286:BA287"/>
    <mergeCell ref="BB286:BB287"/>
    <mergeCell ref="BC286:BC287"/>
    <mergeCell ref="BU286:BU287"/>
    <mergeCell ref="BA288:BA289"/>
    <mergeCell ref="BB288:BB289"/>
    <mergeCell ref="CA282:CA283"/>
    <mergeCell ref="CB282:CB283"/>
    <mergeCell ref="CC282:CC283"/>
    <mergeCell ref="CD282:CD283"/>
    <mergeCell ref="CE282:CE283"/>
    <mergeCell ref="CF282:CF283"/>
    <mergeCell ref="CG282:CG283"/>
    <mergeCell ref="CH282:CH283"/>
    <mergeCell ref="CI282:CI283"/>
    <mergeCell ref="CA284:CA285"/>
    <mergeCell ref="CB284:CB285"/>
    <mergeCell ref="CC284:CC285"/>
    <mergeCell ref="CD284:CD285"/>
    <mergeCell ref="CE284:CE285"/>
    <mergeCell ref="CF284:CF285"/>
    <mergeCell ref="CG284:CG285"/>
    <mergeCell ref="CH284:CH285"/>
    <mergeCell ref="CI284:CI285"/>
    <mergeCell ref="AR282:AR283"/>
    <mergeCell ref="AS282:AS283"/>
    <mergeCell ref="AT282:AT283"/>
    <mergeCell ref="BR282:BR283"/>
    <mergeCell ref="AR284:AR285"/>
    <mergeCell ref="AS284:AS285"/>
    <mergeCell ref="AT284:AT285"/>
    <mergeCell ref="BR284:BR285"/>
    <mergeCell ref="AU282:AU283"/>
    <mergeCell ref="AV282:AV283"/>
    <mergeCell ref="AW282:AW283"/>
    <mergeCell ref="BS282:BS283"/>
    <mergeCell ref="AU284:AU285"/>
    <mergeCell ref="AV284:AV285"/>
    <mergeCell ref="CA278:CA279"/>
    <mergeCell ref="CB278:CB279"/>
    <mergeCell ref="CC278:CC279"/>
    <mergeCell ref="CD278:CD279"/>
    <mergeCell ref="CE278:CE279"/>
    <mergeCell ref="CF278:CF279"/>
    <mergeCell ref="CG278:CG279"/>
    <mergeCell ref="CH278:CH279"/>
    <mergeCell ref="CI278:CI279"/>
    <mergeCell ref="CA280:CA281"/>
    <mergeCell ref="CB280:CB281"/>
    <mergeCell ref="CC280:CC281"/>
    <mergeCell ref="CD280:CD281"/>
    <mergeCell ref="CE280:CE281"/>
    <mergeCell ref="CF280:CF281"/>
    <mergeCell ref="CG280:CG281"/>
    <mergeCell ref="CH280:CH281"/>
    <mergeCell ref="CI280:CI281"/>
    <mergeCell ref="AR278:AR279"/>
    <mergeCell ref="AS278:AS279"/>
    <mergeCell ref="AT278:AT279"/>
    <mergeCell ref="BR278:BR279"/>
    <mergeCell ref="AR280:AR281"/>
    <mergeCell ref="AS280:AS281"/>
    <mergeCell ref="AT280:AT281"/>
    <mergeCell ref="BR280:BR281"/>
    <mergeCell ref="AX278:AX279"/>
    <mergeCell ref="AY278:AY279"/>
    <mergeCell ref="AZ278:AZ279"/>
    <mergeCell ref="BT278:BT279"/>
    <mergeCell ref="AX280:AX281"/>
    <mergeCell ref="AY280:AY281"/>
    <mergeCell ref="CA274:CA275"/>
    <mergeCell ref="CB274:CB275"/>
    <mergeCell ref="CC274:CC275"/>
    <mergeCell ref="CD274:CD275"/>
    <mergeCell ref="CE274:CE275"/>
    <mergeCell ref="CF274:CF275"/>
    <mergeCell ref="CG274:CG275"/>
    <mergeCell ref="CH274:CH275"/>
    <mergeCell ref="CI274:CI275"/>
    <mergeCell ref="CA276:CA277"/>
    <mergeCell ref="CB276:CB277"/>
    <mergeCell ref="CC276:CC277"/>
    <mergeCell ref="CD276:CD277"/>
    <mergeCell ref="CE276:CE277"/>
    <mergeCell ref="CF276:CF277"/>
    <mergeCell ref="CG276:CG277"/>
    <mergeCell ref="CH276:CH277"/>
    <mergeCell ref="CI276:CI277"/>
    <mergeCell ref="AR274:AR275"/>
    <mergeCell ref="AS274:AS275"/>
    <mergeCell ref="AT274:AT275"/>
    <mergeCell ref="BR274:BR275"/>
    <mergeCell ref="AR276:AR277"/>
    <mergeCell ref="AS276:AS277"/>
    <mergeCell ref="AT276:AT277"/>
    <mergeCell ref="BR276:BR277"/>
    <mergeCell ref="BA274:BA275"/>
    <mergeCell ref="BB274:BB275"/>
    <mergeCell ref="BC274:BC275"/>
    <mergeCell ref="BU274:BU275"/>
    <mergeCell ref="BA276:BA277"/>
    <mergeCell ref="BB276:BB277"/>
    <mergeCell ref="CA270:CA271"/>
    <mergeCell ref="CB270:CB271"/>
    <mergeCell ref="CC270:CC271"/>
    <mergeCell ref="CD270:CD271"/>
    <mergeCell ref="CE270:CE271"/>
    <mergeCell ref="CF270:CF271"/>
    <mergeCell ref="CG270:CG271"/>
    <mergeCell ref="CH270:CH271"/>
    <mergeCell ref="CI270:CI271"/>
    <mergeCell ref="CA272:CA273"/>
    <mergeCell ref="CB272:CB273"/>
    <mergeCell ref="CC272:CC273"/>
    <mergeCell ref="CD272:CD273"/>
    <mergeCell ref="CE272:CE273"/>
    <mergeCell ref="CF272:CF273"/>
    <mergeCell ref="CG272:CG273"/>
    <mergeCell ref="CH272:CH273"/>
    <mergeCell ref="CI272:CI273"/>
    <mergeCell ref="AR270:AR271"/>
    <mergeCell ref="AS270:AS271"/>
    <mergeCell ref="AT270:AT271"/>
    <mergeCell ref="BR270:BR271"/>
    <mergeCell ref="AR272:AR273"/>
    <mergeCell ref="AS272:AS273"/>
    <mergeCell ref="AT272:AT273"/>
    <mergeCell ref="BR272:BR273"/>
    <mergeCell ref="AU270:AU271"/>
    <mergeCell ref="AV270:AV271"/>
    <mergeCell ref="AW270:AW271"/>
    <mergeCell ref="BS270:BS271"/>
    <mergeCell ref="AU272:AU273"/>
    <mergeCell ref="AV272:AV273"/>
    <mergeCell ref="CA266:CA267"/>
    <mergeCell ref="CB266:CB267"/>
    <mergeCell ref="CC266:CC267"/>
    <mergeCell ref="CD266:CD267"/>
    <mergeCell ref="CE266:CE267"/>
    <mergeCell ref="CF266:CF267"/>
    <mergeCell ref="CG266:CG267"/>
    <mergeCell ref="CH266:CH267"/>
    <mergeCell ref="CI266:CI267"/>
    <mergeCell ref="CA268:CA269"/>
    <mergeCell ref="CB268:CB269"/>
    <mergeCell ref="CC268:CC269"/>
    <mergeCell ref="CD268:CD269"/>
    <mergeCell ref="CE268:CE269"/>
    <mergeCell ref="CF268:CF269"/>
    <mergeCell ref="CG268:CG269"/>
    <mergeCell ref="CH268:CH269"/>
    <mergeCell ref="CI268:CI269"/>
    <mergeCell ref="AR266:AR267"/>
    <mergeCell ref="AS266:AS267"/>
    <mergeCell ref="AT266:AT267"/>
    <mergeCell ref="BR266:BR267"/>
    <mergeCell ref="AR268:AR269"/>
    <mergeCell ref="AS268:AS269"/>
    <mergeCell ref="AT268:AT269"/>
    <mergeCell ref="BR268:BR269"/>
    <mergeCell ref="AX266:AX267"/>
    <mergeCell ref="AY266:AY267"/>
    <mergeCell ref="AZ266:AZ267"/>
    <mergeCell ref="BT266:BT267"/>
    <mergeCell ref="AX268:AX269"/>
    <mergeCell ref="AY268:AY269"/>
    <mergeCell ref="CA262:CA263"/>
    <mergeCell ref="CB262:CB263"/>
    <mergeCell ref="CC262:CC263"/>
    <mergeCell ref="CD262:CD263"/>
    <mergeCell ref="CE262:CE263"/>
    <mergeCell ref="CF262:CF263"/>
    <mergeCell ref="CG262:CG263"/>
    <mergeCell ref="CH262:CH263"/>
    <mergeCell ref="CI262:CI263"/>
    <mergeCell ref="CA264:CA265"/>
    <mergeCell ref="CB264:CB265"/>
    <mergeCell ref="CC264:CC265"/>
    <mergeCell ref="CD264:CD265"/>
    <mergeCell ref="CE264:CE265"/>
    <mergeCell ref="CF264:CF265"/>
    <mergeCell ref="CG264:CG265"/>
    <mergeCell ref="CH264:CH265"/>
    <mergeCell ref="CI264:CI265"/>
    <mergeCell ref="AR262:AR263"/>
    <mergeCell ref="AS262:AS263"/>
    <mergeCell ref="AT262:AT263"/>
    <mergeCell ref="BR262:BR263"/>
    <mergeCell ref="AR264:AR265"/>
    <mergeCell ref="AS264:AS265"/>
    <mergeCell ref="AT264:AT265"/>
    <mergeCell ref="BR264:BR265"/>
    <mergeCell ref="BA262:BA263"/>
    <mergeCell ref="BB262:BB263"/>
    <mergeCell ref="BC262:BC263"/>
    <mergeCell ref="BU262:BU263"/>
    <mergeCell ref="BA264:BA265"/>
    <mergeCell ref="BB264:BB265"/>
    <mergeCell ref="CA258:CA259"/>
    <mergeCell ref="CB258:CB259"/>
    <mergeCell ref="CC258:CC259"/>
    <mergeCell ref="CD258:CD259"/>
    <mergeCell ref="CE258:CE259"/>
    <mergeCell ref="CF258:CF259"/>
    <mergeCell ref="CG258:CG259"/>
    <mergeCell ref="CH258:CH259"/>
    <mergeCell ref="CI258:CI259"/>
    <mergeCell ref="CA260:CA261"/>
    <mergeCell ref="CB260:CB261"/>
    <mergeCell ref="CC260:CC261"/>
    <mergeCell ref="CD260:CD261"/>
    <mergeCell ref="CE260:CE261"/>
    <mergeCell ref="CF260:CF261"/>
    <mergeCell ref="CG260:CG261"/>
    <mergeCell ref="CH260:CH261"/>
    <mergeCell ref="CI260:CI261"/>
    <mergeCell ref="AR258:AR259"/>
    <mergeCell ref="AS258:AS259"/>
    <mergeCell ref="AT258:AT259"/>
    <mergeCell ref="BR258:BR259"/>
    <mergeCell ref="AR260:AR261"/>
    <mergeCell ref="AS260:AS261"/>
    <mergeCell ref="AT260:AT261"/>
    <mergeCell ref="BR260:BR261"/>
    <mergeCell ref="AU258:AU259"/>
    <mergeCell ref="AV258:AV259"/>
    <mergeCell ref="AW258:AW259"/>
    <mergeCell ref="BS258:BS259"/>
    <mergeCell ref="AU260:AU261"/>
    <mergeCell ref="AV260:AV261"/>
    <mergeCell ref="CA254:CA255"/>
    <mergeCell ref="CB254:CB255"/>
    <mergeCell ref="CC254:CC255"/>
    <mergeCell ref="CD254:CD255"/>
    <mergeCell ref="CE254:CE255"/>
    <mergeCell ref="CF254:CF255"/>
    <mergeCell ref="CG254:CG255"/>
    <mergeCell ref="CH254:CH255"/>
    <mergeCell ref="CI254:CI255"/>
    <mergeCell ref="CA256:CA257"/>
    <mergeCell ref="CB256:CB257"/>
    <mergeCell ref="CC256:CC257"/>
    <mergeCell ref="CD256:CD257"/>
    <mergeCell ref="CE256:CE257"/>
    <mergeCell ref="CF256:CF257"/>
    <mergeCell ref="CG256:CG257"/>
    <mergeCell ref="CH256:CH257"/>
    <mergeCell ref="CI256:CI257"/>
    <mergeCell ref="AR254:AR255"/>
    <mergeCell ref="AS254:AS255"/>
    <mergeCell ref="AT254:AT255"/>
    <mergeCell ref="BR254:BR255"/>
    <mergeCell ref="AR256:AR257"/>
    <mergeCell ref="AS256:AS257"/>
    <mergeCell ref="AT256:AT257"/>
    <mergeCell ref="BR256:BR257"/>
    <mergeCell ref="AX254:AX255"/>
    <mergeCell ref="AY254:AY255"/>
    <mergeCell ref="AZ254:AZ255"/>
    <mergeCell ref="BT254:BT255"/>
    <mergeCell ref="AX256:AX257"/>
    <mergeCell ref="AY256:AY257"/>
    <mergeCell ref="CA250:CA251"/>
    <mergeCell ref="CB250:CB251"/>
    <mergeCell ref="CC250:CC251"/>
    <mergeCell ref="CD250:CD251"/>
    <mergeCell ref="CE250:CE251"/>
    <mergeCell ref="CF250:CF251"/>
    <mergeCell ref="CG250:CG251"/>
    <mergeCell ref="CH250:CH251"/>
    <mergeCell ref="CI250:CI251"/>
    <mergeCell ref="CA252:CA253"/>
    <mergeCell ref="CB252:CB253"/>
    <mergeCell ref="CC252:CC253"/>
    <mergeCell ref="CD252:CD253"/>
    <mergeCell ref="CE252:CE253"/>
    <mergeCell ref="CF252:CF253"/>
    <mergeCell ref="CG252:CG253"/>
    <mergeCell ref="CH252:CH253"/>
    <mergeCell ref="CI252:CI253"/>
    <mergeCell ref="AR250:AR251"/>
    <mergeCell ref="AS250:AS251"/>
    <mergeCell ref="AT250:AT251"/>
    <mergeCell ref="BR250:BR251"/>
    <mergeCell ref="AR252:AR253"/>
    <mergeCell ref="AS252:AS253"/>
    <mergeCell ref="AT252:AT253"/>
    <mergeCell ref="BR252:BR253"/>
    <mergeCell ref="BA250:BA251"/>
    <mergeCell ref="BB250:BB251"/>
    <mergeCell ref="BC250:BC251"/>
    <mergeCell ref="BU250:BU251"/>
    <mergeCell ref="BA252:BA253"/>
    <mergeCell ref="BB252:BB253"/>
    <mergeCell ref="CA246:CA247"/>
    <mergeCell ref="CB246:CB247"/>
    <mergeCell ref="CC246:CC247"/>
    <mergeCell ref="CD246:CD247"/>
    <mergeCell ref="CE246:CE247"/>
    <mergeCell ref="CF246:CF247"/>
    <mergeCell ref="CG246:CG247"/>
    <mergeCell ref="CH246:CH247"/>
    <mergeCell ref="CI246:CI247"/>
    <mergeCell ref="CA248:CA249"/>
    <mergeCell ref="CB248:CB249"/>
    <mergeCell ref="CC248:CC249"/>
    <mergeCell ref="CD248:CD249"/>
    <mergeCell ref="CE248:CE249"/>
    <mergeCell ref="CF248:CF249"/>
    <mergeCell ref="CG248:CG249"/>
    <mergeCell ref="CH248:CH249"/>
    <mergeCell ref="CI248:CI249"/>
    <mergeCell ref="AR246:AR247"/>
    <mergeCell ref="AS246:AS247"/>
    <mergeCell ref="AT246:AT247"/>
    <mergeCell ref="BR246:BR247"/>
    <mergeCell ref="AR248:AR249"/>
    <mergeCell ref="AS248:AS249"/>
    <mergeCell ref="AT248:AT249"/>
    <mergeCell ref="BR248:BR249"/>
    <mergeCell ref="AU246:AU247"/>
    <mergeCell ref="AV246:AV247"/>
    <mergeCell ref="AW246:AW247"/>
    <mergeCell ref="BS246:BS247"/>
    <mergeCell ref="AU248:AU249"/>
    <mergeCell ref="AV248:AV249"/>
    <mergeCell ref="CA242:CA243"/>
    <mergeCell ref="CB242:CB243"/>
    <mergeCell ref="CC242:CC243"/>
    <mergeCell ref="CD242:CD243"/>
    <mergeCell ref="CE242:CE243"/>
    <mergeCell ref="CF242:CF243"/>
    <mergeCell ref="CG242:CG243"/>
    <mergeCell ref="CH242:CH243"/>
    <mergeCell ref="CI242:CI243"/>
    <mergeCell ref="CA244:CA245"/>
    <mergeCell ref="CB244:CB245"/>
    <mergeCell ref="CC244:CC245"/>
    <mergeCell ref="CD244:CD245"/>
    <mergeCell ref="CE244:CE245"/>
    <mergeCell ref="CF244:CF245"/>
    <mergeCell ref="CG244:CG245"/>
    <mergeCell ref="CH244:CH245"/>
    <mergeCell ref="CI244:CI245"/>
    <mergeCell ref="AR242:AR243"/>
    <mergeCell ref="AS242:AS243"/>
    <mergeCell ref="AT242:AT243"/>
    <mergeCell ref="BR242:BR243"/>
    <mergeCell ref="AR244:AR245"/>
    <mergeCell ref="AS244:AS245"/>
    <mergeCell ref="AT244:AT245"/>
    <mergeCell ref="BR244:BR245"/>
    <mergeCell ref="AX242:AX243"/>
    <mergeCell ref="AY242:AY243"/>
    <mergeCell ref="AZ242:AZ243"/>
    <mergeCell ref="BT242:BT243"/>
    <mergeCell ref="AX244:AX245"/>
    <mergeCell ref="AY244:AY245"/>
    <mergeCell ref="CA238:CA239"/>
    <mergeCell ref="CB238:CB239"/>
    <mergeCell ref="CC238:CC239"/>
    <mergeCell ref="CD238:CD239"/>
    <mergeCell ref="CE238:CE239"/>
    <mergeCell ref="CF238:CF239"/>
    <mergeCell ref="CG238:CG239"/>
    <mergeCell ref="CH238:CH239"/>
    <mergeCell ref="CI238:CI239"/>
    <mergeCell ref="CA240:CA241"/>
    <mergeCell ref="CB240:CB241"/>
    <mergeCell ref="CC240:CC241"/>
    <mergeCell ref="CD240:CD241"/>
    <mergeCell ref="CE240:CE241"/>
    <mergeCell ref="CF240:CF241"/>
    <mergeCell ref="CG240:CG241"/>
    <mergeCell ref="CH240:CH241"/>
    <mergeCell ref="CI240:CI241"/>
    <mergeCell ref="AR238:AR239"/>
    <mergeCell ref="AS238:AS239"/>
    <mergeCell ref="AT238:AT239"/>
    <mergeCell ref="BR238:BR239"/>
    <mergeCell ref="AR240:AR241"/>
    <mergeCell ref="AS240:AS241"/>
    <mergeCell ref="AT240:AT241"/>
    <mergeCell ref="BR240:BR241"/>
    <mergeCell ref="BA238:BA239"/>
    <mergeCell ref="BB238:BB239"/>
    <mergeCell ref="BC238:BC239"/>
    <mergeCell ref="BU238:BU239"/>
    <mergeCell ref="BA240:BA241"/>
    <mergeCell ref="BB240:BB241"/>
    <mergeCell ref="CA234:CA235"/>
    <mergeCell ref="CB234:CB235"/>
    <mergeCell ref="CC234:CC235"/>
    <mergeCell ref="CD234:CD235"/>
    <mergeCell ref="CE234:CE235"/>
    <mergeCell ref="CF234:CF235"/>
    <mergeCell ref="CG234:CG235"/>
    <mergeCell ref="CH234:CH235"/>
    <mergeCell ref="CI234:CI235"/>
    <mergeCell ref="CA236:CA237"/>
    <mergeCell ref="CB236:CB237"/>
    <mergeCell ref="CC236:CC237"/>
    <mergeCell ref="CD236:CD237"/>
    <mergeCell ref="CE236:CE237"/>
    <mergeCell ref="CF236:CF237"/>
    <mergeCell ref="CG236:CG237"/>
    <mergeCell ref="CH236:CH237"/>
    <mergeCell ref="CI236:CI237"/>
    <mergeCell ref="AR234:AR235"/>
    <mergeCell ref="AS234:AS235"/>
    <mergeCell ref="AT234:AT235"/>
    <mergeCell ref="BR234:BR235"/>
    <mergeCell ref="AR236:AR237"/>
    <mergeCell ref="AS236:AS237"/>
    <mergeCell ref="AT236:AT237"/>
    <mergeCell ref="BR236:BR237"/>
    <mergeCell ref="AU234:AU235"/>
    <mergeCell ref="AV234:AV235"/>
    <mergeCell ref="AW234:AW235"/>
    <mergeCell ref="BS234:BS235"/>
    <mergeCell ref="AU236:AU237"/>
    <mergeCell ref="AV236:AV237"/>
    <mergeCell ref="CA230:CA231"/>
    <mergeCell ref="CB230:CB231"/>
    <mergeCell ref="CC230:CC231"/>
    <mergeCell ref="CD230:CD231"/>
    <mergeCell ref="CE230:CE231"/>
    <mergeCell ref="CF230:CF231"/>
    <mergeCell ref="CG230:CG231"/>
    <mergeCell ref="CH230:CH231"/>
    <mergeCell ref="CI230:CI231"/>
    <mergeCell ref="CA232:CA233"/>
    <mergeCell ref="CB232:CB233"/>
    <mergeCell ref="CC232:CC233"/>
    <mergeCell ref="CD232:CD233"/>
    <mergeCell ref="CE232:CE233"/>
    <mergeCell ref="CF232:CF233"/>
    <mergeCell ref="CG232:CG233"/>
    <mergeCell ref="CH232:CH233"/>
    <mergeCell ref="CI232:CI233"/>
    <mergeCell ref="AR230:AR231"/>
    <mergeCell ref="AS230:AS231"/>
    <mergeCell ref="AT230:AT231"/>
    <mergeCell ref="BR230:BR231"/>
    <mergeCell ref="AR232:AR233"/>
    <mergeCell ref="AS232:AS233"/>
    <mergeCell ref="AT232:AT233"/>
    <mergeCell ref="BR232:BR233"/>
    <mergeCell ref="AX230:AX231"/>
    <mergeCell ref="AY230:AY231"/>
    <mergeCell ref="AZ230:AZ231"/>
    <mergeCell ref="BT230:BT231"/>
    <mergeCell ref="AX232:AX233"/>
    <mergeCell ref="AY232:AY233"/>
    <mergeCell ref="CA226:CA227"/>
    <mergeCell ref="CB226:CB227"/>
    <mergeCell ref="CC226:CC227"/>
    <mergeCell ref="CD226:CD227"/>
    <mergeCell ref="CE226:CE227"/>
    <mergeCell ref="CF226:CF227"/>
    <mergeCell ref="CG226:CG227"/>
    <mergeCell ref="CH226:CH227"/>
    <mergeCell ref="CI226:CI227"/>
    <mergeCell ref="CA228:CA229"/>
    <mergeCell ref="CB228:CB229"/>
    <mergeCell ref="CC228:CC229"/>
    <mergeCell ref="CD228:CD229"/>
    <mergeCell ref="CE228:CE229"/>
    <mergeCell ref="CF228:CF229"/>
    <mergeCell ref="CG228:CG229"/>
    <mergeCell ref="CH228:CH229"/>
    <mergeCell ref="CI228:CI229"/>
    <mergeCell ref="AR226:AR227"/>
    <mergeCell ref="AS226:AS227"/>
    <mergeCell ref="AT226:AT227"/>
    <mergeCell ref="BR226:BR227"/>
    <mergeCell ref="AR228:AR229"/>
    <mergeCell ref="AS228:AS229"/>
    <mergeCell ref="AT228:AT229"/>
    <mergeCell ref="BR228:BR229"/>
    <mergeCell ref="BA226:BA227"/>
    <mergeCell ref="BB226:BB227"/>
    <mergeCell ref="BC226:BC227"/>
    <mergeCell ref="BU226:BU227"/>
    <mergeCell ref="BA228:BA229"/>
    <mergeCell ref="BB228:BB229"/>
    <mergeCell ref="CA222:CA223"/>
    <mergeCell ref="CB222:CB223"/>
    <mergeCell ref="CC222:CC223"/>
    <mergeCell ref="CD222:CD223"/>
    <mergeCell ref="CE222:CE223"/>
    <mergeCell ref="CF222:CF223"/>
    <mergeCell ref="CG222:CG223"/>
    <mergeCell ref="CH222:CH223"/>
    <mergeCell ref="CI222:CI223"/>
    <mergeCell ref="CA224:CA225"/>
    <mergeCell ref="CB224:CB225"/>
    <mergeCell ref="CC224:CC225"/>
    <mergeCell ref="CD224:CD225"/>
    <mergeCell ref="CE224:CE225"/>
    <mergeCell ref="CF224:CF225"/>
    <mergeCell ref="CG224:CG225"/>
    <mergeCell ref="CH224:CH225"/>
    <mergeCell ref="CI224:CI225"/>
    <mergeCell ref="AR222:AR223"/>
    <mergeCell ref="AS222:AS223"/>
    <mergeCell ref="AT222:AT223"/>
    <mergeCell ref="BR222:BR223"/>
    <mergeCell ref="AR224:AR225"/>
    <mergeCell ref="AS224:AS225"/>
    <mergeCell ref="AT224:AT225"/>
    <mergeCell ref="BR224:BR225"/>
    <mergeCell ref="AU222:AU223"/>
    <mergeCell ref="AV222:AV223"/>
    <mergeCell ref="AW222:AW223"/>
    <mergeCell ref="BS222:BS223"/>
    <mergeCell ref="AU224:AU225"/>
    <mergeCell ref="AV224:AV225"/>
    <mergeCell ref="CA218:CA219"/>
    <mergeCell ref="CB218:CB219"/>
    <mergeCell ref="CC218:CC219"/>
    <mergeCell ref="CD218:CD219"/>
    <mergeCell ref="CE218:CE219"/>
    <mergeCell ref="CF218:CF219"/>
    <mergeCell ref="CG218:CG219"/>
    <mergeCell ref="CH218:CH219"/>
    <mergeCell ref="CI218:CI219"/>
    <mergeCell ref="CA220:CA221"/>
    <mergeCell ref="CB220:CB221"/>
    <mergeCell ref="CC220:CC221"/>
    <mergeCell ref="CD220:CD221"/>
    <mergeCell ref="CE220:CE221"/>
    <mergeCell ref="CF220:CF221"/>
    <mergeCell ref="CG220:CG221"/>
    <mergeCell ref="CH220:CH221"/>
    <mergeCell ref="CI220:CI221"/>
    <mergeCell ref="AR218:AR219"/>
    <mergeCell ref="AS218:AS219"/>
    <mergeCell ref="AT218:AT219"/>
    <mergeCell ref="BR218:BR219"/>
    <mergeCell ref="AR220:AR221"/>
    <mergeCell ref="AS220:AS221"/>
    <mergeCell ref="AT220:AT221"/>
    <mergeCell ref="BR220:BR221"/>
    <mergeCell ref="AX218:AX219"/>
    <mergeCell ref="AY218:AY219"/>
    <mergeCell ref="AZ218:AZ219"/>
    <mergeCell ref="BT218:BT219"/>
    <mergeCell ref="AX220:AX221"/>
    <mergeCell ref="AY220:AY221"/>
    <mergeCell ref="CA214:CA215"/>
    <mergeCell ref="CB214:CB215"/>
    <mergeCell ref="CC214:CC215"/>
    <mergeCell ref="CD214:CD215"/>
    <mergeCell ref="CE214:CE215"/>
    <mergeCell ref="CF214:CF215"/>
    <mergeCell ref="CG214:CG215"/>
    <mergeCell ref="CH214:CH215"/>
    <mergeCell ref="CI214:CI215"/>
    <mergeCell ref="CA216:CA217"/>
    <mergeCell ref="CB216:CB217"/>
    <mergeCell ref="CC216:CC217"/>
    <mergeCell ref="CD216:CD217"/>
    <mergeCell ref="CE216:CE217"/>
    <mergeCell ref="CF216:CF217"/>
    <mergeCell ref="CG216:CG217"/>
    <mergeCell ref="CH216:CH217"/>
    <mergeCell ref="CI216:CI217"/>
    <mergeCell ref="AR214:AR215"/>
    <mergeCell ref="AS214:AS215"/>
    <mergeCell ref="AT214:AT215"/>
    <mergeCell ref="BR214:BR215"/>
    <mergeCell ref="AR216:AR217"/>
    <mergeCell ref="AS216:AS217"/>
    <mergeCell ref="AT216:AT217"/>
    <mergeCell ref="BR216:BR217"/>
    <mergeCell ref="BA214:BA215"/>
    <mergeCell ref="BB214:BB215"/>
    <mergeCell ref="BC214:BC215"/>
    <mergeCell ref="BU214:BU215"/>
    <mergeCell ref="BA216:BA217"/>
    <mergeCell ref="BB216:BB217"/>
    <mergeCell ref="CA210:CA211"/>
    <mergeCell ref="CB210:CB211"/>
    <mergeCell ref="CC210:CC211"/>
    <mergeCell ref="CD210:CD211"/>
    <mergeCell ref="CE210:CE211"/>
    <mergeCell ref="CF210:CF211"/>
    <mergeCell ref="CG210:CG211"/>
    <mergeCell ref="CH210:CH211"/>
    <mergeCell ref="CI210:CI211"/>
    <mergeCell ref="CA212:CA213"/>
    <mergeCell ref="CB212:CB213"/>
    <mergeCell ref="CC212:CC213"/>
    <mergeCell ref="CD212:CD213"/>
    <mergeCell ref="CE212:CE213"/>
    <mergeCell ref="CF212:CF213"/>
    <mergeCell ref="CG212:CG213"/>
    <mergeCell ref="CH212:CH213"/>
    <mergeCell ref="CI212:CI213"/>
    <mergeCell ref="AR210:AR211"/>
    <mergeCell ref="AS210:AS211"/>
    <mergeCell ref="AT210:AT211"/>
    <mergeCell ref="BR210:BR211"/>
    <mergeCell ref="AR212:AR213"/>
    <mergeCell ref="AS212:AS213"/>
    <mergeCell ref="AT212:AT213"/>
    <mergeCell ref="BR212:BR213"/>
    <mergeCell ref="AU210:AU211"/>
    <mergeCell ref="AV210:AV211"/>
    <mergeCell ref="AW210:AW211"/>
    <mergeCell ref="BS210:BS211"/>
    <mergeCell ref="AU212:AU213"/>
    <mergeCell ref="AV212:AV213"/>
    <mergeCell ref="CA206:CA207"/>
    <mergeCell ref="CB206:CB207"/>
    <mergeCell ref="CC206:CC207"/>
    <mergeCell ref="CD206:CD207"/>
    <mergeCell ref="CE206:CE207"/>
    <mergeCell ref="CF206:CF207"/>
    <mergeCell ref="CG206:CG207"/>
    <mergeCell ref="CH206:CH207"/>
    <mergeCell ref="CI206:CI207"/>
    <mergeCell ref="CA208:CA209"/>
    <mergeCell ref="CB208:CB209"/>
    <mergeCell ref="CC208:CC209"/>
    <mergeCell ref="CD208:CD209"/>
    <mergeCell ref="CE208:CE209"/>
    <mergeCell ref="CF208:CF209"/>
    <mergeCell ref="CG208:CG209"/>
    <mergeCell ref="CH208:CH209"/>
    <mergeCell ref="CI208:CI209"/>
    <mergeCell ref="AR206:AR207"/>
    <mergeCell ref="AS206:AS207"/>
    <mergeCell ref="AT206:AT207"/>
    <mergeCell ref="BR206:BR207"/>
    <mergeCell ref="AR208:AR209"/>
    <mergeCell ref="AS208:AS209"/>
    <mergeCell ref="AT208:AT209"/>
    <mergeCell ref="BR208:BR209"/>
    <mergeCell ref="AX206:AX207"/>
    <mergeCell ref="AY206:AY207"/>
    <mergeCell ref="AZ206:AZ207"/>
    <mergeCell ref="BT206:BT207"/>
    <mergeCell ref="AX208:AX209"/>
    <mergeCell ref="AY208:AY209"/>
    <mergeCell ref="CA202:CA203"/>
    <mergeCell ref="CB202:CB203"/>
    <mergeCell ref="CC202:CC203"/>
    <mergeCell ref="CD202:CD203"/>
    <mergeCell ref="CE202:CE203"/>
    <mergeCell ref="CF202:CF203"/>
    <mergeCell ref="CG202:CG203"/>
    <mergeCell ref="CH202:CH203"/>
    <mergeCell ref="CI202:CI203"/>
    <mergeCell ref="CA204:CA205"/>
    <mergeCell ref="CB204:CB205"/>
    <mergeCell ref="CC204:CC205"/>
    <mergeCell ref="CD204:CD205"/>
    <mergeCell ref="CE204:CE205"/>
    <mergeCell ref="CF204:CF205"/>
    <mergeCell ref="CG204:CG205"/>
    <mergeCell ref="CH204:CH205"/>
    <mergeCell ref="CI204:CI205"/>
    <mergeCell ref="AR202:AR203"/>
    <mergeCell ref="AS202:AS203"/>
    <mergeCell ref="AT202:AT203"/>
    <mergeCell ref="BR202:BR203"/>
    <mergeCell ref="AR204:AR205"/>
    <mergeCell ref="AS204:AS205"/>
    <mergeCell ref="AT204:AT205"/>
    <mergeCell ref="BR204:BR205"/>
    <mergeCell ref="BA202:BA203"/>
    <mergeCell ref="BB202:BB203"/>
    <mergeCell ref="BC202:BC203"/>
    <mergeCell ref="BU202:BU203"/>
    <mergeCell ref="BA204:BA205"/>
    <mergeCell ref="BB204:BB205"/>
    <mergeCell ref="CA198:CA199"/>
    <mergeCell ref="CB198:CB199"/>
    <mergeCell ref="CC198:CC199"/>
    <mergeCell ref="CD198:CD199"/>
    <mergeCell ref="CE198:CE199"/>
    <mergeCell ref="CF198:CF199"/>
    <mergeCell ref="CG198:CG199"/>
    <mergeCell ref="CH198:CH199"/>
    <mergeCell ref="CI198:CI199"/>
    <mergeCell ref="CA200:CA201"/>
    <mergeCell ref="CB200:CB201"/>
    <mergeCell ref="CC200:CC201"/>
    <mergeCell ref="CD200:CD201"/>
    <mergeCell ref="CE200:CE201"/>
    <mergeCell ref="CF200:CF201"/>
    <mergeCell ref="CG200:CG201"/>
    <mergeCell ref="CH200:CH201"/>
    <mergeCell ref="CI200:CI201"/>
    <mergeCell ref="AR198:AR199"/>
    <mergeCell ref="AS198:AS199"/>
    <mergeCell ref="AT198:AT199"/>
    <mergeCell ref="BR198:BR199"/>
    <mergeCell ref="AR200:AR201"/>
    <mergeCell ref="AS200:AS201"/>
    <mergeCell ref="AT200:AT201"/>
    <mergeCell ref="BR200:BR201"/>
    <mergeCell ref="AU198:AU199"/>
    <mergeCell ref="AV198:AV199"/>
    <mergeCell ref="AW198:AW199"/>
    <mergeCell ref="BS198:BS199"/>
    <mergeCell ref="AU200:AU201"/>
    <mergeCell ref="AV200:AV201"/>
    <mergeCell ref="CA194:CA195"/>
    <mergeCell ref="CB194:CB195"/>
    <mergeCell ref="CC194:CC195"/>
    <mergeCell ref="CD194:CD195"/>
    <mergeCell ref="CE194:CE195"/>
    <mergeCell ref="CF194:CF195"/>
    <mergeCell ref="CG194:CG195"/>
    <mergeCell ref="CH194:CH195"/>
    <mergeCell ref="CI194:CI195"/>
    <mergeCell ref="CA196:CA197"/>
    <mergeCell ref="CB196:CB197"/>
    <mergeCell ref="CC196:CC197"/>
    <mergeCell ref="CD196:CD197"/>
    <mergeCell ref="CE196:CE197"/>
    <mergeCell ref="CF196:CF197"/>
    <mergeCell ref="CG196:CG197"/>
    <mergeCell ref="CH196:CH197"/>
    <mergeCell ref="CI196:CI197"/>
    <mergeCell ref="AR194:AR195"/>
    <mergeCell ref="AS194:AS195"/>
    <mergeCell ref="AT194:AT195"/>
    <mergeCell ref="BR194:BR195"/>
    <mergeCell ref="AR196:AR197"/>
    <mergeCell ref="AS196:AS197"/>
    <mergeCell ref="AT196:AT197"/>
    <mergeCell ref="BR196:BR197"/>
    <mergeCell ref="AX194:AX195"/>
    <mergeCell ref="AY194:AY195"/>
    <mergeCell ref="AZ194:AZ195"/>
    <mergeCell ref="BT194:BT195"/>
    <mergeCell ref="AX196:AX197"/>
    <mergeCell ref="AY196:AY197"/>
    <mergeCell ref="CA190:CA191"/>
    <mergeCell ref="CB190:CB191"/>
    <mergeCell ref="CC190:CC191"/>
    <mergeCell ref="CD190:CD191"/>
    <mergeCell ref="CE190:CE191"/>
    <mergeCell ref="CF190:CF191"/>
    <mergeCell ref="CG190:CG191"/>
    <mergeCell ref="CH190:CH191"/>
    <mergeCell ref="CI190:CI191"/>
    <mergeCell ref="CA192:CA193"/>
    <mergeCell ref="CB192:CB193"/>
    <mergeCell ref="CC192:CC193"/>
    <mergeCell ref="CD192:CD193"/>
    <mergeCell ref="CE192:CE193"/>
    <mergeCell ref="CF192:CF193"/>
    <mergeCell ref="CG192:CG193"/>
    <mergeCell ref="CH192:CH193"/>
    <mergeCell ref="CI192:CI193"/>
    <mergeCell ref="AR190:AR191"/>
    <mergeCell ref="AS190:AS191"/>
    <mergeCell ref="AT190:AT191"/>
    <mergeCell ref="BR190:BR191"/>
    <mergeCell ref="AR192:AR193"/>
    <mergeCell ref="AS192:AS193"/>
    <mergeCell ref="AT192:AT193"/>
    <mergeCell ref="BR192:BR193"/>
    <mergeCell ref="BA190:BA191"/>
    <mergeCell ref="BB190:BB191"/>
    <mergeCell ref="BC190:BC191"/>
    <mergeCell ref="BU190:BU191"/>
    <mergeCell ref="BA192:BA193"/>
    <mergeCell ref="BB192:BB193"/>
    <mergeCell ref="CA186:CA187"/>
    <mergeCell ref="CB186:CB187"/>
    <mergeCell ref="CC186:CC187"/>
    <mergeCell ref="CD186:CD187"/>
    <mergeCell ref="CE186:CE187"/>
    <mergeCell ref="CF186:CF187"/>
    <mergeCell ref="CG186:CG187"/>
    <mergeCell ref="CH186:CH187"/>
    <mergeCell ref="CI186:CI187"/>
    <mergeCell ref="CA188:CA189"/>
    <mergeCell ref="CB188:CB189"/>
    <mergeCell ref="CC188:CC189"/>
    <mergeCell ref="CD188:CD189"/>
    <mergeCell ref="CE188:CE189"/>
    <mergeCell ref="CF188:CF189"/>
    <mergeCell ref="CG188:CG189"/>
    <mergeCell ref="CH188:CH189"/>
    <mergeCell ref="CI188:CI189"/>
    <mergeCell ref="AR186:AR187"/>
    <mergeCell ref="AS186:AS187"/>
    <mergeCell ref="AT186:AT187"/>
    <mergeCell ref="BR186:BR187"/>
    <mergeCell ref="AR188:AR189"/>
    <mergeCell ref="AS188:AS189"/>
    <mergeCell ref="AT188:AT189"/>
    <mergeCell ref="BR188:BR189"/>
    <mergeCell ref="AU186:AU187"/>
    <mergeCell ref="AV186:AV187"/>
    <mergeCell ref="AW186:AW187"/>
    <mergeCell ref="BS186:BS187"/>
    <mergeCell ref="AU188:AU189"/>
    <mergeCell ref="AV188:AV189"/>
    <mergeCell ref="CA182:CA183"/>
    <mergeCell ref="CB182:CB183"/>
    <mergeCell ref="CC182:CC183"/>
    <mergeCell ref="CD182:CD183"/>
    <mergeCell ref="CE182:CE183"/>
    <mergeCell ref="CF182:CF183"/>
    <mergeCell ref="CG182:CG183"/>
    <mergeCell ref="CH182:CH183"/>
    <mergeCell ref="CI182:CI183"/>
    <mergeCell ref="CA184:CA185"/>
    <mergeCell ref="CB184:CB185"/>
    <mergeCell ref="CC184:CC185"/>
    <mergeCell ref="CD184:CD185"/>
    <mergeCell ref="CE184:CE185"/>
    <mergeCell ref="CF184:CF185"/>
    <mergeCell ref="CG184:CG185"/>
    <mergeCell ref="CH184:CH185"/>
    <mergeCell ref="CI184:CI185"/>
    <mergeCell ref="AR182:AR183"/>
    <mergeCell ref="AS182:AS183"/>
    <mergeCell ref="AT182:AT183"/>
    <mergeCell ref="BR182:BR183"/>
    <mergeCell ref="AR184:AR185"/>
    <mergeCell ref="AS184:AS185"/>
    <mergeCell ref="AT184:AT185"/>
    <mergeCell ref="BR184:BR185"/>
    <mergeCell ref="AX182:AX183"/>
    <mergeCell ref="AY182:AY183"/>
    <mergeCell ref="AZ182:AZ183"/>
    <mergeCell ref="BT182:BT183"/>
    <mergeCell ref="AX184:AX185"/>
    <mergeCell ref="AY184:AY185"/>
    <mergeCell ref="CA178:CA179"/>
    <mergeCell ref="CB178:CB179"/>
    <mergeCell ref="CC178:CC179"/>
    <mergeCell ref="CD178:CD179"/>
    <mergeCell ref="CE178:CE179"/>
    <mergeCell ref="CF178:CF179"/>
    <mergeCell ref="CG178:CG179"/>
    <mergeCell ref="CH178:CH179"/>
    <mergeCell ref="CI178:CI179"/>
    <mergeCell ref="CA180:CA181"/>
    <mergeCell ref="CB180:CB181"/>
    <mergeCell ref="CC180:CC181"/>
    <mergeCell ref="CD180:CD181"/>
    <mergeCell ref="CE180:CE181"/>
    <mergeCell ref="CF180:CF181"/>
    <mergeCell ref="CG180:CG181"/>
    <mergeCell ref="CH180:CH181"/>
    <mergeCell ref="CI180:CI181"/>
    <mergeCell ref="AR178:AR179"/>
    <mergeCell ref="AS178:AS179"/>
    <mergeCell ref="AT178:AT179"/>
    <mergeCell ref="BR178:BR179"/>
    <mergeCell ref="AR180:AR181"/>
    <mergeCell ref="AS180:AS181"/>
    <mergeCell ref="AT180:AT181"/>
    <mergeCell ref="BR180:BR181"/>
    <mergeCell ref="BA178:BA179"/>
    <mergeCell ref="BB178:BB179"/>
    <mergeCell ref="BC178:BC179"/>
    <mergeCell ref="BU178:BU179"/>
    <mergeCell ref="BA180:BA181"/>
    <mergeCell ref="BB180:BB181"/>
    <mergeCell ref="CA174:CA175"/>
    <mergeCell ref="CB174:CB175"/>
    <mergeCell ref="CC174:CC175"/>
    <mergeCell ref="CD174:CD175"/>
    <mergeCell ref="CE174:CE175"/>
    <mergeCell ref="CF174:CF175"/>
    <mergeCell ref="CG174:CG175"/>
    <mergeCell ref="CH174:CH175"/>
    <mergeCell ref="CI174:CI175"/>
    <mergeCell ref="CA176:CA177"/>
    <mergeCell ref="CB176:CB177"/>
    <mergeCell ref="CC176:CC177"/>
    <mergeCell ref="CD176:CD177"/>
    <mergeCell ref="CE176:CE177"/>
    <mergeCell ref="CF176:CF177"/>
    <mergeCell ref="CG176:CG177"/>
    <mergeCell ref="CH176:CH177"/>
    <mergeCell ref="CI176:CI177"/>
    <mergeCell ref="AR174:AR175"/>
    <mergeCell ref="AS174:AS175"/>
    <mergeCell ref="AT174:AT175"/>
    <mergeCell ref="BR174:BR175"/>
    <mergeCell ref="AR176:AR177"/>
    <mergeCell ref="AS176:AS177"/>
    <mergeCell ref="AT176:AT177"/>
    <mergeCell ref="BR176:BR177"/>
    <mergeCell ref="AU174:AU175"/>
    <mergeCell ref="AV174:AV175"/>
    <mergeCell ref="AW174:AW175"/>
    <mergeCell ref="BS174:BS175"/>
    <mergeCell ref="AU176:AU177"/>
    <mergeCell ref="AV176:AV177"/>
    <mergeCell ref="CA170:CA171"/>
    <mergeCell ref="CB170:CB171"/>
    <mergeCell ref="CC170:CC171"/>
    <mergeCell ref="CD170:CD171"/>
    <mergeCell ref="CE170:CE171"/>
    <mergeCell ref="CF170:CF171"/>
    <mergeCell ref="CG170:CG171"/>
    <mergeCell ref="CH170:CH171"/>
    <mergeCell ref="CI170:CI171"/>
    <mergeCell ref="CA172:CA173"/>
    <mergeCell ref="CB172:CB173"/>
    <mergeCell ref="CC172:CC173"/>
    <mergeCell ref="CD172:CD173"/>
    <mergeCell ref="CE172:CE173"/>
    <mergeCell ref="CF172:CF173"/>
    <mergeCell ref="CG172:CG173"/>
    <mergeCell ref="CH172:CH173"/>
    <mergeCell ref="CI172:CI173"/>
    <mergeCell ref="AR170:AR171"/>
    <mergeCell ref="AS170:AS171"/>
    <mergeCell ref="AT170:AT171"/>
    <mergeCell ref="BR170:BR171"/>
    <mergeCell ref="AR172:AR173"/>
    <mergeCell ref="AS172:AS173"/>
    <mergeCell ref="AT172:AT173"/>
    <mergeCell ref="BR172:BR173"/>
    <mergeCell ref="AX170:AX171"/>
    <mergeCell ref="AY170:AY171"/>
    <mergeCell ref="AZ170:AZ171"/>
    <mergeCell ref="BT170:BT171"/>
    <mergeCell ref="AX172:AX173"/>
    <mergeCell ref="AY172:AY173"/>
    <mergeCell ref="CA166:CA167"/>
    <mergeCell ref="CB166:CB167"/>
    <mergeCell ref="CC166:CC167"/>
    <mergeCell ref="CD166:CD167"/>
    <mergeCell ref="CE166:CE167"/>
    <mergeCell ref="CF166:CF167"/>
    <mergeCell ref="CG166:CG167"/>
    <mergeCell ref="CH166:CH167"/>
    <mergeCell ref="CI166:CI167"/>
    <mergeCell ref="CA168:CA169"/>
    <mergeCell ref="CB168:CB169"/>
    <mergeCell ref="CC168:CC169"/>
    <mergeCell ref="CD168:CD169"/>
    <mergeCell ref="CE168:CE169"/>
    <mergeCell ref="CF168:CF169"/>
    <mergeCell ref="CG168:CG169"/>
    <mergeCell ref="CH168:CH169"/>
    <mergeCell ref="CI168:CI169"/>
    <mergeCell ref="AR166:AR167"/>
    <mergeCell ref="AS166:AS167"/>
    <mergeCell ref="AT166:AT167"/>
    <mergeCell ref="BR166:BR167"/>
    <mergeCell ref="AR168:AR169"/>
    <mergeCell ref="AS168:AS169"/>
    <mergeCell ref="AT168:AT169"/>
    <mergeCell ref="BR168:BR169"/>
    <mergeCell ref="BA166:BA167"/>
    <mergeCell ref="BB166:BB167"/>
    <mergeCell ref="BC166:BC167"/>
    <mergeCell ref="BU166:BU167"/>
    <mergeCell ref="BA168:BA169"/>
    <mergeCell ref="BB168:BB169"/>
    <mergeCell ref="CA162:CA163"/>
    <mergeCell ref="CB162:CB163"/>
    <mergeCell ref="CC162:CC163"/>
    <mergeCell ref="CD162:CD163"/>
    <mergeCell ref="CE162:CE163"/>
    <mergeCell ref="CF162:CF163"/>
    <mergeCell ref="CG162:CG163"/>
    <mergeCell ref="CH162:CH163"/>
    <mergeCell ref="CI162:CI163"/>
    <mergeCell ref="CA164:CA165"/>
    <mergeCell ref="CB164:CB165"/>
    <mergeCell ref="CC164:CC165"/>
    <mergeCell ref="CD164:CD165"/>
    <mergeCell ref="CE164:CE165"/>
    <mergeCell ref="CF164:CF165"/>
    <mergeCell ref="CG164:CG165"/>
    <mergeCell ref="CH164:CH165"/>
    <mergeCell ref="CI164:CI165"/>
    <mergeCell ref="AR162:AR163"/>
    <mergeCell ref="AS162:AS163"/>
    <mergeCell ref="AT162:AT163"/>
    <mergeCell ref="BR162:BR163"/>
    <mergeCell ref="AR164:AR165"/>
    <mergeCell ref="AS164:AS165"/>
    <mergeCell ref="AT164:AT165"/>
    <mergeCell ref="BR164:BR165"/>
    <mergeCell ref="AU162:AU163"/>
    <mergeCell ref="AV162:AV163"/>
    <mergeCell ref="AW162:AW163"/>
    <mergeCell ref="BS162:BS163"/>
    <mergeCell ref="AU164:AU165"/>
    <mergeCell ref="AV164:AV165"/>
    <mergeCell ref="CA158:CA159"/>
    <mergeCell ref="CB158:CB159"/>
    <mergeCell ref="CC158:CC159"/>
    <mergeCell ref="CD158:CD159"/>
    <mergeCell ref="CE158:CE159"/>
    <mergeCell ref="CF158:CF159"/>
    <mergeCell ref="CG158:CG159"/>
    <mergeCell ref="CH158:CH159"/>
    <mergeCell ref="CI158:CI159"/>
    <mergeCell ref="CA160:CA161"/>
    <mergeCell ref="CB160:CB161"/>
    <mergeCell ref="CC160:CC161"/>
    <mergeCell ref="CD160:CD161"/>
    <mergeCell ref="CE160:CE161"/>
    <mergeCell ref="CF160:CF161"/>
    <mergeCell ref="CG160:CG161"/>
    <mergeCell ref="CH160:CH161"/>
    <mergeCell ref="CI160:CI161"/>
    <mergeCell ref="AR158:AR159"/>
    <mergeCell ref="AS158:AS159"/>
    <mergeCell ref="AT158:AT159"/>
    <mergeCell ref="BR158:BR159"/>
    <mergeCell ref="AR160:AR161"/>
    <mergeCell ref="AS160:AS161"/>
    <mergeCell ref="AT160:AT161"/>
    <mergeCell ref="BR160:BR161"/>
    <mergeCell ref="AX158:AX159"/>
    <mergeCell ref="AY158:AY159"/>
    <mergeCell ref="AZ158:AZ159"/>
    <mergeCell ref="BT158:BT159"/>
    <mergeCell ref="AX160:AX161"/>
    <mergeCell ref="AY160:AY161"/>
    <mergeCell ref="CA154:CA155"/>
    <mergeCell ref="CB154:CB155"/>
    <mergeCell ref="CC154:CC155"/>
    <mergeCell ref="CD154:CD155"/>
    <mergeCell ref="CE154:CE155"/>
    <mergeCell ref="CF154:CF155"/>
    <mergeCell ref="CG154:CG155"/>
    <mergeCell ref="CH154:CH155"/>
    <mergeCell ref="CI154:CI155"/>
    <mergeCell ref="CA156:CA157"/>
    <mergeCell ref="CB156:CB157"/>
    <mergeCell ref="CC156:CC157"/>
    <mergeCell ref="CD156:CD157"/>
    <mergeCell ref="CE156:CE157"/>
    <mergeCell ref="CF156:CF157"/>
    <mergeCell ref="CG156:CG157"/>
    <mergeCell ref="CH156:CH157"/>
    <mergeCell ref="CI156:CI157"/>
    <mergeCell ref="AR154:AR155"/>
    <mergeCell ref="AS154:AS155"/>
    <mergeCell ref="AT154:AT155"/>
    <mergeCell ref="BR154:BR155"/>
    <mergeCell ref="AR156:AR157"/>
    <mergeCell ref="AS156:AS157"/>
    <mergeCell ref="AT156:AT157"/>
    <mergeCell ref="BR156:BR157"/>
    <mergeCell ref="BA154:BA155"/>
    <mergeCell ref="BB154:BB155"/>
    <mergeCell ref="BC154:BC155"/>
    <mergeCell ref="BU154:BU155"/>
    <mergeCell ref="BA156:BA157"/>
    <mergeCell ref="BB156:BB157"/>
    <mergeCell ref="CA150:CA151"/>
    <mergeCell ref="CB150:CB151"/>
    <mergeCell ref="CC150:CC151"/>
    <mergeCell ref="CD150:CD151"/>
    <mergeCell ref="CE150:CE151"/>
    <mergeCell ref="CF150:CF151"/>
    <mergeCell ref="CG150:CG151"/>
    <mergeCell ref="CH150:CH151"/>
    <mergeCell ref="CI150:CI151"/>
    <mergeCell ref="CA152:CA153"/>
    <mergeCell ref="CB152:CB153"/>
    <mergeCell ref="CC152:CC153"/>
    <mergeCell ref="CD152:CD153"/>
    <mergeCell ref="CE152:CE153"/>
    <mergeCell ref="CF152:CF153"/>
    <mergeCell ref="CG152:CG153"/>
    <mergeCell ref="CH152:CH153"/>
    <mergeCell ref="CI152:CI153"/>
    <mergeCell ref="AR150:AR151"/>
    <mergeCell ref="AS150:AS151"/>
    <mergeCell ref="AT150:AT151"/>
    <mergeCell ref="BR150:BR151"/>
    <mergeCell ref="AR152:AR153"/>
    <mergeCell ref="AS152:AS153"/>
    <mergeCell ref="AT152:AT153"/>
    <mergeCell ref="BR152:BR153"/>
    <mergeCell ref="AU150:AU151"/>
    <mergeCell ref="AV150:AV151"/>
    <mergeCell ref="AW150:AW151"/>
    <mergeCell ref="BS150:BS151"/>
    <mergeCell ref="AU152:AU153"/>
    <mergeCell ref="AV152:AV153"/>
    <mergeCell ref="CA146:CA147"/>
    <mergeCell ref="CB146:CB147"/>
    <mergeCell ref="CC146:CC147"/>
    <mergeCell ref="CD146:CD147"/>
    <mergeCell ref="CE146:CE147"/>
    <mergeCell ref="CF146:CF147"/>
    <mergeCell ref="CG146:CG147"/>
    <mergeCell ref="CH146:CH147"/>
    <mergeCell ref="CI146:CI147"/>
    <mergeCell ref="CA148:CA149"/>
    <mergeCell ref="CB148:CB149"/>
    <mergeCell ref="CC148:CC149"/>
    <mergeCell ref="CD148:CD149"/>
    <mergeCell ref="CE148:CE149"/>
    <mergeCell ref="CF148:CF149"/>
    <mergeCell ref="CG148:CG149"/>
    <mergeCell ref="CH148:CH149"/>
    <mergeCell ref="CI148:CI149"/>
    <mergeCell ref="AR146:AR147"/>
    <mergeCell ref="AS146:AS147"/>
    <mergeCell ref="AT146:AT147"/>
    <mergeCell ref="BR146:BR147"/>
    <mergeCell ref="AR148:AR149"/>
    <mergeCell ref="AS148:AS149"/>
    <mergeCell ref="AT148:AT149"/>
    <mergeCell ref="BR148:BR149"/>
    <mergeCell ref="AX146:AX147"/>
    <mergeCell ref="AY146:AY147"/>
    <mergeCell ref="AZ146:AZ147"/>
    <mergeCell ref="BT146:BT147"/>
    <mergeCell ref="AX148:AX149"/>
    <mergeCell ref="AY148:AY149"/>
    <mergeCell ref="CA142:CA143"/>
    <mergeCell ref="CB142:CB143"/>
    <mergeCell ref="CC142:CC143"/>
    <mergeCell ref="CD142:CD143"/>
    <mergeCell ref="CE142:CE143"/>
    <mergeCell ref="CF142:CF143"/>
    <mergeCell ref="CG142:CG143"/>
    <mergeCell ref="CH142:CH143"/>
    <mergeCell ref="CI142:CI143"/>
    <mergeCell ref="CA144:CA145"/>
    <mergeCell ref="CB144:CB145"/>
    <mergeCell ref="CC144:CC145"/>
    <mergeCell ref="CD144:CD145"/>
    <mergeCell ref="CE144:CE145"/>
    <mergeCell ref="CF144:CF145"/>
    <mergeCell ref="CG144:CG145"/>
    <mergeCell ref="CH144:CH145"/>
    <mergeCell ref="CI144:CI145"/>
    <mergeCell ref="AR142:AR143"/>
    <mergeCell ref="AS142:AS143"/>
    <mergeCell ref="AT142:AT143"/>
    <mergeCell ref="BR142:BR143"/>
    <mergeCell ref="AR144:AR145"/>
    <mergeCell ref="AS144:AS145"/>
    <mergeCell ref="AT144:AT145"/>
    <mergeCell ref="BR144:BR145"/>
    <mergeCell ref="BA142:BA143"/>
    <mergeCell ref="BB142:BB143"/>
    <mergeCell ref="BC142:BC143"/>
    <mergeCell ref="BU142:BU143"/>
    <mergeCell ref="BA144:BA145"/>
    <mergeCell ref="BB144:BB145"/>
    <mergeCell ref="CA138:CA139"/>
    <mergeCell ref="CB138:CB139"/>
    <mergeCell ref="CC138:CC139"/>
    <mergeCell ref="CD138:CD139"/>
    <mergeCell ref="CE138:CE139"/>
    <mergeCell ref="CF138:CF139"/>
    <mergeCell ref="CG138:CG139"/>
    <mergeCell ref="CH138:CH139"/>
    <mergeCell ref="CI138:CI139"/>
    <mergeCell ref="CA140:CA141"/>
    <mergeCell ref="CB140:CB141"/>
    <mergeCell ref="CC140:CC141"/>
    <mergeCell ref="CD140:CD141"/>
    <mergeCell ref="CE140:CE141"/>
    <mergeCell ref="CF140:CF141"/>
    <mergeCell ref="CG140:CG141"/>
    <mergeCell ref="CH140:CH141"/>
    <mergeCell ref="CI140:CI141"/>
    <mergeCell ref="AR138:AR139"/>
    <mergeCell ref="AS138:AS139"/>
    <mergeCell ref="AT138:AT139"/>
    <mergeCell ref="BR138:BR139"/>
    <mergeCell ref="AR140:AR141"/>
    <mergeCell ref="AS140:AS141"/>
    <mergeCell ref="AT140:AT141"/>
    <mergeCell ref="BR140:BR141"/>
    <mergeCell ref="AU138:AU139"/>
    <mergeCell ref="AV138:AV139"/>
    <mergeCell ref="AW138:AW139"/>
    <mergeCell ref="BS138:BS139"/>
    <mergeCell ref="AU140:AU141"/>
    <mergeCell ref="AV140:AV141"/>
    <mergeCell ref="CA134:CA135"/>
    <mergeCell ref="CB134:CB135"/>
    <mergeCell ref="CC134:CC135"/>
    <mergeCell ref="CD134:CD135"/>
    <mergeCell ref="CE134:CE135"/>
    <mergeCell ref="CF134:CF135"/>
    <mergeCell ref="CG134:CG135"/>
    <mergeCell ref="CH134:CH135"/>
    <mergeCell ref="CI134:CI135"/>
    <mergeCell ref="CA136:CA137"/>
    <mergeCell ref="CB136:CB137"/>
    <mergeCell ref="CC136:CC137"/>
    <mergeCell ref="CD136:CD137"/>
    <mergeCell ref="CE136:CE137"/>
    <mergeCell ref="CF136:CF137"/>
    <mergeCell ref="CG136:CG137"/>
    <mergeCell ref="CH136:CH137"/>
    <mergeCell ref="CI136:CI137"/>
    <mergeCell ref="AR134:AR135"/>
    <mergeCell ref="AS134:AS135"/>
    <mergeCell ref="AT134:AT135"/>
    <mergeCell ref="BR134:BR135"/>
    <mergeCell ref="AR136:AR137"/>
    <mergeCell ref="AS136:AS137"/>
    <mergeCell ref="AT136:AT137"/>
    <mergeCell ref="BR136:BR137"/>
    <mergeCell ref="AX134:AX135"/>
    <mergeCell ref="AY134:AY135"/>
    <mergeCell ref="AZ134:AZ135"/>
    <mergeCell ref="BT134:BT135"/>
    <mergeCell ref="AX136:AX137"/>
    <mergeCell ref="AY136:AY137"/>
    <mergeCell ref="CA130:CA131"/>
    <mergeCell ref="CB130:CB131"/>
    <mergeCell ref="CC130:CC131"/>
    <mergeCell ref="CD130:CD131"/>
    <mergeCell ref="CE130:CE131"/>
    <mergeCell ref="CF130:CF131"/>
    <mergeCell ref="CG130:CG131"/>
    <mergeCell ref="CH130:CH131"/>
    <mergeCell ref="CI130:CI131"/>
    <mergeCell ref="CA132:CA133"/>
    <mergeCell ref="CB132:CB133"/>
    <mergeCell ref="CC132:CC133"/>
    <mergeCell ref="CD132:CD133"/>
    <mergeCell ref="CE132:CE133"/>
    <mergeCell ref="CF132:CF133"/>
    <mergeCell ref="CG132:CG133"/>
    <mergeCell ref="CH132:CH133"/>
    <mergeCell ref="CI132:CI133"/>
    <mergeCell ref="AR130:AR131"/>
    <mergeCell ref="AS130:AS131"/>
    <mergeCell ref="AT130:AT131"/>
    <mergeCell ref="BR130:BR131"/>
    <mergeCell ref="AR132:AR133"/>
    <mergeCell ref="AS132:AS133"/>
    <mergeCell ref="AT132:AT133"/>
    <mergeCell ref="BR132:BR133"/>
    <mergeCell ref="BA130:BA131"/>
    <mergeCell ref="BB130:BB131"/>
    <mergeCell ref="BC130:BC131"/>
    <mergeCell ref="BU130:BU131"/>
    <mergeCell ref="BA132:BA133"/>
    <mergeCell ref="BB132:BB133"/>
    <mergeCell ref="CA126:CA127"/>
    <mergeCell ref="CB126:CB127"/>
    <mergeCell ref="CC126:CC127"/>
    <mergeCell ref="CD126:CD127"/>
    <mergeCell ref="CE126:CE127"/>
    <mergeCell ref="CF126:CF127"/>
    <mergeCell ref="CG126:CG127"/>
    <mergeCell ref="CH126:CH127"/>
    <mergeCell ref="CI126:CI127"/>
    <mergeCell ref="CA128:CA129"/>
    <mergeCell ref="CB128:CB129"/>
    <mergeCell ref="CC128:CC129"/>
    <mergeCell ref="CD128:CD129"/>
    <mergeCell ref="CE128:CE129"/>
    <mergeCell ref="CF128:CF129"/>
    <mergeCell ref="CG128:CG129"/>
    <mergeCell ref="CH128:CH129"/>
    <mergeCell ref="CI128:CI129"/>
    <mergeCell ref="AR126:AR127"/>
    <mergeCell ref="AS126:AS127"/>
    <mergeCell ref="AT126:AT127"/>
    <mergeCell ref="BR126:BR127"/>
    <mergeCell ref="AR128:AR129"/>
    <mergeCell ref="AS128:AS129"/>
    <mergeCell ref="AT128:AT129"/>
    <mergeCell ref="BR128:BR129"/>
    <mergeCell ref="AU126:AU127"/>
    <mergeCell ref="AV126:AV127"/>
    <mergeCell ref="AW126:AW127"/>
    <mergeCell ref="BS126:BS127"/>
    <mergeCell ref="AU128:AU129"/>
    <mergeCell ref="AV128:AV129"/>
    <mergeCell ref="CA122:CA123"/>
    <mergeCell ref="CB122:CB123"/>
    <mergeCell ref="CC122:CC123"/>
    <mergeCell ref="CD122:CD123"/>
    <mergeCell ref="CE122:CE123"/>
    <mergeCell ref="CF122:CF123"/>
    <mergeCell ref="CG122:CG123"/>
    <mergeCell ref="CH122:CH123"/>
    <mergeCell ref="CI122:CI123"/>
    <mergeCell ref="CA124:CA125"/>
    <mergeCell ref="CB124:CB125"/>
    <mergeCell ref="CC124:CC125"/>
    <mergeCell ref="CD124:CD125"/>
    <mergeCell ref="CE124:CE125"/>
    <mergeCell ref="CF124:CF125"/>
    <mergeCell ref="CG124:CG125"/>
    <mergeCell ref="CH124:CH125"/>
    <mergeCell ref="CI124:CI125"/>
    <mergeCell ref="AR122:AR123"/>
    <mergeCell ref="AS122:AS123"/>
    <mergeCell ref="AT122:AT123"/>
    <mergeCell ref="BR122:BR123"/>
    <mergeCell ref="AR124:AR125"/>
    <mergeCell ref="AS124:AS125"/>
    <mergeCell ref="AT124:AT125"/>
    <mergeCell ref="BR124:BR125"/>
    <mergeCell ref="AX122:AX123"/>
    <mergeCell ref="AY122:AY123"/>
    <mergeCell ref="AZ122:AZ123"/>
    <mergeCell ref="BT122:BT123"/>
    <mergeCell ref="AX124:AX125"/>
    <mergeCell ref="AY124:AY125"/>
    <mergeCell ref="CA118:CA119"/>
    <mergeCell ref="CB118:CB119"/>
    <mergeCell ref="CC118:CC119"/>
    <mergeCell ref="CD118:CD119"/>
    <mergeCell ref="CE118:CE119"/>
    <mergeCell ref="CF118:CF119"/>
    <mergeCell ref="CG118:CG119"/>
    <mergeCell ref="CH118:CH119"/>
    <mergeCell ref="CI118:CI119"/>
    <mergeCell ref="CA120:CA121"/>
    <mergeCell ref="CB120:CB121"/>
    <mergeCell ref="CC120:CC121"/>
    <mergeCell ref="CD120:CD121"/>
    <mergeCell ref="CE120:CE121"/>
    <mergeCell ref="CF120:CF121"/>
    <mergeCell ref="CG120:CG121"/>
    <mergeCell ref="CH120:CH121"/>
    <mergeCell ref="CI120:CI121"/>
    <mergeCell ref="AR118:AR119"/>
    <mergeCell ref="AS118:AS119"/>
    <mergeCell ref="AT118:AT119"/>
    <mergeCell ref="BR118:BR119"/>
    <mergeCell ref="AR120:AR121"/>
    <mergeCell ref="AS120:AS121"/>
    <mergeCell ref="AT120:AT121"/>
    <mergeCell ref="BR120:BR121"/>
    <mergeCell ref="BA118:BA119"/>
    <mergeCell ref="BB118:BB119"/>
    <mergeCell ref="BC118:BC119"/>
    <mergeCell ref="BU118:BU119"/>
    <mergeCell ref="BA120:BA121"/>
    <mergeCell ref="BB120:BB121"/>
    <mergeCell ref="CA114:CA115"/>
    <mergeCell ref="CB114:CB115"/>
    <mergeCell ref="CC114:CC115"/>
    <mergeCell ref="CD114:CD115"/>
    <mergeCell ref="CE114:CE115"/>
    <mergeCell ref="CF114:CF115"/>
    <mergeCell ref="CG114:CG115"/>
    <mergeCell ref="CH114:CH115"/>
    <mergeCell ref="CI114:CI115"/>
    <mergeCell ref="CA116:CA117"/>
    <mergeCell ref="CB116:CB117"/>
    <mergeCell ref="CC116:CC117"/>
    <mergeCell ref="CD116:CD117"/>
    <mergeCell ref="CE116:CE117"/>
    <mergeCell ref="CF116:CF117"/>
    <mergeCell ref="CG116:CG117"/>
    <mergeCell ref="CH116:CH117"/>
    <mergeCell ref="CI116:CI117"/>
    <mergeCell ref="AR114:AR115"/>
    <mergeCell ref="AS114:AS115"/>
    <mergeCell ref="AT114:AT115"/>
    <mergeCell ref="BR114:BR115"/>
    <mergeCell ref="AR116:AR117"/>
    <mergeCell ref="AS116:AS117"/>
    <mergeCell ref="AT116:AT117"/>
    <mergeCell ref="BR116:BR117"/>
    <mergeCell ref="AU114:AU115"/>
    <mergeCell ref="AV114:AV115"/>
    <mergeCell ref="AW114:AW115"/>
    <mergeCell ref="BS114:BS115"/>
    <mergeCell ref="AU116:AU117"/>
    <mergeCell ref="AV116:AV117"/>
    <mergeCell ref="CA110:CA111"/>
    <mergeCell ref="CB110:CB111"/>
    <mergeCell ref="CC110:CC111"/>
    <mergeCell ref="CD110:CD111"/>
    <mergeCell ref="CE110:CE111"/>
    <mergeCell ref="CF110:CF111"/>
    <mergeCell ref="CG110:CG111"/>
    <mergeCell ref="CH110:CH111"/>
    <mergeCell ref="CI110:CI111"/>
    <mergeCell ref="CA112:CA113"/>
    <mergeCell ref="CB112:CB113"/>
    <mergeCell ref="CC112:CC113"/>
    <mergeCell ref="CD112:CD113"/>
    <mergeCell ref="CE112:CE113"/>
    <mergeCell ref="CF112:CF113"/>
    <mergeCell ref="CG112:CG113"/>
    <mergeCell ref="CH112:CH113"/>
    <mergeCell ref="CI112:CI113"/>
    <mergeCell ref="AR110:AR111"/>
    <mergeCell ref="AS110:AS111"/>
    <mergeCell ref="AT110:AT111"/>
    <mergeCell ref="BR110:BR111"/>
    <mergeCell ref="AR112:AR113"/>
    <mergeCell ref="AS112:AS113"/>
    <mergeCell ref="AT112:AT113"/>
    <mergeCell ref="BR112:BR113"/>
    <mergeCell ref="AX110:AX111"/>
    <mergeCell ref="AY110:AY111"/>
    <mergeCell ref="AZ110:AZ111"/>
    <mergeCell ref="BT110:BT111"/>
    <mergeCell ref="AX112:AX113"/>
    <mergeCell ref="AY112:AY113"/>
    <mergeCell ref="CA106:CA107"/>
    <mergeCell ref="CB106:CB107"/>
    <mergeCell ref="CC106:CC107"/>
    <mergeCell ref="CD106:CD107"/>
    <mergeCell ref="CE106:CE107"/>
    <mergeCell ref="CF106:CF107"/>
    <mergeCell ref="CG106:CG107"/>
    <mergeCell ref="CH106:CH107"/>
    <mergeCell ref="CI106:CI107"/>
    <mergeCell ref="CA108:CA109"/>
    <mergeCell ref="CB108:CB109"/>
    <mergeCell ref="CC108:CC109"/>
    <mergeCell ref="CD108:CD109"/>
    <mergeCell ref="CE108:CE109"/>
    <mergeCell ref="CF108:CF109"/>
    <mergeCell ref="CG108:CG109"/>
    <mergeCell ref="CH108:CH109"/>
    <mergeCell ref="CI108:CI109"/>
    <mergeCell ref="AR106:AR107"/>
    <mergeCell ref="AS106:AS107"/>
    <mergeCell ref="AT106:AT107"/>
    <mergeCell ref="BR106:BR107"/>
    <mergeCell ref="AR108:AR109"/>
    <mergeCell ref="AS108:AS109"/>
    <mergeCell ref="AT108:AT109"/>
    <mergeCell ref="BR108:BR109"/>
    <mergeCell ref="BA106:BA107"/>
    <mergeCell ref="BB106:BB107"/>
    <mergeCell ref="BC106:BC107"/>
    <mergeCell ref="BU106:BU107"/>
    <mergeCell ref="BA108:BA109"/>
    <mergeCell ref="BB108:BB109"/>
    <mergeCell ref="CA102:CA103"/>
    <mergeCell ref="CB102:CB103"/>
    <mergeCell ref="CC102:CC103"/>
    <mergeCell ref="CD102:CD103"/>
    <mergeCell ref="CE102:CE103"/>
    <mergeCell ref="CF102:CF103"/>
    <mergeCell ref="CG102:CG103"/>
    <mergeCell ref="CH102:CH103"/>
    <mergeCell ref="CI102:CI103"/>
    <mergeCell ref="CA104:CA105"/>
    <mergeCell ref="CB104:CB105"/>
    <mergeCell ref="CC104:CC105"/>
    <mergeCell ref="CD104:CD105"/>
    <mergeCell ref="CE104:CE105"/>
    <mergeCell ref="CF104:CF105"/>
    <mergeCell ref="CG104:CG105"/>
    <mergeCell ref="CH104:CH105"/>
    <mergeCell ref="CI104:CI105"/>
    <mergeCell ref="AR102:AR103"/>
    <mergeCell ref="AS102:AS103"/>
    <mergeCell ref="AT102:AT103"/>
    <mergeCell ref="BR102:BR103"/>
    <mergeCell ref="AR104:AR105"/>
    <mergeCell ref="AS104:AS105"/>
    <mergeCell ref="AT104:AT105"/>
    <mergeCell ref="BR104:BR105"/>
    <mergeCell ref="AU102:AU103"/>
    <mergeCell ref="AV102:AV103"/>
    <mergeCell ref="AW102:AW103"/>
    <mergeCell ref="BS102:BS103"/>
    <mergeCell ref="AU104:AU105"/>
    <mergeCell ref="AV104:AV105"/>
    <mergeCell ref="CA98:CA99"/>
    <mergeCell ref="CB98:CB99"/>
    <mergeCell ref="CC98:CC99"/>
    <mergeCell ref="CD98:CD99"/>
    <mergeCell ref="CE98:CE99"/>
    <mergeCell ref="CF98:CF99"/>
    <mergeCell ref="CG98:CG99"/>
    <mergeCell ref="CH98:CH99"/>
    <mergeCell ref="CI98:CI99"/>
    <mergeCell ref="CA100:CA101"/>
    <mergeCell ref="CB100:CB101"/>
    <mergeCell ref="CC100:CC101"/>
    <mergeCell ref="CD100:CD101"/>
    <mergeCell ref="CE100:CE101"/>
    <mergeCell ref="CF100:CF101"/>
    <mergeCell ref="CG100:CG101"/>
    <mergeCell ref="CH100:CH101"/>
    <mergeCell ref="CI100:CI101"/>
    <mergeCell ref="AR98:AR99"/>
    <mergeCell ref="AS98:AS99"/>
    <mergeCell ref="AT98:AT99"/>
    <mergeCell ref="BR98:BR99"/>
    <mergeCell ref="AR100:AR101"/>
    <mergeCell ref="AS100:AS101"/>
    <mergeCell ref="AT100:AT101"/>
    <mergeCell ref="BR100:BR101"/>
    <mergeCell ref="AX98:AX99"/>
    <mergeCell ref="AY98:AY99"/>
    <mergeCell ref="AZ98:AZ99"/>
    <mergeCell ref="BT98:BT99"/>
    <mergeCell ref="AX100:AX101"/>
    <mergeCell ref="AY100:AY101"/>
    <mergeCell ref="CA94:CA95"/>
    <mergeCell ref="CB94:CB95"/>
    <mergeCell ref="CC94:CC95"/>
    <mergeCell ref="CD94:CD95"/>
    <mergeCell ref="CE94:CE95"/>
    <mergeCell ref="CF94:CF95"/>
    <mergeCell ref="CG94:CG95"/>
    <mergeCell ref="CH94:CH95"/>
    <mergeCell ref="CI94:CI95"/>
    <mergeCell ref="CA96:CA97"/>
    <mergeCell ref="CB96:CB97"/>
    <mergeCell ref="CC96:CC97"/>
    <mergeCell ref="CD96:CD97"/>
    <mergeCell ref="CE96:CE97"/>
    <mergeCell ref="CF96:CF97"/>
    <mergeCell ref="CG96:CG97"/>
    <mergeCell ref="CH96:CH97"/>
    <mergeCell ref="CI96:CI97"/>
    <mergeCell ref="AR94:AR95"/>
    <mergeCell ref="AS94:AS95"/>
    <mergeCell ref="AT94:AT95"/>
    <mergeCell ref="BR94:BR95"/>
    <mergeCell ref="AR96:AR97"/>
    <mergeCell ref="AS96:AS97"/>
    <mergeCell ref="AT96:AT97"/>
    <mergeCell ref="BR96:BR97"/>
    <mergeCell ref="BA94:BA95"/>
    <mergeCell ref="BB94:BB95"/>
    <mergeCell ref="BC94:BC95"/>
    <mergeCell ref="BU94:BU95"/>
    <mergeCell ref="BA96:BA97"/>
    <mergeCell ref="BB96:BB97"/>
    <mergeCell ref="CA90:CA91"/>
    <mergeCell ref="CB90:CB91"/>
    <mergeCell ref="CC90:CC91"/>
    <mergeCell ref="CD90:CD91"/>
    <mergeCell ref="CE90:CE91"/>
    <mergeCell ref="CF90:CF91"/>
    <mergeCell ref="CG90:CG91"/>
    <mergeCell ref="CH90:CH91"/>
    <mergeCell ref="CI90:CI91"/>
    <mergeCell ref="CA92:CA93"/>
    <mergeCell ref="CB92:CB93"/>
    <mergeCell ref="CC92:CC93"/>
    <mergeCell ref="CD92:CD93"/>
    <mergeCell ref="CE92:CE93"/>
    <mergeCell ref="CF92:CF93"/>
    <mergeCell ref="CG92:CG93"/>
    <mergeCell ref="CH92:CH93"/>
    <mergeCell ref="CI92:CI93"/>
    <mergeCell ref="AR90:AR91"/>
    <mergeCell ref="AS90:AS91"/>
    <mergeCell ref="AT90:AT91"/>
    <mergeCell ref="BR90:BR91"/>
    <mergeCell ref="AR92:AR93"/>
    <mergeCell ref="AS92:AS93"/>
    <mergeCell ref="AT92:AT93"/>
    <mergeCell ref="BR92:BR93"/>
    <mergeCell ref="AU90:AU91"/>
    <mergeCell ref="AV90:AV91"/>
    <mergeCell ref="AW90:AW91"/>
    <mergeCell ref="BS90:BS91"/>
    <mergeCell ref="AU92:AU93"/>
    <mergeCell ref="AV92:AV93"/>
    <mergeCell ref="CA86:CA87"/>
    <mergeCell ref="CB86:CB87"/>
    <mergeCell ref="CC86:CC87"/>
    <mergeCell ref="CD86:CD87"/>
    <mergeCell ref="CE86:CE87"/>
    <mergeCell ref="CF86:CF87"/>
    <mergeCell ref="CG86:CG87"/>
    <mergeCell ref="CH86:CH87"/>
    <mergeCell ref="CI86:CI87"/>
    <mergeCell ref="CA88:CA89"/>
    <mergeCell ref="CB88:CB89"/>
    <mergeCell ref="CC88:CC89"/>
    <mergeCell ref="CD88:CD89"/>
    <mergeCell ref="CE88:CE89"/>
    <mergeCell ref="CF88:CF89"/>
    <mergeCell ref="CG88:CG89"/>
    <mergeCell ref="CH88:CH89"/>
    <mergeCell ref="CI88:CI89"/>
    <mergeCell ref="AR86:AR87"/>
    <mergeCell ref="AS86:AS87"/>
    <mergeCell ref="AT86:AT87"/>
    <mergeCell ref="BR86:BR87"/>
    <mergeCell ref="AR88:AR89"/>
    <mergeCell ref="AS88:AS89"/>
    <mergeCell ref="AT88:AT89"/>
    <mergeCell ref="BR88:BR89"/>
    <mergeCell ref="AX86:AX87"/>
    <mergeCell ref="AY86:AY87"/>
    <mergeCell ref="AZ86:AZ87"/>
    <mergeCell ref="BT86:BT87"/>
    <mergeCell ref="AX88:AX89"/>
    <mergeCell ref="AY88:AY89"/>
    <mergeCell ref="CA82:CA83"/>
    <mergeCell ref="CB82:CB83"/>
    <mergeCell ref="CC82:CC83"/>
    <mergeCell ref="CD82:CD83"/>
    <mergeCell ref="CE82:CE83"/>
    <mergeCell ref="CF82:CF83"/>
    <mergeCell ref="CG82:CG83"/>
    <mergeCell ref="CH82:CH83"/>
    <mergeCell ref="CI82:CI83"/>
    <mergeCell ref="CA84:CA85"/>
    <mergeCell ref="CB84:CB85"/>
    <mergeCell ref="CC84:CC85"/>
    <mergeCell ref="CD84:CD85"/>
    <mergeCell ref="CE84:CE85"/>
    <mergeCell ref="CF84:CF85"/>
    <mergeCell ref="CG84:CG85"/>
    <mergeCell ref="CH84:CH85"/>
    <mergeCell ref="CI84:CI85"/>
    <mergeCell ref="AR82:AR83"/>
    <mergeCell ref="AS82:AS83"/>
    <mergeCell ref="AT82:AT83"/>
    <mergeCell ref="BR82:BR83"/>
    <mergeCell ref="AR84:AR85"/>
    <mergeCell ref="AS84:AS85"/>
    <mergeCell ref="AT84:AT85"/>
    <mergeCell ref="BR84:BR85"/>
    <mergeCell ref="BA82:BA83"/>
    <mergeCell ref="BB82:BB83"/>
    <mergeCell ref="BC82:BC83"/>
    <mergeCell ref="BU82:BU83"/>
    <mergeCell ref="BA84:BA85"/>
    <mergeCell ref="BB84:BB85"/>
    <mergeCell ref="CA78:CA79"/>
    <mergeCell ref="CB78:CB79"/>
    <mergeCell ref="CC78:CC79"/>
    <mergeCell ref="CD78:CD79"/>
    <mergeCell ref="CE78:CE79"/>
    <mergeCell ref="CF78:CF79"/>
    <mergeCell ref="CG78:CG79"/>
    <mergeCell ref="CH78:CH79"/>
    <mergeCell ref="CI78:CI79"/>
    <mergeCell ref="CA80:CA81"/>
    <mergeCell ref="CB80:CB81"/>
    <mergeCell ref="CC80:CC81"/>
    <mergeCell ref="CD80:CD81"/>
    <mergeCell ref="CE80:CE81"/>
    <mergeCell ref="CF80:CF81"/>
    <mergeCell ref="CG80:CG81"/>
    <mergeCell ref="CH80:CH81"/>
    <mergeCell ref="CI80:CI81"/>
    <mergeCell ref="AR78:AR79"/>
    <mergeCell ref="AS78:AS79"/>
    <mergeCell ref="AT78:AT79"/>
    <mergeCell ref="BR78:BR79"/>
    <mergeCell ref="AR80:AR81"/>
    <mergeCell ref="AS80:AS81"/>
    <mergeCell ref="AT80:AT81"/>
    <mergeCell ref="BR80:BR81"/>
    <mergeCell ref="AU78:AU79"/>
    <mergeCell ref="AV78:AV79"/>
    <mergeCell ref="AW78:AW79"/>
    <mergeCell ref="BS78:BS79"/>
    <mergeCell ref="AU80:AU81"/>
    <mergeCell ref="AV80:AV81"/>
    <mergeCell ref="CA74:CA75"/>
    <mergeCell ref="CB74:CB75"/>
    <mergeCell ref="CC74:CC75"/>
    <mergeCell ref="CD74:CD75"/>
    <mergeCell ref="CE74:CE75"/>
    <mergeCell ref="CF74:CF75"/>
    <mergeCell ref="CG74:CG75"/>
    <mergeCell ref="CH74:CH75"/>
    <mergeCell ref="CI74:CI75"/>
    <mergeCell ref="CA76:CA77"/>
    <mergeCell ref="CB76:CB77"/>
    <mergeCell ref="CC76:CC77"/>
    <mergeCell ref="CD76:CD77"/>
    <mergeCell ref="CE76:CE77"/>
    <mergeCell ref="CF76:CF77"/>
    <mergeCell ref="CG76:CG77"/>
    <mergeCell ref="CH76:CH77"/>
    <mergeCell ref="CI76:CI77"/>
    <mergeCell ref="AR74:AR75"/>
    <mergeCell ref="AS74:AS75"/>
    <mergeCell ref="AT74:AT75"/>
    <mergeCell ref="BR74:BR75"/>
    <mergeCell ref="AR76:AR77"/>
    <mergeCell ref="AS76:AS77"/>
    <mergeCell ref="AT76:AT77"/>
    <mergeCell ref="BR76:BR77"/>
    <mergeCell ref="AX74:AX75"/>
    <mergeCell ref="AY74:AY75"/>
    <mergeCell ref="AZ74:AZ75"/>
    <mergeCell ref="BT74:BT75"/>
    <mergeCell ref="AX76:AX77"/>
    <mergeCell ref="AY76:AY77"/>
    <mergeCell ref="CA70:CA71"/>
    <mergeCell ref="CB70:CB71"/>
    <mergeCell ref="CC70:CC71"/>
    <mergeCell ref="CD70:CD71"/>
    <mergeCell ref="CE70:CE71"/>
    <mergeCell ref="CF70:CF71"/>
    <mergeCell ref="CG70:CG71"/>
    <mergeCell ref="CH70:CH71"/>
    <mergeCell ref="CI70:CI71"/>
    <mergeCell ref="CA72:CA73"/>
    <mergeCell ref="CB72:CB73"/>
    <mergeCell ref="CC72:CC73"/>
    <mergeCell ref="CD72:CD73"/>
    <mergeCell ref="CE72:CE73"/>
    <mergeCell ref="CF72:CF73"/>
    <mergeCell ref="CG72:CG73"/>
    <mergeCell ref="CH72:CH73"/>
    <mergeCell ref="CI72:CI73"/>
    <mergeCell ref="AR70:AR71"/>
    <mergeCell ref="AS70:AS71"/>
    <mergeCell ref="AT70:AT71"/>
    <mergeCell ref="BR70:BR71"/>
    <mergeCell ref="AR72:AR73"/>
    <mergeCell ref="AS72:AS73"/>
    <mergeCell ref="AT72:AT73"/>
    <mergeCell ref="BR72:BR73"/>
    <mergeCell ref="BA70:BA71"/>
    <mergeCell ref="BB70:BB71"/>
    <mergeCell ref="BC70:BC71"/>
    <mergeCell ref="BU70:BU71"/>
    <mergeCell ref="BA72:BA73"/>
    <mergeCell ref="BB72:BB73"/>
    <mergeCell ref="CA66:CA67"/>
    <mergeCell ref="CB66:CB67"/>
    <mergeCell ref="CC66:CC67"/>
    <mergeCell ref="CD66:CD67"/>
    <mergeCell ref="CE66:CE67"/>
    <mergeCell ref="CF66:CF67"/>
    <mergeCell ref="CG66:CG67"/>
    <mergeCell ref="CH66:CH67"/>
    <mergeCell ref="CI66:CI67"/>
    <mergeCell ref="CA68:CA69"/>
    <mergeCell ref="CB68:CB69"/>
    <mergeCell ref="CC68:CC69"/>
    <mergeCell ref="CD68:CD69"/>
    <mergeCell ref="CE68:CE69"/>
    <mergeCell ref="CF68:CF69"/>
    <mergeCell ref="CG68:CG69"/>
    <mergeCell ref="CH68:CH69"/>
    <mergeCell ref="CI68:CI69"/>
    <mergeCell ref="AR66:AR67"/>
    <mergeCell ref="AS66:AS67"/>
    <mergeCell ref="AT66:AT67"/>
    <mergeCell ref="BR66:BR67"/>
    <mergeCell ref="AR68:AR69"/>
    <mergeCell ref="AS68:AS69"/>
    <mergeCell ref="AT68:AT69"/>
    <mergeCell ref="BR68:BR69"/>
    <mergeCell ref="AU66:AU67"/>
    <mergeCell ref="AV66:AV67"/>
    <mergeCell ref="AW66:AW67"/>
    <mergeCell ref="BS66:BS67"/>
    <mergeCell ref="AU68:AU69"/>
    <mergeCell ref="AV68:AV69"/>
    <mergeCell ref="CB62:CB63"/>
    <mergeCell ref="CC62:CC63"/>
    <mergeCell ref="CD62:CD63"/>
    <mergeCell ref="CE62:CE63"/>
    <mergeCell ref="CF62:CF63"/>
    <mergeCell ref="CG62:CG63"/>
    <mergeCell ref="CH62:CH63"/>
    <mergeCell ref="CI62:CI63"/>
    <mergeCell ref="CA64:CA65"/>
    <mergeCell ref="CB64:CB65"/>
    <mergeCell ref="CC64:CC65"/>
    <mergeCell ref="CD64:CD65"/>
    <mergeCell ref="CE64:CE65"/>
    <mergeCell ref="CF64:CF65"/>
    <mergeCell ref="CG64:CG65"/>
    <mergeCell ref="CH64:CH65"/>
    <mergeCell ref="CI64:CI65"/>
    <mergeCell ref="AR62:AR63"/>
    <mergeCell ref="AS62:AS63"/>
    <mergeCell ref="AT62:AT63"/>
    <mergeCell ref="BR62:BR63"/>
    <mergeCell ref="AR64:AR65"/>
    <mergeCell ref="AS64:AS65"/>
    <mergeCell ref="AT64:AT65"/>
    <mergeCell ref="BR64:BR65"/>
    <mergeCell ref="AX62:AX63"/>
    <mergeCell ref="AY62:AY63"/>
    <mergeCell ref="AZ62:AZ63"/>
    <mergeCell ref="BT62:BT63"/>
    <mergeCell ref="AX64:AX65"/>
    <mergeCell ref="AY64:AY65"/>
    <mergeCell ref="AZ64:AZ65"/>
    <mergeCell ref="CB58:CB59"/>
    <mergeCell ref="CC58:CC59"/>
    <mergeCell ref="CD58:CD59"/>
    <mergeCell ref="CE58:CE59"/>
    <mergeCell ref="CF58:CF59"/>
    <mergeCell ref="CG58:CG59"/>
    <mergeCell ref="CH58:CH59"/>
    <mergeCell ref="CI58:CI59"/>
    <mergeCell ref="CA60:CA61"/>
    <mergeCell ref="CB60:CB61"/>
    <mergeCell ref="CC60:CC61"/>
    <mergeCell ref="CD60:CD61"/>
    <mergeCell ref="CE60:CE61"/>
    <mergeCell ref="CF60:CF61"/>
    <mergeCell ref="CG60:CG61"/>
    <mergeCell ref="CH60:CH61"/>
    <mergeCell ref="CI60:CI61"/>
    <mergeCell ref="AR58:AR59"/>
    <mergeCell ref="AS58:AS59"/>
    <mergeCell ref="AT58:AT59"/>
    <mergeCell ref="BR58:BR59"/>
    <mergeCell ref="AR60:AR61"/>
    <mergeCell ref="AS60:AS61"/>
    <mergeCell ref="AT60:AT61"/>
    <mergeCell ref="BR60:BR61"/>
    <mergeCell ref="BA58:BA59"/>
    <mergeCell ref="BB58:BB59"/>
    <mergeCell ref="BC58:BC59"/>
    <mergeCell ref="BU58:BU59"/>
    <mergeCell ref="BA60:BA61"/>
    <mergeCell ref="BB60:BB61"/>
    <mergeCell ref="BC60:BC61"/>
    <mergeCell ref="CB54:CB55"/>
    <mergeCell ref="CC54:CC55"/>
    <mergeCell ref="CD54:CD55"/>
    <mergeCell ref="CE54:CE55"/>
    <mergeCell ref="CF54:CF55"/>
    <mergeCell ref="CG54:CG55"/>
    <mergeCell ref="CH54:CH55"/>
    <mergeCell ref="CI54:CI55"/>
    <mergeCell ref="CA56:CA57"/>
    <mergeCell ref="CB56:CB57"/>
    <mergeCell ref="CC56:CC57"/>
    <mergeCell ref="CD56:CD57"/>
    <mergeCell ref="CE56:CE57"/>
    <mergeCell ref="CF56:CF57"/>
    <mergeCell ref="CG56:CG57"/>
    <mergeCell ref="CH56:CH57"/>
    <mergeCell ref="CI56:CI57"/>
    <mergeCell ref="AR54:AR55"/>
    <mergeCell ref="AS54:AS55"/>
    <mergeCell ref="AT54:AT55"/>
    <mergeCell ref="BR54:BR55"/>
    <mergeCell ref="AR56:AR57"/>
    <mergeCell ref="AS56:AS57"/>
    <mergeCell ref="AT56:AT57"/>
    <mergeCell ref="BR56:BR57"/>
    <mergeCell ref="AU54:AU55"/>
    <mergeCell ref="AV54:AV55"/>
    <mergeCell ref="AW54:AW55"/>
    <mergeCell ref="BS54:BS55"/>
    <mergeCell ref="AU56:AU57"/>
    <mergeCell ref="AV56:AV57"/>
    <mergeCell ref="AW56:AW57"/>
    <mergeCell ref="CB50:CB51"/>
    <mergeCell ref="CC50:CC51"/>
    <mergeCell ref="CD50:CD51"/>
    <mergeCell ref="CE50:CE51"/>
    <mergeCell ref="CF50:CF51"/>
    <mergeCell ref="CG50:CG51"/>
    <mergeCell ref="CH50:CH51"/>
    <mergeCell ref="CI50:CI51"/>
    <mergeCell ref="CA52:CA53"/>
    <mergeCell ref="CB52:CB53"/>
    <mergeCell ref="CC52:CC53"/>
    <mergeCell ref="CD52:CD53"/>
    <mergeCell ref="CE52:CE53"/>
    <mergeCell ref="CF52:CF53"/>
    <mergeCell ref="CG52:CG53"/>
    <mergeCell ref="CH52:CH53"/>
    <mergeCell ref="CI52:CI53"/>
    <mergeCell ref="AR50:AR51"/>
    <mergeCell ref="AS50:AS51"/>
    <mergeCell ref="AT50:AT51"/>
    <mergeCell ref="BR50:BR51"/>
    <mergeCell ref="AR52:AR53"/>
    <mergeCell ref="AS52:AS53"/>
    <mergeCell ref="AT52:AT53"/>
    <mergeCell ref="BR52:BR53"/>
    <mergeCell ref="AX50:AX51"/>
    <mergeCell ref="AY50:AY51"/>
    <mergeCell ref="AZ50:AZ51"/>
    <mergeCell ref="BT50:BT51"/>
    <mergeCell ref="AX52:AX53"/>
    <mergeCell ref="AY52:AY53"/>
    <mergeCell ref="AZ52:AZ53"/>
    <mergeCell ref="CB46:CB47"/>
    <mergeCell ref="CC46:CC47"/>
    <mergeCell ref="CD46:CD47"/>
    <mergeCell ref="CE46:CE47"/>
    <mergeCell ref="CF46:CF47"/>
    <mergeCell ref="CG46:CG47"/>
    <mergeCell ref="CH46:CH47"/>
    <mergeCell ref="CI46:CI47"/>
    <mergeCell ref="CA48:CA49"/>
    <mergeCell ref="CB48:CB49"/>
    <mergeCell ref="CC48:CC49"/>
    <mergeCell ref="CD48:CD49"/>
    <mergeCell ref="CE48:CE49"/>
    <mergeCell ref="CF48:CF49"/>
    <mergeCell ref="CG48:CG49"/>
    <mergeCell ref="CH48:CH49"/>
    <mergeCell ref="CI48:CI49"/>
    <mergeCell ref="AR46:AR47"/>
    <mergeCell ref="AS46:AS47"/>
    <mergeCell ref="AT46:AT47"/>
    <mergeCell ref="BR46:BR47"/>
    <mergeCell ref="AR48:AR49"/>
    <mergeCell ref="AS48:AS49"/>
    <mergeCell ref="AT48:AT49"/>
    <mergeCell ref="BR48:BR49"/>
    <mergeCell ref="BA46:BA47"/>
    <mergeCell ref="BB46:BB47"/>
    <mergeCell ref="BC46:BC47"/>
    <mergeCell ref="BU46:BU47"/>
    <mergeCell ref="BA48:BA49"/>
    <mergeCell ref="BB48:BB49"/>
    <mergeCell ref="BC48:BC49"/>
    <mergeCell ref="CB42:CB43"/>
    <mergeCell ref="CC42:CC43"/>
    <mergeCell ref="CD42:CD43"/>
    <mergeCell ref="CE42:CE43"/>
    <mergeCell ref="CF42:CF43"/>
    <mergeCell ref="CG42:CG43"/>
    <mergeCell ref="CH42:CH43"/>
    <mergeCell ref="CI42:CI43"/>
    <mergeCell ref="CA44:CA45"/>
    <mergeCell ref="CB44:CB45"/>
    <mergeCell ref="CC44:CC45"/>
    <mergeCell ref="CD44:CD45"/>
    <mergeCell ref="CE44:CE45"/>
    <mergeCell ref="CF44:CF45"/>
    <mergeCell ref="CG44:CG45"/>
    <mergeCell ref="CH44:CH45"/>
    <mergeCell ref="CI44:CI45"/>
    <mergeCell ref="AR42:AR43"/>
    <mergeCell ref="AS42:AS43"/>
    <mergeCell ref="AT42:AT43"/>
    <mergeCell ref="BR42:BR43"/>
    <mergeCell ref="AR44:AR45"/>
    <mergeCell ref="AS44:AS45"/>
    <mergeCell ref="AT44:AT45"/>
    <mergeCell ref="BR44:BR45"/>
    <mergeCell ref="AU42:AU43"/>
    <mergeCell ref="AV42:AV43"/>
    <mergeCell ref="AW42:AW43"/>
    <mergeCell ref="BS42:BS43"/>
    <mergeCell ref="AU44:AU45"/>
    <mergeCell ref="AV44:AV45"/>
    <mergeCell ref="AW44:AW45"/>
    <mergeCell ref="CB38:CB39"/>
    <mergeCell ref="CC38:CC39"/>
    <mergeCell ref="CD38:CD39"/>
    <mergeCell ref="CE38:CE39"/>
    <mergeCell ref="CF38:CF39"/>
    <mergeCell ref="CG38:CG39"/>
    <mergeCell ref="CH38:CH39"/>
    <mergeCell ref="CI38:CI39"/>
    <mergeCell ref="CA40:CA41"/>
    <mergeCell ref="CB40:CB41"/>
    <mergeCell ref="CC40:CC41"/>
    <mergeCell ref="CD40:CD41"/>
    <mergeCell ref="CE40:CE41"/>
    <mergeCell ref="CF40:CF41"/>
    <mergeCell ref="CG40:CG41"/>
    <mergeCell ref="CH40:CH41"/>
    <mergeCell ref="CI40:CI41"/>
    <mergeCell ref="AR38:AR39"/>
    <mergeCell ref="AS38:AS39"/>
    <mergeCell ref="AT38:AT39"/>
    <mergeCell ref="BR38:BR39"/>
    <mergeCell ref="AR40:AR41"/>
    <mergeCell ref="AS40:AS41"/>
    <mergeCell ref="AT40:AT41"/>
    <mergeCell ref="BR40:BR41"/>
    <mergeCell ref="AX38:AX39"/>
    <mergeCell ref="AY38:AY39"/>
    <mergeCell ref="AZ38:AZ39"/>
    <mergeCell ref="BT38:BT39"/>
    <mergeCell ref="AX40:AX41"/>
    <mergeCell ref="AY40:AY41"/>
    <mergeCell ref="AZ40:AZ41"/>
    <mergeCell ref="CB34:CB35"/>
    <mergeCell ref="CC34:CC35"/>
    <mergeCell ref="CD34:CD35"/>
    <mergeCell ref="CE34:CE35"/>
    <mergeCell ref="CF34:CF35"/>
    <mergeCell ref="CG34:CG35"/>
    <mergeCell ref="CH34:CH35"/>
    <mergeCell ref="CI34:CI35"/>
    <mergeCell ref="CA36:CA37"/>
    <mergeCell ref="CB36:CB37"/>
    <mergeCell ref="CC36:CC37"/>
    <mergeCell ref="CD36:CD37"/>
    <mergeCell ref="CE36:CE37"/>
    <mergeCell ref="CF36:CF37"/>
    <mergeCell ref="CG36:CG37"/>
    <mergeCell ref="CH36:CH37"/>
    <mergeCell ref="CI36:CI37"/>
    <mergeCell ref="AR34:AR35"/>
    <mergeCell ref="AS34:AS35"/>
    <mergeCell ref="AT34:AT35"/>
    <mergeCell ref="BR34:BR35"/>
    <mergeCell ref="AR36:AR37"/>
    <mergeCell ref="AS36:AS37"/>
    <mergeCell ref="AT36:AT37"/>
    <mergeCell ref="BR36:BR37"/>
    <mergeCell ref="BA34:BA35"/>
    <mergeCell ref="BB34:BB35"/>
    <mergeCell ref="BC34:BC35"/>
    <mergeCell ref="BU34:BU35"/>
    <mergeCell ref="BA36:BA37"/>
    <mergeCell ref="BB36:BB37"/>
    <mergeCell ref="BC36:BC37"/>
    <mergeCell ref="CB30:CB31"/>
    <mergeCell ref="CC30:CC31"/>
    <mergeCell ref="CD30:CD31"/>
    <mergeCell ref="CE30:CE31"/>
    <mergeCell ref="CF30:CF31"/>
    <mergeCell ref="CG30:CG31"/>
    <mergeCell ref="CH30:CH31"/>
    <mergeCell ref="CI30:CI31"/>
    <mergeCell ref="CA32:CA33"/>
    <mergeCell ref="CB32:CB33"/>
    <mergeCell ref="CC32:CC33"/>
    <mergeCell ref="CD32:CD33"/>
    <mergeCell ref="CE32:CE33"/>
    <mergeCell ref="CF32:CF33"/>
    <mergeCell ref="CG32:CG33"/>
    <mergeCell ref="CH32:CH33"/>
    <mergeCell ref="CI32:CI33"/>
    <mergeCell ref="AR30:AR31"/>
    <mergeCell ref="AS30:AS31"/>
    <mergeCell ref="AT30:AT31"/>
    <mergeCell ref="BR30:BR31"/>
    <mergeCell ref="AR32:AR33"/>
    <mergeCell ref="AS32:AS33"/>
    <mergeCell ref="AT32:AT33"/>
    <mergeCell ref="BR32:BR33"/>
    <mergeCell ref="AU30:AU31"/>
    <mergeCell ref="AV30:AV31"/>
    <mergeCell ref="AW30:AW31"/>
    <mergeCell ref="BS30:BS31"/>
    <mergeCell ref="AU32:AU33"/>
    <mergeCell ref="AV32:AV33"/>
    <mergeCell ref="AW32:AW33"/>
    <mergeCell ref="CB26:CB27"/>
    <mergeCell ref="CC26:CC27"/>
    <mergeCell ref="CD26:CD27"/>
    <mergeCell ref="CE26:CE27"/>
    <mergeCell ref="CF26:CF27"/>
    <mergeCell ref="CG26:CG27"/>
    <mergeCell ref="CH26:CH27"/>
    <mergeCell ref="CI26:CI27"/>
    <mergeCell ref="CA28:CA29"/>
    <mergeCell ref="CB28:CB29"/>
    <mergeCell ref="CC28:CC29"/>
    <mergeCell ref="CD28:CD29"/>
    <mergeCell ref="CE28:CE29"/>
    <mergeCell ref="CF28:CF29"/>
    <mergeCell ref="CG28:CG29"/>
    <mergeCell ref="CH28:CH29"/>
    <mergeCell ref="CI28:CI29"/>
    <mergeCell ref="AR26:AR27"/>
    <mergeCell ref="AS26:AS27"/>
    <mergeCell ref="AT26:AT27"/>
    <mergeCell ref="BR26:BR27"/>
    <mergeCell ref="AR28:AR29"/>
    <mergeCell ref="AS28:AS29"/>
    <mergeCell ref="AT28:AT29"/>
    <mergeCell ref="BR28:BR29"/>
    <mergeCell ref="AX26:AX27"/>
    <mergeCell ref="AY26:AY27"/>
    <mergeCell ref="AZ26:AZ27"/>
    <mergeCell ref="BT26:BT27"/>
    <mergeCell ref="AX28:AX29"/>
    <mergeCell ref="AY28:AY29"/>
    <mergeCell ref="AZ28:AZ29"/>
    <mergeCell ref="CB22:CB23"/>
    <mergeCell ref="CC22:CC23"/>
    <mergeCell ref="CD22:CD23"/>
    <mergeCell ref="CE22:CE23"/>
    <mergeCell ref="CF22:CF23"/>
    <mergeCell ref="CG22:CG23"/>
    <mergeCell ref="CH22:CH23"/>
    <mergeCell ref="CI22:CI23"/>
    <mergeCell ref="CA24:CA25"/>
    <mergeCell ref="CB24:CB25"/>
    <mergeCell ref="CC24:CC25"/>
    <mergeCell ref="CD24:CD25"/>
    <mergeCell ref="CE24:CE25"/>
    <mergeCell ref="CF24:CF25"/>
    <mergeCell ref="CG24:CG25"/>
    <mergeCell ref="CH24:CH25"/>
    <mergeCell ref="CI24:CI25"/>
    <mergeCell ref="AR22:AR23"/>
    <mergeCell ref="AS22:AS23"/>
    <mergeCell ref="AT22:AT23"/>
    <mergeCell ref="BR22:BR23"/>
    <mergeCell ref="AR24:AR25"/>
    <mergeCell ref="AS24:AS25"/>
    <mergeCell ref="AT24:AT25"/>
    <mergeCell ref="BR24:BR25"/>
    <mergeCell ref="AX24:AX25"/>
    <mergeCell ref="AY24:AY25"/>
    <mergeCell ref="AZ24:AZ25"/>
    <mergeCell ref="BT24:BT25"/>
    <mergeCell ref="BA24:BA25"/>
    <mergeCell ref="BB24:BB25"/>
    <mergeCell ref="BC24:BC25"/>
    <mergeCell ref="CB18:CB19"/>
    <mergeCell ref="CC18:CC19"/>
    <mergeCell ref="CD18:CD19"/>
    <mergeCell ref="CE18:CE19"/>
    <mergeCell ref="CF18:CF19"/>
    <mergeCell ref="CG18:CG19"/>
    <mergeCell ref="CH18:CH19"/>
    <mergeCell ref="CI18:CI19"/>
    <mergeCell ref="CA20:CA21"/>
    <mergeCell ref="CB20:CB21"/>
    <mergeCell ref="CC20:CC21"/>
    <mergeCell ref="CD20:CD21"/>
    <mergeCell ref="CE20:CE21"/>
    <mergeCell ref="CF20:CF21"/>
    <mergeCell ref="CG20:CG21"/>
    <mergeCell ref="CH20:CH21"/>
    <mergeCell ref="CI20:CI21"/>
    <mergeCell ref="AR18:AR19"/>
    <mergeCell ref="AS18:AS19"/>
    <mergeCell ref="AT18:AT19"/>
    <mergeCell ref="BR18:BR19"/>
    <mergeCell ref="AR20:AR21"/>
    <mergeCell ref="AS20:AS21"/>
    <mergeCell ref="AT20:AT21"/>
    <mergeCell ref="BR20:BR21"/>
    <mergeCell ref="AU18:AU19"/>
    <mergeCell ref="AV18:AV19"/>
    <mergeCell ref="AW18:AW19"/>
    <mergeCell ref="BS18:BS19"/>
    <mergeCell ref="AU20:AU21"/>
    <mergeCell ref="AV20:AV21"/>
    <mergeCell ref="AW20:AW21"/>
    <mergeCell ref="CB14:CB15"/>
    <mergeCell ref="CC14:CC15"/>
    <mergeCell ref="CD14:CD15"/>
    <mergeCell ref="CE14:CE15"/>
    <mergeCell ref="CF14:CF15"/>
    <mergeCell ref="CG14:CG15"/>
    <mergeCell ref="CH14:CH15"/>
    <mergeCell ref="CI14:CI15"/>
    <mergeCell ref="CA16:CA17"/>
    <mergeCell ref="CB16:CB17"/>
    <mergeCell ref="CC16:CC17"/>
    <mergeCell ref="CD16:CD17"/>
    <mergeCell ref="CE16:CE17"/>
    <mergeCell ref="CF16:CF17"/>
    <mergeCell ref="CG16:CG17"/>
    <mergeCell ref="CH16:CH17"/>
    <mergeCell ref="CI16:CI17"/>
    <mergeCell ref="AR16:AR17"/>
    <mergeCell ref="AS16:AS17"/>
    <mergeCell ref="AT16:AT17"/>
    <mergeCell ref="BR16:BR17"/>
    <mergeCell ref="AU14:AU15"/>
    <mergeCell ref="AV14:AV15"/>
    <mergeCell ref="AW14:AW15"/>
    <mergeCell ref="BS14:BS15"/>
    <mergeCell ref="AU16:AU17"/>
    <mergeCell ref="AV16:AV17"/>
    <mergeCell ref="AW16:AW17"/>
    <mergeCell ref="BS16:BS17"/>
    <mergeCell ref="AX14:AX15"/>
    <mergeCell ref="AY14:AY15"/>
    <mergeCell ref="AZ14:AZ15"/>
    <mergeCell ref="CB10:CB11"/>
    <mergeCell ref="CC10:CC11"/>
    <mergeCell ref="CD10:CD11"/>
    <mergeCell ref="CE10:CE11"/>
    <mergeCell ref="CF10:CF11"/>
    <mergeCell ref="CG10:CG11"/>
    <mergeCell ref="CH10:CH11"/>
    <mergeCell ref="CI10:CI11"/>
    <mergeCell ref="CA12:CA13"/>
    <mergeCell ref="CB12:CB13"/>
    <mergeCell ref="CC12:CC13"/>
    <mergeCell ref="CD12:CD13"/>
    <mergeCell ref="CE12:CE13"/>
    <mergeCell ref="CF12:CF13"/>
    <mergeCell ref="CG12:CG13"/>
    <mergeCell ref="CH12:CH13"/>
    <mergeCell ref="CI12:CI13"/>
    <mergeCell ref="AU10:AU11"/>
    <mergeCell ref="AV10:AV11"/>
    <mergeCell ref="AW10:AW11"/>
    <mergeCell ref="BS10:BS11"/>
    <mergeCell ref="AU12:AU13"/>
    <mergeCell ref="AV12:AV13"/>
    <mergeCell ref="AW12:AW13"/>
    <mergeCell ref="BS12:BS13"/>
    <mergeCell ref="AZ12:AZ13"/>
    <mergeCell ref="BT12:BT13"/>
    <mergeCell ref="BH12:BH13"/>
    <mergeCell ref="BI12:BI13"/>
    <mergeCell ref="BW12:BW13"/>
    <mergeCell ref="BJ12:BJ13"/>
    <mergeCell ref="BK12:BK13"/>
    <mergeCell ref="CB6:CB7"/>
    <mergeCell ref="CC6:CC7"/>
    <mergeCell ref="CD6:CD7"/>
    <mergeCell ref="CE6:CE7"/>
    <mergeCell ref="CF6:CF7"/>
    <mergeCell ref="CG6:CG7"/>
    <mergeCell ref="CH6:CH7"/>
    <mergeCell ref="CI6:CI7"/>
    <mergeCell ref="CA8:CA9"/>
    <mergeCell ref="CB8:CB9"/>
    <mergeCell ref="CC8:CC9"/>
    <mergeCell ref="CD8:CD9"/>
    <mergeCell ref="CE8:CE9"/>
    <mergeCell ref="CF8:CF9"/>
    <mergeCell ref="CG8:CG9"/>
    <mergeCell ref="CH8:CH9"/>
    <mergeCell ref="CI8:CI9"/>
    <mergeCell ref="AU6:AU7"/>
    <mergeCell ref="AV6:AV7"/>
    <mergeCell ref="AW6:AW7"/>
    <mergeCell ref="BS6:BS7"/>
    <mergeCell ref="AU8:AU9"/>
    <mergeCell ref="AV8:AV9"/>
    <mergeCell ref="AW8:AW9"/>
    <mergeCell ref="BS8:BS9"/>
    <mergeCell ref="BA6:BA7"/>
    <mergeCell ref="BB6:BB7"/>
    <mergeCell ref="BC6:BC7"/>
    <mergeCell ref="BA8:BA9"/>
    <mergeCell ref="BB8:BB9"/>
    <mergeCell ref="BC8:BC9"/>
    <mergeCell ref="BA10:BA11"/>
    <mergeCell ref="CB2:CB3"/>
    <mergeCell ref="CC2:CC3"/>
    <mergeCell ref="CD2:CD3"/>
    <mergeCell ref="CE2:CE3"/>
    <mergeCell ref="CF2:CF3"/>
    <mergeCell ref="CG2:CG3"/>
    <mergeCell ref="CH2:CH3"/>
    <mergeCell ref="CI2:CI3"/>
    <mergeCell ref="CA4:CA5"/>
    <mergeCell ref="CB4:CB5"/>
    <mergeCell ref="CC4:CC5"/>
    <mergeCell ref="CD4:CD5"/>
    <mergeCell ref="CE4:CE5"/>
    <mergeCell ref="CF4:CF5"/>
    <mergeCell ref="CG4:CG5"/>
    <mergeCell ref="CH4:CH5"/>
    <mergeCell ref="CI4:CI5"/>
    <mergeCell ref="AU2:AU3"/>
    <mergeCell ref="AV2:AV3"/>
    <mergeCell ref="AW2:AW3"/>
    <mergeCell ref="BS2:BS3"/>
    <mergeCell ref="AU4:AU5"/>
    <mergeCell ref="AV4:AV5"/>
    <mergeCell ref="AW4:AW5"/>
    <mergeCell ref="BS4:BS5"/>
    <mergeCell ref="BA2:BA3"/>
    <mergeCell ref="BB2:BB3"/>
    <mergeCell ref="BC2:BC3"/>
    <mergeCell ref="BU2:BU3"/>
    <mergeCell ref="BA4:BA5"/>
    <mergeCell ref="BB4:BB5"/>
    <mergeCell ref="BC4:BC5"/>
    <mergeCell ref="AL342:AL343"/>
    <mergeCell ref="AL306:AL307"/>
    <mergeCell ref="AL240:AL241"/>
    <mergeCell ref="AL242:AL243"/>
    <mergeCell ref="AL244:AL245"/>
    <mergeCell ref="AL246:AL247"/>
    <mergeCell ref="AL248:AL249"/>
    <mergeCell ref="AL250:AL251"/>
    <mergeCell ref="AL252:AL253"/>
    <mergeCell ref="AL254:AL255"/>
    <mergeCell ref="AL256:AL257"/>
    <mergeCell ref="AL258:AL259"/>
    <mergeCell ref="AL260:AL261"/>
    <mergeCell ref="AL262:AL263"/>
    <mergeCell ref="AL264:AL265"/>
    <mergeCell ref="AL266:AL267"/>
    <mergeCell ref="AL268:AL269"/>
    <mergeCell ref="AL270:AL271"/>
    <mergeCell ref="AL272:AL273"/>
    <mergeCell ref="AL206:AL207"/>
    <mergeCell ref="AL208:AL209"/>
    <mergeCell ref="AL210:AL211"/>
    <mergeCell ref="AL212:AL213"/>
    <mergeCell ref="AL214:AL215"/>
    <mergeCell ref="AL216:AL217"/>
    <mergeCell ref="AL218:AL219"/>
    <mergeCell ref="AL220:AL221"/>
    <mergeCell ref="AL222:AL223"/>
    <mergeCell ref="AL224:AL225"/>
    <mergeCell ref="AL226:AL227"/>
    <mergeCell ref="AL228:AL229"/>
    <mergeCell ref="AL230:AL231"/>
    <mergeCell ref="AL344:AL345"/>
    <mergeCell ref="AL346:AL347"/>
    <mergeCell ref="AL348:AL349"/>
    <mergeCell ref="AL350:AL351"/>
    <mergeCell ref="AL352:AL353"/>
    <mergeCell ref="AL354:AL355"/>
    <mergeCell ref="AL356:AL357"/>
    <mergeCell ref="AL358:AL359"/>
    <mergeCell ref="AL360:AL361"/>
    <mergeCell ref="AL362:AL363"/>
    <mergeCell ref="AL364:AL365"/>
    <mergeCell ref="AL366:AL367"/>
    <mergeCell ref="AL368:AL369"/>
    <mergeCell ref="AL370:AL371"/>
    <mergeCell ref="AL372:AL373"/>
    <mergeCell ref="CA2:CA3"/>
    <mergeCell ref="CA6:CA7"/>
    <mergeCell ref="CA10:CA11"/>
    <mergeCell ref="CA14:CA15"/>
    <mergeCell ref="CA18:CA19"/>
    <mergeCell ref="CA22:CA23"/>
    <mergeCell ref="CA26:CA27"/>
    <mergeCell ref="CA30:CA31"/>
    <mergeCell ref="CA34:CA35"/>
    <mergeCell ref="CA38:CA39"/>
    <mergeCell ref="CA42:CA43"/>
    <mergeCell ref="CA46:CA47"/>
    <mergeCell ref="CA50:CA51"/>
    <mergeCell ref="CA54:CA55"/>
    <mergeCell ref="CA58:CA59"/>
    <mergeCell ref="CA62:CA63"/>
    <mergeCell ref="AL308:AL309"/>
    <mergeCell ref="AL310:AL311"/>
    <mergeCell ref="AL312:AL313"/>
    <mergeCell ref="AL314:AL315"/>
    <mergeCell ref="AL316:AL317"/>
    <mergeCell ref="AL318:AL319"/>
    <mergeCell ref="AL320:AL321"/>
    <mergeCell ref="AL322:AL323"/>
    <mergeCell ref="AL324:AL325"/>
    <mergeCell ref="AL326:AL327"/>
    <mergeCell ref="AL328:AL329"/>
    <mergeCell ref="AL330:AL331"/>
    <mergeCell ref="AL332:AL333"/>
    <mergeCell ref="AL334:AL335"/>
    <mergeCell ref="AL336:AL337"/>
    <mergeCell ref="AL338:AL339"/>
    <mergeCell ref="AL340:AL341"/>
    <mergeCell ref="AL274:AL275"/>
    <mergeCell ref="AL276:AL277"/>
    <mergeCell ref="AL278:AL279"/>
    <mergeCell ref="AL280:AL281"/>
    <mergeCell ref="AL282:AL283"/>
    <mergeCell ref="AL284:AL285"/>
    <mergeCell ref="AL286:AL287"/>
    <mergeCell ref="AL288:AL289"/>
    <mergeCell ref="AL290:AL291"/>
    <mergeCell ref="AL292:AL293"/>
    <mergeCell ref="AL294:AL295"/>
    <mergeCell ref="AL296:AL297"/>
    <mergeCell ref="AL298:AL299"/>
    <mergeCell ref="AL300:AL301"/>
    <mergeCell ref="AL302:AL303"/>
    <mergeCell ref="AL304:AL305"/>
    <mergeCell ref="AL232:AL233"/>
    <mergeCell ref="AL234:AL235"/>
    <mergeCell ref="AL236:AL237"/>
    <mergeCell ref="AL238:AL239"/>
    <mergeCell ref="AL172:AL173"/>
    <mergeCell ref="AL174:AL175"/>
    <mergeCell ref="AL176:AL177"/>
    <mergeCell ref="AL178:AL179"/>
    <mergeCell ref="AL180:AL181"/>
    <mergeCell ref="AL182:AL183"/>
    <mergeCell ref="AL184:AL185"/>
    <mergeCell ref="AL186:AL187"/>
    <mergeCell ref="AL188:AL189"/>
    <mergeCell ref="AL190:AL191"/>
    <mergeCell ref="AL192:AL193"/>
    <mergeCell ref="AL194:AL195"/>
    <mergeCell ref="AL196:AL197"/>
    <mergeCell ref="AL198:AL199"/>
    <mergeCell ref="AL200:AL201"/>
    <mergeCell ref="AL202:AL203"/>
    <mergeCell ref="AL204:AL205"/>
    <mergeCell ref="AL138:AL139"/>
    <mergeCell ref="AL140:AL141"/>
    <mergeCell ref="AL142:AL143"/>
    <mergeCell ref="AL144:AL145"/>
    <mergeCell ref="AL146:AL147"/>
    <mergeCell ref="AL148:AL149"/>
    <mergeCell ref="AL150:AL151"/>
    <mergeCell ref="AL152:AL153"/>
    <mergeCell ref="AL154:AL155"/>
    <mergeCell ref="AL156:AL157"/>
    <mergeCell ref="AL158:AL159"/>
    <mergeCell ref="AL160:AL161"/>
    <mergeCell ref="AL162:AL163"/>
    <mergeCell ref="AL164:AL165"/>
    <mergeCell ref="AL166:AL167"/>
    <mergeCell ref="AL168:AL169"/>
    <mergeCell ref="AL170:AL171"/>
    <mergeCell ref="AL104:AL105"/>
    <mergeCell ref="AL106:AL107"/>
    <mergeCell ref="AL108:AL109"/>
    <mergeCell ref="AL110:AL111"/>
    <mergeCell ref="AL112:AL113"/>
    <mergeCell ref="AL114:AL115"/>
    <mergeCell ref="AL116:AL117"/>
    <mergeCell ref="AL118:AL119"/>
    <mergeCell ref="AL120:AL121"/>
    <mergeCell ref="AL122:AL123"/>
    <mergeCell ref="AL124:AL125"/>
    <mergeCell ref="AL126:AL127"/>
    <mergeCell ref="AL128:AL129"/>
    <mergeCell ref="AL130:AL131"/>
    <mergeCell ref="AL132:AL133"/>
    <mergeCell ref="AL134:AL135"/>
    <mergeCell ref="AL136:AL137"/>
    <mergeCell ref="AL70:AL71"/>
    <mergeCell ref="AL72:AL73"/>
    <mergeCell ref="AL74:AL75"/>
    <mergeCell ref="AL76:AL77"/>
    <mergeCell ref="AL78:AL79"/>
    <mergeCell ref="AL80:AL81"/>
    <mergeCell ref="AL82:AL83"/>
    <mergeCell ref="AL84:AL85"/>
    <mergeCell ref="AL86:AL87"/>
    <mergeCell ref="AL88:AL89"/>
    <mergeCell ref="AL90:AL91"/>
    <mergeCell ref="AL92:AL93"/>
    <mergeCell ref="AL94:AL95"/>
    <mergeCell ref="AL96:AL97"/>
    <mergeCell ref="AL98:AL99"/>
    <mergeCell ref="AL100:AL101"/>
    <mergeCell ref="AL102:AL103"/>
    <mergeCell ref="AL36:AL37"/>
    <mergeCell ref="AL38:AL39"/>
    <mergeCell ref="AL40:AL41"/>
    <mergeCell ref="AL42:AL43"/>
    <mergeCell ref="AL44:AL45"/>
    <mergeCell ref="AL46:AL47"/>
    <mergeCell ref="AL48:AL49"/>
    <mergeCell ref="AL50:AL51"/>
    <mergeCell ref="AL52:AL53"/>
    <mergeCell ref="AL54:AL55"/>
    <mergeCell ref="AL56:AL57"/>
    <mergeCell ref="AL58:AL59"/>
    <mergeCell ref="AL60:AL61"/>
    <mergeCell ref="AL62:AL63"/>
    <mergeCell ref="AL64:AL65"/>
    <mergeCell ref="AL66:AL67"/>
    <mergeCell ref="AL68:AL69"/>
    <mergeCell ref="AL2:AL3"/>
    <mergeCell ref="AL4:AL5"/>
    <mergeCell ref="AL6:AL7"/>
    <mergeCell ref="AL8:AL9"/>
    <mergeCell ref="AL10:AL11"/>
    <mergeCell ref="AL12:AL13"/>
    <mergeCell ref="AL14:AL15"/>
    <mergeCell ref="AL16:AL17"/>
    <mergeCell ref="AL18:AL19"/>
    <mergeCell ref="AL20:AL21"/>
    <mergeCell ref="AL22:AL23"/>
    <mergeCell ref="AL24:AL25"/>
    <mergeCell ref="AL26:AL27"/>
    <mergeCell ref="AL28:AL29"/>
    <mergeCell ref="AL30:AL31"/>
    <mergeCell ref="AL32:AL33"/>
    <mergeCell ref="AL34:AL35"/>
    <mergeCell ref="AC350:AC351"/>
    <mergeCell ref="AC352:AC353"/>
    <mergeCell ref="AC354:AC355"/>
    <mergeCell ref="AC356:AC357"/>
    <mergeCell ref="AC358:AC359"/>
    <mergeCell ref="AC360:AC361"/>
    <mergeCell ref="AC362:AC363"/>
    <mergeCell ref="AC364:AC365"/>
    <mergeCell ref="AC366:AC367"/>
    <mergeCell ref="AC368:AC369"/>
    <mergeCell ref="AC370:AC371"/>
    <mergeCell ref="AC372:AC373"/>
    <mergeCell ref="AC316:AC317"/>
    <mergeCell ref="AC318:AC319"/>
    <mergeCell ref="AC320:AC321"/>
    <mergeCell ref="AC322:AC323"/>
    <mergeCell ref="AC324:AC325"/>
    <mergeCell ref="AC326:AC327"/>
    <mergeCell ref="AC328:AC329"/>
    <mergeCell ref="AC330:AC331"/>
    <mergeCell ref="AC332:AC333"/>
    <mergeCell ref="AC334:AC335"/>
    <mergeCell ref="AC336:AC337"/>
    <mergeCell ref="AC338:AC339"/>
    <mergeCell ref="AC340:AC341"/>
    <mergeCell ref="AC342:AC343"/>
    <mergeCell ref="AC344:AC345"/>
    <mergeCell ref="AC346:AC347"/>
    <mergeCell ref="AC348:AC349"/>
    <mergeCell ref="AC282:AC283"/>
    <mergeCell ref="AC284:AC285"/>
    <mergeCell ref="AC286:AC287"/>
    <mergeCell ref="AC288:AC289"/>
    <mergeCell ref="AC290:AC291"/>
    <mergeCell ref="AC292:AC293"/>
    <mergeCell ref="AC294:AC295"/>
    <mergeCell ref="AC296:AC297"/>
    <mergeCell ref="AC298:AC299"/>
    <mergeCell ref="AC300:AC301"/>
    <mergeCell ref="AC302:AC303"/>
    <mergeCell ref="AC304:AC305"/>
    <mergeCell ref="AC306:AC307"/>
    <mergeCell ref="AC308:AC309"/>
    <mergeCell ref="AC310:AC311"/>
    <mergeCell ref="AC312:AC313"/>
    <mergeCell ref="AC314:AC315"/>
    <mergeCell ref="AC248:AC249"/>
    <mergeCell ref="AC250:AC251"/>
    <mergeCell ref="AC252:AC253"/>
    <mergeCell ref="AC254:AC255"/>
    <mergeCell ref="AC256:AC257"/>
    <mergeCell ref="AC258:AC259"/>
    <mergeCell ref="AC260:AC261"/>
    <mergeCell ref="AC262:AC263"/>
    <mergeCell ref="AC264:AC265"/>
    <mergeCell ref="AC266:AC267"/>
    <mergeCell ref="AC268:AC269"/>
    <mergeCell ref="AC270:AC271"/>
    <mergeCell ref="AC272:AC273"/>
    <mergeCell ref="AC274:AC275"/>
    <mergeCell ref="AC276:AC277"/>
    <mergeCell ref="AC278:AC279"/>
    <mergeCell ref="AC280:AC281"/>
    <mergeCell ref="AC214:AC215"/>
    <mergeCell ref="AC216:AC217"/>
    <mergeCell ref="AC218:AC219"/>
    <mergeCell ref="AC220:AC221"/>
    <mergeCell ref="AC222:AC223"/>
    <mergeCell ref="AC224:AC225"/>
    <mergeCell ref="AC226:AC227"/>
    <mergeCell ref="AC228:AC229"/>
    <mergeCell ref="AC230:AC231"/>
    <mergeCell ref="AC232:AC233"/>
    <mergeCell ref="AC234:AC235"/>
    <mergeCell ref="AC236:AC237"/>
    <mergeCell ref="AC238:AC239"/>
    <mergeCell ref="AC240:AC241"/>
    <mergeCell ref="AC242:AC243"/>
    <mergeCell ref="AC244:AC245"/>
    <mergeCell ref="AC246:AC247"/>
    <mergeCell ref="AC180:AC181"/>
    <mergeCell ref="AC182:AC183"/>
    <mergeCell ref="AC184:AC185"/>
    <mergeCell ref="AC186:AC187"/>
    <mergeCell ref="AC188:AC189"/>
    <mergeCell ref="AC190:AC191"/>
    <mergeCell ref="AC192:AC193"/>
    <mergeCell ref="AC194:AC195"/>
    <mergeCell ref="AC196:AC197"/>
    <mergeCell ref="AC198:AC199"/>
    <mergeCell ref="AC200:AC201"/>
    <mergeCell ref="AC202:AC203"/>
    <mergeCell ref="AC204:AC205"/>
    <mergeCell ref="AC206:AC207"/>
    <mergeCell ref="AC208:AC209"/>
    <mergeCell ref="AC210:AC211"/>
    <mergeCell ref="AC212:AC213"/>
    <mergeCell ref="AC146:AC147"/>
    <mergeCell ref="AC148:AC149"/>
    <mergeCell ref="AC150:AC151"/>
    <mergeCell ref="AC152:AC153"/>
    <mergeCell ref="AC154:AC155"/>
    <mergeCell ref="AC156:AC157"/>
    <mergeCell ref="AC158:AC159"/>
    <mergeCell ref="AC160:AC161"/>
    <mergeCell ref="AC162:AC163"/>
    <mergeCell ref="AC164:AC165"/>
    <mergeCell ref="AC166:AC167"/>
    <mergeCell ref="AC168:AC169"/>
    <mergeCell ref="AC170:AC171"/>
    <mergeCell ref="AC172:AC173"/>
    <mergeCell ref="AC174:AC175"/>
    <mergeCell ref="AC176:AC177"/>
    <mergeCell ref="AC178:AC179"/>
    <mergeCell ref="AC112:AC113"/>
    <mergeCell ref="AC114:AC115"/>
    <mergeCell ref="AC116:AC117"/>
    <mergeCell ref="AC118:AC119"/>
    <mergeCell ref="AC120:AC121"/>
    <mergeCell ref="AC122:AC123"/>
    <mergeCell ref="AC124:AC125"/>
    <mergeCell ref="AC126:AC127"/>
    <mergeCell ref="AC128:AC129"/>
    <mergeCell ref="AC130:AC131"/>
    <mergeCell ref="AC132:AC133"/>
    <mergeCell ref="AC134:AC135"/>
    <mergeCell ref="AC136:AC137"/>
    <mergeCell ref="AC138:AC139"/>
    <mergeCell ref="AC140:AC141"/>
    <mergeCell ref="AC142:AC143"/>
    <mergeCell ref="AC144:AC145"/>
    <mergeCell ref="AC78:AC79"/>
    <mergeCell ref="AC80:AC81"/>
    <mergeCell ref="AC82:AC83"/>
    <mergeCell ref="AC84:AC85"/>
    <mergeCell ref="AC86:AC87"/>
    <mergeCell ref="AC88:AC89"/>
    <mergeCell ref="AC90:AC91"/>
    <mergeCell ref="AC92:AC93"/>
    <mergeCell ref="AC94:AC95"/>
    <mergeCell ref="AC96:AC97"/>
    <mergeCell ref="AC98:AC99"/>
    <mergeCell ref="AC100:AC101"/>
    <mergeCell ref="AC102:AC103"/>
    <mergeCell ref="AC104:AC105"/>
    <mergeCell ref="AC106:AC107"/>
    <mergeCell ref="AC108:AC109"/>
    <mergeCell ref="AC110:AC111"/>
    <mergeCell ref="AC44:AC45"/>
    <mergeCell ref="AC46:AC47"/>
    <mergeCell ref="AC48:AC49"/>
    <mergeCell ref="AC50:AC51"/>
    <mergeCell ref="AC52:AC53"/>
    <mergeCell ref="AC54:AC55"/>
    <mergeCell ref="AC56:AC57"/>
    <mergeCell ref="AC58:AC59"/>
    <mergeCell ref="AC60:AC61"/>
    <mergeCell ref="AC62:AC63"/>
    <mergeCell ref="AC64:AC65"/>
    <mergeCell ref="AC66:AC67"/>
    <mergeCell ref="AC68:AC69"/>
    <mergeCell ref="AC70:AC71"/>
    <mergeCell ref="AC72:AC73"/>
    <mergeCell ref="AC74:AC75"/>
    <mergeCell ref="AC76:AC77"/>
    <mergeCell ref="T242:T253"/>
    <mergeCell ref="T254:T265"/>
    <mergeCell ref="T266:T277"/>
    <mergeCell ref="T278:T289"/>
    <mergeCell ref="T290:T301"/>
    <mergeCell ref="T302:T313"/>
    <mergeCell ref="T314:T325"/>
    <mergeCell ref="T326:T337"/>
    <mergeCell ref="T338:T349"/>
    <mergeCell ref="T350:T361"/>
    <mergeCell ref="T362:T373"/>
    <mergeCell ref="AC2:AC3"/>
    <mergeCell ref="AC4:AC5"/>
    <mergeCell ref="AC6:AC7"/>
    <mergeCell ref="AC8:AC9"/>
    <mergeCell ref="AC10:AC11"/>
    <mergeCell ref="AC12:AC13"/>
    <mergeCell ref="AC14:AC15"/>
    <mergeCell ref="AC16:AC17"/>
    <mergeCell ref="AC18:AC19"/>
    <mergeCell ref="AC20:AC21"/>
    <mergeCell ref="AC22:AC23"/>
    <mergeCell ref="AC24:AC25"/>
    <mergeCell ref="AC26:AC27"/>
    <mergeCell ref="AC28:AC29"/>
    <mergeCell ref="AC30:AC31"/>
    <mergeCell ref="AC32:AC33"/>
    <mergeCell ref="AC34:AC35"/>
    <mergeCell ref="AC36:AC37"/>
    <mergeCell ref="AC38:AC39"/>
    <mergeCell ref="AC40:AC41"/>
    <mergeCell ref="AC42:AC43"/>
    <mergeCell ref="U350:U351"/>
    <mergeCell ref="U352:U353"/>
    <mergeCell ref="U354:U355"/>
    <mergeCell ref="U356:U357"/>
    <mergeCell ref="U358:U359"/>
    <mergeCell ref="U360:U361"/>
    <mergeCell ref="U362:U363"/>
    <mergeCell ref="U364:U365"/>
    <mergeCell ref="U366:U367"/>
    <mergeCell ref="U368:U369"/>
    <mergeCell ref="U370:U371"/>
    <mergeCell ref="U372:U373"/>
    <mergeCell ref="T2:T13"/>
    <mergeCell ref="T14:T25"/>
    <mergeCell ref="T26:T37"/>
    <mergeCell ref="T38:T49"/>
    <mergeCell ref="T50:T61"/>
    <mergeCell ref="T62:T73"/>
    <mergeCell ref="T74:T85"/>
    <mergeCell ref="T86:T97"/>
    <mergeCell ref="T98:T109"/>
    <mergeCell ref="T110:T121"/>
    <mergeCell ref="T122:T133"/>
    <mergeCell ref="T134:T145"/>
    <mergeCell ref="T146:T157"/>
    <mergeCell ref="T158:T169"/>
    <mergeCell ref="T170:T181"/>
    <mergeCell ref="T182:T193"/>
    <mergeCell ref="T194:T205"/>
    <mergeCell ref="T206:T217"/>
    <mergeCell ref="T218:T229"/>
    <mergeCell ref="T230:T241"/>
    <mergeCell ref="U316:U317"/>
    <mergeCell ref="U318:U319"/>
    <mergeCell ref="U320:U321"/>
    <mergeCell ref="U322:U323"/>
    <mergeCell ref="U324:U325"/>
    <mergeCell ref="U326:U327"/>
    <mergeCell ref="U328:U329"/>
    <mergeCell ref="U330:U331"/>
    <mergeCell ref="U332:U333"/>
    <mergeCell ref="U334:U335"/>
    <mergeCell ref="U336:U337"/>
    <mergeCell ref="U338:U339"/>
    <mergeCell ref="U340:U341"/>
    <mergeCell ref="U342:U343"/>
    <mergeCell ref="U344:U345"/>
    <mergeCell ref="U346:U347"/>
    <mergeCell ref="U214:U215"/>
    <mergeCell ref="U216:U217"/>
    <mergeCell ref="U218:U219"/>
    <mergeCell ref="U220:U221"/>
    <mergeCell ref="U222:U223"/>
    <mergeCell ref="U224:U225"/>
    <mergeCell ref="U226:U227"/>
    <mergeCell ref="U228:U229"/>
    <mergeCell ref="U230:U231"/>
    <mergeCell ref="U232:U233"/>
    <mergeCell ref="U234:U235"/>
    <mergeCell ref="U236:U237"/>
    <mergeCell ref="U238:U239"/>
    <mergeCell ref="U240:U241"/>
    <mergeCell ref="U242:U243"/>
    <mergeCell ref="U244:U245"/>
    <mergeCell ref="U246:U247"/>
    <mergeCell ref="U180:U181"/>
    <mergeCell ref="U182:U183"/>
    <mergeCell ref="U184:U185"/>
    <mergeCell ref="U186:U187"/>
    <mergeCell ref="U188:U189"/>
    <mergeCell ref="U190:U191"/>
    <mergeCell ref="U192:U193"/>
    <mergeCell ref="U194:U195"/>
    <mergeCell ref="U196:U197"/>
    <mergeCell ref="U198:U199"/>
    <mergeCell ref="U200:U201"/>
    <mergeCell ref="U202:U203"/>
    <mergeCell ref="U204:U205"/>
    <mergeCell ref="U206:U207"/>
    <mergeCell ref="U348:U349"/>
    <mergeCell ref="U282:U283"/>
    <mergeCell ref="U284:U285"/>
    <mergeCell ref="U286:U287"/>
    <mergeCell ref="U288:U289"/>
    <mergeCell ref="U290:U291"/>
    <mergeCell ref="U292:U293"/>
    <mergeCell ref="U294:U295"/>
    <mergeCell ref="U296:U297"/>
    <mergeCell ref="U298:U299"/>
    <mergeCell ref="U300:U301"/>
    <mergeCell ref="U302:U303"/>
    <mergeCell ref="U304:U305"/>
    <mergeCell ref="U306:U307"/>
    <mergeCell ref="U308:U309"/>
    <mergeCell ref="U310:U311"/>
    <mergeCell ref="U312:U313"/>
    <mergeCell ref="U314:U315"/>
    <mergeCell ref="U248:U249"/>
    <mergeCell ref="U250:U251"/>
    <mergeCell ref="U252:U253"/>
    <mergeCell ref="U254:U255"/>
    <mergeCell ref="U256:U257"/>
    <mergeCell ref="U258:U259"/>
    <mergeCell ref="U260:U261"/>
    <mergeCell ref="U262:U263"/>
    <mergeCell ref="U264:U265"/>
    <mergeCell ref="U266:U267"/>
    <mergeCell ref="U268:U269"/>
    <mergeCell ref="U270:U271"/>
    <mergeCell ref="U272:U273"/>
    <mergeCell ref="U274:U275"/>
    <mergeCell ref="U276:U277"/>
    <mergeCell ref="U278:U279"/>
    <mergeCell ref="U280:U281"/>
    <mergeCell ref="U208:U209"/>
    <mergeCell ref="U210:U211"/>
    <mergeCell ref="U212:U213"/>
    <mergeCell ref="U146:U147"/>
    <mergeCell ref="U148:U149"/>
    <mergeCell ref="U150:U151"/>
    <mergeCell ref="U152:U153"/>
    <mergeCell ref="U154:U155"/>
    <mergeCell ref="U156:U157"/>
    <mergeCell ref="U158:U159"/>
    <mergeCell ref="U160:U161"/>
    <mergeCell ref="U162:U163"/>
    <mergeCell ref="U164:U165"/>
    <mergeCell ref="U166:U167"/>
    <mergeCell ref="U168:U169"/>
    <mergeCell ref="U170:U171"/>
    <mergeCell ref="U172:U173"/>
    <mergeCell ref="U174:U175"/>
    <mergeCell ref="U176:U177"/>
    <mergeCell ref="U178:U179"/>
    <mergeCell ref="U112:U113"/>
    <mergeCell ref="U114:U115"/>
    <mergeCell ref="U116:U117"/>
    <mergeCell ref="U118:U119"/>
    <mergeCell ref="U120:U121"/>
    <mergeCell ref="U122:U123"/>
    <mergeCell ref="U124:U125"/>
    <mergeCell ref="U126:U127"/>
    <mergeCell ref="U128:U129"/>
    <mergeCell ref="U130:U131"/>
    <mergeCell ref="U132:U133"/>
    <mergeCell ref="U134:U135"/>
    <mergeCell ref="U136:U137"/>
    <mergeCell ref="U138:U139"/>
    <mergeCell ref="U140:U141"/>
    <mergeCell ref="U142:U143"/>
    <mergeCell ref="U144:U145"/>
    <mergeCell ref="U78:U79"/>
    <mergeCell ref="U80:U81"/>
    <mergeCell ref="U82:U83"/>
    <mergeCell ref="U84:U85"/>
    <mergeCell ref="U86:U87"/>
    <mergeCell ref="U88:U89"/>
    <mergeCell ref="U90:U91"/>
    <mergeCell ref="U92:U93"/>
    <mergeCell ref="U94:U95"/>
    <mergeCell ref="U96:U97"/>
    <mergeCell ref="U98:U99"/>
    <mergeCell ref="U100:U101"/>
    <mergeCell ref="U102:U103"/>
    <mergeCell ref="U104:U105"/>
    <mergeCell ref="U106:U107"/>
    <mergeCell ref="U108:U109"/>
    <mergeCell ref="U110:U111"/>
    <mergeCell ref="U44:U45"/>
    <mergeCell ref="U46:U47"/>
    <mergeCell ref="U48:U49"/>
    <mergeCell ref="U50:U51"/>
    <mergeCell ref="U52:U53"/>
    <mergeCell ref="U54:U55"/>
    <mergeCell ref="U56:U57"/>
    <mergeCell ref="U58:U59"/>
    <mergeCell ref="U60:U61"/>
    <mergeCell ref="U62:U63"/>
    <mergeCell ref="U64:U65"/>
    <mergeCell ref="U66:U67"/>
    <mergeCell ref="U68:U69"/>
    <mergeCell ref="U70:U71"/>
    <mergeCell ref="U72:U73"/>
    <mergeCell ref="U74:U75"/>
    <mergeCell ref="U76:U77"/>
    <mergeCell ref="AB352:AB353"/>
    <mergeCell ref="AB354:AB355"/>
    <mergeCell ref="AB356:AB357"/>
    <mergeCell ref="AB358:AB359"/>
    <mergeCell ref="AB360:AB361"/>
    <mergeCell ref="AB362:AB363"/>
    <mergeCell ref="AB364:AB365"/>
    <mergeCell ref="AB366:AB367"/>
    <mergeCell ref="AB368:AB369"/>
    <mergeCell ref="AB370:AB371"/>
    <mergeCell ref="AB372:AB373"/>
    <mergeCell ref="U2:U3"/>
    <mergeCell ref="U4:U5"/>
    <mergeCell ref="U6:U7"/>
    <mergeCell ref="U8:U9"/>
    <mergeCell ref="U10:U11"/>
    <mergeCell ref="U12:U13"/>
    <mergeCell ref="U14:U15"/>
    <mergeCell ref="U16:U17"/>
    <mergeCell ref="U18:U19"/>
    <mergeCell ref="U20:U21"/>
    <mergeCell ref="U22:U23"/>
    <mergeCell ref="U24:U25"/>
    <mergeCell ref="U26:U27"/>
    <mergeCell ref="U28:U29"/>
    <mergeCell ref="U30:U31"/>
    <mergeCell ref="U32:U33"/>
    <mergeCell ref="U34:U35"/>
    <mergeCell ref="U36:U37"/>
    <mergeCell ref="U38:U39"/>
    <mergeCell ref="U40:U41"/>
    <mergeCell ref="U42:U43"/>
    <mergeCell ref="AB318:AB319"/>
    <mergeCell ref="AB320:AB321"/>
    <mergeCell ref="AB322:AB323"/>
    <mergeCell ref="AB324:AB325"/>
    <mergeCell ref="AB326:AB327"/>
    <mergeCell ref="AB328:AB329"/>
    <mergeCell ref="AB330:AB331"/>
    <mergeCell ref="AB332:AB333"/>
    <mergeCell ref="AB334:AB335"/>
    <mergeCell ref="AB336:AB337"/>
    <mergeCell ref="AB338:AB339"/>
    <mergeCell ref="AB340:AB341"/>
    <mergeCell ref="AB342:AB343"/>
    <mergeCell ref="AB344:AB345"/>
    <mergeCell ref="AB346:AB347"/>
    <mergeCell ref="AB348:AB349"/>
    <mergeCell ref="AB350:AB351"/>
    <mergeCell ref="AB284:AB285"/>
    <mergeCell ref="AB286:AB287"/>
    <mergeCell ref="AB288:AB289"/>
    <mergeCell ref="AB290:AB291"/>
    <mergeCell ref="AB292:AB293"/>
    <mergeCell ref="AB294:AB295"/>
    <mergeCell ref="AB296:AB297"/>
    <mergeCell ref="AB298:AB299"/>
    <mergeCell ref="AB300:AB301"/>
    <mergeCell ref="AB302:AB303"/>
    <mergeCell ref="AB304:AB305"/>
    <mergeCell ref="AB306:AB307"/>
    <mergeCell ref="AB308:AB309"/>
    <mergeCell ref="AB310:AB311"/>
    <mergeCell ref="AB312:AB313"/>
    <mergeCell ref="AB314:AB315"/>
    <mergeCell ref="AB316:AB317"/>
    <mergeCell ref="AB250:AB251"/>
    <mergeCell ref="AB252:AB253"/>
    <mergeCell ref="AB254:AB255"/>
    <mergeCell ref="AB256:AB257"/>
    <mergeCell ref="AB258:AB259"/>
    <mergeCell ref="AB260:AB261"/>
    <mergeCell ref="AB262:AB263"/>
    <mergeCell ref="AB264:AB265"/>
    <mergeCell ref="AB266:AB267"/>
    <mergeCell ref="AB268:AB269"/>
    <mergeCell ref="AB270:AB271"/>
    <mergeCell ref="AB272:AB273"/>
    <mergeCell ref="AB274:AB275"/>
    <mergeCell ref="AB276:AB277"/>
    <mergeCell ref="AB278:AB279"/>
    <mergeCell ref="AB280:AB281"/>
    <mergeCell ref="AB282:AB283"/>
    <mergeCell ref="AB216:AB217"/>
    <mergeCell ref="AB218:AB219"/>
    <mergeCell ref="AB220:AB221"/>
    <mergeCell ref="AB222:AB223"/>
    <mergeCell ref="AB224:AB225"/>
    <mergeCell ref="AB226:AB227"/>
    <mergeCell ref="AB228:AB229"/>
    <mergeCell ref="AB230:AB231"/>
    <mergeCell ref="AB232:AB233"/>
    <mergeCell ref="AB234:AB235"/>
    <mergeCell ref="AB236:AB237"/>
    <mergeCell ref="AB238:AB239"/>
    <mergeCell ref="AB240:AB241"/>
    <mergeCell ref="AB242:AB243"/>
    <mergeCell ref="AB244:AB245"/>
    <mergeCell ref="AB246:AB247"/>
    <mergeCell ref="AB248:AB249"/>
    <mergeCell ref="AB182:AB183"/>
    <mergeCell ref="AB184:AB185"/>
    <mergeCell ref="AB186:AB187"/>
    <mergeCell ref="AB188:AB189"/>
    <mergeCell ref="AB190:AB191"/>
    <mergeCell ref="AB192:AB193"/>
    <mergeCell ref="AB194:AB195"/>
    <mergeCell ref="AB196:AB197"/>
    <mergeCell ref="AB198:AB199"/>
    <mergeCell ref="AB200:AB201"/>
    <mergeCell ref="AB202:AB203"/>
    <mergeCell ref="AB204:AB205"/>
    <mergeCell ref="AB206:AB207"/>
    <mergeCell ref="AB208:AB209"/>
    <mergeCell ref="AB210:AB211"/>
    <mergeCell ref="AB212:AB213"/>
    <mergeCell ref="AB214:AB215"/>
    <mergeCell ref="AB148:AB149"/>
    <mergeCell ref="AB150:AB151"/>
    <mergeCell ref="AB152:AB153"/>
    <mergeCell ref="AB154:AB155"/>
    <mergeCell ref="AB156:AB157"/>
    <mergeCell ref="AB158:AB159"/>
    <mergeCell ref="AB160:AB161"/>
    <mergeCell ref="AB162:AB163"/>
    <mergeCell ref="AB164:AB165"/>
    <mergeCell ref="AB166:AB167"/>
    <mergeCell ref="AB168:AB169"/>
    <mergeCell ref="AB170:AB171"/>
    <mergeCell ref="AB172:AB173"/>
    <mergeCell ref="AB174:AB175"/>
    <mergeCell ref="AB176:AB177"/>
    <mergeCell ref="AB178:AB179"/>
    <mergeCell ref="AB180:AB181"/>
    <mergeCell ref="AB114:AB115"/>
    <mergeCell ref="AB116:AB117"/>
    <mergeCell ref="AB118:AB119"/>
    <mergeCell ref="AB120:AB121"/>
    <mergeCell ref="AB122:AB123"/>
    <mergeCell ref="AB124:AB125"/>
    <mergeCell ref="AB126:AB127"/>
    <mergeCell ref="AB128:AB129"/>
    <mergeCell ref="AB130:AB131"/>
    <mergeCell ref="AB132:AB133"/>
    <mergeCell ref="AB134:AB135"/>
    <mergeCell ref="AB136:AB137"/>
    <mergeCell ref="AB138:AB139"/>
    <mergeCell ref="AB140:AB141"/>
    <mergeCell ref="AB142:AB143"/>
    <mergeCell ref="AB144:AB145"/>
    <mergeCell ref="AB146:AB147"/>
    <mergeCell ref="AB80:AB81"/>
    <mergeCell ref="AB82:AB83"/>
    <mergeCell ref="AB84:AB85"/>
    <mergeCell ref="AB86:AB87"/>
    <mergeCell ref="AB88:AB89"/>
    <mergeCell ref="AB90:AB91"/>
    <mergeCell ref="AB92:AB93"/>
    <mergeCell ref="AB94:AB95"/>
    <mergeCell ref="AB96:AB97"/>
    <mergeCell ref="AB98:AB99"/>
    <mergeCell ref="AB100:AB101"/>
    <mergeCell ref="AB102:AB103"/>
    <mergeCell ref="AB104:AB105"/>
    <mergeCell ref="AB106:AB107"/>
    <mergeCell ref="AB108:AB109"/>
    <mergeCell ref="AB110:AB111"/>
    <mergeCell ref="AB112:AB113"/>
    <mergeCell ref="AB46:AB47"/>
    <mergeCell ref="AB48:AB49"/>
    <mergeCell ref="AB50:AB51"/>
    <mergeCell ref="AB52:AB53"/>
    <mergeCell ref="AB54:AB55"/>
    <mergeCell ref="AB56:AB57"/>
    <mergeCell ref="AB58:AB59"/>
    <mergeCell ref="AB60:AB61"/>
    <mergeCell ref="AB62:AB63"/>
    <mergeCell ref="AB64:AB65"/>
    <mergeCell ref="AB66:AB67"/>
    <mergeCell ref="AB68:AB69"/>
    <mergeCell ref="AB70:AB71"/>
    <mergeCell ref="AB72:AB73"/>
    <mergeCell ref="AB74:AB75"/>
    <mergeCell ref="AB76:AB77"/>
    <mergeCell ref="AB78:AB79"/>
    <mergeCell ref="AB12:AB13"/>
    <mergeCell ref="AB14:AB15"/>
    <mergeCell ref="AB16:AB17"/>
    <mergeCell ref="AB18:AB19"/>
    <mergeCell ref="AB20:AB21"/>
    <mergeCell ref="AB22:AB23"/>
    <mergeCell ref="AB24:AB25"/>
    <mergeCell ref="AB26:AB27"/>
    <mergeCell ref="AB28:AB29"/>
    <mergeCell ref="AB30:AB31"/>
    <mergeCell ref="AB32:AB33"/>
    <mergeCell ref="AB34:AB35"/>
    <mergeCell ref="AB36:AB37"/>
    <mergeCell ref="AB38:AB39"/>
    <mergeCell ref="AB40:AB41"/>
    <mergeCell ref="AB42:AB43"/>
    <mergeCell ref="AB44:AB45"/>
    <mergeCell ref="AA340:AA341"/>
    <mergeCell ref="AA342:AA343"/>
    <mergeCell ref="AA344:AA345"/>
    <mergeCell ref="AA346:AA347"/>
    <mergeCell ref="AA348:AA349"/>
    <mergeCell ref="AA350:AA351"/>
    <mergeCell ref="AA352:AA353"/>
    <mergeCell ref="AA354:AA355"/>
    <mergeCell ref="AA356:AA357"/>
    <mergeCell ref="AA358:AA359"/>
    <mergeCell ref="AA360:AA361"/>
    <mergeCell ref="AA362:AA363"/>
    <mergeCell ref="AA364:AA365"/>
    <mergeCell ref="AA366:AA367"/>
    <mergeCell ref="AA368:AA369"/>
    <mergeCell ref="AA370:AA371"/>
    <mergeCell ref="AA372:AA373"/>
    <mergeCell ref="AA306:AA307"/>
    <mergeCell ref="AA308:AA309"/>
    <mergeCell ref="AA310:AA311"/>
    <mergeCell ref="AA312:AA313"/>
    <mergeCell ref="AA314:AA315"/>
    <mergeCell ref="AA316:AA317"/>
    <mergeCell ref="AA318:AA319"/>
    <mergeCell ref="AA320:AA321"/>
    <mergeCell ref="AA322:AA323"/>
    <mergeCell ref="AA324:AA325"/>
    <mergeCell ref="AA326:AA327"/>
    <mergeCell ref="AA328:AA329"/>
    <mergeCell ref="AA330:AA331"/>
    <mergeCell ref="AA332:AA333"/>
    <mergeCell ref="AA334:AA335"/>
    <mergeCell ref="AA336:AA337"/>
    <mergeCell ref="AA338:AA339"/>
    <mergeCell ref="AA274:AA275"/>
    <mergeCell ref="AA276:AA277"/>
    <mergeCell ref="AA278:AA279"/>
    <mergeCell ref="AA280:AA281"/>
    <mergeCell ref="AA282:AA283"/>
    <mergeCell ref="AA284:AA285"/>
    <mergeCell ref="AA286:AA287"/>
    <mergeCell ref="AA288:AA289"/>
    <mergeCell ref="AA290:AA291"/>
    <mergeCell ref="AA292:AA293"/>
    <mergeCell ref="AA294:AA295"/>
    <mergeCell ref="AA296:AA297"/>
    <mergeCell ref="AA298:AA299"/>
    <mergeCell ref="AA300:AA301"/>
    <mergeCell ref="AA302:AA303"/>
    <mergeCell ref="AA304:AA305"/>
    <mergeCell ref="AA238:AA239"/>
    <mergeCell ref="AA240:AA241"/>
    <mergeCell ref="AA242:AA243"/>
    <mergeCell ref="AA244:AA245"/>
    <mergeCell ref="AA246:AA247"/>
    <mergeCell ref="AA248:AA249"/>
    <mergeCell ref="AA250:AA251"/>
    <mergeCell ref="AA252:AA253"/>
    <mergeCell ref="AA254:AA255"/>
    <mergeCell ref="AA256:AA257"/>
    <mergeCell ref="AA258:AA259"/>
    <mergeCell ref="AA260:AA261"/>
    <mergeCell ref="AA262:AA263"/>
    <mergeCell ref="AA264:AA265"/>
    <mergeCell ref="AA266:AA267"/>
    <mergeCell ref="AA268:AA269"/>
    <mergeCell ref="AA270:AA271"/>
    <mergeCell ref="AA208:AA209"/>
    <mergeCell ref="AA210:AA211"/>
    <mergeCell ref="AA212:AA213"/>
    <mergeCell ref="AA214:AA215"/>
    <mergeCell ref="AA216:AA217"/>
    <mergeCell ref="AA218:AA219"/>
    <mergeCell ref="AA220:AA221"/>
    <mergeCell ref="AA222:AA223"/>
    <mergeCell ref="AA224:AA225"/>
    <mergeCell ref="AA226:AA227"/>
    <mergeCell ref="AA228:AA229"/>
    <mergeCell ref="AA230:AA231"/>
    <mergeCell ref="AA232:AA233"/>
    <mergeCell ref="AA234:AA235"/>
    <mergeCell ref="AA236:AA237"/>
    <mergeCell ref="AA170:AA171"/>
    <mergeCell ref="AA172:AA173"/>
    <mergeCell ref="AA174:AA175"/>
    <mergeCell ref="AA176:AA177"/>
    <mergeCell ref="AA178:AA179"/>
    <mergeCell ref="AA180:AA181"/>
    <mergeCell ref="AA182:AA183"/>
    <mergeCell ref="AA184:AA185"/>
    <mergeCell ref="AA186:AA187"/>
    <mergeCell ref="AA188:AA189"/>
    <mergeCell ref="AA190:AA191"/>
    <mergeCell ref="AA192:AA193"/>
    <mergeCell ref="AA194:AA195"/>
    <mergeCell ref="AA196:AA197"/>
    <mergeCell ref="AA198:AA199"/>
    <mergeCell ref="AA200:AA201"/>
    <mergeCell ref="AA202:AA203"/>
    <mergeCell ref="AA272:AA273"/>
    <mergeCell ref="AA142:AA143"/>
    <mergeCell ref="AA144:AA145"/>
    <mergeCell ref="AA146:AA147"/>
    <mergeCell ref="AA148:AA149"/>
    <mergeCell ref="AA150:AA151"/>
    <mergeCell ref="AA152:AA153"/>
    <mergeCell ref="AA154:AA155"/>
    <mergeCell ref="AA156:AA157"/>
    <mergeCell ref="AA158:AA159"/>
    <mergeCell ref="AA160:AA161"/>
    <mergeCell ref="AA162:AA163"/>
    <mergeCell ref="AA164:AA165"/>
    <mergeCell ref="AA166:AA167"/>
    <mergeCell ref="AA168:AA169"/>
    <mergeCell ref="AA102:AA103"/>
    <mergeCell ref="AA104:AA105"/>
    <mergeCell ref="AA106:AA107"/>
    <mergeCell ref="AA108:AA109"/>
    <mergeCell ref="AA110:AA111"/>
    <mergeCell ref="AA112:AA113"/>
    <mergeCell ref="AA114:AA115"/>
    <mergeCell ref="AA116:AA117"/>
    <mergeCell ref="AA118:AA119"/>
    <mergeCell ref="AA120:AA121"/>
    <mergeCell ref="AA122:AA123"/>
    <mergeCell ref="AA124:AA125"/>
    <mergeCell ref="AA126:AA127"/>
    <mergeCell ref="AA128:AA129"/>
    <mergeCell ref="AA130:AA131"/>
    <mergeCell ref="AA132:AA133"/>
    <mergeCell ref="AA134:AA135"/>
    <mergeCell ref="AA204:AA205"/>
    <mergeCell ref="AA206:AA207"/>
    <mergeCell ref="AA76:AA77"/>
    <mergeCell ref="AA78:AA79"/>
    <mergeCell ref="AA80:AA81"/>
    <mergeCell ref="AA82:AA83"/>
    <mergeCell ref="AA84:AA85"/>
    <mergeCell ref="AA86:AA87"/>
    <mergeCell ref="AA88:AA89"/>
    <mergeCell ref="AA90:AA91"/>
    <mergeCell ref="AA92:AA93"/>
    <mergeCell ref="AA94:AA95"/>
    <mergeCell ref="AA96:AA97"/>
    <mergeCell ref="AA98:AA99"/>
    <mergeCell ref="AA100:AA101"/>
    <mergeCell ref="AA34:AA35"/>
    <mergeCell ref="AA36:AA37"/>
    <mergeCell ref="AA38:AA39"/>
    <mergeCell ref="AA40:AA41"/>
    <mergeCell ref="AA42:AA43"/>
    <mergeCell ref="AA44:AA45"/>
    <mergeCell ref="AA46:AA47"/>
    <mergeCell ref="AA48:AA49"/>
    <mergeCell ref="AA50:AA51"/>
    <mergeCell ref="AA52:AA53"/>
    <mergeCell ref="AA54:AA55"/>
    <mergeCell ref="AA56:AA57"/>
    <mergeCell ref="AA58:AA59"/>
    <mergeCell ref="AA60:AA61"/>
    <mergeCell ref="AA62:AA63"/>
    <mergeCell ref="AA64:AA65"/>
    <mergeCell ref="AA66:AA67"/>
    <mergeCell ref="AA136:AA137"/>
    <mergeCell ref="AA138:AA139"/>
    <mergeCell ref="AA140:AA141"/>
    <mergeCell ref="E1:G1"/>
    <mergeCell ref="K1:M1"/>
    <mergeCell ref="A2:A13"/>
    <mergeCell ref="B2:B13"/>
    <mergeCell ref="C2:C3"/>
    <mergeCell ref="D2:D3"/>
    <mergeCell ref="H2:H13"/>
    <mergeCell ref="I2:I13"/>
    <mergeCell ref="J2:J3"/>
    <mergeCell ref="C10:C11"/>
    <mergeCell ref="J10:J11"/>
    <mergeCell ref="C12:C13"/>
    <mergeCell ref="D12:D13"/>
    <mergeCell ref="J12:J13"/>
    <mergeCell ref="AA2:AA3"/>
    <mergeCell ref="AA4:AA5"/>
    <mergeCell ref="AA6:AA7"/>
    <mergeCell ref="AA8:AA9"/>
    <mergeCell ref="AA10:AA11"/>
    <mergeCell ref="AA12:AA13"/>
    <mergeCell ref="P2:P3"/>
    <mergeCell ref="P4:P5"/>
    <mergeCell ref="P6:P7"/>
    <mergeCell ref="P8:P9"/>
    <mergeCell ref="P10:P11"/>
    <mergeCell ref="P12:P13"/>
    <mergeCell ref="A14:A25"/>
    <mergeCell ref="B14:B25"/>
    <mergeCell ref="C14:C15"/>
    <mergeCell ref="D14:D15"/>
    <mergeCell ref="H14:H25"/>
    <mergeCell ref="N2:N13"/>
    <mergeCell ref="C4:C5"/>
    <mergeCell ref="D4:D5"/>
    <mergeCell ref="J4:J5"/>
    <mergeCell ref="C6:C7"/>
    <mergeCell ref="D6:D7"/>
    <mergeCell ref="J6:J7"/>
    <mergeCell ref="C8:C9"/>
    <mergeCell ref="D8:D9"/>
    <mergeCell ref="J8:J9"/>
    <mergeCell ref="N14:N25"/>
    <mergeCell ref="C16:C17"/>
    <mergeCell ref="D16:D17"/>
    <mergeCell ref="J16:J17"/>
    <mergeCell ref="C18:C19"/>
    <mergeCell ref="D18:D19"/>
    <mergeCell ref="J18:J19"/>
    <mergeCell ref="C20:C21"/>
    <mergeCell ref="D10:D11"/>
    <mergeCell ref="R2:R3"/>
    <mergeCell ref="R4:R5"/>
    <mergeCell ref="O8:O9"/>
    <mergeCell ref="O10:O11"/>
    <mergeCell ref="O12:O13"/>
    <mergeCell ref="O14:O15"/>
    <mergeCell ref="O16:O17"/>
    <mergeCell ref="O18:O19"/>
    <mergeCell ref="O20:O21"/>
    <mergeCell ref="O22:O23"/>
    <mergeCell ref="O24:O25"/>
    <mergeCell ref="X2:X13"/>
    <mergeCell ref="X14:X25"/>
    <mergeCell ref="N26:N37"/>
    <mergeCell ref="C28:C29"/>
    <mergeCell ref="D28:D29"/>
    <mergeCell ref="J28:J29"/>
    <mergeCell ref="C30:C31"/>
    <mergeCell ref="D30:D31"/>
    <mergeCell ref="J30:J31"/>
    <mergeCell ref="C32:C33"/>
    <mergeCell ref="D32:D33"/>
    <mergeCell ref="C26:C27"/>
    <mergeCell ref="D26:D27"/>
    <mergeCell ref="H26:H37"/>
    <mergeCell ref="I26:I37"/>
    <mergeCell ref="D20:D21"/>
    <mergeCell ref="J20:J21"/>
    <mergeCell ref="C22:C23"/>
    <mergeCell ref="D22:D23"/>
    <mergeCell ref="J22:J23"/>
    <mergeCell ref="C24:C25"/>
    <mergeCell ref="D24:D25"/>
    <mergeCell ref="J24:J25"/>
    <mergeCell ref="I14:I25"/>
    <mergeCell ref="J14:J15"/>
    <mergeCell ref="A38:A49"/>
    <mergeCell ref="B38:B49"/>
    <mergeCell ref="C38:C39"/>
    <mergeCell ref="D38:D39"/>
    <mergeCell ref="H38:H49"/>
    <mergeCell ref="I38:I49"/>
    <mergeCell ref="J32:J33"/>
    <mergeCell ref="C34:C35"/>
    <mergeCell ref="D34:D35"/>
    <mergeCell ref="J34:J35"/>
    <mergeCell ref="C36:C37"/>
    <mergeCell ref="D36:D37"/>
    <mergeCell ref="J36:J37"/>
    <mergeCell ref="A26:A37"/>
    <mergeCell ref="B26:B37"/>
    <mergeCell ref="J44:J45"/>
    <mergeCell ref="C46:C47"/>
    <mergeCell ref="D46:D47"/>
    <mergeCell ref="J46:J47"/>
    <mergeCell ref="C48:C49"/>
    <mergeCell ref="D48:D49"/>
    <mergeCell ref="J48:J49"/>
    <mergeCell ref="J38:J39"/>
    <mergeCell ref="J26:J27"/>
    <mergeCell ref="N50:N61"/>
    <mergeCell ref="C52:C53"/>
    <mergeCell ref="D52:D53"/>
    <mergeCell ref="J52:J53"/>
    <mergeCell ref="C54:C55"/>
    <mergeCell ref="D54:D55"/>
    <mergeCell ref="J54:J55"/>
    <mergeCell ref="C56:C57"/>
    <mergeCell ref="D56:D57"/>
    <mergeCell ref="C50:C51"/>
    <mergeCell ref="D50:D51"/>
    <mergeCell ref="H50:H61"/>
    <mergeCell ref="I50:I61"/>
    <mergeCell ref="N38:N49"/>
    <mergeCell ref="C40:C41"/>
    <mergeCell ref="D40:D41"/>
    <mergeCell ref="J40:J41"/>
    <mergeCell ref="C42:C43"/>
    <mergeCell ref="D42:D43"/>
    <mergeCell ref="J42:J43"/>
    <mergeCell ref="C44:C45"/>
    <mergeCell ref="D44:D45"/>
    <mergeCell ref="A62:A73"/>
    <mergeCell ref="B62:B73"/>
    <mergeCell ref="C62:C63"/>
    <mergeCell ref="D62:D63"/>
    <mergeCell ref="H62:H73"/>
    <mergeCell ref="I62:I73"/>
    <mergeCell ref="J56:J57"/>
    <mergeCell ref="C58:C59"/>
    <mergeCell ref="D58:D59"/>
    <mergeCell ref="J58:J59"/>
    <mergeCell ref="C60:C61"/>
    <mergeCell ref="D60:D61"/>
    <mergeCell ref="J60:J61"/>
    <mergeCell ref="A50:A61"/>
    <mergeCell ref="B50:B61"/>
    <mergeCell ref="J68:J69"/>
    <mergeCell ref="C70:C71"/>
    <mergeCell ref="D70:D71"/>
    <mergeCell ref="J70:J71"/>
    <mergeCell ref="C72:C73"/>
    <mergeCell ref="D72:D73"/>
    <mergeCell ref="J72:J73"/>
    <mergeCell ref="J62:J63"/>
    <mergeCell ref="J50:J51"/>
    <mergeCell ref="N74:N85"/>
    <mergeCell ref="C76:C77"/>
    <mergeCell ref="D76:D77"/>
    <mergeCell ref="J76:J77"/>
    <mergeCell ref="C78:C79"/>
    <mergeCell ref="D78:D79"/>
    <mergeCell ref="J78:J79"/>
    <mergeCell ref="C80:C81"/>
    <mergeCell ref="D80:D81"/>
    <mergeCell ref="C74:C75"/>
    <mergeCell ref="D74:D75"/>
    <mergeCell ref="H74:H85"/>
    <mergeCell ref="I74:I85"/>
    <mergeCell ref="N62:N73"/>
    <mergeCell ref="C64:C65"/>
    <mergeCell ref="D64:D65"/>
    <mergeCell ref="J64:J65"/>
    <mergeCell ref="C66:C67"/>
    <mergeCell ref="D66:D67"/>
    <mergeCell ref="J66:J67"/>
    <mergeCell ref="C68:C69"/>
    <mergeCell ref="D68:D69"/>
    <mergeCell ref="A86:A97"/>
    <mergeCell ref="B86:B97"/>
    <mergeCell ref="C86:C87"/>
    <mergeCell ref="D86:D87"/>
    <mergeCell ref="H86:H97"/>
    <mergeCell ref="I86:I97"/>
    <mergeCell ref="J80:J81"/>
    <mergeCell ref="C82:C83"/>
    <mergeCell ref="D82:D83"/>
    <mergeCell ref="J82:J83"/>
    <mergeCell ref="C84:C85"/>
    <mergeCell ref="D84:D85"/>
    <mergeCell ref="J84:J85"/>
    <mergeCell ref="A74:A85"/>
    <mergeCell ref="B74:B85"/>
    <mergeCell ref="J92:J93"/>
    <mergeCell ref="C94:C95"/>
    <mergeCell ref="D94:D95"/>
    <mergeCell ref="J94:J95"/>
    <mergeCell ref="C96:C97"/>
    <mergeCell ref="D96:D97"/>
    <mergeCell ref="J96:J97"/>
    <mergeCell ref="J86:J87"/>
    <mergeCell ref="J74:J75"/>
    <mergeCell ref="N98:N109"/>
    <mergeCell ref="C100:C101"/>
    <mergeCell ref="D100:D101"/>
    <mergeCell ref="J100:J101"/>
    <mergeCell ref="C102:C103"/>
    <mergeCell ref="D102:D103"/>
    <mergeCell ref="J102:J103"/>
    <mergeCell ref="C104:C105"/>
    <mergeCell ref="D104:D105"/>
    <mergeCell ref="C98:C99"/>
    <mergeCell ref="D98:D99"/>
    <mergeCell ref="H98:H109"/>
    <mergeCell ref="I98:I109"/>
    <mergeCell ref="N86:N97"/>
    <mergeCell ref="C88:C89"/>
    <mergeCell ref="D88:D89"/>
    <mergeCell ref="J88:J89"/>
    <mergeCell ref="C90:C91"/>
    <mergeCell ref="D90:D91"/>
    <mergeCell ref="J90:J91"/>
    <mergeCell ref="C92:C93"/>
    <mergeCell ref="D92:D93"/>
    <mergeCell ref="A110:A121"/>
    <mergeCell ref="B110:B121"/>
    <mergeCell ref="C110:C111"/>
    <mergeCell ref="D110:D111"/>
    <mergeCell ref="H110:H121"/>
    <mergeCell ref="I110:I121"/>
    <mergeCell ref="J104:J105"/>
    <mergeCell ref="C106:C107"/>
    <mergeCell ref="D106:D107"/>
    <mergeCell ref="J106:J107"/>
    <mergeCell ref="C108:C109"/>
    <mergeCell ref="D108:D109"/>
    <mergeCell ref="J108:J109"/>
    <mergeCell ref="A98:A109"/>
    <mergeCell ref="B98:B109"/>
    <mergeCell ref="J116:J117"/>
    <mergeCell ref="C118:C119"/>
    <mergeCell ref="D118:D119"/>
    <mergeCell ref="J118:J119"/>
    <mergeCell ref="C120:C121"/>
    <mergeCell ref="D120:D121"/>
    <mergeCell ref="J120:J121"/>
    <mergeCell ref="J110:J111"/>
    <mergeCell ref="J98:J99"/>
    <mergeCell ref="N122:N133"/>
    <mergeCell ref="C124:C125"/>
    <mergeCell ref="D124:D125"/>
    <mergeCell ref="J124:J125"/>
    <mergeCell ref="C126:C127"/>
    <mergeCell ref="D126:D127"/>
    <mergeCell ref="J126:J127"/>
    <mergeCell ref="C128:C129"/>
    <mergeCell ref="D128:D129"/>
    <mergeCell ref="C122:C123"/>
    <mergeCell ref="D122:D123"/>
    <mergeCell ref="H122:H133"/>
    <mergeCell ref="I122:I133"/>
    <mergeCell ref="N110:N121"/>
    <mergeCell ref="C112:C113"/>
    <mergeCell ref="D112:D113"/>
    <mergeCell ref="J112:J113"/>
    <mergeCell ref="C114:C115"/>
    <mergeCell ref="D114:D115"/>
    <mergeCell ref="J114:J115"/>
    <mergeCell ref="C116:C117"/>
    <mergeCell ref="D116:D117"/>
    <mergeCell ref="A134:A145"/>
    <mergeCell ref="B134:B145"/>
    <mergeCell ref="C134:C135"/>
    <mergeCell ref="D134:D135"/>
    <mergeCell ref="H134:H145"/>
    <mergeCell ref="I134:I145"/>
    <mergeCell ref="J128:J129"/>
    <mergeCell ref="C130:C131"/>
    <mergeCell ref="D130:D131"/>
    <mergeCell ref="J130:J131"/>
    <mergeCell ref="C132:C133"/>
    <mergeCell ref="D132:D133"/>
    <mergeCell ref="J132:J133"/>
    <mergeCell ref="A122:A133"/>
    <mergeCell ref="B122:B133"/>
    <mergeCell ref="J140:J141"/>
    <mergeCell ref="C142:C143"/>
    <mergeCell ref="D142:D143"/>
    <mergeCell ref="J142:J143"/>
    <mergeCell ref="C144:C145"/>
    <mergeCell ref="D144:D145"/>
    <mergeCell ref="J144:J145"/>
    <mergeCell ref="J134:J135"/>
    <mergeCell ref="J122:J123"/>
    <mergeCell ref="N146:N157"/>
    <mergeCell ref="C148:C149"/>
    <mergeCell ref="D148:D149"/>
    <mergeCell ref="J148:J149"/>
    <mergeCell ref="C150:C151"/>
    <mergeCell ref="D150:D151"/>
    <mergeCell ref="J150:J151"/>
    <mergeCell ref="C152:C153"/>
    <mergeCell ref="D152:D153"/>
    <mergeCell ref="C146:C147"/>
    <mergeCell ref="D146:D147"/>
    <mergeCell ref="H146:H157"/>
    <mergeCell ref="I146:I157"/>
    <mergeCell ref="N134:N145"/>
    <mergeCell ref="C136:C137"/>
    <mergeCell ref="D136:D137"/>
    <mergeCell ref="J136:J137"/>
    <mergeCell ref="C138:C139"/>
    <mergeCell ref="D138:D139"/>
    <mergeCell ref="J138:J139"/>
    <mergeCell ref="C140:C141"/>
    <mergeCell ref="D140:D141"/>
    <mergeCell ref="A158:A169"/>
    <mergeCell ref="B158:B169"/>
    <mergeCell ref="C158:C159"/>
    <mergeCell ref="D158:D159"/>
    <mergeCell ref="H158:H169"/>
    <mergeCell ref="I158:I169"/>
    <mergeCell ref="J152:J153"/>
    <mergeCell ref="C154:C155"/>
    <mergeCell ref="D154:D155"/>
    <mergeCell ref="J154:J155"/>
    <mergeCell ref="C156:C157"/>
    <mergeCell ref="D156:D157"/>
    <mergeCell ref="J156:J157"/>
    <mergeCell ref="A146:A157"/>
    <mergeCell ref="B146:B157"/>
    <mergeCell ref="J164:J165"/>
    <mergeCell ref="C166:C167"/>
    <mergeCell ref="D166:D167"/>
    <mergeCell ref="J166:J167"/>
    <mergeCell ref="C168:C169"/>
    <mergeCell ref="D168:D169"/>
    <mergeCell ref="J168:J169"/>
    <mergeCell ref="J158:J159"/>
    <mergeCell ref="J146:J147"/>
    <mergeCell ref="N170:N181"/>
    <mergeCell ref="C172:C173"/>
    <mergeCell ref="D172:D173"/>
    <mergeCell ref="J172:J173"/>
    <mergeCell ref="C174:C175"/>
    <mergeCell ref="D174:D175"/>
    <mergeCell ref="J174:J175"/>
    <mergeCell ref="C176:C177"/>
    <mergeCell ref="D176:D177"/>
    <mergeCell ref="C170:C171"/>
    <mergeCell ref="D170:D171"/>
    <mergeCell ref="H170:H181"/>
    <mergeCell ref="I170:I181"/>
    <mergeCell ref="N158:N169"/>
    <mergeCell ref="C160:C161"/>
    <mergeCell ref="D160:D161"/>
    <mergeCell ref="J160:J161"/>
    <mergeCell ref="C162:C163"/>
    <mergeCell ref="D162:D163"/>
    <mergeCell ref="J162:J163"/>
    <mergeCell ref="C164:C165"/>
    <mergeCell ref="D164:D165"/>
    <mergeCell ref="A182:A193"/>
    <mergeCell ref="B182:B193"/>
    <mergeCell ref="C182:C183"/>
    <mergeCell ref="D182:D183"/>
    <mergeCell ref="H182:H193"/>
    <mergeCell ref="I182:I193"/>
    <mergeCell ref="J176:J177"/>
    <mergeCell ref="C178:C179"/>
    <mergeCell ref="D178:D179"/>
    <mergeCell ref="J178:J179"/>
    <mergeCell ref="C180:C181"/>
    <mergeCell ref="D180:D181"/>
    <mergeCell ref="J180:J181"/>
    <mergeCell ref="A170:A181"/>
    <mergeCell ref="B170:B181"/>
    <mergeCell ref="J188:J189"/>
    <mergeCell ref="C190:C191"/>
    <mergeCell ref="D190:D191"/>
    <mergeCell ref="J190:J191"/>
    <mergeCell ref="C192:C193"/>
    <mergeCell ref="D192:D193"/>
    <mergeCell ref="J192:J193"/>
    <mergeCell ref="J182:J183"/>
    <mergeCell ref="J170:J171"/>
    <mergeCell ref="N194:N205"/>
    <mergeCell ref="C196:C197"/>
    <mergeCell ref="D196:D197"/>
    <mergeCell ref="J196:J197"/>
    <mergeCell ref="C198:C199"/>
    <mergeCell ref="D198:D199"/>
    <mergeCell ref="J198:J199"/>
    <mergeCell ref="C200:C201"/>
    <mergeCell ref="D200:D201"/>
    <mergeCell ref="C194:C195"/>
    <mergeCell ref="D194:D195"/>
    <mergeCell ref="H194:H205"/>
    <mergeCell ref="I194:I205"/>
    <mergeCell ref="N182:N193"/>
    <mergeCell ref="C184:C185"/>
    <mergeCell ref="D184:D185"/>
    <mergeCell ref="J184:J185"/>
    <mergeCell ref="C186:C187"/>
    <mergeCell ref="D186:D187"/>
    <mergeCell ref="J186:J187"/>
    <mergeCell ref="C188:C189"/>
    <mergeCell ref="D188:D189"/>
    <mergeCell ref="A206:A217"/>
    <mergeCell ref="B206:B217"/>
    <mergeCell ref="C206:C207"/>
    <mergeCell ref="D206:D207"/>
    <mergeCell ref="H206:H217"/>
    <mergeCell ref="I206:I217"/>
    <mergeCell ref="J200:J201"/>
    <mergeCell ref="C202:C203"/>
    <mergeCell ref="D202:D203"/>
    <mergeCell ref="J202:J203"/>
    <mergeCell ref="C204:C205"/>
    <mergeCell ref="D204:D205"/>
    <mergeCell ref="J204:J205"/>
    <mergeCell ref="A194:A205"/>
    <mergeCell ref="B194:B205"/>
    <mergeCell ref="J212:J213"/>
    <mergeCell ref="C214:C215"/>
    <mergeCell ref="D214:D215"/>
    <mergeCell ref="J214:J215"/>
    <mergeCell ref="C216:C217"/>
    <mergeCell ref="D216:D217"/>
    <mergeCell ref="J216:J217"/>
    <mergeCell ref="J206:J207"/>
    <mergeCell ref="J194:J195"/>
    <mergeCell ref="N218:N229"/>
    <mergeCell ref="C220:C221"/>
    <mergeCell ref="D220:D221"/>
    <mergeCell ref="J220:J221"/>
    <mergeCell ref="C222:C223"/>
    <mergeCell ref="D222:D223"/>
    <mergeCell ref="J222:J223"/>
    <mergeCell ref="C224:C225"/>
    <mergeCell ref="D224:D225"/>
    <mergeCell ref="C218:C219"/>
    <mergeCell ref="D218:D219"/>
    <mergeCell ref="H218:H229"/>
    <mergeCell ref="I218:I229"/>
    <mergeCell ref="N206:N217"/>
    <mergeCell ref="C208:C209"/>
    <mergeCell ref="D208:D209"/>
    <mergeCell ref="J208:J209"/>
    <mergeCell ref="C210:C211"/>
    <mergeCell ref="D210:D211"/>
    <mergeCell ref="J210:J211"/>
    <mergeCell ref="C212:C213"/>
    <mergeCell ref="D212:D213"/>
    <mergeCell ref="A230:A241"/>
    <mergeCell ref="B230:B241"/>
    <mergeCell ref="C230:C231"/>
    <mergeCell ref="D230:D231"/>
    <mergeCell ref="H230:H241"/>
    <mergeCell ref="I230:I241"/>
    <mergeCell ref="J224:J225"/>
    <mergeCell ref="C226:C227"/>
    <mergeCell ref="D226:D227"/>
    <mergeCell ref="J226:J227"/>
    <mergeCell ref="C228:C229"/>
    <mergeCell ref="D228:D229"/>
    <mergeCell ref="J228:J229"/>
    <mergeCell ref="A218:A229"/>
    <mergeCell ref="B218:B229"/>
    <mergeCell ref="J236:J237"/>
    <mergeCell ref="C238:C239"/>
    <mergeCell ref="D238:D239"/>
    <mergeCell ref="J238:J239"/>
    <mergeCell ref="C240:C241"/>
    <mergeCell ref="D240:D241"/>
    <mergeCell ref="J240:J241"/>
    <mergeCell ref="J230:J231"/>
    <mergeCell ref="J218:J219"/>
    <mergeCell ref="N242:N253"/>
    <mergeCell ref="C244:C245"/>
    <mergeCell ref="D244:D245"/>
    <mergeCell ref="J244:J245"/>
    <mergeCell ref="C246:C247"/>
    <mergeCell ref="D246:D247"/>
    <mergeCell ref="J246:J247"/>
    <mergeCell ref="C248:C249"/>
    <mergeCell ref="D248:D249"/>
    <mergeCell ref="C242:C243"/>
    <mergeCell ref="D242:D243"/>
    <mergeCell ref="H242:H253"/>
    <mergeCell ref="I242:I253"/>
    <mergeCell ref="N230:N241"/>
    <mergeCell ref="C232:C233"/>
    <mergeCell ref="D232:D233"/>
    <mergeCell ref="J232:J233"/>
    <mergeCell ref="C234:C235"/>
    <mergeCell ref="D234:D235"/>
    <mergeCell ref="J234:J235"/>
    <mergeCell ref="C236:C237"/>
    <mergeCell ref="D236:D237"/>
    <mergeCell ref="A254:A265"/>
    <mergeCell ref="B254:B265"/>
    <mergeCell ref="C254:C255"/>
    <mergeCell ref="D254:D255"/>
    <mergeCell ref="H254:H265"/>
    <mergeCell ref="I254:I265"/>
    <mergeCell ref="J248:J249"/>
    <mergeCell ref="C250:C251"/>
    <mergeCell ref="D250:D251"/>
    <mergeCell ref="J250:J251"/>
    <mergeCell ref="C252:C253"/>
    <mergeCell ref="D252:D253"/>
    <mergeCell ref="J252:J253"/>
    <mergeCell ref="A242:A253"/>
    <mergeCell ref="B242:B253"/>
    <mergeCell ref="J260:J261"/>
    <mergeCell ref="C262:C263"/>
    <mergeCell ref="D262:D263"/>
    <mergeCell ref="J262:J263"/>
    <mergeCell ref="C264:C265"/>
    <mergeCell ref="D264:D265"/>
    <mergeCell ref="J264:J265"/>
    <mergeCell ref="J254:J255"/>
    <mergeCell ref="J242:J243"/>
    <mergeCell ref="N266:N277"/>
    <mergeCell ref="C268:C269"/>
    <mergeCell ref="D268:D269"/>
    <mergeCell ref="J268:J269"/>
    <mergeCell ref="C270:C271"/>
    <mergeCell ref="D270:D271"/>
    <mergeCell ref="J270:J271"/>
    <mergeCell ref="C272:C273"/>
    <mergeCell ref="D272:D273"/>
    <mergeCell ref="C266:C267"/>
    <mergeCell ref="D266:D267"/>
    <mergeCell ref="H266:H277"/>
    <mergeCell ref="I266:I277"/>
    <mergeCell ref="N254:N265"/>
    <mergeCell ref="C256:C257"/>
    <mergeCell ref="D256:D257"/>
    <mergeCell ref="J256:J257"/>
    <mergeCell ref="C258:C259"/>
    <mergeCell ref="D258:D259"/>
    <mergeCell ref="J258:J259"/>
    <mergeCell ref="C260:C261"/>
    <mergeCell ref="D260:D261"/>
    <mergeCell ref="A278:A289"/>
    <mergeCell ref="B278:B289"/>
    <mergeCell ref="C278:C279"/>
    <mergeCell ref="D278:D279"/>
    <mergeCell ref="H278:H289"/>
    <mergeCell ref="I278:I289"/>
    <mergeCell ref="J272:J273"/>
    <mergeCell ref="C274:C275"/>
    <mergeCell ref="D274:D275"/>
    <mergeCell ref="J274:J275"/>
    <mergeCell ref="C276:C277"/>
    <mergeCell ref="D276:D277"/>
    <mergeCell ref="J276:J277"/>
    <mergeCell ref="A266:A277"/>
    <mergeCell ref="B266:B277"/>
    <mergeCell ref="J284:J285"/>
    <mergeCell ref="C286:C287"/>
    <mergeCell ref="D286:D287"/>
    <mergeCell ref="J286:J287"/>
    <mergeCell ref="C288:C289"/>
    <mergeCell ref="D288:D289"/>
    <mergeCell ref="J288:J289"/>
    <mergeCell ref="J278:J279"/>
    <mergeCell ref="J266:J267"/>
    <mergeCell ref="N290:N301"/>
    <mergeCell ref="C292:C293"/>
    <mergeCell ref="D292:D293"/>
    <mergeCell ref="J292:J293"/>
    <mergeCell ref="C294:C295"/>
    <mergeCell ref="D294:D295"/>
    <mergeCell ref="J294:J295"/>
    <mergeCell ref="C296:C297"/>
    <mergeCell ref="D296:D297"/>
    <mergeCell ref="C290:C291"/>
    <mergeCell ref="D290:D291"/>
    <mergeCell ref="H290:H301"/>
    <mergeCell ref="I290:I301"/>
    <mergeCell ref="N278:N289"/>
    <mergeCell ref="C280:C281"/>
    <mergeCell ref="D280:D281"/>
    <mergeCell ref="J280:J281"/>
    <mergeCell ref="C282:C283"/>
    <mergeCell ref="D282:D283"/>
    <mergeCell ref="J282:J283"/>
    <mergeCell ref="C284:C285"/>
    <mergeCell ref="D284:D285"/>
    <mergeCell ref="A302:A313"/>
    <mergeCell ref="B302:B313"/>
    <mergeCell ref="C302:C303"/>
    <mergeCell ref="D302:D303"/>
    <mergeCell ref="H302:H313"/>
    <mergeCell ref="I302:I313"/>
    <mergeCell ref="J296:J297"/>
    <mergeCell ref="C298:C299"/>
    <mergeCell ref="D298:D299"/>
    <mergeCell ref="J298:J299"/>
    <mergeCell ref="C300:C301"/>
    <mergeCell ref="D300:D301"/>
    <mergeCell ref="J300:J301"/>
    <mergeCell ref="A290:A301"/>
    <mergeCell ref="B290:B301"/>
    <mergeCell ref="J308:J309"/>
    <mergeCell ref="C310:C311"/>
    <mergeCell ref="D310:D311"/>
    <mergeCell ref="J310:J311"/>
    <mergeCell ref="C312:C313"/>
    <mergeCell ref="D312:D313"/>
    <mergeCell ref="J312:J313"/>
    <mergeCell ref="J302:J303"/>
    <mergeCell ref="J290:J291"/>
    <mergeCell ref="N314:N325"/>
    <mergeCell ref="C316:C317"/>
    <mergeCell ref="D316:D317"/>
    <mergeCell ref="J316:J317"/>
    <mergeCell ref="C318:C319"/>
    <mergeCell ref="D318:D319"/>
    <mergeCell ref="J318:J319"/>
    <mergeCell ref="C320:C321"/>
    <mergeCell ref="D320:D321"/>
    <mergeCell ref="C314:C315"/>
    <mergeCell ref="D314:D315"/>
    <mergeCell ref="H314:H325"/>
    <mergeCell ref="I314:I325"/>
    <mergeCell ref="N302:N313"/>
    <mergeCell ref="C304:C305"/>
    <mergeCell ref="D304:D305"/>
    <mergeCell ref="J304:J305"/>
    <mergeCell ref="C306:C307"/>
    <mergeCell ref="D306:D307"/>
    <mergeCell ref="J306:J307"/>
    <mergeCell ref="C308:C309"/>
    <mergeCell ref="D308:D309"/>
    <mergeCell ref="A326:A337"/>
    <mergeCell ref="B326:B337"/>
    <mergeCell ref="C326:C327"/>
    <mergeCell ref="D326:D327"/>
    <mergeCell ref="H326:H337"/>
    <mergeCell ref="I326:I337"/>
    <mergeCell ref="J320:J321"/>
    <mergeCell ref="C322:C323"/>
    <mergeCell ref="D322:D323"/>
    <mergeCell ref="J322:J323"/>
    <mergeCell ref="C324:C325"/>
    <mergeCell ref="D324:D325"/>
    <mergeCell ref="J324:J325"/>
    <mergeCell ref="A314:A325"/>
    <mergeCell ref="B314:B325"/>
    <mergeCell ref="J332:J333"/>
    <mergeCell ref="C334:C335"/>
    <mergeCell ref="D334:D335"/>
    <mergeCell ref="J334:J335"/>
    <mergeCell ref="C336:C337"/>
    <mergeCell ref="D336:D337"/>
    <mergeCell ref="J336:J337"/>
    <mergeCell ref="J326:J327"/>
    <mergeCell ref="J314:J315"/>
    <mergeCell ref="N338:N349"/>
    <mergeCell ref="C340:C341"/>
    <mergeCell ref="D340:D341"/>
    <mergeCell ref="J340:J341"/>
    <mergeCell ref="C342:C343"/>
    <mergeCell ref="D342:D343"/>
    <mergeCell ref="J342:J343"/>
    <mergeCell ref="C344:C345"/>
    <mergeCell ref="D344:D345"/>
    <mergeCell ref="C338:C339"/>
    <mergeCell ref="D338:D339"/>
    <mergeCell ref="H338:H349"/>
    <mergeCell ref="I338:I349"/>
    <mergeCell ref="N326:N337"/>
    <mergeCell ref="C328:C329"/>
    <mergeCell ref="D328:D329"/>
    <mergeCell ref="J328:J329"/>
    <mergeCell ref="C330:C331"/>
    <mergeCell ref="D330:D331"/>
    <mergeCell ref="J330:J331"/>
    <mergeCell ref="C332:C333"/>
    <mergeCell ref="D332:D333"/>
    <mergeCell ref="J344:J345"/>
    <mergeCell ref="C346:C347"/>
    <mergeCell ref="D346:D347"/>
    <mergeCell ref="J346:J347"/>
    <mergeCell ref="C348:C349"/>
    <mergeCell ref="D348:D349"/>
    <mergeCell ref="J348:J349"/>
    <mergeCell ref="A338:A349"/>
    <mergeCell ref="B338:B349"/>
    <mergeCell ref="J356:J357"/>
    <mergeCell ref="C358:C359"/>
    <mergeCell ref="D358:D359"/>
    <mergeCell ref="J358:J359"/>
    <mergeCell ref="C360:C361"/>
    <mergeCell ref="D360:D361"/>
    <mergeCell ref="J360:J361"/>
    <mergeCell ref="J350:J351"/>
    <mergeCell ref="J338:J339"/>
    <mergeCell ref="C368:C369"/>
    <mergeCell ref="D368:D369"/>
    <mergeCell ref="C362:C363"/>
    <mergeCell ref="D362:D363"/>
    <mergeCell ref="H362:H373"/>
    <mergeCell ref="I362:I373"/>
    <mergeCell ref="N350:N361"/>
    <mergeCell ref="C352:C353"/>
    <mergeCell ref="D352:D353"/>
    <mergeCell ref="J352:J353"/>
    <mergeCell ref="C354:C355"/>
    <mergeCell ref="D354:D355"/>
    <mergeCell ref="J354:J355"/>
    <mergeCell ref="C356:C357"/>
    <mergeCell ref="D356:D357"/>
    <mergeCell ref="A350:A361"/>
    <mergeCell ref="B350:B361"/>
    <mergeCell ref="C350:C351"/>
    <mergeCell ref="D350:D351"/>
    <mergeCell ref="H350:H361"/>
    <mergeCell ref="I350:I361"/>
    <mergeCell ref="Q2:Q13"/>
    <mergeCell ref="Q14:Q25"/>
    <mergeCell ref="Q26:Q37"/>
    <mergeCell ref="Q38:Q49"/>
    <mergeCell ref="Q50:Q61"/>
    <mergeCell ref="Q62:Q73"/>
    <mergeCell ref="Q74:Q85"/>
    <mergeCell ref="Q86:Q97"/>
    <mergeCell ref="Q98:Q109"/>
    <mergeCell ref="O36:O37"/>
    <mergeCell ref="Q218:Q229"/>
    <mergeCell ref="Q230:Q241"/>
    <mergeCell ref="Q242:Q253"/>
    <mergeCell ref="Q254:Q265"/>
    <mergeCell ref="Q266:Q277"/>
    <mergeCell ref="Q278:Q289"/>
    <mergeCell ref="Q290:Q301"/>
    <mergeCell ref="O38:O39"/>
    <mergeCell ref="O40:O41"/>
    <mergeCell ref="O42:O43"/>
    <mergeCell ref="O44:O45"/>
    <mergeCell ref="O46:O47"/>
    <mergeCell ref="O48:O49"/>
    <mergeCell ref="O50:O51"/>
    <mergeCell ref="O52:O53"/>
    <mergeCell ref="O54:O55"/>
    <mergeCell ref="O56:O57"/>
    <mergeCell ref="O58:O59"/>
    <mergeCell ref="O60:O61"/>
    <mergeCell ref="O62:O63"/>
    <mergeCell ref="O64:O65"/>
    <mergeCell ref="O66:O67"/>
    <mergeCell ref="O68:O69"/>
    <mergeCell ref="O70:O71"/>
    <mergeCell ref="O72:O73"/>
    <mergeCell ref="O2:O3"/>
    <mergeCell ref="O4:O5"/>
    <mergeCell ref="O6:O7"/>
    <mergeCell ref="A374:A385"/>
    <mergeCell ref="H374:H385"/>
    <mergeCell ref="I374:I385"/>
    <mergeCell ref="A386:A397"/>
    <mergeCell ref="H386:H397"/>
    <mergeCell ref="I386:I397"/>
    <mergeCell ref="J368:J369"/>
    <mergeCell ref="C370:C371"/>
    <mergeCell ref="D370:D371"/>
    <mergeCell ref="J370:J371"/>
    <mergeCell ref="C372:C373"/>
    <mergeCell ref="D372:D373"/>
    <mergeCell ref="J372:J373"/>
    <mergeCell ref="A362:A373"/>
    <mergeCell ref="B362:B373"/>
    <mergeCell ref="J362:J363"/>
    <mergeCell ref="N362:N373"/>
    <mergeCell ref="C364:C365"/>
    <mergeCell ref="D364:D365"/>
    <mergeCell ref="J364:J365"/>
    <mergeCell ref="C366:C367"/>
    <mergeCell ref="D366:D367"/>
    <mergeCell ref="J366:J367"/>
    <mergeCell ref="Q302:Q313"/>
    <mergeCell ref="Q314:Q325"/>
    <mergeCell ref="Q110:Q121"/>
    <mergeCell ref="Q122:Q133"/>
    <mergeCell ref="Q134:Q145"/>
    <mergeCell ref="Q146:Q157"/>
    <mergeCell ref="Q158:Q169"/>
    <mergeCell ref="Q170:Q181"/>
    <mergeCell ref="Q182:Q193"/>
    <mergeCell ref="Q194:Q205"/>
    <mergeCell ref="Q206:Q217"/>
    <mergeCell ref="O110:O111"/>
    <mergeCell ref="O112:O113"/>
    <mergeCell ref="O114:O115"/>
    <mergeCell ref="Q326:Q337"/>
    <mergeCell ref="Q338:Q349"/>
    <mergeCell ref="Q350:Q361"/>
    <mergeCell ref="Q362:Q373"/>
    <mergeCell ref="O154:O155"/>
    <mergeCell ref="O156:O157"/>
    <mergeCell ref="O158:O159"/>
    <mergeCell ref="O160:O161"/>
    <mergeCell ref="O162:O163"/>
    <mergeCell ref="O182:O183"/>
    <mergeCell ref="O184:O185"/>
    <mergeCell ref="O186:O187"/>
    <mergeCell ref="O188:O189"/>
    <mergeCell ref="O190:O191"/>
    <mergeCell ref="O192:O193"/>
    <mergeCell ref="O194:O195"/>
    <mergeCell ref="O196:O197"/>
    <mergeCell ref="O198:O199"/>
    <mergeCell ref="O164:O165"/>
    <mergeCell ref="O166:O167"/>
    <mergeCell ref="O168:O169"/>
    <mergeCell ref="O170:O171"/>
    <mergeCell ref="O172:O173"/>
    <mergeCell ref="O174:O175"/>
    <mergeCell ref="O176:O177"/>
    <mergeCell ref="O178:O179"/>
    <mergeCell ref="O180:O181"/>
    <mergeCell ref="O26:O27"/>
    <mergeCell ref="O28:O29"/>
    <mergeCell ref="O30:O31"/>
    <mergeCell ref="O32:O33"/>
    <mergeCell ref="O34:O35"/>
    <mergeCell ref="O74:O75"/>
    <mergeCell ref="O76:O77"/>
    <mergeCell ref="O78:O79"/>
    <mergeCell ref="O80:O81"/>
    <mergeCell ref="O82:O83"/>
    <mergeCell ref="O84:O85"/>
    <mergeCell ref="O86:O87"/>
    <mergeCell ref="O88:O89"/>
    <mergeCell ref="O90:O91"/>
    <mergeCell ref="O116:O117"/>
    <mergeCell ref="O118:O119"/>
    <mergeCell ref="O120:O121"/>
    <mergeCell ref="O122:O123"/>
    <mergeCell ref="O124:O125"/>
    <mergeCell ref="O126:O127"/>
    <mergeCell ref="O92:O93"/>
    <mergeCell ref="O94:O95"/>
    <mergeCell ref="O96:O97"/>
    <mergeCell ref="O98:O99"/>
    <mergeCell ref="O100:O101"/>
    <mergeCell ref="O102:O103"/>
    <mergeCell ref="O104:O105"/>
    <mergeCell ref="O106:O107"/>
    <mergeCell ref="O108:O109"/>
    <mergeCell ref="O146:O147"/>
    <mergeCell ref="O148:O149"/>
    <mergeCell ref="O150:O151"/>
    <mergeCell ref="O152:O153"/>
    <mergeCell ref="O128:O129"/>
    <mergeCell ref="O130:O131"/>
    <mergeCell ref="O132:O133"/>
    <mergeCell ref="O134:O135"/>
    <mergeCell ref="O136:O137"/>
    <mergeCell ref="O138:O139"/>
    <mergeCell ref="O140:O141"/>
    <mergeCell ref="O142:O143"/>
    <mergeCell ref="O144:O145"/>
    <mergeCell ref="O218:O219"/>
    <mergeCell ref="O220:O221"/>
    <mergeCell ref="O222:O223"/>
    <mergeCell ref="O224:O225"/>
    <mergeCell ref="O226:O227"/>
    <mergeCell ref="O228:O229"/>
    <mergeCell ref="O230:O231"/>
    <mergeCell ref="O232:O233"/>
    <mergeCell ref="O234:O235"/>
    <mergeCell ref="O200:O201"/>
    <mergeCell ref="O202:O203"/>
    <mergeCell ref="O204:O205"/>
    <mergeCell ref="O206:O207"/>
    <mergeCell ref="O208:O209"/>
    <mergeCell ref="O210:O211"/>
    <mergeCell ref="O212:O213"/>
    <mergeCell ref="O214:O215"/>
    <mergeCell ref="O216:O217"/>
    <mergeCell ref="O254:O255"/>
    <mergeCell ref="O256:O257"/>
    <mergeCell ref="O258:O259"/>
    <mergeCell ref="O260:O261"/>
    <mergeCell ref="O262:O263"/>
    <mergeCell ref="O264:O265"/>
    <mergeCell ref="O266:O267"/>
    <mergeCell ref="O268:O269"/>
    <mergeCell ref="O270:O271"/>
    <mergeCell ref="O236:O237"/>
    <mergeCell ref="O238:O239"/>
    <mergeCell ref="O240:O241"/>
    <mergeCell ref="O242:O243"/>
    <mergeCell ref="O244:O245"/>
    <mergeCell ref="O246:O247"/>
    <mergeCell ref="O248:O249"/>
    <mergeCell ref="O250:O251"/>
    <mergeCell ref="O252:O253"/>
    <mergeCell ref="O290:O291"/>
    <mergeCell ref="O292:O293"/>
    <mergeCell ref="O294:O295"/>
    <mergeCell ref="O296:O297"/>
    <mergeCell ref="O298:O299"/>
    <mergeCell ref="O300:O301"/>
    <mergeCell ref="O302:O303"/>
    <mergeCell ref="O304:O305"/>
    <mergeCell ref="O306:O307"/>
    <mergeCell ref="O272:O273"/>
    <mergeCell ref="O274:O275"/>
    <mergeCell ref="O276:O277"/>
    <mergeCell ref="O278:O279"/>
    <mergeCell ref="O280:O281"/>
    <mergeCell ref="O282:O283"/>
    <mergeCell ref="O284:O285"/>
    <mergeCell ref="O286:O287"/>
    <mergeCell ref="O288:O289"/>
    <mergeCell ref="O360:O361"/>
    <mergeCell ref="O326:O327"/>
    <mergeCell ref="O328:O329"/>
    <mergeCell ref="O330:O331"/>
    <mergeCell ref="O332:O333"/>
    <mergeCell ref="O334:O335"/>
    <mergeCell ref="O336:O337"/>
    <mergeCell ref="O338:O339"/>
    <mergeCell ref="O340:O341"/>
    <mergeCell ref="O342:O343"/>
    <mergeCell ref="O308:O309"/>
    <mergeCell ref="O310:O311"/>
    <mergeCell ref="O312:O313"/>
    <mergeCell ref="O314:O315"/>
    <mergeCell ref="O316:O317"/>
    <mergeCell ref="O318:O319"/>
    <mergeCell ref="O320:O321"/>
    <mergeCell ref="O322:O323"/>
    <mergeCell ref="O324:O325"/>
    <mergeCell ref="O362:O363"/>
    <mergeCell ref="O364:O365"/>
    <mergeCell ref="O366:O367"/>
    <mergeCell ref="O368:O369"/>
    <mergeCell ref="O370:O371"/>
    <mergeCell ref="O372:O373"/>
    <mergeCell ref="R6:R7"/>
    <mergeCell ref="R8:R9"/>
    <mergeCell ref="R10:R11"/>
    <mergeCell ref="R12:R13"/>
    <mergeCell ref="R14:R15"/>
    <mergeCell ref="R16:R17"/>
    <mergeCell ref="R18:R19"/>
    <mergeCell ref="R20:R21"/>
    <mergeCell ref="R22:R23"/>
    <mergeCell ref="R24:R25"/>
    <mergeCell ref="R26:R27"/>
    <mergeCell ref="R28:R29"/>
    <mergeCell ref="R30:R31"/>
    <mergeCell ref="R32:R33"/>
    <mergeCell ref="R34:R35"/>
    <mergeCell ref="R36:R37"/>
    <mergeCell ref="R38:R39"/>
    <mergeCell ref="R40:R41"/>
    <mergeCell ref="O344:O345"/>
    <mergeCell ref="O346:O347"/>
    <mergeCell ref="O348:O349"/>
    <mergeCell ref="O350:O351"/>
    <mergeCell ref="O352:O353"/>
    <mergeCell ref="O354:O355"/>
    <mergeCell ref="O356:O357"/>
    <mergeCell ref="O358:O359"/>
    <mergeCell ref="R60:R61"/>
    <mergeCell ref="R62:R63"/>
    <mergeCell ref="R64:R65"/>
    <mergeCell ref="R66:R67"/>
    <mergeCell ref="R68:R69"/>
    <mergeCell ref="R70:R71"/>
    <mergeCell ref="R72:R73"/>
    <mergeCell ref="R74:R75"/>
    <mergeCell ref="R76:R77"/>
    <mergeCell ref="R42:R43"/>
    <mergeCell ref="R44:R45"/>
    <mergeCell ref="R46:R47"/>
    <mergeCell ref="R48:R49"/>
    <mergeCell ref="R50:R51"/>
    <mergeCell ref="R52:R53"/>
    <mergeCell ref="R54:R55"/>
    <mergeCell ref="R56:R57"/>
    <mergeCell ref="R58:R59"/>
    <mergeCell ref="R96:R97"/>
    <mergeCell ref="R98:R99"/>
    <mergeCell ref="R100:R101"/>
    <mergeCell ref="R102:R103"/>
    <mergeCell ref="R104:R105"/>
    <mergeCell ref="R106:R107"/>
    <mergeCell ref="R108:R109"/>
    <mergeCell ref="R110:R111"/>
    <mergeCell ref="R112:R113"/>
    <mergeCell ref="R78:R79"/>
    <mergeCell ref="R80:R81"/>
    <mergeCell ref="R82:R83"/>
    <mergeCell ref="R84:R85"/>
    <mergeCell ref="R86:R87"/>
    <mergeCell ref="R88:R89"/>
    <mergeCell ref="R90:R91"/>
    <mergeCell ref="R92:R93"/>
    <mergeCell ref="R94:R95"/>
    <mergeCell ref="R132:R133"/>
    <mergeCell ref="R134:R135"/>
    <mergeCell ref="R136:R137"/>
    <mergeCell ref="R138:R139"/>
    <mergeCell ref="R140:R141"/>
    <mergeCell ref="R142:R143"/>
    <mergeCell ref="R144:R145"/>
    <mergeCell ref="R146:R147"/>
    <mergeCell ref="R148:R149"/>
    <mergeCell ref="R114:R115"/>
    <mergeCell ref="R116:R117"/>
    <mergeCell ref="R118:R119"/>
    <mergeCell ref="R120:R121"/>
    <mergeCell ref="R122:R123"/>
    <mergeCell ref="R124:R125"/>
    <mergeCell ref="R126:R127"/>
    <mergeCell ref="R128:R129"/>
    <mergeCell ref="R130:R131"/>
    <mergeCell ref="R168:R169"/>
    <mergeCell ref="R170:R171"/>
    <mergeCell ref="R172:R173"/>
    <mergeCell ref="R174:R175"/>
    <mergeCell ref="R176:R177"/>
    <mergeCell ref="R178:R179"/>
    <mergeCell ref="R180:R181"/>
    <mergeCell ref="R182:R183"/>
    <mergeCell ref="R184:R185"/>
    <mergeCell ref="R150:R151"/>
    <mergeCell ref="R152:R153"/>
    <mergeCell ref="R154:R155"/>
    <mergeCell ref="R156:R157"/>
    <mergeCell ref="R158:R159"/>
    <mergeCell ref="R160:R161"/>
    <mergeCell ref="R162:R163"/>
    <mergeCell ref="R164:R165"/>
    <mergeCell ref="R166:R167"/>
    <mergeCell ref="R204:R205"/>
    <mergeCell ref="R206:R207"/>
    <mergeCell ref="R208:R209"/>
    <mergeCell ref="R210:R211"/>
    <mergeCell ref="R212:R213"/>
    <mergeCell ref="R214:R215"/>
    <mergeCell ref="R216:R217"/>
    <mergeCell ref="R218:R219"/>
    <mergeCell ref="R220:R221"/>
    <mergeCell ref="R186:R187"/>
    <mergeCell ref="R188:R189"/>
    <mergeCell ref="R190:R191"/>
    <mergeCell ref="R192:R193"/>
    <mergeCell ref="R194:R195"/>
    <mergeCell ref="R196:R197"/>
    <mergeCell ref="R198:R199"/>
    <mergeCell ref="R200:R201"/>
    <mergeCell ref="R202:R203"/>
    <mergeCell ref="R240:R241"/>
    <mergeCell ref="R242:R243"/>
    <mergeCell ref="R244:R245"/>
    <mergeCell ref="R246:R247"/>
    <mergeCell ref="R248:R249"/>
    <mergeCell ref="R250:R251"/>
    <mergeCell ref="R252:R253"/>
    <mergeCell ref="R254:R255"/>
    <mergeCell ref="R256:R257"/>
    <mergeCell ref="R222:R223"/>
    <mergeCell ref="R224:R225"/>
    <mergeCell ref="R226:R227"/>
    <mergeCell ref="R228:R229"/>
    <mergeCell ref="R230:R231"/>
    <mergeCell ref="R232:R233"/>
    <mergeCell ref="R234:R235"/>
    <mergeCell ref="R236:R237"/>
    <mergeCell ref="R238:R239"/>
    <mergeCell ref="R276:R277"/>
    <mergeCell ref="R278:R279"/>
    <mergeCell ref="R280:R281"/>
    <mergeCell ref="R282:R283"/>
    <mergeCell ref="R284:R285"/>
    <mergeCell ref="R286:R287"/>
    <mergeCell ref="R288:R289"/>
    <mergeCell ref="R290:R291"/>
    <mergeCell ref="R292:R293"/>
    <mergeCell ref="R258:R259"/>
    <mergeCell ref="R260:R261"/>
    <mergeCell ref="R262:R263"/>
    <mergeCell ref="R264:R265"/>
    <mergeCell ref="R266:R267"/>
    <mergeCell ref="R268:R269"/>
    <mergeCell ref="R270:R271"/>
    <mergeCell ref="R272:R273"/>
    <mergeCell ref="R274:R275"/>
    <mergeCell ref="R312:R313"/>
    <mergeCell ref="R314:R315"/>
    <mergeCell ref="R316:R317"/>
    <mergeCell ref="R318:R319"/>
    <mergeCell ref="R320:R321"/>
    <mergeCell ref="R322:R323"/>
    <mergeCell ref="R324:R325"/>
    <mergeCell ref="R326:R327"/>
    <mergeCell ref="R328:R329"/>
    <mergeCell ref="R294:R295"/>
    <mergeCell ref="R296:R297"/>
    <mergeCell ref="R298:R299"/>
    <mergeCell ref="R300:R301"/>
    <mergeCell ref="R302:R303"/>
    <mergeCell ref="R304:R305"/>
    <mergeCell ref="R306:R307"/>
    <mergeCell ref="R308:R309"/>
    <mergeCell ref="R310:R311"/>
    <mergeCell ref="R366:R367"/>
    <mergeCell ref="R368:R369"/>
    <mergeCell ref="R370:R371"/>
    <mergeCell ref="R372:R373"/>
    <mergeCell ref="R348:R349"/>
    <mergeCell ref="R350:R351"/>
    <mergeCell ref="R352:R353"/>
    <mergeCell ref="R354:R355"/>
    <mergeCell ref="R356:R357"/>
    <mergeCell ref="R358:R359"/>
    <mergeCell ref="R360:R361"/>
    <mergeCell ref="R362:R363"/>
    <mergeCell ref="R364:R365"/>
    <mergeCell ref="R330:R331"/>
    <mergeCell ref="R332:R333"/>
    <mergeCell ref="R334:R335"/>
    <mergeCell ref="R336:R337"/>
    <mergeCell ref="R338:R339"/>
    <mergeCell ref="R340:R341"/>
    <mergeCell ref="R342:R343"/>
    <mergeCell ref="R344:R345"/>
    <mergeCell ref="R346:R347"/>
    <mergeCell ref="AD2:AD3"/>
    <mergeCell ref="V2:V3"/>
    <mergeCell ref="V4:V5"/>
    <mergeCell ref="V6:V7"/>
    <mergeCell ref="V8:V9"/>
    <mergeCell ref="V10:V11"/>
    <mergeCell ref="V12:V13"/>
    <mergeCell ref="V14:V15"/>
    <mergeCell ref="V16:V17"/>
    <mergeCell ref="V18:V19"/>
    <mergeCell ref="V20:V21"/>
    <mergeCell ref="V22:V23"/>
    <mergeCell ref="V24:V25"/>
    <mergeCell ref="V26:V27"/>
    <mergeCell ref="V28:V29"/>
    <mergeCell ref="V30:V31"/>
    <mergeCell ref="V32:V33"/>
    <mergeCell ref="AA14:AA15"/>
    <mergeCell ref="AA16:AA17"/>
    <mergeCell ref="AA18:AA19"/>
    <mergeCell ref="AA20:AA21"/>
    <mergeCell ref="AA22:AA23"/>
    <mergeCell ref="AA24:AA25"/>
    <mergeCell ref="AA26:AA27"/>
    <mergeCell ref="AA28:AA29"/>
    <mergeCell ref="AA30:AA31"/>
    <mergeCell ref="AA32:AA33"/>
    <mergeCell ref="AB2:AB3"/>
    <mergeCell ref="AB4:AB5"/>
    <mergeCell ref="AB6:AB7"/>
    <mergeCell ref="AB8:AB9"/>
    <mergeCell ref="AB10:AB11"/>
    <mergeCell ref="V34:V35"/>
    <mergeCell ref="V36:V37"/>
    <mergeCell ref="V38:V39"/>
    <mergeCell ref="V40:V41"/>
    <mergeCell ref="V42:V43"/>
    <mergeCell ref="V44:V45"/>
    <mergeCell ref="V46:V47"/>
    <mergeCell ref="V48:V49"/>
    <mergeCell ref="V50:V51"/>
    <mergeCell ref="V52:V53"/>
    <mergeCell ref="V54:V55"/>
    <mergeCell ref="V56:V57"/>
    <mergeCell ref="V58:V59"/>
    <mergeCell ref="V60:V61"/>
    <mergeCell ref="V62:V63"/>
    <mergeCell ref="V64:V65"/>
    <mergeCell ref="V66:V67"/>
    <mergeCell ref="V68:V69"/>
    <mergeCell ref="V70:V71"/>
    <mergeCell ref="V72:V73"/>
    <mergeCell ref="V74:V75"/>
    <mergeCell ref="V76:V77"/>
    <mergeCell ref="V78:V79"/>
    <mergeCell ref="V80:V81"/>
    <mergeCell ref="V82:V83"/>
    <mergeCell ref="V84:V85"/>
    <mergeCell ref="V86:V87"/>
    <mergeCell ref="V88:V89"/>
    <mergeCell ref="V90:V91"/>
    <mergeCell ref="V92:V93"/>
    <mergeCell ref="V94:V95"/>
    <mergeCell ref="V96:V97"/>
    <mergeCell ref="V98:V99"/>
    <mergeCell ref="V100:V101"/>
    <mergeCell ref="V102:V103"/>
    <mergeCell ref="V104:V105"/>
    <mergeCell ref="V106:V107"/>
    <mergeCell ref="V108:V109"/>
    <mergeCell ref="V110:V111"/>
    <mergeCell ref="V112:V113"/>
    <mergeCell ref="V114:V115"/>
    <mergeCell ref="V116:V117"/>
    <mergeCell ref="V118:V119"/>
    <mergeCell ref="V120:V121"/>
    <mergeCell ref="V122:V123"/>
    <mergeCell ref="V124:V125"/>
    <mergeCell ref="V126:V127"/>
    <mergeCell ref="V128:V129"/>
    <mergeCell ref="V130:V131"/>
    <mergeCell ref="V132:V133"/>
    <mergeCell ref="V134:V135"/>
    <mergeCell ref="V136:V137"/>
    <mergeCell ref="V138:V139"/>
    <mergeCell ref="V140:V141"/>
    <mergeCell ref="V142:V143"/>
    <mergeCell ref="V144:V145"/>
    <mergeCell ref="V146:V147"/>
    <mergeCell ref="V148:V149"/>
    <mergeCell ref="V150:V151"/>
    <mergeCell ref="V152:V153"/>
    <mergeCell ref="V154:V155"/>
    <mergeCell ref="V156:V157"/>
    <mergeCell ref="V158:V159"/>
    <mergeCell ref="V160:V161"/>
    <mergeCell ref="V162:V163"/>
    <mergeCell ref="V164:V165"/>
    <mergeCell ref="V166:V167"/>
    <mergeCell ref="V168:V169"/>
    <mergeCell ref="V170:V171"/>
    <mergeCell ref="V172:V173"/>
    <mergeCell ref="V174:V175"/>
    <mergeCell ref="V176:V177"/>
    <mergeCell ref="V178:V179"/>
    <mergeCell ref="V180:V181"/>
    <mergeCell ref="V182:V183"/>
    <mergeCell ref="V184:V185"/>
    <mergeCell ref="V186:V187"/>
    <mergeCell ref="V188:V189"/>
    <mergeCell ref="V190:V191"/>
    <mergeCell ref="V192:V193"/>
    <mergeCell ref="V194:V195"/>
    <mergeCell ref="V196:V197"/>
    <mergeCell ref="V198:V199"/>
    <mergeCell ref="V200:V201"/>
    <mergeCell ref="V202:V203"/>
    <mergeCell ref="V204:V205"/>
    <mergeCell ref="V206:V207"/>
    <mergeCell ref="V208:V209"/>
    <mergeCell ref="V210:V211"/>
    <mergeCell ref="V212:V213"/>
    <mergeCell ref="V214:V215"/>
    <mergeCell ref="V216:V217"/>
    <mergeCell ref="V218:V219"/>
    <mergeCell ref="V220:V221"/>
    <mergeCell ref="V222:V223"/>
    <mergeCell ref="V224:V225"/>
    <mergeCell ref="V226:V227"/>
    <mergeCell ref="V228:V229"/>
    <mergeCell ref="V230:V231"/>
    <mergeCell ref="V232:V233"/>
    <mergeCell ref="V234:V235"/>
    <mergeCell ref="V236:V237"/>
    <mergeCell ref="V238:V239"/>
    <mergeCell ref="V240:V241"/>
    <mergeCell ref="V242:V243"/>
    <mergeCell ref="V244:V245"/>
    <mergeCell ref="V246:V247"/>
    <mergeCell ref="V248:V249"/>
    <mergeCell ref="V250:V251"/>
    <mergeCell ref="V252:V253"/>
    <mergeCell ref="V254:V255"/>
    <mergeCell ref="V256:V257"/>
    <mergeCell ref="V258:V259"/>
    <mergeCell ref="V260:V261"/>
    <mergeCell ref="V262:V263"/>
    <mergeCell ref="V264:V265"/>
    <mergeCell ref="V266:V267"/>
    <mergeCell ref="V268:V269"/>
    <mergeCell ref="V270:V271"/>
    <mergeCell ref="V272:V273"/>
    <mergeCell ref="V274:V275"/>
    <mergeCell ref="V276:V277"/>
    <mergeCell ref="V278:V279"/>
    <mergeCell ref="V280:V281"/>
    <mergeCell ref="V282:V283"/>
    <mergeCell ref="V284:V285"/>
    <mergeCell ref="V286:V287"/>
    <mergeCell ref="V288:V289"/>
    <mergeCell ref="V290:V291"/>
    <mergeCell ref="V292:V293"/>
    <mergeCell ref="V294:V295"/>
    <mergeCell ref="V296:V297"/>
    <mergeCell ref="V298:V299"/>
    <mergeCell ref="V300:V301"/>
    <mergeCell ref="V302:V303"/>
    <mergeCell ref="V304:V305"/>
    <mergeCell ref="V306:V307"/>
    <mergeCell ref="V308:V309"/>
    <mergeCell ref="V310:V311"/>
    <mergeCell ref="V312:V313"/>
    <mergeCell ref="V314:V315"/>
    <mergeCell ref="V316:V317"/>
    <mergeCell ref="V318:V319"/>
    <mergeCell ref="V320:V321"/>
    <mergeCell ref="V322:V323"/>
    <mergeCell ref="V324:V325"/>
    <mergeCell ref="V326:V327"/>
    <mergeCell ref="V328:V329"/>
    <mergeCell ref="V330:V331"/>
    <mergeCell ref="V332:V333"/>
    <mergeCell ref="V334:V335"/>
    <mergeCell ref="V336:V337"/>
    <mergeCell ref="V338:V339"/>
    <mergeCell ref="V340:V341"/>
    <mergeCell ref="V342:V343"/>
    <mergeCell ref="V344:V345"/>
    <mergeCell ref="V346:V347"/>
    <mergeCell ref="V348:V349"/>
    <mergeCell ref="V350:V351"/>
    <mergeCell ref="V352:V353"/>
    <mergeCell ref="V354:V355"/>
    <mergeCell ref="V356:V357"/>
    <mergeCell ref="V358:V359"/>
    <mergeCell ref="V360:V361"/>
    <mergeCell ref="V362:V363"/>
    <mergeCell ref="V364:V365"/>
    <mergeCell ref="V366:V367"/>
    <mergeCell ref="V368:V369"/>
    <mergeCell ref="V370:V371"/>
    <mergeCell ref="V372:V373"/>
    <mergeCell ref="P14:P15"/>
    <mergeCell ref="P16:P17"/>
    <mergeCell ref="P18:P19"/>
    <mergeCell ref="P20:P21"/>
    <mergeCell ref="P22:P23"/>
    <mergeCell ref="P24:P25"/>
    <mergeCell ref="P26:P27"/>
    <mergeCell ref="P28:P29"/>
    <mergeCell ref="P30:P31"/>
    <mergeCell ref="P32:P33"/>
    <mergeCell ref="P34:P35"/>
    <mergeCell ref="P36:P37"/>
    <mergeCell ref="P38:P39"/>
    <mergeCell ref="P40:P41"/>
    <mergeCell ref="P42:P43"/>
    <mergeCell ref="P44:P45"/>
    <mergeCell ref="P46:P47"/>
    <mergeCell ref="P48:P49"/>
    <mergeCell ref="P50:P51"/>
    <mergeCell ref="P52:P53"/>
    <mergeCell ref="P54:P55"/>
    <mergeCell ref="P56:P57"/>
    <mergeCell ref="P58:P59"/>
    <mergeCell ref="P60:P61"/>
    <mergeCell ref="P62:P63"/>
    <mergeCell ref="P64:P65"/>
    <mergeCell ref="P66:P67"/>
    <mergeCell ref="P68:P69"/>
    <mergeCell ref="P70:P71"/>
    <mergeCell ref="P72:P73"/>
    <mergeCell ref="P74:P75"/>
    <mergeCell ref="P76:P77"/>
    <mergeCell ref="P78:P79"/>
    <mergeCell ref="P80:P81"/>
    <mergeCell ref="P82:P83"/>
    <mergeCell ref="P84:P85"/>
    <mergeCell ref="P86:P87"/>
    <mergeCell ref="P88:P89"/>
    <mergeCell ref="P90:P91"/>
    <mergeCell ref="P92:P93"/>
    <mergeCell ref="P94:P95"/>
    <mergeCell ref="P96:P97"/>
    <mergeCell ref="P98:P99"/>
    <mergeCell ref="P100:P101"/>
    <mergeCell ref="P102:P103"/>
    <mergeCell ref="P104:P105"/>
    <mergeCell ref="P106:P107"/>
    <mergeCell ref="P108:P109"/>
    <mergeCell ref="P110:P111"/>
    <mergeCell ref="P112:P113"/>
    <mergeCell ref="P114:P115"/>
    <mergeCell ref="P116:P117"/>
    <mergeCell ref="P118:P119"/>
    <mergeCell ref="P120:P121"/>
    <mergeCell ref="P122:P123"/>
    <mergeCell ref="P124:P125"/>
    <mergeCell ref="P126:P127"/>
    <mergeCell ref="P128:P129"/>
    <mergeCell ref="P130:P131"/>
    <mergeCell ref="P132:P133"/>
    <mergeCell ref="P134:P135"/>
    <mergeCell ref="P136:P137"/>
    <mergeCell ref="P138:P139"/>
    <mergeCell ref="P140:P141"/>
    <mergeCell ref="P142:P143"/>
    <mergeCell ref="P144:P145"/>
    <mergeCell ref="P146:P147"/>
    <mergeCell ref="P148:P149"/>
    <mergeCell ref="P150:P151"/>
    <mergeCell ref="P152:P153"/>
    <mergeCell ref="P154:P155"/>
    <mergeCell ref="P156:P157"/>
    <mergeCell ref="P158:P159"/>
    <mergeCell ref="P160:P161"/>
    <mergeCell ref="P162:P163"/>
    <mergeCell ref="P164:P165"/>
    <mergeCell ref="P166:P167"/>
    <mergeCell ref="P168:P169"/>
    <mergeCell ref="P170:P171"/>
    <mergeCell ref="P172:P173"/>
    <mergeCell ref="P174:P175"/>
    <mergeCell ref="P176:P177"/>
    <mergeCell ref="P178:P179"/>
    <mergeCell ref="P180:P181"/>
    <mergeCell ref="P182:P183"/>
    <mergeCell ref="P184:P185"/>
    <mergeCell ref="P186:P187"/>
    <mergeCell ref="P188:P189"/>
    <mergeCell ref="P190:P191"/>
    <mergeCell ref="P192:P193"/>
    <mergeCell ref="P194:P195"/>
    <mergeCell ref="P196:P197"/>
    <mergeCell ref="P198:P199"/>
    <mergeCell ref="P200:P201"/>
    <mergeCell ref="P202:P203"/>
    <mergeCell ref="P204:P205"/>
    <mergeCell ref="P206:P207"/>
    <mergeCell ref="P208:P209"/>
    <mergeCell ref="P210:P211"/>
    <mergeCell ref="P212:P213"/>
    <mergeCell ref="P214:P215"/>
    <mergeCell ref="P216:P217"/>
    <mergeCell ref="P218:P219"/>
    <mergeCell ref="P220:P221"/>
    <mergeCell ref="P222:P223"/>
    <mergeCell ref="P224:P225"/>
    <mergeCell ref="P226:P227"/>
    <mergeCell ref="P228:P229"/>
    <mergeCell ref="P230:P231"/>
    <mergeCell ref="P232:P233"/>
    <mergeCell ref="P234:P235"/>
    <mergeCell ref="P236:P237"/>
    <mergeCell ref="P238:P239"/>
    <mergeCell ref="P240:P241"/>
    <mergeCell ref="P242:P243"/>
    <mergeCell ref="P244:P245"/>
    <mergeCell ref="P246:P247"/>
    <mergeCell ref="P248:P249"/>
    <mergeCell ref="P250:P251"/>
    <mergeCell ref="P252:P253"/>
    <mergeCell ref="P254:P255"/>
    <mergeCell ref="P256:P257"/>
    <mergeCell ref="P258:P259"/>
    <mergeCell ref="P260:P261"/>
    <mergeCell ref="P262:P263"/>
    <mergeCell ref="P264:P265"/>
    <mergeCell ref="P266:P267"/>
    <mergeCell ref="P268:P269"/>
    <mergeCell ref="P270:P271"/>
    <mergeCell ref="P272:P273"/>
    <mergeCell ref="P274:P275"/>
    <mergeCell ref="P276:P277"/>
    <mergeCell ref="P278:P279"/>
    <mergeCell ref="P280:P281"/>
    <mergeCell ref="P282:P283"/>
    <mergeCell ref="P284:P285"/>
    <mergeCell ref="P286:P287"/>
    <mergeCell ref="P288:P289"/>
    <mergeCell ref="P290:P291"/>
    <mergeCell ref="P292:P293"/>
    <mergeCell ref="P294:P295"/>
    <mergeCell ref="P296:P297"/>
    <mergeCell ref="P298:P299"/>
    <mergeCell ref="P300:P301"/>
    <mergeCell ref="P302:P303"/>
    <mergeCell ref="P304:P305"/>
    <mergeCell ref="P306:P307"/>
    <mergeCell ref="P308:P309"/>
    <mergeCell ref="P310:P311"/>
    <mergeCell ref="P312:P313"/>
    <mergeCell ref="P314:P315"/>
    <mergeCell ref="P316:P317"/>
    <mergeCell ref="P318:P319"/>
    <mergeCell ref="P320:P321"/>
    <mergeCell ref="P322:P323"/>
    <mergeCell ref="P324:P325"/>
    <mergeCell ref="P326:P327"/>
    <mergeCell ref="P328:P329"/>
    <mergeCell ref="P330:P331"/>
    <mergeCell ref="P332:P333"/>
    <mergeCell ref="P334:P335"/>
    <mergeCell ref="P336:P337"/>
    <mergeCell ref="P338:P339"/>
    <mergeCell ref="P340:P341"/>
    <mergeCell ref="P342:P343"/>
    <mergeCell ref="P344:P345"/>
    <mergeCell ref="P346:P347"/>
    <mergeCell ref="P348:P349"/>
    <mergeCell ref="P350:P351"/>
    <mergeCell ref="P352:P353"/>
    <mergeCell ref="P354:P355"/>
    <mergeCell ref="P356:P357"/>
    <mergeCell ref="P358:P359"/>
    <mergeCell ref="P360:P361"/>
    <mergeCell ref="P362:P363"/>
    <mergeCell ref="P364:P365"/>
    <mergeCell ref="P366:P367"/>
    <mergeCell ref="P368:P369"/>
    <mergeCell ref="P370:P371"/>
    <mergeCell ref="P372:P373"/>
    <mergeCell ref="S2:S3"/>
    <mergeCell ref="S4:S5"/>
    <mergeCell ref="S6:S7"/>
    <mergeCell ref="S8:S9"/>
    <mergeCell ref="S10:S11"/>
    <mergeCell ref="S12:S13"/>
    <mergeCell ref="S14:S15"/>
    <mergeCell ref="S16:S17"/>
    <mergeCell ref="S18:S19"/>
    <mergeCell ref="S20:S21"/>
    <mergeCell ref="S22:S23"/>
    <mergeCell ref="S24:S25"/>
    <mergeCell ref="S26:S27"/>
    <mergeCell ref="S28:S29"/>
    <mergeCell ref="S30:S31"/>
    <mergeCell ref="S32:S33"/>
    <mergeCell ref="S34:S35"/>
    <mergeCell ref="S36:S37"/>
    <mergeCell ref="S38:S39"/>
    <mergeCell ref="S40:S41"/>
    <mergeCell ref="S42:S43"/>
    <mergeCell ref="S44:S45"/>
    <mergeCell ref="S46:S47"/>
    <mergeCell ref="S48:S49"/>
    <mergeCell ref="S50:S51"/>
    <mergeCell ref="S52:S53"/>
    <mergeCell ref="S54:S55"/>
    <mergeCell ref="S56:S57"/>
    <mergeCell ref="S58:S59"/>
    <mergeCell ref="S60:S61"/>
    <mergeCell ref="S62:S63"/>
    <mergeCell ref="S64:S65"/>
    <mergeCell ref="S66:S67"/>
    <mergeCell ref="S68:S69"/>
    <mergeCell ref="S70:S71"/>
    <mergeCell ref="S72:S73"/>
    <mergeCell ref="S74:S75"/>
    <mergeCell ref="S76:S77"/>
    <mergeCell ref="S78:S79"/>
    <mergeCell ref="S80:S81"/>
    <mergeCell ref="S82:S83"/>
    <mergeCell ref="S84:S85"/>
    <mergeCell ref="S86:S87"/>
    <mergeCell ref="S88:S89"/>
    <mergeCell ref="S90:S91"/>
    <mergeCell ref="S92:S93"/>
    <mergeCell ref="S94:S95"/>
    <mergeCell ref="S96:S97"/>
    <mergeCell ref="S98:S99"/>
    <mergeCell ref="S100:S101"/>
    <mergeCell ref="S102:S103"/>
    <mergeCell ref="S104:S105"/>
    <mergeCell ref="S106:S107"/>
    <mergeCell ref="S108:S109"/>
    <mergeCell ref="S110:S111"/>
    <mergeCell ref="S112:S113"/>
    <mergeCell ref="S114:S115"/>
    <mergeCell ref="S116:S117"/>
    <mergeCell ref="S118:S119"/>
    <mergeCell ref="S120:S121"/>
    <mergeCell ref="S122:S123"/>
    <mergeCell ref="S124:S125"/>
    <mergeCell ref="S126:S127"/>
    <mergeCell ref="S128:S129"/>
    <mergeCell ref="S130:S131"/>
    <mergeCell ref="S132:S133"/>
    <mergeCell ref="S134:S135"/>
    <mergeCell ref="S136:S137"/>
    <mergeCell ref="S138:S139"/>
    <mergeCell ref="S140:S141"/>
    <mergeCell ref="S142:S143"/>
    <mergeCell ref="S144:S145"/>
    <mergeCell ref="S146:S147"/>
    <mergeCell ref="S148:S149"/>
    <mergeCell ref="S150:S151"/>
    <mergeCell ref="S152:S153"/>
    <mergeCell ref="S154:S155"/>
    <mergeCell ref="S156:S157"/>
    <mergeCell ref="S158:S159"/>
    <mergeCell ref="S160:S161"/>
    <mergeCell ref="S162:S163"/>
    <mergeCell ref="S164:S165"/>
    <mergeCell ref="S166:S167"/>
    <mergeCell ref="S168:S169"/>
    <mergeCell ref="S170:S171"/>
    <mergeCell ref="S302:S303"/>
    <mergeCell ref="S172:S173"/>
    <mergeCell ref="S174:S175"/>
    <mergeCell ref="S176:S177"/>
    <mergeCell ref="S178:S179"/>
    <mergeCell ref="S180:S181"/>
    <mergeCell ref="S182:S183"/>
    <mergeCell ref="S184:S185"/>
    <mergeCell ref="S186:S187"/>
    <mergeCell ref="S188:S189"/>
    <mergeCell ref="S190:S191"/>
    <mergeCell ref="S192:S193"/>
    <mergeCell ref="S194:S195"/>
    <mergeCell ref="S196:S197"/>
    <mergeCell ref="S198:S199"/>
    <mergeCell ref="S200:S201"/>
    <mergeCell ref="S202:S203"/>
    <mergeCell ref="S204:S205"/>
    <mergeCell ref="S206:S207"/>
    <mergeCell ref="S208:S209"/>
    <mergeCell ref="S210:S211"/>
    <mergeCell ref="S212:S213"/>
    <mergeCell ref="S214:S215"/>
    <mergeCell ref="S216:S217"/>
    <mergeCell ref="S218:S219"/>
    <mergeCell ref="S220:S221"/>
    <mergeCell ref="S222:S223"/>
    <mergeCell ref="S224:S225"/>
    <mergeCell ref="S226:S227"/>
    <mergeCell ref="S228:S229"/>
    <mergeCell ref="S230:S231"/>
    <mergeCell ref="S232:S233"/>
    <mergeCell ref="S234:S235"/>
    <mergeCell ref="S236:S237"/>
    <mergeCell ref="S306:S307"/>
    <mergeCell ref="S308:S309"/>
    <mergeCell ref="S310:S311"/>
    <mergeCell ref="S312:S313"/>
    <mergeCell ref="S314:S315"/>
    <mergeCell ref="S316:S317"/>
    <mergeCell ref="S318:S319"/>
    <mergeCell ref="S320:S321"/>
    <mergeCell ref="S322:S323"/>
    <mergeCell ref="S324:S325"/>
    <mergeCell ref="S326:S327"/>
    <mergeCell ref="S328:S329"/>
    <mergeCell ref="S330:S331"/>
    <mergeCell ref="S332:S333"/>
    <mergeCell ref="S334:S335"/>
    <mergeCell ref="S336:S337"/>
    <mergeCell ref="S338:S339"/>
    <mergeCell ref="S340:S341"/>
    <mergeCell ref="S342:S343"/>
    <mergeCell ref="S344:S345"/>
    <mergeCell ref="S346:S347"/>
    <mergeCell ref="S348:S349"/>
    <mergeCell ref="S350:S351"/>
    <mergeCell ref="S352:S353"/>
    <mergeCell ref="S354:S355"/>
    <mergeCell ref="S356:S357"/>
    <mergeCell ref="S358:S359"/>
    <mergeCell ref="S360:S361"/>
    <mergeCell ref="S362:S363"/>
    <mergeCell ref="S364:S365"/>
    <mergeCell ref="S366:S367"/>
    <mergeCell ref="S368:S369"/>
    <mergeCell ref="S238:S239"/>
    <mergeCell ref="S240:S241"/>
    <mergeCell ref="S242:S243"/>
    <mergeCell ref="S244:S245"/>
    <mergeCell ref="S246:S247"/>
    <mergeCell ref="S248:S249"/>
    <mergeCell ref="S250:S251"/>
    <mergeCell ref="S252:S253"/>
    <mergeCell ref="S254:S255"/>
    <mergeCell ref="S256:S257"/>
    <mergeCell ref="S258:S259"/>
    <mergeCell ref="S260:S261"/>
    <mergeCell ref="S262:S263"/>
    <mergeCell ref="S264:S265"/>
    <mergeCell ref="S266:S267"/>
    <mergeCell ref="S268:S269"/>
    <mergeCell ref="S270:S271"/>
    <mergeCell ref="S272:S273"/>
    <mergeCell ref="S274:S275"/>
    <mergeCell ref="S276:S277"/>
    <mergeCell ref="S278:S279"/>
    <mergeCell ref="S280:S281"/>
    <mergeCell ref="S282:S283"/>
    <mergeCell ref="S284:S285"/>
    <mergeCell ref="S286:S287"/>
    <mergeCell ref="S288:S289"/>
    <mergeCell ref="S290:S291"/>
    <mergeCell ref="S292:S293"/>
    <mergeCell ref="S294:S295"/>
    <mergeCell ref="S296:S297"/>
    <mergeCell ref="S298:S299"/>
    <mergeCell ref="S300:S301"/>
    <mergeCell ref="S370:S371"/>
    <mergeCell ref="S372:S373"/>
    <mergeCell ref="AF2:AF3"/>
    <mergeCell ref="AG2:AG3"/>
    <mergeCell ref="AG4:AG5"/>
    <mergeCell ref="AG6:AG7"/>
    <mergeCell ref="AG8:AG9"/>
    <mergeCell ref="AG10:AG11"/>
    <mergeCell ref="AG12:AG13"/>
    <mergeCell ref="AG14:AG15"/>
    <mergeCell ref="AG16:AG17"/>
    <mergeCell ref="AG18:AG19"/>
    <mergeCell ref="AG20:AG21"/>
    <mergeCell ref="AG22:AG23"/>
    <mergeCell ref="AG24:AG25"/>
    <mergeCell ref="AG26:AG27"/>
    <mergeCell ref="AG28:AG29"/>
    <mergeCell ref="AG30:AG31"/>
    <mergeCell ref="AG32:AG33"/>
    <mergeCell ref="AG34:AG35"/>
    <mergeCell ref="AG36:AG37"/>
    <mergeCell ref="AG38:AG39"/>
    <mergeCell ref="AG40:AG41"/>
    <mergeCell ref="AG42:AG43"/>
    <mergeCell ref="AG44:AG45"/>
    <mergeCell ref="AG46:AG47"/>
    <mergeCell ref="AG48:AG49"/>
    <mergeCell ref="AG50:AG51"/>
    <mergeCell ref="AG52:AG53"/>
    <mergeCell ref="AG54:AG55"/>
    <mergeCell ref="AG56:AG57"/>
    <mergeCell ref="AG58:AG59"/>
    <mergeCell ref="AG60:AG61"/>
    <mergeCell ref="AG62:AG63"/>
    <mergeCell ref="AG64:AG65"/>
    <mergeCell ref="AG66:AG67"/>
    <mergeCell ref="AG68:AG69"/>
    <mergeCell ref="AG70:AG71"/>
    <mergeCell ref="AG72:AG73"/>
    <mergeCell ref="AG74:AG75"/>
    <mergeCell ref="AG76:AG77"/>
    <mergeCell ref="AG78:AG79"/>
    <mergeCell ref="AG80:AG81"/>
    <mergeCell ref="AG82:AG83"/>
    <mergeCell ref="AG84:AG85"/>
    <mergeCell ref="AG86:AG87"/>
    <mergeCell ref="AG88:AG89"/>
    <mergeCell ref="AG90:AG91"/>
    <mergeCell ref="AG92:AG93"/>
    <mergeCell ref="AG94:AG95"/>
    <mergeCell ref="AG96:AG97"/>
    <mergeCell ref="AG98:AG99"/>
    <mergeCell ref="AG100:AG101"/>
    <mergeCell ref="AG102:AG103"/>
    <mergeCell ref="AG104:AG105"/>
    <mergeCell ref="AG106:AG107"/>
    <mergeCell ref="AG108:AG109"/>
    <mergeCell ref="AG110:AG111"/>
    <mergeCell ref="AG112:AG113"/>
    <mergeCell ref="AG114:AG115"/>
    <mergeCell ref="AG116:AG117"/>
    <mergeCell ref="AG118:AG119"/>
    <mergeCell ref="AG120:AG121"/>
    <mergeCell ref="S304:S305"/>
    <mergeCell ref="AG122:AG123"/>
    <mergeCell ref="AG124:AG125"/>
    <mergeCell ref="AG126:AG127"/>
    <mergeCell ref="AG128:AG129"/>
    <mergeCell ref="AG130:AG131"/>
    <mergeCell ref="AG132:AG133"/>
    <mergeCell ref="AG134:AG135"/>
    <mergeCell ref="AG136:AG137"/>
    <mergeCell ref="AG138:AG139"/>
    <mergeCell ref="AG140:AG141"/>
    <mergeCell ref="AG142:AG143"/>
    <mergeCell ref="AG144:AG145"/>
    <mergeCell ref="AG146:AG147"/>
    <mergeCell ref="AG148:AG149"/>
    <mergeCell ref="AG150:AG151"/>
    <mergeCell ref="AG152:AG153"/>
    <mergeCell ref="AG154:AG155"/>
    <mergeCell ref="AG156:AG157"/>
    <mergeCell ref="AG158:AG159"/>
    <mergeCell ref="AG160:AG161"/>
    <mergeCell ref="AG162:AG163"/>
    <mergeCell ref="AG164:AG165"/>
    <mergeCell ref="AG166:AG167"/>
    <mergeCell ref="AG168:AG169"/>
    <mergeCell ref="AG170:AG171"/>
    <mergeCell ref="AG172:AG173"/>
    <mergeCell ref="AG174:AG175"/>
    <mergeCell ref="AG176:AG177"/>
    <mergeCell ref="AG178:AG179"/>
    <mergeCell ref="AG180:AG181"/>
    <mergeCell ref="AG182:AG183"/>
    <mergeCell ref="AG184:AG185"/>
    <mergeCell ref="AG186:AG187"/>
    <mergeCell ref="AG188:AG189"/>
    <mergeCell ref="AG190:AG191"/>
    <mergeCell ref="AG192:AG193"/>
    <mergeCell ref="AG194:AG195"/>
    <mergeCell ref="AG196:AG197"/>
    <mergeCell ref="AG198:AG199"/>
    <mergeCell ref="AG200:AG201"/>
    <mergeCell ref="AG202:AG203"/>
    <mergeCell ref="AG204:AG205"/>
    <mergeCell ref="AG206:AG207"/>
    <mergeCell ref="AG208:AG209"/>
    <mergeCell ref="AG210:AG211"/>
    <mergeCell ref="AG212:AG213"/>
    <mergeCell ref="AG214:AG215"/>
    <mergeCell ref="AG216:AG217"/>
    <mergeCell ref="AG218:AG219"/>
    <mergeCell ref="AG220:AG221"/>
    <mergeCell ref="AG222:AG223"/>
    <mergeCell ref="AG224:AG225"/>
    <mergeCell ref="AG226:AG227"/>
    <mergeCell ref="AG228:AG229"/>
    <mergeCell ref="AG230:AG231"/>
    <mergeCell ref="AG232:AG233"/>
    <mergeCell ref="AG234:AG235"/>
    <mergeCell ref="AG236:AG237"/>
    <mergeCell ref="AG238:AG239"/>
    <mergeCell ref="AG240:AG241"/>
    <mergeCell ref="AG242:AG243"/>
    <mergeCell ref="AG244:AG245"/>
    <mergeCell ref="AG246:AG247"/>
    <mergeCell ref="AG248:AG249"/>
    <mergeCell ref="AG250:AG251"/>
    <mergeCell ref="AG252:AG253"/>
    <mergeCell ref="AG254:AG255"/>
    <mergeCell ref="AG256:AG257"/>
    <mergeCell ref="AG258:AG259"/>
    <mergeCell ref="AG260:AG261"/>
    <mergeCell ref="AG262:AG263"/>
    <mergeCell ref="AG264:AG265"/>
    <mergeCell ref="AG266:AG267"/>
    <mergeCell ref="AG268:AG269"/>
    <mergeCell ref="AG270:AG271"/>
    <mergeCell ref="AG272:AG273"/>
    <mergeCell ref="AG274:AG275"/>
    <mergeCell ref="AG276:AG277"/>
    <mergeCell ref="AG278:AG279"/>
    <mergeCell ref="AG280:AG281"/>
    <mergeCell ref="AG282:AG283"/>
    <mergeCell ref="AG284:AG285"/>
    <mergeCell ref="AG286:AG287"/>
    <mergeCell ref="AG288:AG289"/>
    <mergeCell ref="AG290:AG291"/>
    <mergeCell ref="AG292:AG293"/>
    <mergeCell ref="AG294:AG295"/>
    <mergeCell ref="AG296:AG297"/>
    <mergeCell ref="AG298:AG299"/>
    <mergeCell ref="AG300:AG301"/>
    <mergeCell ref="AG302:AG303"/>
    <mergeCell ref="AG304:AG305"/>
    <mergeCell ref="AG306:AG307"/>
    <mergeCell ref="AG308:AG309"/>
    <mergeCell ref="AG310:AG311"/>
    <mergeCell ref="AG312:AG313"/>
    <mergeCell ref="AG314:AG315"/>
    <mergeCell ref="AG316:AG317"/>
    <mergeCell ref="AG318:AG319"/>
    <mergeCell ref="AG320:AG321"/>
    <mergeCell ref="AG322:AG323"/>
    <mergeCell ref="AG324:AG325"/>
    <mergeCell ref="AG326:AG327"/>
    <mergeCell ref="AG328:AG329"/>
    <mergeCell ref="AG330:AG331"/>
    <mergeCell ref="AG332:AG333"/>
    <mergeCell ref="AG334:AG335"/>
    <mergeCell ref="AG336:AG337"/>
    <mergeCell ref="AG338:AG339"/>
    <mergeCell ref="AG340:AG341"/>
    <mergeCell ref="AG342:AG343"/>
    <mergeCell ref="AG344:AG345"/>
    <mergeCell ref="AG346:AG347"/>
    <mergeCell ref="AG348:AG349"/>
    <mergeCell ref="AG350:AG351"/>
    <mergeCell ref="AG352:AG353"/>
    <mergeCell ref="AG354:AG355"/>
    <mergeCell ref="AG356:AG357"/>
    <mergeCell ref="AG358:AG359"/>
    <mergeCell ref="AG360:AG361"/>
    <mergeCell ref="AG362:AG363"/>
    <mergeCell ref="AG364:AG365"/>
    <mergeCell ref="AG366:AG367"/>
    <mergeCell ref="AG368:AG369"/>
    <mergeCell ref="AG370:AG371"/>
    <mergeCell ref="AG372:AG373"/>
    <mergeCell ref="AH2:AH3"/>
    <mergeCell ref="AH4:AH5"/>
    <mergeCell ref="AH6:AH7"/>
    <mergeCell ref="AH8:AH9"/>
    <mergeCell ref="AH10:AH11"/>
    <mergeCell ref="AH12:AH13"/>
    <mergeCell ref="AH14:AH15"/>
    <mergeCell ref="AH16:AH17"/>
    <mergeCell ref="AH18:AH19"/>
    <mergeCell ref="AH20:AH21"/>
    <mergeCell ref="AH22:AH23"/>
    <mergeCell ref="AH24:AH25"/>
    <mergeCell ref="AH26:AH27"/>
    <mergeCell ref="AH28:AH29"/>
    <mergeCell ref="AH30:AH31"/>
    <mergeCell ref="AH32:AH33"/>
    <mergeCell ref="AH34:AH35"/>
    <mergeCell ref="AH36:AH37"/>
    <mergeCell ref="AH38:AH39"/>
    <mergeCell ref="AH40:AH41"/>
    <mergeCell ref="AH42:AH43"/>
    <mergeCell ref="AH44:AH45"/>
    <mergeCell ref="AH46:AH47"/>
    <mergeCell ref="AH48:AH49"/>
    <mergeCell ref="AH50:AH51"/>
    <mergeCell ref="AH52:AH53"/>
    <mergeCell ref="AH54:AH55"/>
    <mergeCell ref="AH56:AH57"/>
    <mergeCell ref="AH58:AH59"/>
    <mergeCell ref="AH60:AH61"/>
    <mergeCell ref="AH62:AH63"/>
    <mergeCell ref="AH64:AH65"/>
    <mergeCell ref="AH66:AH67"/>
    <mergeCell ref="AH68:AH69"/>
    <mergeCell ref="AH70:AH71"/>
    <mergeCell ref="AH72:AH73"/>
    <mergeCell ref="AH74:AH75"/>
    <mergeCell ref="AH76:AH77"/>
    <mergeCell ref="AH78:AH79"/>
    <mergeCell ref="AH80:AH81"/>
    <mergeCell ref="AH82:AH83"/>
    <mergeCell ref="AH84:AH85"/>
    <mergeCell ref="AH86:AH87"/>
    <mergeCell ref="AH88:AH89"/>
    <mergeCell ref="AH90:AH91"/>
    <mergeCell ref="AH92:AH93"/>
    <mergeCell ref="AH94:AH95"/>
    <mergeCell ref="AH96:AH97"/>
    <mergeCell ref="AH98:AH99"/>
    <mergeCell ref="AH100:AH101"/>
    <mergeCell ref="AH102:AH103"/>
    <mergeCell ref="AH104:AH105"/>
    <mergeCell ref="AH106:AH107"/>
    <mergeCell ref="AH108:AH109"/>
    <mergeCell ref="AH110:AH111"/>
    <mergeCell ref="AH112:AH113"/>
    <mergeCell ref="AH114:AH115"/>
    <mergeCell ref="AH116:AH117"/>
    <mergeCell ref="AH118:AH119"/>
    <mergeCell ref="AH120:AH121"/>
    <mergeCell ref="AH122:AH123"/>
    <mergeCell ref="AH124:AH125"/>
    <mergeCell ref="AH126:AH127"/>
    <mergeCell ref="AH128:AH129"/>
    <mergeCell ref="AH130:AH131"/>
    <mergeCell ref="AH132:AH133"/>
    <mergeCell ref="AH134:AH135"/>
    <mergeCell ref="AH136:AH137"/>
    <mergeCell ref="AH138:AH139"/>
    <mergeCell ref="AH140:AH141"/>
    <mergeCell ref="AH142:AH143"/>
    <mergeCell ref="AH144:AH145"/>
    <mergeCell ref="AH146:AH147"/>
    <mergeCell ref="AH148:AH149"/>
    <mergeCell ref="AH150:AH151"/>
    <mergeCell ref="AH152:AH153"/>
    <mergeCell ref="AH154:AH155"/>
    <mergeCell ref="AH156:AH157"/>
    <mergeCell ref="AH158:AH159"/>
    <mergeCell ref="AH160:AH161"/>
    <mergeCell ref="AH162:AH163"/>
    <mergeCell ref="AH164:AH165"/>
    <mergeCell ref="AH166:AH167"/>
    <mergeCell ref="AH168:AH169"/>
    <mergeCell ref="AH170:AH171"/>
    <mergeCell ref="AH172:AH173"/>
    <mergeCell ref="AH174:AH175"/>
    <mergeCell ref="AH176:AH177"/>
    <mergeCell ref="AH178:AH179"/>
    <mergeCell ref="AH180:AH181"/>
    <mergeCell ref="AH182:AH183"/>
    <mergeCell ref="AH184:AH185"/>
    <mergeCell ref="AH186:AH187"/>
    <mergeCell ref="AH188:AH189"/>
    <mergeCell ref="AH190:AH191"/>
    <mergeCell ref="AH192:AH193"/>
    <mergeCell ref="AH194:AH195"/>
    <mergeCell ref="AH196:AH197"/>
    <mergeCell ref="AH198:AH199"/>
    <mergeCell ref="AH200:AH201"/>
    <mergeCell ref="AH202:AH203"/>
    <mergeCell ref="AH204:AH205"/>
    <mergeCell ref="AH206:AH207"/>
    <mergeCell ref="AH208:AH209"/>
    <mergeCell ref="AH210:AH211"/>
    <mergeCell ref="AH212:AH213"/>
    <mergeCell ref="AH214:AH215"/>
    <mergeCell ref="AH216:AH217"/>
    <mergeCell ref="AH218:AH219"/>
    <mergeCell ref="AH220:AH221"/>
    <mergeCell ref="AH222:AH223"/>
    <mergeCell ref="AH224:AH225"/>
    <mergeCell ref="AH226:AH227"/>
    <mergeCell ref="AH228:AH229"/>
    <mergeCell ref="AH230:AH231"/>
    <mergeCell ref="AH232:AH233"/>
    <mergeCell ref="AH234:AH235"/>
    <mergeCell ref="AH236:AH237"/>
    <mergeCell ref="AH238:AH239"/>
    <mergeCell ref="AH240:AH241"/>
    <mergeCell ref="AH242:AH243"/>
    <mergeCell ref="AH244:AH245"/>
    <mergeCell ref="AH246:AH247"/>
    <mergeCell ref="AH248:AH249"/>
    <mergeCell ref="AH250:AH251"/>
    <mergeCell ref="AH252:AH253"/>
    <mergeCell ref="AH254:AH255"/>
    <mergeCell ref="AH256:AH257"/>
    <mergeCell ref="AH258:AH259"/>
    <mergeCell ref="AH260:AH261"/>
    <mergeCell ref="AH262:AH263"/>
    <mergeCell ref="AH264:AH265"/>
    <mergeCell ref="AH266:AH267"/>
    <mergeCell ref="AH268:AH269"/>
    <mergeCell ref="AH270:AH271"/>
    <mergeCell ref="AH272:AH273"/>
    <mergeCell ref="AH274:AH275"/>
    <mergeCell ref="AH276:AH277"/>
    <mergeCell ref="AH278:AH279"/>
    <mergeCell ref="AH280:AH281"/>
    <mergeCell ref="AH282:AH283"/>
    <mergeCell ref="AH284:AH285"/>
    <mergeCell ref="AH286:AH287"/>
    <mergeCell ref="AH288:AH289"/>
    <mergeCell ref="AH290:AH291"/>
    <mergeCell ref="AH292:AH293"/>
    <mergeCell ref="AH294:AH295"/>
    <mergeCell ref="AH296:AH297"/>
    <mergeCell ref="AH298:AH299"/>
    <mergeCell ref="AH300:AH301"/>
    <mergeCell ref="AH302:AH303"/>
    <mergeCell ref="AH304:AH305"/>
    <mergeCell ref="AH306:AH307"/>
    <mergeCell ref="AH308:AH309"/>
    <mergeCell ref="AH344:AH345"/>
    <mergeCell ref="AH346:AH347"/>
    <mergeCell ref="AH348:AH349"/>
    <mergeCell ref="AH350:AH351"/>
    <mergeCell ref="AH352:AH353"/>
    <mergeCell ref="AH354:AH355"/>
    <mergeCell ref="AH356:AH357"/>
    <mergeCell ref="AH358:AH359"/>
    <mergeCell ref="AH360:AH361"/>
    <mergeCell ref="AH362:AH363"/>
    <mergeCell ref="AH364:AH365"/>
    <mergeCell ref="AH366:AH367"/>
    <mergeCell ref="AH368:AH369"/>
    <mergeCell ref="AH370:AH371"/>
    <mergeCell ref="AH372:AH373"/>
    <mergeCell ref="AH310:AH311"/>
    <mergeCell ref="AH312:AH313"/>
    <mergeCell ref="AH314:AH315"/>
    <mergeCell ref="AH316:AH317"/>
    <mergeCell ref="AH318:AH319"/>
    <mergeCell ref="AH320:AH321"/>
    <mergeCell ref="AH322:AH323"/>
    <mergeCell ref="AH324:AH325"/>
    <mergeCell ref="AH326:AH327"/>
    <mergeCell ref="AH328:AH329"/>
    <mergeCell ref="AH330:AH331"/>
    <mergeCell ref="AH332:AH333"/>
    <mergeCell ref="AH334:AH335"/>
    <mergeCell ref="AH336:AH337"/>
    <mergeCell ref="AH338:AH339"/>
    <mergeCell ref="AH340:AH341"/>
    <mergeCell ref="AH342:AH343"/>
    <mergeCell ref="X26:X37"/>
    <mergeCell ref="X38:X49"/>
    <mergeCell ref="X50:X61"/>
    <mergeCell ref="X62:X73"/>
    <mergeCell ref="X74:X85"/>
    <mergeCell ref="X86:X97"/>
    <mergeCell ref="X98:X109"/>
    <mergeCell ref="X110:X121"/>
    <mergeCell ref="X122:X133"/>
    <mergeCell ref="X134:X145"/>
    <mergeCell ref="X146:X157"/>
    <mergeCell ref="X158:X169"/>
    <mergeCell ref="X170:X181"/>
    <mergeCell ref="X182:X193"/>
    <mergeCell ref="X194:X205"/>
    <mergeCell ref="X206:X217"/>
    <mergeCell ref="X218:X229"/>
    <mergeCell ref="X230:X241"/>
    <mergeCell ref="X242:X253"/>
    <mergeCell ref="X254:X265"/>
    <mergeCell ref="X266:X277"/>
    <mergeCell ref="X278:X289"/>
    <mergeCell ref="X290:X301"/>
    <mergeCell ref="X302:X313"/>
    <mergeCell ref="X314:X325"/>
    <mergeCell ref="X326:X337"/>
    <mergeCell ref="X338:X349"/>
    <mergeCell ref="X350:X361"/>
    <mergeCell ref="X362:X373"/>
    <mergeCell ref="AE2:AE13"/>
    <mergeCell ref="AE14:AE25"/>
    <mergeCell ref="AE26:AE37"/>
    <mergeCell ref="AE38:AE49"/>
    <mergeCell ref="AE50:AE61"/>
    <mergeCell ref="AE62:AE73"/>
    <mergeCell ref="AE74:AE85"/>
    <mergeCell ref="AE86:AE97"/>
    <mergeCell ref="AE98:AE109"/>
    <mergeCell ref="AE110:AE121"/>
    <mergeCell ref="AE122:AE133"/>
    <mergeCell ref="AE134:AE145"/>
    <mergeCell ref="AE146:AE157"/>
    <mergeCell ref="AE158:AE169"/>
    <mergeCell ref="AE170:AE181"/>
    <mergeCell ref="AE182:AE193"/>
    <mergeCell ref="AE194:AE205"/>
    <mergeCell ref="AE206:AE217"/>
    <mergeCell ref="AE218:AE229"/>
    <mergeCell ref="AE230:AE241"/>
    <mergeCell ref="AE242:AE253"/>
    <mergeCell ref="AE254:AE265"/>
    <mergeCell ref="AE266:AE277"/>
    <mergeCell ref="AE278:AE289"/>
    <mergeCell ref="AE290:AE301"/>
    <mergeCell ref="AE302:AE313"/>
    <mergeCell ref="AE314:AE325"/>
    <mergeCell ref="AE326:AE337"/>
    <mergeCell ref="AE338:AE349"/>
    <mergeCell ref="AE350:AE361"/>
    <mergeCell ref="AE362:AE373"/>
    <mergeCell ref="AA68:AA69"/>
    <mergeCell ref="AA70:AA71"/>
    <mergeCell ref="AA72:AA73"/>
    <mergeCell ref="AA74:AA75"/>
    <mergeCell ref="CJ2:CJ3"/>
    <mergeCell ref="CJ4:CJ5"/>
    <mergeCell ref="CJ6:CJ7"/>
    <mergeCell ref="CJ8:CJ9"/>
    <mergeCell ref="CJ10:CJ11"/>
    <mergeCell ref="CJ12:CJ13"/>
    <mergeCell ref="CJ14:CJ15"/>
    <mergeCell ref="CJ16:CJ17"/>
    <mergeCell ref="CJ18:CJ19"/>
    <mergeCell ref="CJ20:CJ21"/>
    <mergeCell ref="CJ22:CJ23"/>
    <mergeCell ref="CJ24:CJ25"/>
    <mergeCell ref="CJ26:CJ27"/>
    <mergeCell ref="CJ28:CJ29"/>
    <mergeCell ref="CJ30:CJ31"/>
    <mergeCell ref="CJ32:CJ33"/>
    <mergeCell ref="CJ34:CJ35"/>
    <mergeCell ref="CJ36:CJ37"/>
    <mergeCell ref="CJ38:CJ39"/>
    <mergeCell ref="CJ40:CJ41"/>
    <mergeCell ref="CJ42:CJ43"/>
    <mergeCell ref="CJ44:CJ45"/>
    <mergeCell ref="CJ46:CJ47"/>
    <mergeCell ref="CJ48:CJ49"/>
    <mergeCell ref="CJ50:CJ51"/>
    <mergeCell ref="CJ52:CJ53"/>
    <mergeCell ref="CJ54:CJ55"/>
    <mergeCell ref="CJ56:CJ57"/>
    <mergeCell ref="CJ58:CJ59"/>
    <mergeCell ref="CJ60:CJ61"/>
    <mergeCell ref="CJ62:CJ63"/>
    <mergeCell ref="CJ64:CJ65"/>
    <mergeCell ref="CJ66:CJ67"/>
    <mergeCell ref="CJ68:CJ69"/>
    <mergeCell ref="CJ70:CJ71"/>
    <mergeCell ref="CJ72:CJ73"/>
    <mergeCell ref="CJ74:CJ75"/>
    <mergeCell ref="CJ76:CJ77"/>
    <mergeCell ref="CJ78:CJ79"/>
    <mergeCell ref="CJ80:CJ81"/>
    <mergeCell ref="CJ82:CJ83"/>
    <mergeCell ref="CJ84:CJ85"/>
    <mergeCell ref="CJ86:CJ87"/>
    <mergeCell ref="CJ88:CJ89"/>
    <mergeCell ref="CJ90:CJ91"/>
    <mergeCell ref="CJ92:CJ93"/>
    <mergeCell ref="CJ94:CJ95"/>
    <mergeCell ref="CJ96:CJ97"/>
    <mergeCell ref="CJ98:CJ99"/>
    <mergeCell ref="CJ100:CJ101"/>
    <mergeCell ref="CJ102:CJ103"/>
    <mergeCell ref="CJ104:CJ105"/>
    <mergeCell ref="CJ106:CJ107"/>
    <mergeCell ref="CJ108:CJ109"/>
    <mergeCell ref="CJ110:CJ111"/>
    <mergeCell ref="CJ112:CJ113"/>
    <mergeCell ref="CJ114:CJ115"/>
    <mergeCell ref="CJ116:CJ117"/>
    <mergeCell ref="CJ118:CJ119"/>
    <mergeCell ref="CJ120:CJ121"/>
    <mergeCell ref="CJ122:CJ123"/>
    <mergeCell ref="CJ124:CJ125"/>
    <mergeCell ref="CJ126:CJ127"/>
    <mergeCell ref="CJ128:CJ129"/>
    <mergeCell ref="CJ130:CJ131"/>
    <mergeCell ref="CJ132:CJ133"/>
    <mergeCell ref="CJ134:CJ135"/>
    <mergeCell ref="CJ136:CJ137"/>
    <mergeCell ref="CJ138:CJ139"/>
    <mergeCell ref="CJ140:CJ141"/>
    <mergeCell ref="CJ142:CJ143"/>
    <mergeCell ref="CJ144:CJ145"/>
    <mergeCell ref="CJ146:CJ147"/>
    <mergeCell ref="CJ148:CJ149"/>
    <mergeCell ref="CJ150:CJ151"/>
    <mergeCell ref="CJ152:CJ153"/>
    <mergeCell ref="CJ154:CJ155"/>
    <mergeCell ref="CJ156:CJ157"/>
    <mergeCell ref="CJ158:CJ159"/>
    <mergeCell ref="CJ160:CJ161"/>
    <mergeCell ref="CJ162:CJ163"/>
    <mergeCell ref="CJ164:CJ165"/>
    <mergeCell ref="CJ166:CJ167"/>
    <mergeCell ref="CJ168:CJ169"/>
    <mergeCell ref="CJ170:CJ171"/>
    <mergeCell ref="CJ172:CJ173"/>
    <mergeCell ref="CJ174:CJ175"/>
    <mergeCell ref="CJ176:CJ177"/>
    <mergeCell ref="CJ178:CJ179"/>
    <mergeCell ref="CJ180:CJ181"/>
    <mergeCell ref="CJ182:CJ183"/>
    <mergeCell ref="CJ184:CJ185"/>
    <mergeCell ref="CJ186:CJ187"/>
    <mergeCell ref="CJ188:CJ189"/>
    <mergeCell ref="CJ190:CJ191"/>
    <mergeCell ref="CJ192:CJ193"/>
    <mergeCell ref="CJ194:CJ195"/>
    <mergeCell ref="CJ196:CJ197"/>
    <mergeCell ref="CJ198:CJ199"/>
    <mergeCell ref="CJ200:CJ201"/>
    <mergeCell ref="CJ202:CJ203"/>
    <mergeCell ref="CJ204:CJ205"/>
    <mergeCell ref="CJ206:CJ207"/>
    <mergeCell ref="CJ208:CJ209"/>
    <mergeCell ref="CJ210:CJ211"/>
    <mergeCell ref="CJ212:CJ213"/>
    <mergeCell ref="CJ214:CJ215"/>
    <mergeCell ref="CJ216:CJ217"/>
    <mergeCell ref="CJ218:CJ219"/>
    <mergeCell ref="CJ220:CJ221"/>
    <mergeCell ref="CJ222:CJ223"/>
    <mergeCell ref="CJ224:CJ225"/>
    <mergeCell ref="CJ226:CJ227"/>
    <mergeCell ref="CJ228:CJ229"/>
    <mergeCell ref="CJ230:CJ231"/>
    <mergeCell ref="CJ232:CJ233"/>
    <mergeCell ref="CJ234:CJ235"/>
    <mergeCell ref="CJ236:CJ237"/>
    <mergeCell ref="CJ238:CJ239"/>
    <mergeCell ref="CJ240:CJ241"/>
    <mergeCell ref="CJ242:CJ243"/>
    <mergeCell ref="CJ244:CJ245"/>
    <mergeCell ref="CJ246:CJ247"/>
    <mergeCell ref="CJ248:CJ249"/>
    <mergeCell ref="CJ250:CJ251"/>
    <mergeCell ref="CJ252:CJ253"/>
    <mergeCell ref="CJ254:CJ255"/>
    <mergeCell ref="CJ256:CJ257"/>
    <mergeCell ref="CJ258:CJ259"/>
    <mergeCell ref="CJ260:CJ261"/>
    <mergeCell ref="CJ262:CJ263"/>
    <mergeCell ref="CJ264:CJ265"/>
    <mergeCell ref="CJ266:CJ267"/>
    <mergeCell ref="CJ268:CJ269"/>
    <mergeCell ref="CJ270:CJ271"/>
    <mergeCell ref="CJ272:CJ273"/>
    <mergeCell ref="CJ274:CJ275"/>
    <mergeCell ref="CJ276:CJ277"/>
    <mergeCell ref="CJ278:CJ279"/>
    <mergeCell ref="CJ280:CJ281"/>
    <mergeCell ref="CJ282:CJ283"/>
    <mergeCell ref="CJ284:CJ285"/>
    <mergeCell ref="CJ286:CJ287"/>
    <mergeCell ref="CJ288:CJ289"/>
    <mergeCell ref="CJ290:CJ291"/>
    <mergeCell ref="CJ292:CJ293"/>
    <mergeCell ref="CJ294:CJ295"/>
    <mergeCell ref="CJ296:CJ297"/>
    <mergeCell ref="CJ298:CJ299"/>
    <mergeCell ref="CJ300:CJ301"/>
    <mergeCell ref="CJ302:CJ303"/>
    <mergeCell ref="CJ304:CJ305"/>
    <mergeCell ref="CJ306:CJ307"/>
    <mergeCell ref="CJ308:CJ309"/>
    <mergeCell ref="CJ310:CJ311"/>
    <mergeCell ref="CJ312:CJ313"/>
    <mergeCell ref="CJ314:CJ315"/>
    <mergeCell ref="CJ316:CJ317"/>
    <mergeCell ref="CJ318:CJ319"/>
    <mergeCell ref="CJ320:CJ321"/>
    <mergeCell ref="CJ322:CJ323"/>
    <mergeCell ref="CJ324:CJ325"/>
    <mergeCell ref="CJ326:CJ327"/>
    <mergeCell ref="CJ328:CJ329"/>
    <mergeCell ref="CJ330:CJ331"/>
    <mergeCell ref="CJ332:CJ333"/>
    <mergeCell ref="CJ334:CJ335"/>
    <mergeCell ref="CJ336:CJ337"/>
    <mergeCell ref="CJ338:CJ339"/>
    <mergeCell ref="CJ340:CJ341"/>
    <mergeCell ref="CJ342:CJ343"/>
    <mergeCell ref="CJ344:CJ345"/>
    <mergeCell ref="CJ346:CJ347"/>
    <mergeCell ref="CJ348:CJ349"/>
    <mergeCell ref="CJ350:CJ351"/>
    <mergeCell ref="CJ352:CJ353"/>
    <mergeCell ref="CJ354:CJ355"/>
    <mergeCell ref="CJ356:CJ357"/>
    <mergeCell ref="CJ358:CJ359"/>
    <mergeCell ref="CJ360:CJ361"/>
    <mergeCell ref="CJ362:CJ363"/>
    <mergeCell ref="CJ364:CJ365"/>
    <mergeCell ref="CJ366:CJ367"/>
    <mergeCell ref="CJ368:CJ369"/>
    <mergeCell ref="CJ370:CJ371"/>
    <mergeCell ref="CJ372:CJ373"/>
    <mergeCell ref="CK2:CK3"/>
    <mergeCell ref="CL2:CL3"/>
    <mergeCell ref="CM2:CM3"/>
    <mergeCell ref="CN2:CN3"/>
    <mergeCell ref="CO2:CO3"/>
    <mergeCell ref="CK4:CK5"/>
    <mergeCell ref="CL4:CL5"/>
    <mergeCell ref="CM4:CM5"/>
    <mergeCell ref="CN4:CN5"/>
    <mergeCell ref="CO4:CO5"/>
    <mergeCell ref="CK6:CK7"/>
    <mergeCell ref="CL6:CL7"/>
    <mergeCell ref="CM6:CM7"/>
    <mergeCell ref="CN6:CN7"/>
    <mergeCell ref="CO6:CO7"/>
    <mergeCell ref="CK8:CK9"/>
    <mergeCell ref="CL8:CL9"/>
    <mergeCell ref="CM8:CM9"/>
    <mergeCell ref="CN8:CN9"/>
    <mergeCell ref="CO8:CO9"/>
    <mergeCell ref="CK10:CK11"/>
    <mergeCell ref="CL10:CL11"/>
    <mergeCell ref="CM10:CM11"/>
    <mergeCell ref="CN10:CN11"/>
    <mergeCell ref="CO10:CO11"/>
    <mergeCell ref="CK12:CK13"/>
    <mergeCell ref="CL12:CL13"/>
    <mergeCell ref="CM12:CM13"/>
    <mergeCell ref="CN12:CN13"/>
    <mergeCell ref="CO12:CO13"/>
    <mergeCell ref="CK14:CK15"/>
    <mergeCell ref="CL14:CL15"/>
    <mergeCell ref="CM14:CM15"/>
    <mergeCell ref="CN14:CN15"/>
    <mergeCell ref="CO14:CO15"/>
    <mergeCell ref="CK16:CK17"/>
    <mergeCell ref="CL16:CL17"/>
    <mergeCell ref="CM16:CM17"/>
    <mergeCell ref="CN16:CN17"/>
    <mergeCell ref="CO16:CO17"/>
    <mergeCell ref="CK18:CK19"/>
    <mergeCell ref="CL18:CL19"/>
    <mergeCell ref="CM18:CM19"/>
    <mergeCell ref="CN18:CN19"/>
    <mergeCell ref="CO18:CO19"/>
    <mergeCell ref="CK20:CK21"/>
    <mergeCell ref="CL20:CL21"/>
    <mergeCell ref="CM20:CM21"/>
    <mergeCell ref="CN20:CN21"/>
    <mergeCell ref="CO20:CO21"/>
    <mergeCell ref="CK22:CK23"/>
    <mergeCell ref="CL22:CL23"/>
    <mergeCell ref="CM22:CM23"/>
    <mergeCell ref="CN22:CN23"/>
    <mergeCell ref="CO22:CO23"/>
    <mergeCell ref="CK24:CK25"/>
    <mergeCell ref="CL24:CL25"/>
    <mergeCell ref="CM24:CM25"/>
    <mergeCell ref="CN24:CN25"/>
    <mergeCell ref="CO24:CO25"/>
    <mergeCell ref="CK26:CK27"/>
    <mergeCell ref="CL26:CL27"/>
    <mergeCell ref="CM26:CM27"/>
    <mergeCell ref="CN26:CN27"/>
    <mergeCell ref="CO26:CO27"/>
    <mergeCell ref="CK28:CK29"/>
    <mergeCell ref="CL28:CL29"/>
    <mergeCell ref="CM28:CM29"/>
    <mergeCell ref="CN28:CN29"/>
    <mergeCell ref="CO28:CO29"/>
    <mergeCell ref="CK30:CK31"/>
    <mergeCell ref="CL30:CL31"/>
    <mergeCell ref="CM30:CM31"/>
    <mergeCell ref="CN30:CN31"/>
    <mergeCell ref="CO30:CO31"/>
    <mergeCell ref="CK32:CK33"/>
    <mergeCell ref="CL32:CL33"/>
    <mergeCell ref="CM32:CM33"/>
    <mergeCell ref="CN32:CN33"/>
    <mergeCell ref="CO32:CO33"/>
    <mergeCell ref="CK34:CK35"/>
    <mergeCell ref="CL34:CL35"/>
    <mergeCell ref="CM34:CM35"/>
    <mergeCell ref="CN34:CN35"/>
    <mergeCell ref="CO34:CO35"/>
    <mergeCell ref="CK36:CK37"/>
    <mergeCell ref="CL36:CL37"/>
    <mergeCell ref="CM36:CM37"/>
    <mergeCell ref="CN36:CN37"/>
    <mergeCell ref="CO36:CO37"/>
    <mergeCell ref="CK38:CK39"/>
    <mergeCell ref="CL38:CL39"/>
    <mergeCell ref="CM38:CM39"/>
    <mergeCell ref="CN38:CN39"/>
    <mergeCell ref="CO38:CO39"/>
    <mergeCell ref="CK40:CK41"/>
    <mergeCell ref="CL40:CL41"/>
    <mergeCell ref="CM40:CM41"/>
    <mergeCell ref="CN40:CN41"/>
    <mergeCell ref="CO40:CO41"/>
    <mergeCell ref="CK42:CK43"/>
    <mergeCell ref="CL42:CL43"/>
    <mergeCell ref="CM42:CM43"/>
    <mergeCell ref="CN42:CN43"/>
    <mergeCell ref="CO42:CO43"/>
    <mergeCell ref="CK44:CK45"/>
    <mergeCell ref="CL44:CL45"/>
    <mergeCell ref="CM44:CM45"/>
    <mergeCell ref="CN44:CN45"/>
    <mergeCell ref="CO44:CO45"/>
    <mergeCell ref="CK46:CK47"/>
    <mergeCell ref="CL46:CL47"/>
    <mergeCell ref="CM46:CM47"/>
    <mergeCell ref="CN46:CN47"/>
    <mergeCell ref="CO46:CO47"/>
    <mergeCell ref="CK48:CK49"/>
    <mergeCell ref="CL48:CL49"/>
    <mergeCell ref="CM48:CM49"/>
    <mergeCell ref="CN48:CN49"/>
    <mergeCell ref="CO48:CO49"/>
    <mergeCell ref="CK50:CK51"/>
    <mergeCell ref="CL50:CL51"/>
    <mergeCell ref="CM50:CM51"/>
    <mergeCell ref="CN50:CN51"/>
    <mergeCell ref="CO50:CO51"/>
    <mergeCell ref="CK52:CK53"/>
    <mergeCell ref="CL52:CL53"/>
    <mergeCell ref="CM52:CM53"/>
    <mergeCell ref="CN52:CN53"/>
    <mergeCell ref="CO52:CO53"/>
    <mergeCell ref="CK54:CK55"/>
    <mergeCell ref="CL54:CL55"/>
    <mergeCell ref="CM54:CM55"/>
    <mergeCell ref="CN54:CN55"/>
    <mergeCell ref="CO54:CO55"/>
    <mergeCell ref="CK56:CK57"/>
    <mergeCell ref="CL56:CL57"/>
    <mergeCell ref="CM56:CM57"/>
    <mergeCell ref="CN56:CN57"/>
    <mergeCell ref="CO56:CO57"/>
    <mergeCell ref="CK58:CK59"/>
    <mergeCell ref="CL58:CL59"/>
    <mergeCell ref="CM58:CM59"/>
    <mergeCell ref="CN58:CN59"/>
    <mergeCell ref="CO58:CO59"/>
    <mergeCell ref="CK60:CK61"/>
    <mergeCell ref="CL60:CL61"/>
    <mergeCell ref="CM60:CM61"/>
    <mergeCell ref="CN60:CN61"/>
    <mergeCell ref="CO60:CO61"/>
    <mergeCell ref="CK62:CK63"/>
    <mergeCell ref="CL62:CL63"/>
    <mergeCell ref="CM62:CM63"/>
    <mergeCell ref="CN62:CN63"/>
    <mergeCell ref="CO62:CO63"/>
    <mergeCell ref="CK64:CK65"/>
    <mergeCell ref="CL64:CL65"/>
    <mergeCell ref="CM64:CM65"/>
    <mergeCell ref="CN64:CN65"/>
    <mergeCell ref="CO64:CO65"/>
    <mergeCell ref="CK66:CK67"/>
    <mergeCell ref="CL66:CL67"/>
    <mergeCell ref="CM66:CM67"/>
    <mergeCell ref="CN66:CN67"/>
    <mergeCell ref="CO66:CO67"/>
    <mergeCell ref="CK68:CK69"/>
    <mergeCell ref="CL68:CL69"/>
    <mergeCell ref="CM68:CM69"/>
    <mergeCell ref="CN68:CN69"/>
    <mergeCell ref="CO68:CO69"/>
    <mergeCell ref="CK70:CK71"/>
    <mergeCell ref="CL70:CL71"/>
    <mergeCell ref="CM70:CM71"/>
    <mergeCell ref="CN70:CN71"/>
    <mergeCell ref="CO70:CO71"/>
    <mergeCell ref="CK72:CK73"/>
    <mergeCell ref="CL72:CL73"/>
    <mergeCell ref="CM72:CM73"/>
    <mergeCell ref="CN72:CN73"/>
    <mergeCell ref="CO72:CO73"/>
    <mergeCell ref="CK74:CK75"/>
    <mergeCell ref="CL74:CL75"/>
    <mergeCell ref="CM74:CM75"/>
    <mergeCell ref="CN74:CN75"/>
    <mergeCell ref="CO74:CO75"/>
    <mergeCell ref="CK76:CK77"/>
    <mergeCell ref="CL76:CL77"/>
    <mergeCell ref="CM76:CM77"/>
    <mergeCell ref="CN76:CN77"/>
    <mergeCell ref="CO76:CO77"/>
    <mergeCell ref="CK78:CK79"/>
    <mergeCell ref="CL78:CL79"/>
    <mergeCell ref="CM78:CM79"/>
    <mergeCell ref="CN78:CN79"/>
    <mergeCell ref="CO78:CO79"/>
    <mergeCell ref="CK80:CK81"/>
    <mergeCell ref="CL80:CL81"/>
    <mergeCell ref="CM80:CM81"/>
    <mergeCell ref="CN80:CN81"/>
    <mergeCell ref="CO80:CO81"/>
    <mergeCell ref="CK82:CK83"/>
    <mergeCell ref="CL82:CL83"/>
    <mergeCell ref="CM82:CM83"/>
    <mergeCell ref="CN82:CN83"/>
    <mergeCell ref="CO82:CO83"/>
    <mergeCell ref="CK84:CK85"/>
    <mergeCell ref="CL84:CL85"/>
    <mergeCell ref="CM84:CM85"/>
    <mergeCell ref="CN84:CN85"/>
    <mergeCell ref="CO84:CO85"/>
    <mergeCell ref="CK86:CK87"/>
    <mergeCell ref="CL86:CL87"/>
    <mergeCell ref="CM86:CM87"/>
    <mergeCell ref="CN86:CN87"/>
    <mergeCell ref="CO86:CO87"/>
    <mergeCell ref="CK88:CK89"/>
    <mergeCell ref="CL88:CL89"/>
    <mergeCell ref="CM88:CM89"/>
    <mergeCell ref="CN88:CN89"/>
    <mergeCell ref="CO88:CO89"/>
    <mergeCell ref="CK90:CK91"/>
    <mergeCell ref="CL90:CL91"/>
    <mergeCell ref="CM90:CM91"/>
    <mergeCell ref="CN90:CN91"/>
    <mergeCell ref="CO90:CO91"/>
    <mergeCell ref="CK92:CK93"/>
    <mergeCell ref="CL92:CL93"/>
    <mergeCell ref="CM92:CM93"/>
    <mergeCell ref="CN92:CN93"/>
    <mergeCell ref="CO92:CO93"/>
    <mergeCell ref="CK94:CK95"/>
    <mergeCell ref="CL94:CL95"/>
    <mergeCell ref="CM94:CM95"/>
    <mergeCell ref="CN94:CN95"/>
    <mergeCell ref="CO94:CO95"/>
    <mergeCell ref="CK96:CK97"/>
    <mergeCell ref="CL96:CL97"/>
    <mergeCell ref="CM96:CM97"/>
    <mergeCell ref="CN96:CN97"/>
    <mergeCell ref="CO96:CO97"/>
    <mergeCell ref="CK98:CK99"/>
    <mergeCell ref="CL98:CL99"/>
    <mergeCell ref="CM98:CM99"/>
    <mergeCell ref="CN98:CN99"/>
    <mergeCell ref="CO98:CO99"/>
    <mergeCell ref="CK100:CK101"/>
    <mergeCell ref="CL100:CL101"/>
    <mergeCell ref="CM100:CM101"/>
    <mergeCell ref="CN100:CN101"/>
    <mergeCell ref="CO100:CO101"/>
    <mergeCell ref="CK102:CK103"/>
    <mergeCell ref="CL102:CL103"/>
    <mergeCell ref="CM102:CM103"/>
    <mergeCell ref="CN102:CN103"/>
    <mergeCell ref="CO102:CO103"/>
    <mergeCell ref="CK104:CK105"/>
    <mergeCell ref="CL104:CL105"/>
    <mergeCell ref="CM104:CM105"/>
    <mergeCell ref="CN104:CN105"/>
    <mergeCell ref="CO104:CO105"/>
    <mergeCell ref="CK106:CK107"/>
    <mergeCell ref="CL106:CL107"/>
    <mergeCell ref="CM106:CM107"/>
    <mergeCell ref="CN106:CN107"/>
    <mergeCell ref="CO106:CO107"/>
    <mergeCell ref="CK108:CK109"/>
    <mergeCell ref="CL108:CL109"/>
    <mergeCell ref="CM108:CM109"/>
    <mergeCell ref="CN108:CN109"/>
    <mergeCell ref="CO108:CO109"/>
    <mergeCell ref="CK110:CK111"/>
    <mergeCell ref="CL110:CL111"/>
    <mergeCell ref="CM110:CM111"/>
    <mergeCell ref="CN110:CN111"/>
    <mergeCell ref="CO110:CO111"/>
    <mergeCell ref="CK112:CK113"/>
    <mergeCell ref="CL112:CL113"/>
    <mergeCell ref="CM112:CM113"/>
    <mergeCell ref="CN112:CN113"/>
    <mergeCell ref="CO112:CO113"/>
    <mergeCell ref="CK114:CK115"/>
    <mergeCell ref="CL114:CL115"/>
    <mergeCell ref="CM114:CM115"/>
    <mergeCell ref="CN114:CN115"/>
    <mergeCell ref="CO114:CO115"/>
    <mergeCell ref="CK116:CK117"/>
    <mergeCell ref="CL116:CL117"/>
    <mergeCell ref="CM116:CM117"/>
    <mergeCell ref="CN116:CN117"/>
    <mergeCell ref="CO116:CO117"/>
    <mergeCell ref="CK118:CK119"/>
    <mergeCell ref="CL118:CL119"/>
    <mergeCell ref="CM118:CM119"/>
    <mergeCell ref="CN118:CN119"/>
    <mergeCell ref="CO118:CO119"/>
    <mergeCell ref="CK120:CK121"/>
    <mergeCell ref="CL120:CL121"/>
    <mergeCell ref="CM120:CM121"/>
    <mergeCell ref="CN120:CN121"/>
    <mergeCell ref="CO120:CO121"/>
    <mergeCell ref="CK122:CK123"/>
    <mergeCell ref="CL122:CL123"/>
    <mergeCell ref="CM122:CM123"/>
    <mergeCell ref="CN122:CN123"/>
    <mergeCell ref="CO122:CO123"/>
    <mergeCell ref="CK124:CK125"/>
    <mergeCell ref="CL124:CL125"/>
    <mergeCell ref="CM124:CM125"/>
    <mergeCell ref="CN124:CN125"/>
    <mergeCell ref="CO124:CO125"/>
    <mergeCell ref="CK126:CK127"/>
    <mergeCell ref="CL126:CL127"/>
    <mergeCell ref="CM126:CM127"/>
    <mergeCell ref="CN126:CN127"/>
    <mergeCell ref="CO126:CO127"/>
    <mergeCell ref="CK128:CK129"/>
    <mergeCell ref="CL128:CL129"/>
    <mergeCell ref="CM128:CM129"/>
    <mergeCell ref="CN128:CN129"/>
    <mergeCell ref="CO128:CO129"/>
    <mergeCell ref="CK130:CK131"/>
    <mergeCell ref="CL130:CL131"/>
    <mergeCell ref="CM130:CM131"/>
    <mergeCell ref="CN130:CN131"/>
    <mergeCell ref="CO130:CO131"/>
    <mergeCell ref="CK132:CK133"/>
    <mergeCell ref="CL132:CL133"/>
    <mergeCell ref="CM132:CM133"/>
    <mergeCell ref="CN132:CN133"/>
    <mergeCell ref="CO132:CO133"/>
    <mergeCell ref="CK134:CK135"/>
    <mergeCell ref="CL134:CL135"/>
    <mergeCell ref="CM134:CM135"/>
    <mergeCell ref="CN134:CN135"/>
    <mergeCell ref="CO134:CO135"/>
    <mergeCell ref="CK136:CK137"/>
    <mergeCell ref="CL136:CL137"/>
    <mergeCell ref="CM136:CM137"/>
    <mergeCell ref="CN136:CN137"/>
    <mergeCell ref="CO136:CO137"/>
    <mergeCell ref="CK138:CK139"/>
    <mergeCell ref="CL138:CL139"/>
    <mergeCell ref="CM138:CM139"/>
    <mergeCell ref="CN138:CN139"/>
    <mergeCell ref="CO138:CO139"/>
    <mergeCell ref="CK140:CK141"/>
    <mergeCell ref="CL140:CL141"/>
    <mergeCell ref="CM140:CM141"/>
    <mergeCell ref="CN140:CN141"/>
    <mergeCell ref="CO140:CO141"/>
    <mergeCell ref="CK142:CK143"/>
    <mergeCell ref="CL142:CL143"/>
    <mergeCell ref="CM142:CM143"/>
    <mergeCell ref="CN142:CN143"/>
    <mergeCell ref="CO142:CO143"/>
    <mergeCell ref="CK144:CK145"/>
    <mergeCell ref="CL144:CL145"/>
    <mergeCell ref="CM144:CM145"/>
    <mergeCell ref="CN144:CN145"/>
    <mergeCell ref="CO144:CO145"/>
    <mergeCell ref="CK146:CK147"/>
    <mergeCell ref="CL146:CL147"/>
    <mergeCell ref="CM146:CM147"/>
    <mergeCell ref="CN146:CN147"/>
    <mergeCell ref="CO146:CO147"/>
    <mergeCell ref="CK148:CK149"/>
    <mergeCell ref="CL148:CL149"/>
    <mergeCell ref="CM148:CM149"/>
    <mergeCell ref="CN148:CN149"/>
    <mergeCell ref="CO148:CO149"/>
    <mergeCell ref="CK150:CK151"/>
    <mergeCell ref="CL150:CL151"/>
    <mergeCell ref="CM150:CM151"/>
    <mergeCell ref="CN150:CN151"/>
    <mergeCell ref="CO150:CO151"/>
    <mergeCell ref="CK152:CK153"/>
    <mergeCell ref="CL152:CL153"/>
    <mergeCell ref="CM152:CM153"/>
    <mergeCell ref="CN152:CN153"/>
    <mergeCell ref="CO152:CO153"/>
    <mergeCell ref="CK154:CK155"/>
    <mergeCell ref="CL154:CL155"/>
    <mergeCell ref="CM154:CM155"/>
    <mergeCell ref="CN154:CN155"/>
    <mergeCell ref="CO154:CO155"/>
    <mergeCell ref="CK156:CK157"/>
    <mergeCell ref="CL156:CL157"/>
    <mergeCell ref="CM156:CM157"/>
    <mergeCell ref="CN156:CN157"/>
    <mergeCell ref="CO156:CO157"/>
    <mergeCell ref="CK158:CK159"/>
    <mergeCell ref="CL158:CL159"/>
    <mergeCell ref="CM158:CM159"/>
    <mergeCell ref="CN158:CN159"/>
    <mergeCell ref="CO158:CO159"/>
    <mergeCell ref="CK160:CK161"/>
    <mergeCell ref="CL160:CL161"/>
    <mergeCell ref="CM160:CM161"/>
    <mergeCell ref="CN160:CN161"/>
    <mergeCell ref="CO160:CO161"/>
    <mergeCell ref="CK162:CK163"/>
    <mergeCell ref="CL162:CL163"/>
    <mergeCell ref="CM162:CM163"/>
    <mergeCell ref="CN162:CN163"/>
    <mergeCell ref="CO162:CO163"/>
    <mergeCell ref="CK164:CK165"/>
    <mergeCell ref="CL164:CL165"/>
    <mergeCell ref="CM164:CM165"/>
    <mergeCell ref="CN164:CN165"/>
    <mergeCell ref="CO164:CO165"/>
    <mergeCell ref="CK166:CK167"/>
    <mergeCell ref="CL166:CL167"/>
    <mergeCell ref="CM166:CM167"/>
    <mergeCell ref="CN166:CN167"/>
    <mergeCell ref="CO166:CO167"/>
    <mergeCell ref="CK168:CK169"/>
    <mergeCell ref="CL168:CL169"/>
    <mergeCell ref="CM168:CM169"/>
    <mergeCell ref="CN168:CN169"/>
    <mergeCell ref="CO168:CO169"/>
    <mergeCell ref="CK170:CK171"/>
    <mergeCell ref="CL170:CL171"/>
    <mergeCell ref="CM170:CM171"/>
    <mergeCell ref="CN170:CN171"/>
    <mergeCell ref="CO170:CO171"/>
    <mergeCell ref="CK172:CK173"/>
    <mergeCell ref="CL172:CL173"/>
    <mergeCell ref="CM172:CM173"/>
    <mergeCell ref="CN172:CN173"/>
    <mergeCell ref="CO172:CO173"/>
    <mergeCell ref="CK174:CK175"/>
    <mergeCell ref="CL174:CL175"/>
    <mergeCell ref="CM174:CM175"/>
    <mergeCell ref="CN174:CN175"/>
    <mergeCell ref="CO174:CO175"/>
    <mergeCell ref="CK176:CK177"/>
    <mergeCell ref="CL176:CL177"/>
    <mergeCell ref="CM176:CM177"/>
    <mergeCell ref="CN176:CN177"/>
    <mergeCell ref="CO176:CO177"/>
    <mergeCell ref="CK178:CK179"/>
    <mergeCell ref="CL178:CL179"/>
    <mergeCell ref="CM178:CM179"/>
    <mergeCell ref="CN178:CN179"/>
    <mergeCell ref="CO178:CO179"/>
    <mergeCell ref="CK180:CK181"/>
    <mergeCell ref="CL180:CL181"/>
    <mergeCell ref="CM180:CM181"/>
    <mergeCell ref="CN180:CN181"/>
    <mergeCell ref="CO180:CO181"/>
    <mergeCell ref="CK182:CK183"/>
    <mergeCell ref="CL182:CL183"/>
    <mergeCell ref="CM182:CM183"/>
    <mergeCell ref="CN182:CN183"/>
    <mergeCell ref="CO182:CO183"/>
    <mergeCell ref="CK184:CK185"/>
    <mergeCell ref="CL184:CL185"/>
    <mergeCell ref="CM184:CM185"/>
    <mergeCell ref="CN184:CN185"/>
    <mergeCell ref="CO184:CO185"/>
    <mergeCell ref="CK186:CK187"/>
    <mergeCell ref="CL186:CL187"/>
    <mergeCell ref="CM186:CM187"/>
    <mergeCell ref="CN186:CN187"/>
    <mergeCell ref="CO186:CO187"/>
    <mergeCell ref="CK188:CK189"/>
    <mergeCell ref="CL188:CL189"/>
    <mergeCell ref="CM188:CM189"/>
    <mergeCell ref="CN188:CN189"/>
    <mergeCell ref="CO188:CO189"/>
    <mergeCell ref="CK190:CK191"/>
    <mergeCell ref="CL190:CL191"/>
    <mergeCell ref="CM190:CM191"/>
    <mergeCell ref="CN190:CN191"/>
    <mergeCell ref="CO190:CO191"/>
    <mergeCell ref="CK192:CK193"/>
    <mergeCell ref="CL192:CL193"/>
    <mergeCell ref="CM192:CM193"/>
    <mergeCell ref="CN192:CN193"/>
    <mergeCell ref="CO192:CO193"/>
    <mergeCell ref="CK194:CK195"/>
    <mergeCell ref="CL194:CL195"/>
    <mergeCell ref="CM194:CM195"/>
    <mergeCell ref="CN194:CN195"/>
    <mergeCell ref="CO194:CO195"/>
    <mergeCell ref="CK196:CK197"/>
    <mergeCell ref="CL196:CL197"/>
    <mergeCell ref="CM196:CM197"/>
    <mergeCell ref="CN196:CN197"/>
    <mergeCell ref="CO196:CO197"/>
    <mergeCell ref="CK198:CK199"/>
    <mergeCell ref="CL198:CL199"/>
    <mergeCell ref="CM198:CM199"/>
    <mergeCell ref="CN198:CN199"/>
    <mergeCell ref="CO198:CO199"/>
    <mergeCell ref="CK200:CK201"/>
    <mergeCell ref="CL200:CL201"/>
    <mergeCell ref="CM200:CM201"/>
    <mergeCell ref="CN200:CN201"/>
    <mergeCell ref="CO200:CO201"/>
    <mergeCell ref="CK202:CK203"/>
    <mergeCell ref="CL202:CL203"/>
    <mergeCell ref="CM202:CM203"/>
    <mergeCell ref="CN202:CN203"/>
    <mergeCell ref="CO202:CO203"/>
    <mergeCell ref="CK204:CK205"/>
    <mergeCell ref="CL204:CL205"/>
    <mergeCell ref="CM204:CM205"/>
    <mergeCell ref="CN204:CN205"/>
    <mergeCell ref="CO204:CO205"/>
    <mergeCell ref="CK206:CK207"/>
    <mergeCell ref="CL206:CL207"/>
    <mergeCell ref="CM206:CM207"/>
    <mergeCell ref="CN206:CN207"/>
    <mergeCell ref="CO206:CO207"/>
    <mergeCell ref="CK208:CK209"/>
    <mergeCell ref="CL208:CL209"/>
    <mergeCell ref="CM208:CM209"/>
    <mergeCell ref="CN208:CN209"/>
    <mergeCell ref="CO208:CO209"/>
    <mergeCell ref="CK210:CK211"/>
    <mergeCell ref="CL210:CL211"/>
    <mergeCell ref="CM210:CM211"/>
    <mergeCell ref="CN210:CN211"/>
    <mergeCell ref="CO210:CO211"/>
    <mergeCell ref="CK212:CK213"/>
    <mergeCell ref="CL212:CL213"/>
    <mergeCell ref="CM212:CM213"/>
    <mergeCell ref="CN212:CN213"/>
    <mergeCell ref="CO212:CO213"/>
    <mergeCell ref="CK214:CK215"/>
    <mergeCell ref="CL214:CL215"/>
    <mergeCell ref="CM214:CM215"/>
    <mergeCell ref="CN214:CN215"/>
    <mergeCell ref="CO214:CO215"/>
    <mergeCell ref="CK216:CK217"/>
    <mergeCell ref="CL216:CL217"/>
    <mergeCell ref="CM216:CM217"/>
    <mergeCell ref="CN216:CN217"/>
    <mergeCell ref="CO216:CO217"/>
    <mergeCell ref="CK218:CK219"/>
    <mergeCell ref="CL218:CL219"/>
    <mergeCell ref="CM218:CM219"/>
    <mergeCell ref="CN218:CN219"/>
    <mergeCell ref="CO218:CO219"/>
    <mergeCell ref="CK220:CK221"/>
    <mergeCell ref="CL220:CL221"/>
    <mergeCell ref="CM220:CM221"/>
    <mergeCell ref="CN220:CN221"/>
    <mergeCell ref="CO220:CO221"/>
    <mergeCell ref="CK222:CK223"/>
    <mergeCell ref="CL222:CL223"/>
    <mergeCell ref="CM222:CM223"/>
    <mergeCell ref="CN222:CN223"/>
    <mergeCell ref="CO222:CO223"/>
    <mergeCell ref="CK224:CK225"/>
    <mergeCell ref="CL224:CL225"/>
    <mergeCell ref="CM224:CM225"/>
    <mergeCell ref="CN224:CN225"/>
    <mergeCell ref="CO224:CO225"/>
    <mergeCell ref="CK226:CK227"/>
    <mergeCell ref="CL226:CL227"/>
    <mergeCell ref="CM226:CM227"/>
    <mergeCell ref="CN226:CN227"/>
    <mergeCell ref="CO226:CO227"/>
    <mergeCell ref="CK228:CK229"/>
    <mergeCell ref="CL228:CL229"/>
    <mergeCell ref="CM228:CM229"/>
    <mergeCell ref="CN228:CN229"/>
    <mergeCell ref="CO228:CO229"/>
    <mergeCell ref="CK230:CK231"/>
    <mergeCell ref="CL230:CL231"/>
    <mergeCell ref="CM230:CM231"/>
    <mergeCell ref="CN230:CN231"/>
    <mergeCell ref="CO230:CO231"/>
    <mergeCell ref="CK232:CK233"/>
    <mergeCell ref="CL232:CL233"/>
    <mergeCell ref="CM232:CM233"/>
    <mergeCell ref="CN232:CN233"/>
    <mergeCell ref="CO232:CO233"/>
    <mergeCell ref="CK234:CK235"/>
    <mergeCell ref="CL234:CL235"/>
    <mergeCell ref="CM234:CM235"/>
    <mergeCell ref="CN234:CN235"/>
    <mergeCell ref="CO234:CO235"/>
    <mergeCell ref="CK236:CK237"/>
    <mergeCell ref="CL236:CL237"/>
    <mergeCell ref="CM236:CM237"/>
    <mergeCell ref="CN236:CN237"/>
    <mergeCell ref="CO236:CO237"/>
    <mergeCell ref="CK238:CK239"/>
    <mergeCell ref="CL238:CL239"/>
    <mergeCell ref="CM238:CM239"/>
    <mergeCell ref="CN238:CN239"/>
    <mergeCell ref="CO238:CO239"/>
    <mergeCell ref="CK240:CK241"/>
    <mergeCell ref="CL240:CL241"/>
    <mergeCell ref="CM240:CM241"/>
    <mergeCell ref="CN240:CN241"/>
    <mergeCell ref="CO240:CO241"/>
    <mergeCell ref="CK242:CK243"/>
    <mergeCell ref="CL242:CL243"/>
    <mergeCell ref="CM242:CM243"/>
    <mergeCell ref="CN242:CN243"/>
    <mergeCell ref="CO242:CO243"/>
    <mergeCell ref="CK244:CK245"/>
    <mergeCell ref="CL244:CL245"/>
    <mergeCell ref="CM244:CM245"/>
    <mergeCell ref="CN244:CN245"/>
    <mergeCell ref="CO244:CO245"/>
    <mergeCell ref="CK246:CK247"/>
    <mergeCell ref="CL246:CL247"/>
    <mergeCell ref="CM246:CM247"/>
    <mergeCell ref="CN246:CN247"/>
    <mergeCell ref="CO246:CO247"/>
    <mergeCell ref="CK248:CK249"/>
    <mergeCell ref="CL248:CL249"/>
    <mergeCell ref="CM248:CM249"/>
    <mergeCell ref="CN248:CN249"/>
    <mergeCell ref="CO248:CO249"/>
    <mergeCell ref="CK250:CK251"/>
    <mergeCell ref="CL250:CL251"/>
    <mergeCell ref="CM250:CM251"/>
    <mergeCell ref="CN250:CN251"/>
    <mergeCell ref="CO250:CO251"/>
    <mergeCell ref="CK252:CK253"/>
    <mergeCell ref="CL252:CL253"/>
    <mergeCell ref="CM252:CM253"/>
    <mergeCell ref="CN252:CN253"/>
    <mergeCell ref="CO252:CO253"/>
    <mergeCell ref="CK254:CK255"/>
    <mergeCell ref="CL254:CL255"/>
    <mergeCell ref="CM254:CM255"/>
    <mergeCell ref="CN254:CN255"/>
    <mergeCell ref="CO254:CO255"/>
    <mergeCell ref="CK256:CK257"/>
    <mergeCell ref="CL256:CL257"/>
    <mergeCell ref="CM256:CM257"/>
    <mergeCell ref="CN256:CN257"/>
    <mergeCell ref="CO256:CO257"/>
    <mergeCell ref="CK258:CK259"/>
    <mergeCell ref="CL258:CL259"/>
    <mergeCell ref="CM258:CM259"/>
    <mergeCell ref="CN258:CN259"/>
    <mergeCell ref="CO258:CO259"/>
    <mergeCell ref="CK260:CK261"/>
    <mergeCell ref="CL260:CL261"/>
    <mergeCell ref="CM260:CM261"/>
    <mergeCell ref="CN260:CN261"/>
    <mergeCell ref="CO260:CO261"/>
    <mergeCell ref="CK262:CK263"/>
    <mergeCell ref="CL262:CL263"/>
    <mergeCell ref="CM262:CM263"/>
    <mergeCell ref="CN262:CN263"/>
    <mergeCell ref="CO262:CO263"/>
    <mergeCell ref="CK264:CK265"/>
    <mergeCell ref="CL264:CL265"/>
    <mergeCell ref="CM264:CM265"/>
    <mergeCell ref="CN264:CN265"/>
    <mergeCell ref="CO264:CO265"/>
    <mergeCell ref="CK266:CK267"/>
    <mergeCell ref="CL266:CL267"/>
    <mergeCell ref="CM266:CM267"/>
    <mergeCell ref="CN266:CN267"/>
    <mergeCell ref="CO266:CO267"/>
    <mergeCell ref="CK268:CK269"/>
    <mergeCell ref="CL268:CL269"/>
    <mergeCell ref="CM268:CM269"/>
    <mergeCell ref="CN268:CN269"/>
    <mergeCell ref="CO268:CO269"/>
    <mergeCell ref="CK270:CK271"/>
    <mergeCell ref="CL270:CL271"/>
    <mergeCell ref="CM270:CM271"/>
    <mergeCell ref="CN270:CN271"/>
    <mergeCell ref="CO270:CO271"/>
    <mergeCell ref="CK272:CK273"/>
    <mergeCell ref="CL272:CL273"/>
    <mergeCell ref="CM272:CM273"/>
    <mergeCell ref="CN272:CN273"/>
    <mergeCell ref="CO272:CO273"/>
    <mergeCell ref="CK274:CK275"/>
    <mergeCell ref="CL274:CL275"/>
    <mergeCell ref="CM274:CM275"/>
    <mergeCell ref="CN274:CN275"/>
    <mergeCell ref="CO274:CO275"/>
    <mergeCell ref="CK276:CK277"/>
    <mergeCell ref="CL276:CL277"/>
    <mergeCell ref="CM276:CM277"/>
    <mergeCell ref="CN276:CN277"/>
    <mergeCell ref="CO276:CO277"/>
    <mergeCell ref="CK278:CK279"/>
    <mergeCell ref="CL278:CL279"/>
    <mergeCell ref="CM278:CM279"/>
    <mergeCell ref="CN278:CN279"/>
    <mergeCell ref="CO278:CO279"/>
    <mergeCell ref="CK280:CK281"/>
    <mergeCell ref="CL280:CL281"/>
    <mergeCell ref="CM280:CM281"/>
    <mergeCell ref="CN280:CN281"/>
    <mergeCell ref="CO280:CO281"/>
    <mergeCell ref="CK282:CK283"/>
    <mergeCell ref="CL282:CL283"/>
    <mergeCell ref="CM282:CM283"/>
    <mergeCell ref="CN282:CN283"/>
    <mergeCell ref="CO282:CO283"/>
    <mergeCell ref="CK284:CK285"/>
    <mergeCell ref="CL284:CL285"/>
    <mergeCell ref="CM284:CM285"/>
    <mergeCell ref="CN284:CN285"/>
    <mergeCell ref="CO284:CO285"/>
    <mergeCell ref="CK286:CK287"/>
    <mergeCell ref="CL286:CL287"/>
    <mergeCell ref="CM286:CM287"/>
    <mergeCell ref="CN286:CN287"/>
    <mergeCell ref="CO286:CO287"/>
    <mergeCell ref="CK288:CK289"/>
    <mergeCell ref="CL288:CL289"/>
    <mergeCell ref="CM288:CM289"/>
    <mergeCell ref="CN288:CN289"/>
    <mergeCell ref="CO288:CO289"/>
    <mergeCell ref="CK290:CK291"/>
    <mergeCell ref="CL290:CL291"/>
    <mergeCell ref="CM290:CM291"/>
    <mergeCell ref="CN290:CN291"/>
    <mergeCell ref="CO290:CO291"/>
    <mergeCell ref="CK292:CK293"/>
    <mergeCell ref="CL292:CL293"/>
    <mergeCell ref="CM292:CM293"/>
    <mergeCell ref="CN292:CN293"/>
    <mergeCell ref="CO292:CO293"/>
    <mergeCell ref="CK294:CK295"/>
    <mergeCell ref="CL294:CL295"/>
    <mergeCell ref="CM294:CM295"/>
    <mergeCell ref="CN294:CN295"/>
    <mergeCell ref="CO294:CO295"/>
    <mergeCell ref="CK296:CK297"/>
    <mergeCell ref="CL296:CL297"/>
    <mergeCell ref="CM296:CM297"/>
    <mergeCell ref="CN296:CN297"/>
    <mergeCell ref="CO296:CO297"/>
    <mergeCell ref="CK298:CK299"/>
    <mergeCell ref="CL298:CL299"/>
    <mergeCell ref="CM298:CM299"/>
    <mergeCell ref="CN298:CN299"/>
    <mergeCell ref="CO298:CO299"/>
    <mergeCell ref="CK300:CK301"/>
    <mergeCell ref="CL300:CL301"/>
    <mergeCell ref="CM300:CM301"/>
    <mergeCell ref="CN300:CN301"/>
    <mergeCell ref="CO300:CO301"/>
    <mergeCell ref="CK302:CK303"/>
    <mergeCell ref="CL302:CL303"/>
    <mergeCell ref="CM302:CM303"/>
    <mergeCell ref="CN302:CN303"/>
    <mergeCell ref="CO302:CO303"/>
    <mergeCell ref="CK304:CK305"/>
    <mergeCell ref="CL304:CL305"/>
    <mergeCell ref="CM304:CM305"/>
    <mergeCell ref="CN304:CN305"/>
    <mergeCell ref="CO304:CO305"/>
    <mergeCell ref="CK306:CK307"/>
    <mergeCell ref="CL306:CL307"/>
    <mergeCell ref="CM306:CM307"/>
    <mergeCell ref="CN306:CN307"/>
    <mergeCell ref="CO306:CO307"/>
    <mergeCell ref="CK308:CK309"/>
    <mergeCell ref="CL308:CL309"/>
    <mergeCell ref="CM308:CM309"/>
    <mergeCell ref="CN308:CN309"/>
    <mergeCell ref="CO308:CO309"/>
    <mergeCell ref="CK310:CK311"/>
    <mergeCell ref="CL310:CL311"/>
    <mergeCell ref="CM310:CM311"/>
    <mergeCell ref="CN310:CN311"/>
    <mergeCell ref="CO310:CO311"/>
    <mergeCell ref="CK312:CK313"/>
    <mergeCell ref="CL312:CL313"/>
    <mergeCell ref="CM312:CM313"/>
    <mergeCell ref="CN312:CN313"/>
    <mergeCell ref="CO312:CO313"/>
    <mergeCell ref="CK314:CK315"/>
    <mergeCell ref="CL314:CL315"/>
    <mergeCell ref="CM314:CM315"/>
    <mergeCell ref="CN314:CN315"/>
    <mergeCell ref="CO314:CO315"/>
    <mergeCell ref="CK316:CK317"/>
    <mergeCell ref="CL316:CL317"/>
    <mergeCell ref="CM316:CM317"/>
    <mergeCell ref="CN316:CN317"/>
    <mergeCell ref="CO316:CO317"/>
    <mergeCell ref="CK318:CK319"/>
    <mergeCell ref="CL318:CL319"/>
    <mergeCell ref="CM318:CM319"/>
    <mergeCell ref="CN318:CN319"/>
    <mergeCell ref="CO318:CO319"/>
    <mergeCell ref="CK320:CK321"/>
    <mergeCell ref="CL320:CL321"/>
    <mergeCell ref="CM320:CM321"/>
    <mergeCell ref="CN320:CN321"/>
    <mergeCell ref="CO320:CO321"/>
    <mergeCell ref="CK322:CK323"/>
    <mergeCell ref="CL322:CL323"/>
    <mergeCell ref="CM322:CM323"/>
    <mergeCell ref="CN322:CN323"/>
    <mergeCell ref="CO322:CO323"/>
    <mergeCell ref="CK324:CK325"/>
    <mergeCell ref="CL324:CL325"/>
    <mergeCell ref="CM324:CM325"/>
    <mergeCell ref="CN324:CN325"/>
    <mergeCell ref="CO324:CO325"/>
    <mergeCell ref="CK326:CK327"/>
    <mergeCell ref="CL326:CL327"/>
    <mergeCell ref="CM326:CM327"/>
    <mergeCell ref="CN326:CN327"/>
    <mergeCell ref="CO326:CO327"/>
    <mergeCell ref="CK328:CK329"/>
    <mergeCell ref="CL328:CL329"/>
    <mergeCell ref="CM328:CM329"/>
    <mergeCell ref="CN328:CN329"/>
    <mergeCell ref="CO328:CO329"/>
    <mergeCell ref="CK330:CK331"/>
    <mergeCell ref="CL330:CL331"/>
    <mergeCell ref="CM330:CM331"/>
    <mergeCell ref="CN330:CN331"/>
    <mergeCell ref="CO330:CO331"/>
    <mergeCell ref="CK332:CK333"/>
    <mergeCell ref="CL332:CL333"/>
    <mergeCell ref="CM332:CM333"/>
    <mergeCell ref="CN332:CN333"/>
    <mergeCell ref="CO332:CO333"/>
    <mergeCell ref="CK334:CK335"/>
    <mergeCell ref="CL334:CL335"/>
    <mergeCell ref="CM334:CM335"/>
    <mergeCell ref="CN334:CN335"/>
    <mergeCell ref="CO334:CO335"/>
    <mergeCell ref="CK336:CK337"/>
    <mergeCell ref="CL336:CL337"/>
    <mergeCell ref="CM336:CM337"/>
    <mergeCell ref="CN336:CN337"/>
    <mergeCell ref="CO336:CO337"/>
    <mergeCell ref="CK338:CK339"/>
    <mergeCell ref="CL338:CL339"/>
    <mergeCell ref="CM338:CM339"/>
    <mergeCell ref="CN338:CN339"/>
    <mergeCell ref="CO338:CO339"/>
    <mergeCell ref="CK340:CK341"/>
    <mergeCell ref="CL340:CL341"/>
    <mergeCell ref="CM340:CM341"/>
    <mergeCell ref="CN340:CN341"/>
    <mergeCell ref="CO340:CO341"/>
    <mergeCell ref="CK342:CK343"/>
    <mergeCell ref="CL342:CL343"/>
    <mergeCell ref="CM342:CM343"/>
    <mergeCell ref="CN342:CN343"/>
    <mergeCell ref="CO342:CO343"/>
    <mergeCell ref="CK344:CK345"/>
    <mergeCell ref="CL344:CL345"/>
    <mergeCell ref="CM344:CM345"/>
    <mergeCell ref="CN344:CN345"/>
    <mergeCell ref="CO344:CO345"/>
    <mergeCell ref="CK346:CK347"/>
    <mergeCell ref="CL346:CL347"/>
    <mergeCell ref="CM346:CM347"/>
    <mergeCell ref="CN346:CN347"/>
    <mergeCell ref="CO346:CO347"/>
    <mergeCell ref="CK348:CK349"/>
    <mergeCell ref="CL348:CL349"/>
    <mergeCell ref="CM348:CM349"/>
    <mergeCell ref="CN348:CN349"/>
    <mergeCell ref="CO348:CO349"/>
    <mergeCell ref="CK350:CK351"/>
    <mergeCell ref="CL350:CL351"/>
    <mergeCell ref="CM350:CM351"/>
    <mergeCell ref="CN350:CN351"/>
    <mergeCell ref="CO350:CO351"/>
    <mergeCell ref="CK352:CK353"/>
    <mergeCell ref="CL352:CL353"/>
    <mergeCell ref="CM352:CM353"/>
    <mergeCell ref="CN352:CN353"/>
    <mergeCell ref="CO352:CO353"/>
    <mergeCell ref="CK354:CK355"/>
    <mergeCell ref="CL354:CL355"/>
    <mergeCell ref="CM354:CM355"/>
    <mergeCell ref="CN354:CN355"/>
    <mergeCell ref="CO354:CO355"/>
    <mergeCell ref="CK356:CK357"/>
    <mergeCell ref="CL356:CL357"/>
    <mergeCell ref="CM356:CM357"/>
    <mergeCell ref="CN356:CN357"/>
    <mergeCell ref="CO356:CO357"/>
    <mergeCell ref="CK358:CK359"/>
    <mergeCell ref="CL358:CL359"/>
    <mergeCell ref="CM358:CM359"/>
    <mergeCell ref="CN358:CN359"/>
    <mergeCell ref="CO358:CO359"/>
    <mergeCell ref="CK360:CK361"/>
    <mergeCell ref="CL360:CL361"/>
    <mergeCell ref="CM360:CM361"/>
    <mergeCell ref="CN360:CN361"/>
    <mergeCell ref="CO360:CO361"/>
    <mergeCell ref="CK362:CK363"/>
    <mergeCell ref="CL362:CL363"/>
    <mergeCell ref="CM362:CM363"/>
    <mergeCell ref="CN362:CN363"/>
    <mergeCell ref="CO362:CO363"/>
    <mergeCell ref="CK364:CK365"/>
    <mergeCell ref="CL364:CL365"/>
    <mergeCell ref="CM364:CM365"/>
    <mergeCell ref="CN364:CN365"/>
    <mergeCell ref="CO364:CO365"/>
    <mergeCell ref="CK366:CK367"/>
    <mergeCell ref="CL366:CL367"/>
    <mergeCell ref="CM366:CM367"/>
    <mergeCell ref="CN366:CN367"/>
    <mergeCell ref="CO366:CO367"/>
    <mergeCell ref="CK368:CK369"/>
    <mergeCell ref="CL368:CL369"/>
    <mergeCell ref="CM368:CM369"/>
    <mergeCell ref="CN368:CN369"/>
    <mergeCell ref="CO368:CO369"/>
    <mergeCell ref="CK370:CK371"/>
    <mergeCell ref="CL370:CL371"/>
    <mergeCell ref="CM370:CM371"/>
    <mergeCell ref="CN370:CN371"/>
    <mergeCell ref="CO370:CO371"/>
    <mergeCell ref="CK372:CK373"/>
    <mergeCell ref="CL372:CL373"/>
    <mergeCell ref="CM372:CM373"/>
    <mergeCell ref="CN372:CN373"/>
    <mergeCell ref="CO372:CO373"/>
    <mergeCell ref="CP2:CP3"/>
    <mergeCell ref="CQ2:CQ3"/>
    <mergeCell ref="CR2:CR3"/>
    <mergeCell ref="CS2:CS3"/>
    <mergeCell ref="CT2:CT3"/>
    <mergeCell ref="CU2:CU3"/>
    <mergeCell ref="CP4:CP5"/>
    <mergeCell ref="CQ4:CQ5"/>
    <mergeCell ref="CR4:CR5"/>
    <mergeCell ref="CS4:CS5"/>
    <mergeCell ref="CT4:CT5"/>
    <mergeCell ref="CU4:CU5"/>
    <mergeCell ref="CP6:CP7"/>
    <mergeCell ref="CQ6:CQ7"/>
    <mergeCell ref="CR6:CR7"/>
    <mergeCell ref="CS6:CS7"/>
    <mergeCell ref="CT6:CT7"/>
    <mergeCell ref="CU6:CU7"/>
    <mergeCell ref="CP8:CP9"/>
    <mergeCell ref="CQ8:CQ9"/>
    <mergeCell ref="CR8:CR9"/>
    <mergeCell ref="CS8:CS9"/>
    <mergeCell ref="CT8:CT9"/>
    <mergeCell ref="CU8:CU9"/>
    <mergeCell ref="CP10:CP11"/>
    <mergeCell ref="CQ10:CQ11"/>
    <mergeCell ref="CR10:CR11"/>
    <mergeCell ref="CS10:CS11"/>
    <mergeCell ref="CT10:CT11"/>
    <mergeCell ref="CU10:CU11"/>
    <mergeCell ref="CP12:CP13"/>
    <mergeCell ref="CQ12:CQ13"/>
    <mergeCell ref="CR12:CR13"/>
    <mergeCell ref="CS12:CS13"/>
    <mergeCell ref="CT12:CT13"/>
    <mergeCell ref="CU12:CU13"/>
    <mergeCell ref="CP14:CP15"/>
    <mergeCell ref="CQ14:CQ15"/>
    <mergeCell ref="CR14:CR15"/>
    <mergeCell ref="CS14:CS15"/>
    <mergeCell ref="CT14:CT15"/>
    <mergeCell ref="CU14:CU15"/>
    <mergeCell ref="CP16:CP17"/>
    <mergeCell ref="CQ16:CQ17"/>
    <mergeCell ref="CR16:CR17"/>
    <mergeCell ref="CS16:CS17"/>
    <mergeCell ref="CT16:CT17"/>
    <mergeCell ref="CU16:CU17"/>
    <mergeCell ref="CP18:CP19"/>
    <mergeCell ref="CQ18:CQ19"/>
    <mergeCell ref="CR18:CR19"/>
    <mergeCell ref="CS18:CS19"/>
    <mergeCell ref="CT18:CT19"/>
    <mergeCell ref="CU18:CU19"/>
    <mergeCell ref="CP20:CP21"/>
    <mergeCell ref="CQ20:CQ21"/>
    <mergeCell ref="CR20:CR21"/>
    <mergeCell ref="CS20:CS21"/>
    <mergeCell ref="CT20:CT21"/>
    <mergeCell ref="CU20:CU21"/>
    <mergeCell ref="CP22:CP23"/>
    <mergeCell ref="CQ22:CQ23"/>
    <mergeCell ref="CR22:CR23"/>
    <mergeCell ref="CS22:CS23"/>
    <mergeCell ref="CT22:CT23"/>
    <mergeCell ref="CU22:CU23"/>
    <mergeCell ref="CP24:CP25"/>
    <mergeCell ref="CQ24:CQ25"/>
    <mergeCell ref="CR24:CR25"/>
    <mergeCell ref="CS24:CS25"/>
    <mergeCell ref="CT24:CT25"/>
    <mergeCell ref="CU24:CU25"/>
    <mergeCell ref="CP26:CP27"/>
    <mergeCell ref="CQ26:CQ27"/>
    <mergeCell ref="CR26:CR27"/>
    <mergeCell ref="CS26:CS27"/>
    <mergeCell ref="CT26:CT27"/>
    <mergeCell ref="CU26:CU27"/>
    <mergeCell ref="CP28:CP29"/>
    <mergeCell ref="CQ28:CQ29"/>
    <mergeCell ref="CR28:CR29"/>
    <mergeCell ref="CS28:CS29"/>
    <mergeCell ref="CT28:CT29"/>
    <mergeCell ref="CU28:CU29"/>
    <mergeCell ref="CP30:CP31"/>
    <mergeCell ref="CQ30:CQ31"/>
    <mergeCell ref="CR30:CR31"/>
    <mergeCell ref="CS30:CS31"/>
    <mergeCell ref="CT30:CT31"/>
    <mergeCell ref="CU30:CU31"/>
    <mergeCell ref="CP32:CP33"/>
    <mergeCell ref="CQ32:CQ33"/>
    <mergeCell ref="CR32:CR33"/>
    <mergeCell ref="CS32:CS33"/>
    <mergeCell ref="CT32:CT33"/>
    <mergeCell ref="CU32:CU33"/>
    <mergeCell ref="CP34:CP35"/>
    <mergeCell ref="CQ34:CQ35"/>
    <mergeCell ref="CR34:CR35"/>
    <mergeCell ref="CS34:CS35"/>
    <mergeCell ref="CT34:CT35"/>
    <mergeCell ref="CU34:CU35"/>
    <mergeCell ref="CP36:CP37"/>
    <mergeCell ref="CQ36:CQ37"/>
    <mergeCell ref="CR36:CR37"/>
    <mergeCell ref="CS36:CS37"/>
    <mergeCell ref="CT36:CT37"/>
    <mergeCell ref="CU36:CU37"/>
    <mergeCell ref="CP38:CP39"/>
    <mergeCell ref="CQ38:CQ39"/>
    <mergeCell ref="CR38:CR39"/>
    <mergeCell ref="CS38:CS39"/>
    <mergeCell ref="CT38:CT39"/>
    <mergeCell ref="CU38:CU39"/>
    <mergeCell ref="CP40:CP41"/>
    <mergeCell ref="CQ40:CQ41"/>
    <mergeCell ref="CR40:CR41"/>
    <mergeCell ref="CS40:CS41"/>
    <mergeCell ref="CT40:CT41"/>
    <mergeCell ref="CU40:CU41"/>
    <mergeCell ref="CP42:CP43"/>
    <mergeCell ref="CQ42:CQ43"/>
    <mergeCell ref="CR42:CR43"/>
    <mergeCell ref="CS42:CS43"/>
    <mergeCell ref="CT42:CT43"/>
    <mergeCell ref="CU42:CU43"/>
    <mergeCell ref="CP44:CP45"/>
    <mergeCell ref="CQ44:CQ45"/>
    <mergeCell ref="CR44:CR45"/>
    <mergeCell ref="CS44:CS45"/>
    <mergeCell ref="CT44:CT45"/>
    <mergeCell ref="CU44:CU45"/>
    <mergeCell ref="CP46:CP47"/>
    <mergeCell ref="CQ46:CQ47"/>
    <mergeCell ref="CR46:CR47"/>
    <mergeCell ref="CS46:CS47"/>
    <mergeCell ref="CT46:CT47"/>
    <mergeCell ref="CU46:CU47"/>
    <mergeCell ref="CP48:CP49"/>
    <mergeCell ref="CQ48:CQ49"/>
    <mergeCell ref="CR48:CR49"/>
    <mergeCell ref="CS48:CS49"/>
    <mergeCell ref="CT48:CT49"/>
    <mergeCell ref="CU48:CU49"/>
    <mergeCell ref="CP50:CP51"/>
    <mergeCell ref="CQ50:CQ51"/>
    <mergeCell ref="CR50:CR51"/>
    <mergeCell ref="CS50:CS51"/>
    <mergeCell ref="CT50:CT51"/>
    <mergeCell ref="CU50:CU51"/>
    <mergeCell ref="CP52:CP53"/>
    <mergeCell ref="CQ52:CQ53"/>
    <mergeCell ref="CR52:CR53"/>
    <mergeCell ref="CS52:CS53"/>
    <mergeCell ref="CT52:CT53"/>
    <mergeCell ref="CU52:CU53"/>
    <mergeCell ref="CP54:CP55"/>
    <mergeCell ref="CQ54:CQ55"/>
    <mergeCell ref="CR54:CR55"/>
    <mergeCell ref="CS54:CS55"/>
    <mergeCell ref="CT54:CT55"/>
    <mergeCell ref="CU54:CU55"/>
    <mergeCell ref="CP56:CP57"/>
    <mergeCell ref="CQ56:CQ57"/>
    <mergeCell ref="CR56:CR57"/>
    <mergeCell ref="CS56:CS57"/>
    <mergeCell ref="CT56:CT57"/>
    <mergeCell ref="CU56:CU57"/>
    <mergeCell ref="CP58:CP59"/>
    <mergeCell ref="CQ58:CQ59"/>
    <mergeCell ref="CR58:CR59"/>
    <mergeCell ref="CS58:CS59"/>
    <mergeCell ref="CT58:CT59"/>
    <mergeCell ref="CU58:CU59"/>
    <mergeCell ref="CP60:CP61"/>
    <mergeCell ref="CQ60:CQ61"/>
    <mergeCell ref="CR60:CR61"/>
    <mergeCell ref="CS60:CS61"/>
    <mergeCell ref="CT60:CT61"/>
    <mergeCell ref="CU60:CU61"/>
    <mergeCell ref="CP62:CP63"/>
    <mergeCell ref="CQ62:CQ63"/>
    <mergeCell ref="CR62:CR63"/>
    <mergeCell ref="CS62:CS63"/>
    <mergeCell ref="CT62:CT63"/>
    <mergeCell ref="CU62:CU63"/>
    <mergeCell ref="CP64:CP65"/>
    <mergeCell ref="CQ64:CQ65"/>
    <mergeCell ref="CR64:CR65"/>
    <mergeCell ref="CS64:CS65"/>
    <mergeCell ref="CT64:CT65"/>
    <mergeCell ref="CU64:CU65"/>
    <mergeCell ref="CP66:CP67"/>
    <mergeCell ref="CQ66:CQ67"/>
    <mergeCell ref="CR66:CR67"/>
    <mergeCell ref="CS66:CS67"/>
    <mergeCell ref="CT66:CT67"/>
    <mergeCell ref="CU66:CU67"/>
    <mergeCell ref="CP68:CP69"/>
    <mergeCell ref="CQ68:CQ69"/>
    <mergeCell ref="CR68:CR69"/>
    <mergeCell ref="CS68:CS69"/>
    <mergeCell ref="CT68:CT69"/>
    <mergeCell ref="CU68:CU69"/>
    <mergeCell ref="CP70:CP71"/>
    <mergeCell ref="CQ70:CQ71"/>
    <mergeCell ref="CR70:CR71"/>
    <mergeCell ref="CS70:CS71"/>
    <mergeCell ref="CT70:CT71"/>
    <mergeCell ref="CU70:CU71"/>
    <mergeCell ref="CP72:CP73"/>
    <mergeCell ref="CQ72:CQ73"/>
    <mergeCell ref="CR72:CR73"/>
    <mergeCell ref="CS72:CS73"/>
    <mergeCell ref="CT72:CT73"/>
    <mergeCell ref="CU72:CU73"/>
    <mergeCell ref="CP74:CP75"/>
    <mergeCell ref="CQ74:CQ75"/>
    <mergeCell ref="CR74:CR75"/>
    <mergeCell ref="CS74:CS75"/>
    <mergeCell ref="CT74:CT75"/>
    <mergeCell ref="CU74:CU75"/>
    <mergeCell ref="CP76:CP77"/>
    <mergeCell ref="CQ76:CQ77"/>
    <mergeCell ref="CR76:CR77"/>
    <mergeCell ref="CS76:CS77"/>
    <mergeCell ref="CT76:CT77"/>
    <mergeCell ref="CU76:CU77"/>
    <mergeCell ref="CP78:CP79"/>
    <mergeCell ref="CQ78:CQ79"/>
    <mergeCell ref="CR78:CR79"/>
    <mergeCell ref="CS78:CS79"/>
    <mergeCell ref="CT78:CT79"/>
    <mergeCell ref="CU78:CU79"/>
    <mergeCell ref="CP80:CP81"/>
    <mergeCell ref="CQ80:CQ81"/>
    <mergeCell ref="CR80:CR81"/>
    <mergeCell ref="CS80:CS81"/>
    <mergeCell ref="CT80:CT81"/>
    <mergeCell ref="CU80:CU81"/>
    <mergeCell ref="CP82:CP83"/>
    <mergeCell ref="CQ82:CQ83"/>
    <mergeCell ref="CR82:CR83"/>
    <mergeCell ref="CS82:CS83"/>
    <mergeCell ref="CT82:CT83"/>
    <mergeCell ref="CU82:CU83"/>
    <mergeCell ref="CP84:CP85"/>
    <mergeCell ref="CQ84:CQ85"/>
    <mergeCell ref="CR84:CR85"/>
    <mergeCell ref="CS84:CS85"/>
    <mergeCell ref="CT84:CT85"/>
    <mergeCell ref="CU84:CU85"/>
    <mergeCell ref="CP86:CP87"/>
    <mergeCell ref="CQ86:CQ87"/>
    <mergeCell ref="CR86:CR87"/>
    <mergeCell ref="CS86:CS87"/>
    <mergeCell ref="CT86:CT87"/>
    <mergeCell ref="CU86:CU87"/>
    <mergeCell ref="CP88:CP89"/>
    <mergeCell ref="CQ88:CQ89"/>
    <mergeCell ref="CR88:CR89"/>
    <mergeCell ref="CS88:CS89"/>
    <mergeCell ref="CT88:CT89"/>
    <mergeCell ref="CU88:CU89"/>
    <mergeCell ref="CP90:CP91"/>
    <mergeCell ref="CQ90:CQ91"/>
    <mergeCell ref="CR90:CR91"/>
    <mergeCell ref="CS90:CS91"/>
    <mergeCell ref="CT90:CT91"/>
    <mergeCell ref="CU90:CU91"/>
    <mergeCell ref="CQ104:CQ105"/>
    <mergeCell ref="CR104:CR105"/>
    <mergeCell ref="CS104:CS105"/>
    <mergeCell ref="CT104:CT105"/>
    <mergeCell ref="CU104:CU105"/>
    <mergeCell ref="CQ106:CQ107"/>
    <mergeCell ref="CR106:CR107"/>
    <mergeCell ref="CS106:CS107"/>
    <mergeCell ref="CT106:CT107"/>
    <mergeCell ref="CU106:CU107"/>
    <mergeCell ref="CQ108:CQ109"/>
    <mergeCell ref="CR108:CR109"/>
    <mergeCell ref="CS108:CS109"/>
    <mergeCell ref="CT108:CT109"/>
    <mergeCell ref="CU108:CU109"/>
    <mergeCell ref="CQ110:CQ111"/>
    <mergeCell ref="CR110:CR111"/>
    <mergeCell ref="CS110:CS111"/>
    <mergeCell ref="CT110:CT111"/>
    <mergeCell ref="CU110:CU111"/>
    <mergeCell ref="CQ112:CQ113"/>
    <mergeCell ref="CR112:CR113"/>
    <mergeCell ref="CS112:CS113"/>
    <mergeCell ref="CT112:CT113"/>
    <mergeCell ref="CU112:CU113"/>
    <mergeCell ref="CQ114:CQ115"/>
    <mergeCell ref="CR114:CR115"/>
    <mergeCell ref="CS114:CS115"/>
    <mergeCell ref="CT114:CT115"/>
    <mergeCell ref="CU114:CU115"/>
    <mergeCell ref="CP92:CP93"/>
    <mergeCell ref="CQ92:CQ93"/>
    <mergeCell ref="CR92:CR93"/>
    <mergeCell ref="CS92:CS93"/>
    <mergeCell ref="CT92:CT93"/>
    <mergeCell ref="CU92:CU93"/>
    <mergeCell ref="CQ94:CQ95"/>
    <mergeCell ref="CR94:CR95"/>
    <mergeCell ref="CS94:CS95"/>
    <mergeCell ref="CT94:CT95"/>
    <mergeCell ref="CU94:CU95"/>
    <mergeCell ref="CQ96:CQ97"/>
    <mergeCell ref="CR96:CR97"/>
    <mergeCell ref="CS96:CS97"/>
    <mergeCell ref="CT96:CT97"/>
    <mergeCell ref="CU96:CU97"/>
    <mergeCell ref="CQ98:CQ99"/>
    <mergeCell ref="CR98:CR99"/>
    <mergeCell ref="CS98:CS99"/>
    <mergeCell ref="CT98:CT99"/>
    <mergeCell ref="CU98:CU99"/>
    <mergeCell ref="CQ100:CQ101"/>
    <mergeCell ref="CR100:CR101"/>
    <mergeCell ref="CS100:CS101"/>
    <mergeCell ref="CT100:CT101"/>
    <mergeCell ref="CU100:CU101"/>
    <mergeCell ref="CQ102:CQ103"/>
    <mergeCell ref="CR102:CR103"/>
    <mergeCell ref="CS102:CS103"/>
    <mergeCell ref="CT102:CT103"/>
    <mergeCell ref="CU102:CU103"/>
    <mergeCell ref="CQ128:CQ129"/>
    <mergeCell ref="CR128:CR129"/>
    <mergeCell ref="CS128:CS129"/>
    <mergeCell ref="CT128:CT129"/>
    <mergeCell ref="CU128:CU129"/>
    <mergeCell ref="CQ130:CQ131"/>
    <mergeCell ref="CR130:CR131"/>
    <mergeCell ref="CS130:CS131"/>
    <mergeCell ref="CT130:CT131"/>
    <mergeCell ref="CU130:CU131"/>
    <mergeCell ref="CQ132:CQ133"/>
    <mergeCell ref="CR132:CR133"/>
    <mergeCell ref="CS132:CS133"/>
    <mergeCell ref="CT132:CT133"/>
    <mergeCell ref="CU132:CU133"/>
    <mergeCell ref="CQ134:CQ135"/>
    <mergeCell ref="CR134:CR135"/>
    <mergeCell ref="CS134:CS135"/>
    <mergeCell ref="CT134:CT135"/>
    <mergeCell ref="CU134:CU135"/>
    <mergeCell ref="CQ136:CQ137"/>
    <mergeCell ref="CR136:CR137"/>
    <mergeCell ref="CS136:CS137"/>
    <mergeCell ref="CT136:CT137"/>
    <mergeCell ref="CU136:CU137"/>
    <mergeCell ref="CQ138:CQ139"/>
    <mergeCell ref="CR138:CR139"/>
    <mergeCell ref="CS138:CS139"/>
    <mergeCell ref="CT138:CT139"/>
    <mergeCell ref="CU138:CU139"/>
    <mergeCell ref="CQ116:CQ117"/>
    <mergeCell ref="CR116:CR117"/>
    <mergeCell ref="CS116:CS117"/>
    <mergeCell ref="CT116:CT117"/>
    <mergeCell ref="CU116:CU117"/>
    <mergeCell ref="CQ118:CQ119"/>
    <mergeCell ref="CR118:CR119"/>
    <mergeCell ref="CS118:CS119"/>
    <mergeCell ref="CT118:CT119"/>
    <mergeCell ref="CU118:CU119"/>
    <mergeCell ref="CQ120:CQ121"/>
    <mergeCell ref="CR120:CR121"/>
    <mergeCell ref="CS120:CS121"/>
    <mergeCell ref="CT120:CT121"/>
    <mergeCell ref="CU120:CU121"/>
    <mergeCell ref="CQ122:CQ123"/>
    <mergeCell ref="CR122:CR123"/>
    <mergeCell ref="CS122:CS123"/>
    <mergeCell ref="CT122:CT123"/>
    <mergeCell ref="CU122:CU123"/>
    <mergeCell ref="CQ124:CQ125"/>
    <mergeCell ref="CR124:CR125"/>
    <mergeCell ref="CS124:CS125"/>
    <mergeCell ref="CT124:CT125"/>
    <mergeCell ref="CU124:CU125"/>
    <mergeCell ref="CQ126:CQ127"/>
    <mergeCell ref="CR126:CR127"/>
    <mergeCell ref="CS126:CS127"/>
    <mergeCell ref="CT126:CT127"/>
    <mergeCell ref="CU126:CU127"/>
    <mergeCell ref="CQ152:CQ153"/>
    <mergeCell ref="CR152:CR153"/>
    <mergeCell ref="CS152:CS153"/>
    <mergeCell ref="CT152:CT153"/>
    <mergeCell ref="CU152:CU153"/>
    <mergeCell ref="CQ154:CQ155"/>
    <mergeCell ref="CR154:CR155"/>
    <mergeCell ref="CS154:CS155"/>
    <mergeCell ref="CT154:CT155"/>
    <mergeCell ref="CU154:CU155"/>
    <mergeCell ref="CQ156:CQ157"/>
    <mergeCell ref="CR156:CR157"/>
    <mergeCell ref="CS156:CS157"/>
    <mergeCell ref="CT156:CT157"/>
    <mergeCell ref="CU156:CU157"/>
    <mergeCell ref="CQ158:CQ159"/>
    <mergeCell ref="CR158:CR159"/>
    <mergeCell ref="CS158:CS159"/>
    <mergeCell ref="CT158:CT159"/>
    <mergeCell ref="CU158:CU159"/>
    <mergeCell ref="CQ160:CQ161"/>
    <mergeCell ref="CR160:CR161"/>
    <mergeCell ref="CS160:CS161"/>
    <mergeCell ref="CT160:CT161"/>
    <mergeCell ref="CU160:CU161"/>
    <mergeCell ref="CQ162:CQ163"/>
    <mergeCell ref="CR162:CR163"/>
    <mergeCell ref="CS162:CS163"/>
    <mergeCell ref="CT162:CT163"/>
    <mergeCell ref="CU162:CU163"/>
    <mergeCell ref="CQ140:CQ141"/>
    <mergeCell ref="CR140:CR141"/>
    <mergeCell ref="CS140:CS141"/>
    <mergeCell ref="CT140:CT141"/>
    <mergeCell ref="CU140:CU141"/>
    <mergeCell ref="CQ142:CQ143"/>
    <mergeCell ref="CR142:CR143"/>
    <mergeCell ref="CS142:CS143"/>
    <mergeCell ref="CT142:CT143"/>
    <mergeCell ref="CU142:CU143"/>
    <mergeCell ref="CQ144:CQ145"/>
    <mergeCell ref="CR144:CR145"/>
    <mergeCell ref="CS144:CS145"/>
    <mergeCell ref="CT144:CT145"/>
    <mergeCell ref="CU144:CU145"/>
    <mergeCell ref="CQ146:CQ147"/>
    <mergeCell ref="CR146:CR147"/>
    <mergeCell ref="CS146:CS147"/>
    <mergeCell ref="CT146:CT147"/>
    <mergeCell ref="CU146:CU147"/>
    <mergeCell ref="CQ148:CQ149"/>
    <mergeCell ref="CR148:CR149"/>
    <mergeCell ref="CS148:CS149"/>
    <mergeCell ref="CT148:CT149"/>
    <mergeCell ref="CU148:CU149"/>
    <mergeCell ref="CQ150:CQ151"/>
    <mergeCell ref="CR150:CR151"/>
    <mergeCell ref="CS150:CS151"/>
    <mergeCell ref="CT150:CT151"/>
    <mergeCell ref="CU150:CU151"/>
    <mergeCell ref="CQ176:CQ177"/>
    <mergeCell ref="CR176:CR177"/>
    <mergeCell ref="CS176:CS177"/>
    <mergeCell ref="CT176:CT177"/>
    <mergeCell ref="CU176:CU177"/>
    <mergeCell ref="CQ178:CQ179"/>
    <mergeCell ref="CR178:CR179"/>
    <mergeCell ref="CS178:CS179"/>
    <mergeCell ref="CT178:CT179"/>
    <mergeCell ref="CU178:CU179"/>
    <mergeCell ref="CQ180:CQ181"/>
    <mergeCell ref="CR180:CR181"/>
    <mergeCell ref="CS180:CS181"/>
    <mergeCell ref="CT180:CT181"/>
    <mergeCell ref="CU180:CU181"/>
    <mergeCell ref="CQ182:CQ183"/>
    <mergeCell ref="CR182:CR183"/>
    <mergeCell ref="CS182:CS183"/>
    <mergeCell ref="CT182:CT183"/>
    <mergeCell ref="CU182:CU183"/>
    <mergeCell ref="CQ184:CQ185"/>
    <mergeCell ref="CR184:CR185"/>
    <mergeCell ref="CS184:CS185"/>
    <mergeCell ref="CT184:CT185"/>
    <mergeCell ref="CU184:CU185"/>
    <mergeCell ref="CQ186:CQ187"/>
    <mergeCell ref="CR186:CR187"/>
    <mergeCell ref="CS186:CS187"/>
    <mergeCell ref="CT186:CT187"/>
    <mergeCell ref="CU186:CU187"/>
    <mergeCell ref="CQ164:CQ165"/>
    <mergeCell ref="CR164:CR165"/>
    <mergeCell ref="CS164:CS165"/>
    <mergeCell ref="CT164:CT165"/>
    <mergeCell ref="CU164:CU165"/>
    <mergeCell ref="CQ166:CQ167"/>
    <mergeCell ref="CR166:CR167"/>
    <mergeCell ref="CS166:CS167"/>
    <mergeCell ref="CT166:CT167"/>
    <mergeCell ref="CU166:CU167"/>
    <mergeCell ref="CQ168:CQ169"/>
    <mergeCell ref="CR168:CR169"/>
    <mergeCell ref="CS168:CS169"/>
    <mergeCell ref="CT168:CT169"/>
    <mergeCell ref="CU168:CU169"/>
    <mergeCell ref="CQ170:CQ171"/>
    <mergeCell ref="CR170:CR171"/>
    <mergeCell ref="CS170:CS171"/>
    <mergeCell ref="CT170:CT171"/>
    <mergeCell ref="CU170:CU171"/>
    <mergeCell ref="CQ172:CQ173"/>
    <mergeCell ref="CR172:CR173"/>
    <mergeCell ref="CS172:CS173"/>
    <mergeCell ref="CT172:CT173"/>
    <mergeCell ref="CU172:CU173"/>
    <mergeCell ref="CQ174:CQ175"/>
    <mergeCell ref="CR174:CR175"/>
    <mergeCell ref="CS174:CS175"/>
    <mergeCell ref="CT174:CT175"/>
    <mergeCell ref="CU174:CU175"/>
    <mergeCell ref="CQ200:CQ201"/>
    <mergeCell ref="CR200:CR201"/>
    <mergeCell ref="CS200:CS201"/>
    <mergeCell ref="CT200:CT201"/>
    <mergeCell ref="CU200:CU201"/>
    <mergeCell ref="CQ202:CQ203"/>
    <mergeCell ref="CR202:CR203"/>
    <mergeCell ref="CS202:CS203"/>
    <mergeCell ref="CT202:CT203"/>
    <mergeCell ref="CU202:CU203"/>
    <mergeCell ref="CQ204:CQ205"/>
    <mergeCell ref="CR204:CR205"/>
    <mergeCell ref="CS204:CS205"/>
    <mergeCell ref="CT204:CT205"/>
    <mergeCell ref="CU204:CU205"/>
    <mergeCell ref="CQ206:CQ207"/>
    <mergeCell ref="CR206:CR207"/>
    <mergeCell ref="CS206:CS207"/>
    <mergeCell ref="CT206:CT207"/>
    <mergeCell ref="CU206:CU207"/>
    <mergeCell ref="CQ208:CQ209"/>
    <mergeCell ref="CR208:CR209"/>
    <mergeCell ref="CS208:CS209"/>
    <mergeCell ref="CT208:CT209"/>
    <mergeCell ref="CU208:CU209"/>
    <mergeCell ref="CQ210:CQ211"/>
    <mergeCell ref="CR210:CR211"/>
    <mergeCell ref="CS210:CS211"/>
    <mergeCell ref="CT210:CT211"/>
    <mergeCell ref="CU210:CU211"/>
    <mergeCell ref="CQ188:CQ189"/>
    <mergeCell ref="CR188:CR189"/>
    <mergeCell ref="CS188:CS189"/>
    <mergeCell ref="CT188:CT189"/>
    <mergeCell ref="CU188:CU189"/>
    <mergeCell ref="CQ190:CQ191"/>
    <mergeCell ref="CR190:CR191"/>
    <mergeCell ref="CS190:CS191"/>
    <mergeCell ref="CT190:CT191"/>
    <mergeCell ref="CU190:CU191"/>
    <mergeCell ref="CQ192:CQ193"/>
    <mergeCell ref="CR192:CR193"/>
    <mergeCell ref="CS192:CS193"/>
    <mergeCell ref="CT192:CT193"/>
    <mergeCell ref="CU192:CU193"/>
    <mergeCell ref="CQ194:CQ195"/>
    <mergeCell ref="CR194:CR195"/>
    <mergeCell ref="CS194:CS195"/>
    <mergeCell ref="CT194:CT195"/>
    <mergeCell ref="CU194:CU195"/>
    <mergeCell ref="CQ196:CQ197"/>
    <mergeCell ref="CR196:CR197"/>
    <mergeCell ref="CS196:CS197"/>
    <mergeCell ref="CT196:CT197"/>
    <mergeCell ref="CU196:CU197"/>
    <mergeCell ref="CQ198:CQ199"/>
    <mergeCell ref="CR198:CR199"/>
    <mergeCell ref="CS198:CS199"/>
    <mergeCell ref="CT198:CT199"/>
    <mergeCell ref="CU198:CU199"/>
    <mergeCell ref="CQ224:CQ225"/>
    <mergeCell ref="CR224:CR225"/>
    <mergeCell ref="CS224:CS225"/>
    <mergeCell ref="CT224:CT225"/>
    <mergeCell ref="CU224:CU225"/>
    <mergeCell ref="CQ226:CQ227"/>
    <mergeCell ref="CR226:CR227"/>
    <mergeCell ref="CS226:CS227"/>
    <mergeCell ref="CT226:CT227"/>
    <mergeCell ref="CU226:CU227"/>
    <mergeCell ref="CQ228:CQ229"/>
    <mergeCell ref="CR228:CR229"/>
    <mergeCell ref="CS228:CS229"/>
    <mergeCell ref="CT228:CT229"/>
    <mergeCell ref="CU228:CU229"/>
    <mergeCell ref="CQ230:CQ231"/>
    <mergeCell ref="CR230:CR231"/>
    <mergeCell ref="CS230:CS231"/>
    <mergeCell ref="CT230:CT231"/>
    <mergeCell ref="CU230:CU231"/>
    <mergeCell ref="CQ232:CQ233"/>
    <mergeCell ref="CR232:CR233"/>
    <mergeCell ref="CS232:CS233"/>
    <mergeCell ref="CT232:CT233"/>
    <mergeCell ref="CU232:CU233"/>
    <mergeCell ref="CQ234:CQ235"/>
    <mergeCell ref="CR234:CR235"/>
    <mergeCell ref="CS234:CS235"/>
    <mergeCell ref="CT234:CT235"/>
    <mergeCell ref="CU234:CU235"/>
    <mergeCell ref="CQ212:CQ213"/>
    <mergeCell ref="CR212:CR213"/>
    <mergeCell ref="CS212:CS213"/>
    <mergeCell ref="CT212:CT213"/>
    <mergeCell ref="CU212:CU213"/>
    <mergeCell ref="CQ214:CQ215"/>
    <mergeCell ref="CR214:CR215"/>
    <mergeCell ref="CS214:CS215"/>
    <mergeCell ref="CT214:CT215"/>
    <mergeCell ref="CU214:CU215"/>
    <mergeCell ref="CQ216:CQ217"/>
    <mergeCell ref="CR216:CR217"/>
    <mergeCell ref="CS216:CS217"/>
    <mergeCell ref="CT216:CT217"/>
    <mergeCell ref="CU216:CU217"/>
    <mergeCell ref="CQ218:CQ219"/>
    <mergeCell ref="CR218:CR219"/>
    <mergeCell ref="CS218:CS219"/>
    <mergeCell ref="CT218:CT219"/>
    <mergeCell ref="CU218:CU219"/>
    <mergeCell ref="CQ220:CQ221"/>
    <mergeCell ref="CR220:CR221"/>
    <mergeCell ref="CS220:CS221"/>
    <mergeCell ref="CT220:CT221"/>
    <mergeCell ref="CU220:CU221"/>
    <mergeCell ref="CQ222:CQ223"/>
    <mergeCell ref="CR222:CR223"/>
    <mergeCell ref="CS222:CS223"/>
    <mergeCell ref="CT222:CT223"/>
    <mergeCell ref="CU222:CU223"/>
    <mergeCell ref="CQ248:CQ249"/>
    <mergeCell ref="CR248:CR249"/>
    <mergeCell ref="CS248:CS249"/>
    <mergeCell ref="CT248:CT249"/>
    <mergeCell ref="CU248:CU249"/>
    <mergeCell ref="CQ250:CQ251"/>
    <mergeCell ref="CR250:CR251"/>
    <mergeCell ref="CS250:CS251"/>
    <mergeCell ref="CT250:CT251"/>
    <mergeCell ref="CU250:CU251"/>
    <mergeCell ref="CQ252:CQ253"/>
    <mergeCell ref="CR252:CR253"/>
    <mergeCell ref="CS252:CS253"/>
    <mergeCell ref="CT252:CT253"/>
    <mergeCell ref="CU252:CU253"/>
    <mergeCell ref="CQ254:CQ255"/>
    <mergeCell ref="CR254:CR255"/>
    <mergeCell ref="CS254:CS255"/>
    <mergeCell ref="CT254:CT255"/>
    <mergeCell ref="CU254:CU255"/>
    <mergeCell ref="CQ256:CQ257"/>
    <mergeCell ref="CR256:CR257"/>
    <mergeCell ref="CS256:CS257"/>
    <mergeCell ref="CT256:CT257"/>
    <mergeCell ref="CU256:CU257"/>
    <mergeCell ref="CQ258:CQ259"/>
    <mergeCell ref="CR258:CR259"/>
    <mergeCell ref="CS258:CS259"/>
    <mergeCell ref="CT258:CT259"/>
    <mergeCell ref="CU258:CU259"/>
    <mergeCell ref="CQ236:CQ237"/>
    <mergeCell ref="CR236:CR237"/>
    <mergeCell ref="CS236:CS237"/>
    <mergeCell ref="CT236:CT237"/>
    <mergeCell ref="CU236:CU237"/>
    <mergeCell ref="CQ238:CQ239"/>
    <mergeCell ref="CR238:CR239"/>
    <mergeCell ref="CS238:CS239"/>
    <mergeCell ref="CT238:CT239"/>
    <mergeCell ref="CU238:CU239"/>
    <mergeCell ref="CQ240:CQ241"/>
    <mergeCell ref="CR240:CR241"/>
    <mergeCell ref="CS240:CS241"/>
    <mergeCell ref="CT240:CT241"/>
    <mergeCell ref="CU240:CU241"/>
    <mergeCell ref="CQ242:CQ243"/>
    <mergeCell ref="CR242:CR243"/>
    <mergeCell ref="CS242:CS243"/>
    <mergeCell ref="CT242:CT243"/>
    <mergeCell ref="CU242:CU243"/>
    <mergeCell ref="CQ244:CQ245"/>
    <mergeCell ref="CR244:CR245"/>
    <mergeCell ref="CS244:CS245"/>
    <mergeCell ref="CT244:CT245"/>
    <mergeCell ref="CU244:CU245"/>
    <mergeCell ref="CQ246:CQ247"/>
    <mergeCell ref="CR246:CR247"/>
    <mergeCell ref="CS246:CS247"/>
    <mergeCell ref="CT246:CT247"/>
    <mergeCell ref="CU246:CU247"/>
    <mergeCell ref="CQ272:CQ273"/>
    <mergeCell ref="CR272:CR273"/>
    <mergeCell ref="CS272:CS273"/>
    <mergeCell ref="CT272:CT273"/>
    <mergeCell ref="CU272:CU273"/>
    <mergeCell ref="CQ274:CQ275"/>
    <mergeCell ref="CR274:CR275"/>
    <mergeCell ref="CS274:CS275"/>
    <mergeCell ref="CT274:CT275"/>
    <mergeCell ref="CU274:CU275"/>
    <mergeCell ref="CQ276:CQ277"/>
    <mergeCell ref="CR276:CR277"/>
    <mergeCell ref="CS276:CS277"/>
    <mergeCell ref="CT276:CT277"/>
    <mergeCell ref="CU276:CU277"/>
    <mergeCell ref="CQ278:CQ279"/>
    <mergeCell ref="CR278:CR279"/>
    <mergeCell ref="CS278:CS279"/>
    <mergeCell ref="CT278:CT279"/>
    <mergeCell ref="CU278:CU279"/>
    <mergeCell ref="CQ280:CQ281"/>
    <mergeCell ref="CR280:CR281"/>
    <mergeCell ref="CS280:CS281"/>
    <mergeCell ref="CT280:CT281"/>
    <mergeCell ref="CU280:CU281"/>
    <mergeCell ref="CQ282:CQ283"/>
    <mergeCell ref="CR282:CR283"/>
    <mergeCell ref="CS282:CS283"/>
    <mergeCell ref="CT282:CT283"/>
    <mergeCell ref="CU282:CU283"/>
    <mergeCell ref="CQ260:CQ261"/>
    <mergeCell ref="CR260:CR261"/>
    <mergeCell ref="CS260:CS261"/>
    <mergeCell ref="CT260:CT261"/>
    <mergeCell ref="CU260:CU261"/>
    <mergeCell ref="CQ262:CQ263"/>
    <mergeCell ref="CR262:CR263"/>
    <mergeCell ref="CS262:CS263"/>
    <mergeCell ref="CT262:CT263"/>
    <mergeCell ref="CU262:CU263"/>
    <mergeCell ref="CQ264:CQ265"/>
    <mergeCell ref="CR264:CR265"/>
    <mergeCell ref="CS264:CS265"/>
    <mergeCell ref="CT264:CT265"/>
    <mergeCell ref="CU264:CU265"/>
    <mergeCell ref="CQ266:CQ267"/>
    <mergeCell ref="CR266:CR267"/>
    <mergeCell ref="CS266:CS267"/>
    <mergeCell ref="CT266:CT267"/>
    <mergeCell ref="CU266:CU267"/>
    <mergeCell ref="CQ268:CQ269"/>
    <mergeCell ref="CR268:CR269"/>
    <mergeCell ref="CS268:CS269"/>
    <mergeCell ref="CT268:CT269"/>
    <mergeCell ref="CU268:CU269"/>
    <mergeCell ref="CQ270:CQ271"/>
    <mergeCell ref="CR270:CR271"/>
    <mergeCell ref="CS270:CS271"/>
    <mergeCell ref="CT270:CT271"/>
    <mergeCell ref="CU270:CU271"/>
    <mergeCell ref="CQ296:CQ297"/>
    <mergeCell ref="CR296:CR297"/>
    <mergeCell ref="CS296:CS297"/>
    <mergeCell ref="CT296:CT297"/>
    <mergeCell ref="CU296:CU297"/>
    <mergeCell ref="CQ298:CQ299"/>
    <mergeCell ref="CR298:CR299"/>
    <mergeCell ref="CS298:CS299"/>
    <mergeCell ref="CT298:CT299"/>
    <mergeCell ref="CU298:CU299"/>
    <mergeCell ref="CQ300:CQ301"/>
    <mergeCell ref="CR300:CR301"/>
    <mergeCell ref="CS300:CS301"/>
    <mergeCell ref="CT300:CT301"/>
    <mergeCell ref="CU300:CU301"/>
    <mergeCell ref="CQ302:CQ303"/>
    <mergeCell ref="CR302:CR303"/>
    <mergeCell ref="CS302:CS303"/>
    <mergeCell ref="CT302:CT303"/>
    <mergeCell ref="CU302:CU303"/>
    <mergeCell ref="CQ304:CQ305"/>
    <mergeCell ref="CR304:CR305"/>
    <mergeCell ref="CS304:CS305"/>
    <mergeCell ref="CT304:CT305"/>
    <mergeCell ref="CU304:CU305"/>
    <mergeCell ref="CQ306:CQ307"/>
    <mergeCell ref="CR306:CR307"/>
    <mergeCell ref="CS306:CS307"/>
    <mergeCell ref="CT306:CT307"/>
    <mergeCell ref="CU306:CU307"/>
    <mergeCell ref="CQ284:CQ285"/>
    <mergeCell ref="CR284:CR285"/>
    <mergeCell ref="CS284:CS285"/>
    <mergeCell ref="CT284:CT285"/>
    <mergeCell ref="CU284:CU285"/>
    <mergeCell ref="CQ286:CQ287"/>
    <mergeCell ref="CR286:CR287"/>
    <mergeCell ref="CS286:CS287"/>
    <mergeCell ref="CT286:CT287"/>
    <mergeCell ref="CU286:CU287"/>
    <mergeCell ref="CQ288:CQ289"/>
    <mergeCell ref="CR288:CR289"/>
    <mergeCell ref="CS288:CS289"/>
    <mergeCell ref="CT288:CT289"/>
    <mergeCell ref="CU288:CU289"/>
    <mergeCell ref="CQ290:CQ291"/>
    <mergeCell ref="CR290:CR291"/>
    <mergeCell ref="CS290:CS291"/>
    <mergeCell ref="CT290:CT291"/>
    <mergeCell ref="CU290:CU291"/>
    <mergeCell ref="CQ292:CQ293"/>
    <mergeCell ref="CR292:CR293"/>
    <mergeCell ref="CS292:CS293"/>
    <mergeCell ref="CT292:CT293"/>
    <mergeCell ref="CU292:CU293"/>
    <mergeCell ref="CQ294:CQ295"/>
    <mergeCell ref="CR294:CR295"/>
    <mergeCell ref="CS294:CS295"/>
    <mergeCell ref="CT294:CT295"/>
    <mergeCell ref="CU294:CU295"/>
    <mergeCell ref="CQ320:CQ321"/>
    <mergeCell ref="CR320:CR321"/>
    <mergeCell ref="CS320:CS321"/>
    <mergeCell ref="CT320:CT321"/>
    <mergeCell ref="CU320:CU321"/>
    <mergeCell ref="CQ322:CQ323"/>
    <mergeCell ref="CR322:CR323"/>
    <mergeCell ref="CS322:CS323"/>
    <mergeCell ref="CT322:CT323"/>
    <mergeCell ref="CU322:CU323"/>
    <mergeCell ref="CQ324:CQ325"/>
    <mergeCell ref="CR324:CR325"/>
    <mergeCell ref="CS324:CS325"/>
    <mergeCell ref="CT324:CT325"/>
    <mergeCell ref="CU324:CU325"/>
    <mergeCell ref="CQ326:CQ327"/>
    <mergeCell ref="CR326:CR327"/>
    <mergeCell ref="CS326:CS327"/>
    <mergeCell ref="CT326:CT327"/>
    <mergeCell ref="CU326:CU327"/>
    <mergeCell ref="CQ328:CQ329"/>
    <mergeCell ref="CR328:CR329"/>
    <mergeCell ref="CS328:CS329"/>
    <mergeCell ref="CT328:CT329"/>
    <mergeCell ref="CU328:CU329"/>
    <mergeCell ref="CQ330:CQ331"/>
    <mergeCell ref="CR330:CR331"/>
    <mergeCell ref="CS330:CS331"/>
    <mergeCell ref="CT330:CT331"/>
    <mergeCell ref="CU330:CU331"/>
    <mergeCell ref="CQ308:CQ309"/>
    <mergeCell ref="CR308:CR309"/>
    <mergeCell ref="CS308:CS309"/>
    <mergeCell ref="CT308:CT309"/>
    <mergeCell ref="CU308:CU309"/>
    <mergeCell ref="CQ310:CQ311"/>
    <mergeCell ref="CR310:CR311"/>
    <mergeCell ref="CS310:CS311"/>
    <mergeCell ref="CT310:CT311"/>
    <mergeCell ref="CU310:CU311"/>
    <mergeCell ref="CQ312:CQ313"/>
    <mergeCell ref="CR312:CR313"/>
    <mergeCell ref="CS312:CS313"/>
    <mergeCell ref="CT312:CT313"/>
    <mergeCell ref="CU312:CU313"/>
    <mergeCell ref="CQ314:CQ315"/>
    <mergeCell ref="CR314:CR315"/>
    <mergeCell ref="CS314:CS315"/>
    <mergeCell ref="CT314:CT315"/>
    <mergeCell ref="CU314:CU315"/>
    <mergeCell ref="CQ316:CQ317"/>
    <mergeCell ref="CR316:CR317"/>
    <mergeCell ref="CS316:CS317"/>
    <mergeCell ref="CT316:CT317"/>
    <mergeCell ref="CU316:CU317"/>
    <mergeCell ref="CQ318:CQ319"/>
    <mergeCell ref="CR318:CR319"/>
    <mergeCell ref="CS318:CS319"/>
    <mergeCell ref="CT318:CT319"/>
    <mergeCell ref="CU318:CU319"/>
    <mergeCell ref="CQ344:CQ345"/>
    <mergeCell ref="CR344:CR345"/>
    <mergeCell ref="CS344:CS345"/>
    <mergeCell ref="CT344:CT345"/>
    <mergeCell ref="CU344:CU345"/>
    <mergeCell ref="CQ346:CQ347"/>
    <mergeCell ref="CR346:CR347"/>
    <mergeCell ref="CS346:CS347"/>
    <mergeCell ref="CT346:CT347"/>
    <mergeCell ref="CU346:CU347"/>
    <mergeCell ref="CQ348:CQ349"/>
    <mergeCell ref="CR348:CR349"/>
    <mergeCell ref="CS348:CS349"/>
    <mergeCell ref="CT348:CT349"/>
    <mergeCell ref="CU348:CU349"/>
    <mergeCell ref="CQ350:CQ351"/>
    <mergeCell ref="CR350:CR351"/>
    <mergeCell ref="CS350:CS351"/>
    <mergeCell ref="CT350:CT351"/>
    <mergeCell ref="CU350:CU351"/>
    <mergeCell ref="CQ352:CQ353"/>
    <mergeCell ref="CR352:CR353"/>
    <mergeCell ref="CS352:CS353"/>
    <mergeCell ref="CT352:CT353"/>
    <mergeCell ref="CU352:CU353"/>
    <mergeCell ref="CQ354:CQ355"/>
    <mergeCell ref="CR354:CR355"/>
    <mergeCell ref="CS354:CS355"/>
    <mergeCell ref="CT354:CT355"/>
    <mergeCell ref="CU354:CU355"/>
    <mergeCell ref="CQ332:CQ333"/>
    <mergeCell ref="CR332:CR333"/>
    <mergeCell ref="CS332:CS333"/>
    <mergeCell ref="CT332:CT333"/>
    <mergeCell ref="CU332:CU333"/>
    <mergeCell ref="CQ334:CQ335"/>
    <mergeCell ref="CR334:CR335"/>
    <mergeCell ref="CS334:CS335"/>
    <mergeCell ref="CT334:CT335"/>
    <mergeCell ref="CU334:CU335"/>
    <mergeCell ref="CQ336:CQ337"/>
    <mergeCell ref="CR336:CR337"/>
    <mergeCell ref="CS336:CS337"/>
    <mergeCell ref="CT336:CT337"/>
    <mergeCell ref="CU336:CU337"/>
    <mergeCell ref="CQ338:CQ339"/>
    <mergeCell ref="CR338:CR339"/>
    <mergeCell ref="CS338:CS339"/>
    <mergeCell ref="CT338:CT339"/>
    <mergeCell ref="CU338:CU339"/>
    <mergeCell ref="CQ340:CQ341"/>
    <mergeCell ref="CR340:CR341"/>
    <mergeCell ref="CS340:CS341"/>
    <mergeCell ref="CT340:CT341"/>
    <mergeCell ref="CU340:CU341"/>
    <mergeCell ref="CQ342:CQ343"/>
    <mergeCell ref="CR342:CR343"/>
    <mergeCell ref="CS342:CS343"/>
    <mergeCell ref="CT342:CT343"/>
    <mergeCell ref="CU342:CU343"/>
    <mergeCell ref="CQ368:CQ369"/>
    <mergeCell ref="CR368:CR369"/>
    <mergeCell ref="CS368:CS369"/>
    <mergeCell ref="CT368:CT369"/>
    <mergeCell ref="CU368:CU369"/>
    <mergeCell ref="CQ370:CQ371"/>
    <mergeCell ref="CR370:CR371"/>
    <mergeCell ref="CS370:CS371"/>
    <mergeCell ref="CT370:CT371"/>
    <mergeCell ref="CU370:CU371"/>
    <mergeCell ref="CQ372:CQ373"/>
    <mergeCell ref="CR372:CR373"/>
    <mergeCell ref="CS372:CS373"/>
    <mergeCell ref="CT372:CT373"/>
    <mergeCell ref="CU372:CU373"/>
    <mergeCell ref="CQ356:CQ357"/>
    <mergeCell ref="CR356:CR357"/>
    <mergeCell ref="CS356:CS357"/>
    <mergeCell ref="CT356:CT357"/>
    <mergeCell ref="CU356:CU357"/>
    <mergeCell ref="CQ358:CQ359"/>
    <mergeCell ref="CR358:CR359"/>
    <mergeCell ref="CS358:CS359"/>
    <mergeCell ref="CT358:CT359"/>
    <mergeCell ref="CU358:CU359"/>
    <mergeCell ref="CQ360:CQ361"/>
    <mergeCell ref="CR360:CR361"/>
    <mergeCell ref="CS360:CS361"/>
    <mergeCell ref="CT360:CT361"/>
    <mergeCell ref="CU360:CU361"/>
    <mergeCell ref="CQ362:CQ363"/>
    <mergeCell ref="CR362:CR363"/>
    <mergeCell ref="CS362:CS363"/>
    <mergeCell ref="CT362:CT363"/>
    <mergeCell ref="CU362:CU363"/>
    <mergeCell ref="CQ364:CQ365"/>
    <mergeCell ref="CR364:CR365"/>
    <mergeCell ref="CS364:CS365"/>
    <mergeCell ref="CT364:CT365"/>
    <mergeCell ref="CU364:CU365"/>
    <mergeCell ref="CQ366:CQ367"/>
    <mergeCell ref="CR366:CR367"/>
    <mergeCell ref="CS366:CS367"/>
    <mergeCell ref="CT366:CT367"/>
    <mergeCell ref="CU366:CU367"/>
    <mergeCell ref="CP94:CP95"/>
    <mergeCell ref="CP96:CP97"/>
    <mergeCell ref="CP98:CP99"/>
    <mergeCell ref="CP100:CP101"/>
    <mergeCell ref="CP102:CP103"/>
    <mergeCell ref="CP104:CP105"/>
    <mergeCell ref="CP106:CP107"/>
    <mergeCell ref="CP108:CP109"/>
    <mergeCell ref="CP110:CP111"/>
    <mergeCell ref="CP112:CP113"/>
    <mergeCell ref="CP114:CP115"/>
    <mergeCell ref="CP116:CP117"/>
    <mergeCell ref="CP118:CP119"/>
    <mergeCell ref="CP120:CP121"/>
    <mergeCell ref="CP122:CP123"/>
    <mergeCell ref="CP124:CP125"/>
    <mergeCell ref="CP126:CP127"/>
    <mergeCell ref="CP128:CP129"/>
    <mergeCell ref="CP130:CP131"/>
    <mergeCell ref="CP132:CP133"/>
    <mergeCell ref="CP134:CP135"/>
    <mergeCell ref="CP136:CP137"/>
    <mergeCell ref="CP138:CP139"/>
    <mergeCell ref="CP140:CP141"/>
    <mergeCell ref="CP142:CP143"/>
    <mergeCell ref="CP144:CP145"/>
    <mergeCell ref="CP146:CP147"/>
    <mergeCell ref="CP148:CP149"/>
    <mergeCell ref="CP150:CP151"/>
    <mergeCell ref="CP152:CP153"/>
    <mergeCell ref="CP154:CP155"/>
    <mergeCell ref="CP156:CP157"/>
    <mergeCell ref="CP158:CP159"/>
    <mergeCell ref="CP270:CP271"/>
    <mergeCell ref="CP272:CP273"/>
    <mergeCell ref="CP274:CP275"/>
    <mergeCell ref="CP276:CP277"/>
    <mergeCell ref="CP278:CP279"/>
    <mergeCell ref="CP280:CP281"/>
    <mergeCell ref="CP282:CP283"/>
    <mergeCell ref="CP284:CP285"/>
    <mergeCell ref="CP286:CP287"/>
    <mergeCell ref="CP288:CP289"/>
    <mergeCell ref="CP290:CP291"/>
    <mergeCell ref="CP160:CP161"/>
    <mergeCell ref="CP162:CP163"/>
    <mergeCell ref="CP164:CP165"/>
    <mergeCell ref="CP166:CP167"/>
    <mergeCell ref="CP168:CP169"/>
    <mergeCell ref="CP170:CP171"/>
    <mergeCell ref="CP172:CP173"/>
    <mergeCell ref="CP174:CP175"/>
    <mergeCell ref="CP176:CP177"/>
    <mergeCell ref="CP178:CP179"/>
    <mergeCell ref="CP180:CP181"/>
    <mergeCell ref="CP182:CP183"/>
    <mergeCell ref="CP184:CP185"/>
    <mergeCell ref="CP186:CP187"/>
    <mergeCell ref="CP188:CP189"/>
    <mergeCell ref="CP190:CP191"/>
    <mergeCell ref="CP192:CP193"/>
    <mergeCell ref="CP194:CP195"/>
    <mergeCell ref="CP196:CP197"/>
    <mergeCell ref="CP198:CP199"/>
    <mergeCell ref="CP200:CP201"/>
    <mergeCell ref="CP202:CP203"/>
    <mergeCell ref="CP204:CP205"/>
    <mergeCell ref="CP206:CP207"/>
    <mergeCell ref="CP208:CP209"/>
    <mergeCell ref="CP210:CP211"/>
    <mergeCell ref="CP212:CP213"/>
    <mergeCell ref="CP214:CP215"/>
    <mergeCell ref="CP216:CP217"/>
    <mergeCell ref="CP218:CP219"/>
    <mergeCell ref="CP220:CP221"/>
    <mergeCell ref="CP222:CP223"/>
    <mergeCell ref="CP224:CP225"/>
    <mergeCell ref="CP368:CP369"/>
    <mergeCell ref="CP370:CP371"/>
    <mergeCell ref="CP372:CP373"/>
    <mergeCell ref="CW4:CW5"/>
    <mergeCell ref="CX4:CX5"/>
    <mergeCell ref="CY4:CY5"/>
    <mergeCell ref="CZ4:CZ5"/>
    <mergeCell ref="DA4:DA5"/>
    <mergeCell ref="CW6:CW7"/>
    <mergeCell ref="CX6:CX7"/>
    <mergeCell ref="CY6:CY7"/>
    <mergeCell ref="CZ6:CZ7"/>
    <mergeCell ref="DA6:DA7"/>
    <mergeCell ref="CW8:CW9"/>
    <mergeCell ref="CX8:CX9"/>
    <mergeCell ref="CY8:CY9"/>
    <mergeCell ref="CZ8:CZ9"/>
    <mergeCell ref="DA8:DA9"/>
    <mergeCell ref="CW10:CW11"/>
    <mergeCell ref="CX10:CX11"/>
    <mergeCell ref="CY10:CY11"/>
    <mergeCell ref="CZ10:CZ11"/>
    <mergeCell ref="DA10:DA11"/>
    <mergeCell ref="CW12:CW13"/>
    <mergeCell ref="CX12:CX13"/>
    <mergeCell ref="CY12:CY13"/>
    <mergeCell ref="CZ12:CZ13"/>
    <mergeCell ref="DA12:DA13"/>
    <mergeCell ref="CW14:CW15"/>
    <mergeCell ref="CX14:CX15"/>
    <mergeCell ref="CY14:CY15"/>
    <mergeCell ref="CZ14:CZ15"/>
    <mergeCell ref="DA14:DA15"/>
    <mergeCell ref="CW16:CW17"/>
    <mergeCell ref="CX16:CX17"/>
    <mergeCell ref="CY16:CY17"/>
    <mergeCell ref="CZ16:CZ17"/>
    <mergeCell ref="DA16:DA17"/>
    <mergeCell ref="CW18:CW19"/>
    <mergeCell ref="CX18:CX19"/>
    <mergeCell ref="CP292:CP293"/>
    <mergeCell ref="CP294:CP295"/>
    <mergeCell ref="CP296:CP297"/>
    <mergeCell ref="CP298:CP299"/>
    <mergeCell ref="CP300:CP301"/>
    <mergeCell ref="CP302:CP303"/>
    <mergeCell ref="CP304:CP305"/>
    <mergeCell ref="CP306:CP307"/>
    <mergeCell ref="CP308:CP309"/>
    <mergeCell ref="CP310:CP311"/>
    <mergeCell ref="CP312:CP313"/>
    <mergeCell ref="CP314:CP315"/>
    <mergeCell ref="CP316:CP317"/>
    <mergeCell ref="CP318:CP319"/>
    <mergeCell ref="CP320:CP321"/>
    <mergeCell ref="CP322:CP323"/>
    <mergeCell ref="CP324:CP325"/>
    <mergeCell ref="CP326:CP327"/>
    <mergeCell ref="CP328:CP329"/>
    <mergeCell ref="CP330:CP331"/>
    <mergeCell ref="CP332:CP333"/>
    <mergeCell ref="CP334:CP335"/>
    <mergeCell ref="CP336:CP337"/>
    <mergeCell ref="CP338:CP339"/>
    <mergeCell ref="CY18:CY19"/>
    <mergeCell ref="CZ18:CZ19"/>
    <mergeCell ref="DA18:DA19"/>
    <mergeCell ref="CW20:CW21"/>
    <mergeCell ref="CX20:CX21"/>
    <mergeCell ref="CY20:CY21"/>
    <mergeCell ref="CZ20:CZ21"/>
    <mergeCell ref="DA20:DA21"/>
    <mergeCell ref="CW22:CW23"/>
    <mergeCell ref="CX22:CX23"/>
    <mergeCell ref="CY22:CY23"/>
    <mergeCell ref="CZ22:CZ23"/>
    <mergeCell ref="DA22:DA23"/>
    <mergeCell ref="CW24:CW25"/>
    <mergeCell ref="CX24:CX25"/>
    <mergeCell ref="CY24:CY25"/>
    <mergeCell ref="CZ24:CZ25"/>
    <mergeCell ref="DA24:DA25"/>
    <mergeCell ref="CW26:CW27"/>
    <mergeCell ref="CX26:CX27"/>
    <mergeCell ref="CY26:CY27"/>
    <mergeCell ref="CZ26:CZ27"/>
    <mergeCell ref="DA26:DA27"/>
    <mergeCell ref="CW28:CW29"/>
    <mergeCell ref="CX28:CX29"/>
    <mergeCell ref="CY28:CY29"/>
    <mergeCell ref="CZ28:CZ29"/>
    <mergeCell ref="DA28:DA29"/>
    <mergeCell ref="CP358:CP359"/>
    <mergeCell ref="CP360:CP361"/>
    <mergeCell ref="CP362:CP363"/>
    <mergeCell ref="CP364:CP365"/>
    <mergeCell ref="CP366:CP367"/>
    <mergeCell ref="CP340:CP341"/>
    <mergeCell ref="CP342:CP343"/>
    <mergeCell ref="CP344:CP345"/>
    <mergeCell ref="CP346:CP347"/>
    <mergeCell ref="CP348:CP349"/>
    <mergeCell ref="CP350:CP351"/>
    <mergeCell ref="CP352:CP353"/>
    <mergeCell ref="CP354:CP355"/>
    <mergeCell ref="CP356:CP357"/>
    <mergeCell ref="CP226:CP227"/>
    <mergeCell ref="CP228:CP229"/>
    <mergeCell ref="CP230:CP231"/>
    <mergeCell ref="CP232:CP233"/>
    <mergeCell ref="CP234:CP235"/>
    <mergeCell ref="CP236:CP237"/>
    <mergeCell ref="CP238:CP239"/>
    <mergeCell ref="CP240:CP241"/>
    <mergeCell ref="CP242:CP243"/>
    <mergeCell ref="CP244:CP245"/>
    <mergeCell ref="CP246:CP247"/>
    <mergeCell ref="CP248:CP249"/>
    <mergeCell ref="CP250:CP251"/>
    <mergeCell ref="CP252:CP253"/>
    <mergeCell ref="CP254:CP255"/>
    <mergeCell ref="CP256:CP257"/>
    <mergeCell ref="CP258:CP259"/>
    <mergeCell ref="CP260:CP261"/>
    <mergeCell ref="CP262:CP263"/>
    <mergeCell ref="CP264:CP265"/>
    <mergeCell ref="CP266:CP267"/>
    <mergeCell ref="CP268:CP269"/>
    <mergeCell ref="CV30:CV31"/>
    <mergeCell ref="CW30:CW31"/>
    <mergeCell ref="CX30:CX31"/>
    <mergeCell ref="CY30:CY31"/>
    <mergeCell ref="CZ30:CZ31"/>
    <mergeCell ref="DA30:DA31"/>
    <mergeCell ref="CV32:CV33"/>
    <mergeCell ref="CW32:CW33"/>
    <mergeCell ref="CX32:CX33"/>
    <mergeCell ref="CY32:CY33"/>
    <mergeCell ref="CZ32:CZ33"/>
    <mergeCell ref="DA32:DA33"/>
    <mergeCell ref="CV34:CV35"/>
    <mergeCell ref="CW34:CW35"/>
    <mergeCell ref="CX34:CX35"/>
    <mergeCell ref="CY34:CY35"/>
    <mergeCell ref="CZ34:CZ35"/>
    <mergeCell ref="DA34:DA35"/>
    <mergeCell ref="CV36:CV37"/>
    <mergeCell ref="CW36:CW37"/>
    <mergeCell ref="CX36:CX37"/>
    <mergeCell ref="CY36:CY37"/>
    <mergeCell ref="CZ36:CZ37"/>
    <mergeCell ref="DA36:DA37"/>
    <mergeCell ref="CV38:CV39"/>
    <mergeCell ref="CW38:CW39"/>
    <mergeCell ref="CX38:CX39"/>
    <mergeCell ref="CY38:CY39"/>
    <mergeCell ref="CZ38:CZ39"/>
    <mergeCell ref="DA38:DA39"/>
    <mergeCell ref="CV40:CV41"/>
    <mergeCell ref="CW40:CW41"/>
    <mergeCell ref="CX40:CX41"/>
    <mergeCell ref="CY40:CY41"/>
    <mergeCell ref="CZ40:CZ41"/>
    <mergeCell ref="DA40:DA41"/>
    <mergeCell ref="CV42:CV43"/>
    <mergeCell ref="CW42:CW43"/>
    <mergeCell ref="CX42:CX43"/>
    <mergeCell ref="CY42:CY43"/>
    <mergeCell ref="CZ42:CZ43"/>
    <mergeCell ref="DA42:DA43"/>
    <mergeCell ref="CV44:CV45"/>
    <mergeCell ref="CW44:CW45"/>
    <mergeCell ref="CX44:CX45"/>
    <mergeCell ref="CY44:CY45"/>
    <mergeCell ref="CZ44:CZ45"/>
    <mergeCell ref="DA44:DA45"/>
    <mergeCell ref="CV46:CV47"/>
    <mergeCell ref="CW46:CW47"/>
    <mergeCell ref="CX46:CX47"/>
    <mergeCell ref="CY46:CY47"/>
    <mergeCell ref="CZ46:CZ47"/>
    <mergeCell ref="DA46:DA47"/>
    <mergeCell ref="CV48:CV49"/>
    <mergeCell ref="CW48:CW49"/>
    <mergeCell ref="CX48:CX49"/>
    <mergeCell ref="CY48:CY49"/>
    <mergeCell ref="CZ48:CZ49"/>
    <mergeCell ref="DA48:DA49"/>
    <mergeCell ref="CV50:CV51"/>
    <mergeCell ref="CW50:CW51"/>
    <mergeCell ref="CX50:CX51"/>
    <mergeCell ref="CY50:CY51"/>
    <mergeCell ref="CZ50:CZ51"/>
    <mergeCell ref="DA50:DA51"/>
    <mergeCell ref="CV52:CV53"/>
    <mergeCell ref="CW52:CW53"/>
    <mergeCell ref="CX52:CX53"/>
    <mergeCell ref="CY52:CY53"/>
    <mergeCell ref="CZ52:CZ53"/>
    <mergeCell ref="DA52:DA53"/>
    <mergeCell ref="CV54:CV55"/>
    <mergeCell ref="CW54:CW55"/>
    <mergeCell ref="CX54:CX55"/>
    <mergeCell ref="CY54:CY55"/>
    <mergeCell ref="CZ54:CZ55"/>
    <mergeCell ref="DA54:DA55"/>
    <mergeCell ref="CV56:CV57"/>
    <mergeCell ref="CW56:CW57"/>
    <mergeCell ref="CX56:CX57"/>
    <mergeCell ref="CY56:CY57"/>
    <mergeCell ref="CZ56:CZ57"/>
    <mergeCell ref="DA56:DA57"/>
    <mergeCell ref="CV58:CV59"/>
    <mergeCell ref="CW58:CW59"/>
    <mergeCell ref="CX58:CX59"/>
    <mergeCell ref="CY58:CY59"/>
    <mergeCell ref="CZ58:CZ59"/>
    <mergeCell ref="DA58:DA59"/>
    <mergeCell ref="CV60:CV61"/>
    <mergeCell ref="CW60:CW61"/>
    <mergeCell ref="CX60:CX61"/>
    <mergeCell ref="CY60:CY61"/>
    <mergeCell ref="CZ60:CZ61"/>
    <mergeCell ref="DA60:DA61"/>
    <mergeCell ref="CV62:CV63"/>
    <mergeCell ref="CW62:CW63"/>
    <mergeCell ref="CX62:CX63"/>
    <mergeCell ref="CY62:CY63"/>
    <mergeCell ref="CZ62:CZ63"/>
    <mergeCell ref="DA62:DA63"/>
    <mergeCell ref="CV64:CV65"/>
    <mergeCell ref="CW64:CW65"/>
    <mergeCell ref="CX64:CX65"/>
    <mergeCell ref="CY64:CY65"/>
    <mergeCell ref="CZ64:CZ65"/>
    <mergeCell ref="DA64:DA65"/>
    <mergeCell ref="CV66:CV67"/>
    <mergeCell ref="CW66:CW67"/>
    <mergeCell ref="CX66:CX67"/>
    <mergeCell ref="CY66:CY67"/>
    <mergeCell ref="CZ66:CZ67"/>
    <mergeCell ref="DA66:DA67"/>
    <mergeCell ref="CV68:CV69"/>
    <mergeCell ref="CW68:CW69"/>
    <mergeCell ref="CX68:CX69"/>
    <mergeCell ref="CY68:CY69"/>
    <mergeCell ref="CZ68:CZ69"/>
    <mergeCell ref="DA68:DA69"/>
    <mergeCell ref="CV70:CV71"/>
    <mergeCell ref="CW70:CW71"/>
    <mergeCell ref="CX70:CX71"/>
    <mergeCell ref="CY70:CY71"/>
    <mergeCell ref="CZ70:CZ71"/>
    <mergeCell ref="DA70:DA71"/>
    <mergeCell ref="CV72:CV73"/>
    <mergeCell ref="CW72:CW73"/>
    <mergeCell ref="CX72:CX73"/>
    <mergeCell ref="CY72:CY73"/>
    <mergeCell ref="CZ72:CZ73"/>
    <mergeCell ref="DA72:DA73"/>
    <mergeCell ref="CV74:CV75"/>
    <mergeCell ref="CW74:CW75"/>
    <mergeCell ref="CX74:CX75"/>
    <mergeCell ref="CY74:CY75"/>
    <mergeCell ref="CZ74:CZ75"/>
    <mergeCell ref="DA74:DA75"/>
    <mergeCell ref="CV76:CV77"/>
    <mergeCell ref="CW76:CW77"/>
    <mergeCell ref="CX76:CX77"/>
    <mergeCell ref="CY76:CY77"/>
    <mergeCell ref="CZ76:CZ77"/>
    <mergeCell ref="DA76:DA77"/>
    <mergeCell ref="CV78:CV79"/>
    <mergeCell ref="CW78:CW79"/>
    <mergeCell ref="CX78:CX79"/>
    <mergeCell ref="CY78:CY79"/>
    <mergeCell ref="CZ78:CZ79"/>
    <mergeCell ref="DA78:DA79"/>
    <mergeCell ref="CV80:CV81"/>
    <mergeCell ref="CW80:CW81"/>
    <mergeCell ref="CX80:CX81"/>
    <mergeCell ref="CY80:CY81"/>
    <mergeCell ref="CZ80:CZ81"/>
    <mergeCell ref="DA80:DA81"/>
    <mergeCell ref="CV82:CV83"/>
    <mergeCell ref="CW82:CW83"/>
    <mergeCell ref="CX82:CX83"/>
    <mergeCell ref="CY82:CY83"/>
    <mergeCell ref="CZ82:CZ83"/>
    <mergeCell ref="DA82:DA83"/>
    <mergeCell ref="CV84:CV85"/>
    <mergeCell ref="CW84:CW85"/>
    <mergeCell ref="CX84:CX85"/>
    <mergeCell ref="CY84:CY85"/>
    <mergeCell ref="CZ84:CZ85"/>
    <mergeCell ref="DA84:DA85"/>
    <mergeCell ref="CV86:CV87"/>
    <mergeCell ref="CW86:CW87"/>
    <mergeCell ref="CX86:CX87"/>
    <mergeCell ref="CY86:CY87"/>
    <mergeCell ref="CZ86:CZ87"/>
    <mergeCell ref="DA86:DA87"/>
    <mergeCell ref="CV88:CV89"/>
    <mergeCell ref="CW88:CW89"/>
    <mergeCell ref="CX88:CX89"/>
    <mergeCell ref="CY88:CY89"/>
    <mergeCell ref="CZ88:CZ89"/>
    <mergeCell ref="DA88:DA89"/>
    <mergeCell ref="CV90:CV91"/>
    <mergeCell ref="CW90:CW91"/>
    <mergeCell ref="CX90:CX91"/>
    <mergeCell ref="CY90:CY91"/>
    <mergeCell ref="CZ90:CZ91"/>
    <mergeCell ref="DA90:DA91"/>
    <mergeCell ref="CV92:CV93"/>
    <mergeCell ref="CW92:CW93"/>
    <mergeCell ref="CX92:CX93"/>
    <mergeCell ref="CY92:CY93"/>
    <mergeCell ref="CZ92:CZ93"/>
    <mergeCell ref="DA92:DA93"/>
    <mergeCell ref="CV94:CV95"/>
    <mergeCell ref="CW94:CW95"/>
    <mergeCell ref="CX94:CX95"/>
    <mergeCell ref="CY94:CY95"/>
    <mergeCell ref="CZ94:CZ95"/>
    <mergeCell ref="DA94:DA95"/>
    <mergeCell ref="CV96:CV97"/>
    <mergeCell ref="CW96:CW97"/>
    <mergeCell ref="CX96:CX97"/>
    <mergeCell ref="CY96:CY97"/>
    <mergeCell ref="CZ96:CZ97"/>
    <mergeCell ref="DA96:DA97"/>
    <mergeCell ref="CV98:CV99"/>
    <mergeCell ref="CW98:CW99"/>
    <mergeCell ref="CX98:CX99"/>
    <mergeCell ref="CY98:CY99"/>
    <mergeCell ref="CZ98:CZ99"/>
    <mergeCell ref="DA98:DA99"/>
    <mergeCell ref="CV100:CV101"/>
    <mergeCell ref="CW100:CW101"/>
    <mergeCell ref="CX100:CX101"/>
    <mergeCell ref="CY100:CY101"/>
    <mergeCell ref="CZ100:CZ101"/>
    <mergeCell ref="DA100:DA101"/>
    <mergeCell ref="CV102:CV103"/>
    <mergeCell ref="CW102:CW103"/>
    <mergeCell ref="CX102:CX103"/>
    <mergeCell ref="CY102:CY103"/>
    <mergeCell ref="CZ102:CZ103"/>
    <mergeCell ref="DA102:DA103"/>
    <mergeCell ref="CV104:CV105"/>
    <mergeCell ref="CW104:CW105"/>
    <mergeCell ref="CX104:CX105"/>
    <mergeCell ref="CY104:CY105"/>
    <mergeCell ref="CZ104:CZ105"/>
    <mergeCell ref="DA104:DA105"/>
    <mergeCell ref="CV106:CV107"/>
    <mergeCell ref="CW106:CW107"/>
    <mergeCell ref="CX106:CX107"/>
    <mergeCell ref="CY106:CY107"/>
    <mergeCell ref="CZ106:CZ107"/>
    <mergeCell ref="DA106:DA107"/>
    <mergeCell ref="CV108:CV109"/>
    <mergeCell ref="CW108:CW109"/>
    <mergeCell ref="CX108:CX109"/>
    <mergeCell ref="CY108:CY109"/>
    <mergeCell ref="CZ108:CZ109"/>
    <mergeCell ref="DA108:DA109"/>
    <mergeCell ref="CV110:CV111"/>
    <mergeCell ref="CW110:CW111"/>
    <mergeCell ref="CX110:CX111"/>
    <mergeCell ref="CY110:CY111"/>
    <mergeCell ref="CZ110:CZ111"/>
    <mergeCell ref="DA110:DA111"/>
    <mergeCell ref="CV112:CV113"/>
    <mergeCell ref="CW112:CW113"/>
    <mergeCell ref="CX112:CX113"/>
    <mergeCell ref="CY112:CY113"/>
    <mergeCell ref="CZ112:CZ113"/>
    <mergeCell ref="DA112:DA113"/>
    <mergeCell ref="CV114:CV115"/>
    <mergeCell ref="CW114:CW115"/>
    <mergeCell ref="CX114:CX115"/>
    <mergeCell ref="CY114:CY115"/>
    <mergeCell ref="CZ114:CZ115"/>
    <mergeCell ref="DA114:DA115"/>
    <mergeCell ref="CV116:CV117"/>
    <mergeCell ref="CW116:CW117"/>
    <mergeCell ref="CX116:CX117"/>
    <mergeCell ref="CY116:CY117"/>
    <mergeCell ref="CZ116:CZ117"/>
    <mergeCell ref="DA116:DA117"/>
    <mergeCell ref="CV118:CV119"/>
    <mergeCell ref="CW118:CW119"/>
    <mergeCell ref="CX118:CX119"/>
    <mergeCell ref="CY118:CY119"/>
    <mergeCell ref="CZ118:CZ119"/>
    <mergeCell ref="DA118:DA119"/>
    <mergeCell ref="CV120:CV121"/>
    <mergeCell ref="CW120:CW121"/>
    <mergeCell ref="CX120:CX121"/>
    <mergeCell ref="CY120:CY121"/>
    <mergeCell ref="CZ120:CZ121"/>
    <mergeCell ref="DA120:DA121"/>
    <mergeCell ref="CV122:CV123"/>
    <mergeCell ref="CW122:CW123"/>
    <mergeCell ref="CX122:CX123"/>
    <mergeCell ref="CY122:CY123"/>
    <mergeCell ref="CZ122:CZ123"/>
    <mergeCell ref="DA122:DA123"/>
    <mergeCell ref="CV124:CV125"/>
    <mergeCell ref="CW124:CW125"/>
    <mergeCell ref="CX124:CX125"/>
    <mergeCell ref="CY124:CY125"/>
    <mergeCell ref="CZ124:CZ125"/>
    <mergeCell ref="DA124:DA125"/>
    <mergeCell ref="CV126:CV127"/>
    <mergeCell ref="CW126:CW127"/>
    <mergeCell ref="CX126:CX127"/>
    <mergeCell ref="CY126:CY127"/>
    <mergeCell ref="CZ126:CZ127"/>
    <mergeCell ref="DA126:DA127"/>
    <mergeCell ref="CV128:CV129"/>
    <mergeCell ref="CW128:CW129"/>
    <mergeCell ref="CX128:CX129"/>
    <mergeCell ref="CY128:CY129"/>
    <mergeCell ref="CZ128:CZ129"/>
    <mergeCell ref="DA128:DA129"/>
    <mergeCell ref="CV130:CV131"/>
    <mergeCell ref="CW130:CW131"/>
    <mergeCell ref="CX130:CX131"/>
    <mergeCell ref="CY130:CY131"/>
    <mergeCell ref="CZ130:CZ131"/>
    <mergeCell ref="DA130:DA131"/>
    <mergeCell ref="CV132:CV133"/>
    <mergeCell ref="CW132:CW133"/>
    <mergeCell ref="CX132:CX133"/>
    <mergeCell ref="CY132:CY133"/>
    <mergeCell ref="CZ132:CZ133"/>
    <mergeCell ref="DA132:DA133"/>
    <mergeCell ref="CV134:CV135"/>
    <mergeCell ref="CW134:CW135"/>
    <mergeCell ref="CX134:CX135"/>
    <mergeCell ref="CY134:CY135"/>
    <mergeCell ref="CZ134:CZ135"/>
    <mergeCell ref="DA134:DA135"/>
    <mergeCell ref="CV136:CV137"/>
    <mergeCell ref="CW136:CW137"/>
    <mergeCell ref="CX136:CX137"/>
    <mergeCell ref="CY136:CY137"/>
    <mergeCell ref="CZ136:CZ137"/>
    <mergeCell ref="DA136:DA137"/>
    <mergeCell ref="CV138:CV139"/>
    <mergeCell ref="CW138:CW139"/>
    <mergeCell ref="CX138:CX139"/>
    <mergeCell ref="CY138:CY139"/>
    <mergeCell ref="CZ138:CZ139"/>
    <mergeCell ref="DA138:DA139"/>
    <mergeCell ref="CV140:CV141"/>
    <mergeCell ref="CW140:CW141"/>
    <mergeCell ref="CX140:CX141"/>
    <mergeCell ref="CY140:CY141"/>
    <mergeCell ref="CZ140:CZ141"/>
    <mergeCell ref="DA140:DA141"/>
    <mergeCell ref="CV142:CV143"/>
    <mergeCell ref="CW142:CW143"/>
    <mergeCell ref="CX142:CX143"/>
    <mergeCell ref="CY142:CY143"/>
    <mergeCell ref="CZ142:CZ143"/>
    <mergeCell ref="DA142:DA143"/>
    <mergeCell ref="CV144:CV145"/>
    <mergeCell ref="CW144:CW145"/>
    <mergeCell ref="CX144:CX145"/>
    <mergeCell ref="CY144:CY145"/>
    <mergeCell ref="CZ144:CZ145"/>
    <mergeCell ref="DA144:DA145"/>
    <mergeCell ref="CV146:CV147"/>
    <mergeCell ref="CW146:CW147"/>
    <mergeCell ref="CX146:CX147"/>
    <mergeCell ref="CY146:CY147"/>
    <mergeCell ref="CZ146:CZ147"/>
    <mergeCell ref="DA146:DA147"/>
    <mergeCell ref="CV148:CV149"/>
    <mergeCell ref="CW148:CW149"/>
    <mergeCell ref="CX148:CX149"/>
    <mergeCell ref="CY148:CY149"/>
    <mergeCell ref="CZ148:CZ149"/>
    <mergeCell ref="DA148:DA149"/>
    <mergeCell ref="CV150:CV151"/>
    <mergeCell ref="CW150:CW151"/>
    <mergeCell ref="CX150:CX151"/>
    <mergeCell ref="CY150:CY151"/>
    <mergeCell ref="CZ150:CZ151"/>
    <mergeCell ref="DA150:DA151"/>
    <mergeCell ref="CV152:CV153"/>
    <mergeCell ref="CW152:CW153"/>
    <mergeCell ref="CX152:CX153"/>
    <mergeCell ref="CY152:CY153"/>
    <mergeCell ref="CZ152:CZ153"/>
    <mergeCell ref="DA152:DA153"/>
    <mergeCell ref="CV154:CV155"/>
    <mergeCell ref="CW154:CW155"/>
    <mergeCell ref="CX154:CX155"/>
    <mergeCell ref="CY154:CY155"/>
    <mergeCell ref="CZ154:CZ155"/>
    <mergeCell ref="DA154:DA155"/>
    <mergeCell ref="CV156:CV157"/>
    <mergeCell ref="CW156:CW157"/>
    <mergeCell ref="CX156:CX157"/>
    <mergeCell ref="CY156:CY157"/>
    <mergeCell ref="CZ156:CZ157"/>
    <mergeCell ref="DA156:DA157"/>
    <mergeCell ref="CV158:CV159"/>
    <mergeCell ref="CW158:CW159"/>
    <mergeCell ref="CX158:CX159"/>
    <mergeCell ref="CY158:CY159"/>
    <mergeCell ref="CZ158:CZ159"/>
    <mergeCell ref="DA158:DA159"/>
    <mergeCell ref="CV160:CV161"/>
    <mergeCell ref="CW160:CW161"/>
    <mergeCell ref="CX160:CX161"/>
    <mergeCell ref="CY160:CY161"/>
    <mergeCell ref="CZ160:CZ161"/>
    <mergeCell ref="DA160:DA161"/>
    <mergeCell ref="CV162:CV163"/>
    <mergeCell ref="CW162:CW163"/>
    <mergeCell ref="CX162:CX163"/>
    <mergeCell ref="CY162:CY163"/>
    <mergeCell ref="CZ162:CZ163"/>
    <mergeCell ref="DA162:DA163"/>
    <mergeCell ref="CV164:CV165"/>
    <mergeCell ref="CW164:CW165"/>
    <mergeCell ref="CX164:CX165"/>
    <mergeCell ref="CY164:CY165"/>
    <mergeCell ref="CZ164:CZ165"/>
    <mergeCell ref="DA164:DA165"/>
    <mergeCell ref="CV166:CV167"/>
    <mergeCell ref="CW166:CW167"/>
    <mergeCell ref="CX166:CX167"/>
    <mergeCell ref="CY166:CY167"/>
    <mergeCell ref="CZ166:CZ167"/>
    <mergeCell ref="DA166:DA167"/>
    <mergeCell ref="CV168:CV169"/>
    <mergeCell ref="CW168:CW169"/>
    <mergeCell ref="CX168:CX169"/>
    <mergeCell ref="CY168:CY169"/>
    <mergeCell ref="CZ168:CZ169"/>
    <mergeCell ref="DA168:DA169"/>
    <mergeCell ref="CV170:CV171"/>
    <mergeCell ref="CW170:CW171"/>
    <mergeCell ref="CX170:CX171"/>
    <mergeCell ref="CY170:CY171"/>
    <mergeCell ref="CZ170:CZ171"/>
    <mergeCell ref="DA170:DA171"/>
    <mergeCell ref="CV172:CV173"/>
    <mergeCell ref="CW172:CW173"/>
    <mergeCell ref="CX172:CX173"/>
    <mergeCell ref="CY172:CY173"/>
    <mergeCell ref="CZ172:CZ173"/>
    <mergeCell ref="DA172:DA173"/>
    <mergeCell ref="CV174:CV175"/>
    <mergeCell ref="CW174:CW175"/>
    <mergeCell ref="CX174:CX175"/>
    <mergeCell ref="CY174:CY175"/>
    <mergeCell ref="CZ174:CZ175"/>
    <mergeCell ref="DA174:DA175"/>
    <mergeCell ref="CV176:CV177"/>
    <mergeCell ref="CW176:CW177"/>
    <mergeCell ref="CX176:CX177"/>
    <mergeCell ref="CY176:CY177"/>
    <mergeCell ref="CZ176:CZ177"/>
    <mergeCell ref="DA176:DA177"/>
    <mergeCell ref="CV178:CV179"/>
    <mergeCell ref="CW178:CW179"/>
    <mergeCell ref="CX178:CX179"/>
    <mergeCell ref="CY178:CY179"/>
    <mergeCell ref="CZ178:CZ179"/>
    <mergeCell ref="DA178:DA179"/>
    <mergeCell ref="CV180:CV181"/>
    <mergeCell ref="CW180:CW181"/>
    <mergeCell ref="CX180:CX181"/>
    <mergeCell ref="CY180:CY181"/>
    <mergeCell ref="CZ180:CZ181"/>
    <mergeCell ref="DA180:DA181"/>
    <mergeCell ref="CV182:CV183"/>
    <mergeCell ref="CW182:CW183"/>
    <mergeCell ref="CX182:CX183"/>
    <mergeCell ref="CY182:CY183"/>
    <mergeCell ref="CZ182:CZ183"/>
    <mergeCell ref="DA182:DA183"/>
    <mergeCell ref="CV184:CV185"/>
    <mergeCell ref="CW184:CW185"/>
    <mergeCell ref="CX184:CX185"/>
    <mergeCell ref="CY184:CY185"/>
    <mergeCell ref="CZ184:CZ185"/>
    <mergeCell ref="DA184:DA185"/>
    <mergeCell ref="CV186:CV187"/>
    <mergeCell ref="CW186:CW187"/>
    <mergeCell ref="CX186:CX187"/>
    <mergeCell ref="CY186:CY187"/>
    <mergeCell ref="CZ186:CZ187"/>
    <mergeCell ref="DA186:DA187"/>
    <mergeCell ref="CV188:CV189"/>
    <mergeCell ref="CW188:CW189"/>
    <mergeCell ref="CX188:CX189"/>
    <mergeCell ref="CY188:CY189"/>
    <mergeCell ref="CZ188:CZ189"/>
    <mergeCell ref="DA188:DA189"/>
    <mergeCell ref="CV190:CV191"/>
    <mergeCell ref="CW190:CW191"/>
    <mergeCell ref="CX190:CX191"/>
    <mergeCell ref="CY190:CY191"/>
    <mergeCell ref="CZ190:CZ191"/>
    <mergeCell ref="DA190:DA191"/>
    <mergeCell ref="CV192:CV193"/>
    <mergeCell ref="CW192:CW193"/>
    <mergeCell ref="CX192:CX193"/>
    <mergeCell ref="CY192:CY193"/>
    <mergeCell ref="CZ192:CZ193"/>
    <mergeCell ref="DA192:DA193"/>
    <mergeCell ref="CV194:CV195"/>
    <mergeCell ref="CW194:CW195"/>
    <mergeCell ref="CX194:CX195"/>
    <mergeCell ref="CY194:CY195"/>
    <mergeCell ref="CZ194:CZ195"/>
    <mergeCell ref="DA194:DA195"/>
    <mergeCell ref="CV196:CV197"/>
    <mergeCell ref="CW196:CW197"/>
    <mergeCell ref="CX196:CX197"/>
    <mergeCell ref="CY196:CY197"/>
    <mergeCell ref="CZ196:CZ197"/>
    <mergeCell ref="DA196:DA197"/>
    <mergeCell ref="CV198:CV199"/>
    <mergeCell ref="CW198:CW199"/>
    <mergeCell ref="CX198:CX199"/>
    <mergeCell ref="CY198:CY199"/>
    <mergeCell ref="CZ198:CZ199"/>
    <mergeCell ref="DA198:DA199"/>
    <mergeCell ref="CV200:CV201"/>
    <mergeCell ref="CW200:CW201"/>
    <mergeCell ref="CX200:CX201"/>
    <mergeCell ref="CY200:CY201"/>
    <mergeCell ref="CZ200:CZ201"/>
    <mergeCell ref="DA200:DA201"/>
    <mergeCell ref="CV202:CV203"/>
    <mergeCell ref="CW202:CW203"/>
    <mergeCell ref="CX202:CX203"/>
    <mergeCell ref="CY202:CY203"/>
    <mergeCell ref="CZ202:CZ203"/>
    <mergeCell ref="DA202:DA203"/>
    <mergeCell ref="CV204:CV205"/>
    <mergeCell ref="CW204:CW205"/>
    <mergeCell ref="CX204:CX205"/>
    <mergeCell ref="CY204:CY205"/>
    <mergeCell ref="CZ204:CZ205"/>
    <mergeCell ref="DA204:DA205"/>
    <mergeCell ref="CV206:CV207"/>
    <mergeCell ref="CW206:CW207"/>
    <mergeCell ref="CX206:CX207"/>
    <mergeCell ref="CY206:CY207"/>
    <mergeCell ref="CZ206:CZ207"/>
    <mergeCell ref="DA206:DA207"/>
    <mergeCell ref="CV208:CV209"/>
    <mergeCell ref="CW208:CW209"/>
    <mergeCell ref="CX208:CX209"/>
    <mergeCell ref="CY208:CY209"/>
    <mergeCell ref="CZ208:CZ209"/>
    <mergeCell ref="DA208:DA209"/>
    <mergeCell ref="CV210:CV211"/>
    <mergeCell ref="CW210:CW211"/>
    <mergeCell ref="CX210:CX211"/>
    <mergeCell ref="CY210:CY211"/>
    <mergeCell ref="CZ210:CZ211"/>
    <mergeCell ref="DA210:DA211"/>
    <mergeCell ref="CV212:CV213"/>
    <mergeCell ref="CW212:CW213"/>
    <mergeCell ref="CX212:CX213"/>
    <mergeCell ref="CY212:CY213"/>
    <mergeCell ref="CZ212:CZ213"/>
    <mergeCell ref="DA212:DA213"/>
    <mergeCell ref="CV214:CV215"/>
    <mergeCell ref="CW214:CW215"/>
    <mergeCell ref="CX214:CX215"/>
    <mergeCell ref="CY214:CY215"/>
    <mergeCell ref="CZ214:CZ215"/>
    <mergeCell ref="DA214:DA215"/>
    <mergeCell ref="CV216:CV217"/>
    <mergeCell ref="CW216:CW217"/>
    <mergeCell ref="CX216:CX217"/>
    <mergeCell ref="CY216:CY217"/>
    <mergeCell ref="CZ216:CZ217"/>
    <mergeCell ref="DA216:DA217"/>
    <mergeCell ref="CV218:CV219"/>
    <mergeCell ref="CW218:CW219"/>
    <mergeCell ref="CX218:CX219"/>
    <mergeCell ref="CY218:CY219"/>
    <mergeCell ref="CZ218:CZ219"/>
    <mergeCell ref="DA218:DA219"/>
    <mergeCell ref="CV220:CV221"/>
    <mergeCell ref="CW220:CW221"/>
    <mergeCell ref="CX220:CX221"/>
    <mergeCell ref="CY220:CY221"/>
    <mergeCell ref="CZ220:CZ221"/>
    <mergeCell ref="DA220:DA221"/>
    <mergeCell ref="CV222:CV223"/>
    <mergeCell ref="CW222:CW223"/>
    <mergeCell ref="CX222:CX223"/>
    <mergeCell ref="CY222:CY223"/>
    <mergeCell ref="CZ222:CZ223"/>
    <mergeCell ref="DA222:DA223"/>
    <mergeCell ref="CV224:CV225"/>
    <mergeCell ref="CW224:CW225"/>
    <mergeCell ref="CX224:CX225"/>
    <mergeCell ref="CY224:CY225"/>
    <mergeCell ref="CZ224:CZ225"/>
    <mergeCell ref="DA224:DA225"/>
    <mergeCell ref="CV226:CV227"/>
    <mergeCell ref="CW226:CW227"/>
    <mergeCell ref="CX226:CX227"/>
    <mergeCell ref="CY226:CY227"/>
    <mergeCell ref="CZ226:CZ227"/>
    <mergeCell ref="DA226:DA227"/>
    <mergeCell ref="CV228:CV229"/>
    <mergeCell ref="CW228:CW229"/>
    <mergeCell ref="CX228:CX229"/>
    <mergeCell ref="CY228:CY229"/>
    <mergeCell ref="CZ228:CZ229"/>
    <mergeCell ref="DA228:DA229"/>
    <mergeCell ref="CV230:CV231"/>
    <mergeCell ref="CW230:CW231"/>
    <mergeCell ref="CX230:CX231"/>
    <mergeCell ref="CY230:CY231"/>
    <mergeCell ref="CZ230:CZ231"/>
    <mergeCell ref="DA230:DA231"/>
    <mergeCell ref="CV232:CV233"/>
    <mergeCell ref="CW232:CW233"/>
    <mergeCell ref="CX232:CX233"/>
    <mergeCell ref="CY232:CY233"/>
    <mergeCell ref="CZ232:CZ233"/>
    <mergeCell ref="DA232:DA233"/>
    <mergeCell ref="CV234:CV235"/>
    <mergeCell ref="CW234:CW235"/>
    <mergeCell ref="CX234:CX235"/>
    <mergeCell ref="CY234:CY235"/>
    <mergeCell ref="CZ234:CZ235"/>
    <mergeCell ref="DA234:DA235"/>
    <mergeCell ref="CV236:CV237"/>
    <mergeCell ref="CW236:CW237"/>
    <mergeCell ref="CX236:CX237"/>
    <mergeCell ref="CY236:CY237"/>
    <mergeCell ref="CZ236:CZ237"/>
    <mergeCell ref="DA236:DA237"/>
    <mergeCell ref="CV238:CV239"/>
    <mergeCell ref="CW238:CW239"/>
    <mergeCell ref="CX238:CX239"/>
    <mergeCell ref="CY238:CY239"/>
    <mergeCell ref="CZ238:CZ239"/>
    <mergeCell ref="DA238:DA239"/>
    <mergeCell ref="CV240:CV241"/>
    <mergeCell ref="CW240:CW241"/>
    <mergeCell ref="CX240:CX241"/>
    <mergeCell ref="CY240:CY241"/>
    <mergeCell ref="CZ240:CZ241"/>
    <mergeCell ref="DA240:DA241"/>
    <mergeCell ref="CV242:CV243"/>
    <mergeCell ref="CW242:CW243"/>
    <mergeCell ref="CX242:CX243"/>
    <mergeCell ref="CY242:CY243"/>
    <mergeCell ref="CZ242:CZ243"/>
    <mergeCell ref="DA242:DA243"/>
    <mergeCell ref="CV244:CV245"/>
    <mergeCell ref="CW244:CW245"/>
    <mergeCell ref="CX244:CX245"/>
    <mergeCell ref="CY244:CY245"/>
    <mergeCell ref="CZ244:CZ245"/>
    <mergeCell ref="DA244:DA245"/>
    <mergeCell ref="CV246:CV247"/>
    <mergeCell ref="CW246:CW247"/>
    <mergeCell ref="CX246:CX247"/>
    <mergeCell ref="CY246:CY247"/>
    <mergeCell ref="CZ246:CZ247"/>
    <mergeCell ref="DA246:DA247"/>
    <mergeCell ref="CV248:CV249"/>
    <mergeCell ref="CW248:CW249"/>
    <mergeCell ref="CX248:CX249"/>
    <mergeCell ref="CY248:CY249"/>
    <mergeCell ref="CZ248:CZ249"/>
    <mergeCell ref="DA248:DA249"/>
    <mergeCell ref="CV250:CV251"/>
    <mergeCell ref="CW250:CW251"/>
    <mergeCell ref="CX250:CX251"/>
    <mergeCell ref="CY250:CY251"/>
    <mergeCell ref="CZ250:CZ251"/>
    <mergeCell ref="DA250:DA251"/>
    <mergeCell ref="CV252:CV253"/>
    <mergeCell ref="CW252:CW253"/>
    <mergeCell ref="CX252:CX253"/>
    <mergeCell ref="CY252:CY253"/>
    <mergeCell ref="CZ252:CZ253"/>
    <mergeCell ref="DA252:DA253"/>
    <mergeCell ref="CV254:CV255"/>
    <mergeCell ref="CW254:CW255"/>
    <mergeCell ref="CX254:CX255"/>
    <mergeCell ref="CY254:CY255"/>
    <mergeCell ref="CZ254:CZ255"/>
    <mergeCell ref="DA254:DA255"/>
    <mergeCell ref="CV256:CV257"/>
    <mergeCell ref="CW256:CW257"/>
    <mergeCell ref="CX256:CX257"/>
    <mergeCell ref="CY256:CY257"/>
    <mergeCell ref="CZ256:CZ257"/>
    <mergeCell ref="DA256:DA257"/>
    <mergeCell ref="CV258:CV259"/>
    <mergeCell ref="CW258:CW259"/>
    <mergeCell ref="CX258:CX259"/>
    <mergeCell ref="CY258:CY259"/>
    <mergeCell ref="CZ258:CZ259"/>
    <mergeCell ref="DA258:DA259"/>
    <mergeCell ref="CV260:CV261"/>
    <mergeCell ref="CW260:CW261"/>
    <mergeCell ref="CX260:CX261"/>
    <mergeCell ref="CY260:CY261"/>
    <mergeCell ref="CZ260:CZ261"/>
    <mergeCell ref="DA260:DA261"/>
    <mergeCell ref="CV262:CV263"/>
    <mergeCell ref="CW262:CW263"/>
    <mergeCell ref="CX262:CX263"/>
    <mergeCell ref="CY262:CY263"/>
    <mergeCell ref="CZ262:CZ263"/>
    <mergeCell ref="DA262:DA263"/>
    <mergeCell ref="CV264:CV265"/>
    <mergeCell ref="CW264:CW265"/>
    <mergeCell ref="CX264:CX265"/>
    <mergeCell ref="CY264:CY265"/>
    <mergeCell ref="CZ264:CZ265"/>
    <mergeCell ref="DA264:DA265"/>
    <mergeCell ref="CV266:CV267"/>
    <mergeCell ref="CW266:CW267"/>
    <mergeCell ref="CX266:CX267"/>
    <mergeCell ref="CY266:CY267"/>
    <mergeCell ref="CZ266:CZ267"/>
    <mergeCell ref="DA266:DA267"/>
    <mergeCell ref="CV268:CV269"/>
    <mergeCell ref="CW268:CW269"/>
    <mergeCell ref="CX268:CX269"/>
    <mergeCell ref="CY268:CY269"/>
    <mergeCell ref="CZ268:CZ269"/>
    <mergeCell ref="DA268:DA269"/>
    <mergeCell ref="CV270:CV271"/>
    <mergeCell ref="CW270:CW271"/>
    <mergeCell ref="CX270:CX271"/>
    <mergeCell ref="CY270:CY271"/>
    <mergeCell ref="CZ270:CZ271"/>
    <mergeCell ref="DA270:DA271"/>
    <mergeCell ref="CV272:CV273"/>
    <mergeCell ref="CW272:CW273"/>
    <mergeCell ref="CX272:CX273"/>
    <mergeCell ref="CY272:CY273"/>
    <mergeCell ref="CZ272:CZ273"/>
    <mergeCell ref="DA272:DA273"/>
    <mergeCell ref="CV274:CV275"/>
    <mergeCell ref="CW274:CW275"/>
    <mergeCell ref="CX274:CX275"/>
    <mergeCell ref="CY274:CY275"/>
    <mergeCell ref="CZ274:CZ275"/>
    <mergeCell ref="DA274:DA275"/>
    <mergeCell ref="CV276:CV277"/>
    <mergeCell ref="CW276:CW277"/>
    <mergeCell ref="CX276:CX277"/>
    <mergeCell ref="CY276:CY277"/>
    <mergeCell ref="CZ276:CZ277"/>
    <mergeCell ref="DA276:DA277"/>
    <mergeCell ref="CV278:CV279"/>
    <mergeCell ref="CW278:CW279"/>
    <mergeCell ref="CX278:CX279"/>
    <mergeCell ref="CY278:CY279"/>
    <mergeCell ref="CZ278:CZ279"/>
    <mergeCell ref="DA278:DA279"/>
    <mergeCell ref="CV280:CV281"/>
    <mergeCell ref="CW280:CW281"/>
    <mergeCell ref="CX280:CX281"/>
    <mergeCell ref="CY280:CY281"/>
    <mergeCell ref="CZ280:CZ281"/>
    <mergeCell ref="DA280:DA281"/>
    <mergeCell ref="CV282:CV283"/>
    <mergeCell ref="CW282:CW283"/>
    <mergeCell ref="CX282:CX283"/>
    <mergeCell ref="CY282:CY283"/>
    <mergeCell ref="CZ282:CZ283"/>
    <mergeCell ref="DA282:DA283"/>
    <mergeCell ref="CV284:CV285"/>
    <mergeCell ref="CW284:CW285"/>
    <mergeCell ref="CX284:CX285"/>
    <mergeCell ref="CY284:CY285"/>
    <mergeCell ref="CZ284:CZ285"/>
    <mergeCell ref="DA284:DA285"/>
    <mergeCell ref="CV286:CV287"/>
    <mergeCell ref="CW286:CW287"/>
    <mergeCell ref="CX286:CX287"/>
    <mergeCell ref="CY286:CY287"/>
    <mergeCell ref="CZ286:CZ287"/>
    <mergeCell ref="DA286:DA287"/>
    <mergeCell ref="CV288:CV289"/>
    <mergeCell ref="CW288:CW289"/>
    <mergeCell ref="CX288:CX289"/>
    <mergeCell ref="CY288:CY289"/>
    <mergeCell ref="CZ288:CZ289"/>
    <mergeCell ref="DA288:DA289"/>
    <mergeCell ref="CV290:CV291"/>
    <mergeCell ref="CW290:CW291"/>
    <mergeCell ref="CX290:CX291"/>
    <mergeCell ref="CY290:CY291"/>
    <mergeCell ref="CZ290:CZ291"/>
    <mergeCell ref="DA290:DA291"/>
    <mergeCell ref="CV292:CV293"/>
    <mergeCell ref="CW292:CW293"/>
    <mergeCell ref="CX292:CX293"/>
    <mergeCell ref="CY292:CY293"/>
    <mergeCell ref="CZ292:CZ293"/>
    <mergeCell ref="DA292:DA293"/>
    <mergeCell ref="CV294:CV295"/>
    <mergeCell ref="CW294:CW295"/>
    <mergeCell ref="CX294:CX295"/>
    <mergeCell ref="CY294:CY295"/>
    <mergeCell ref="CZ294:CZ295"/>
    <mergeCell ref="DA294:DA295"/>
    <mergeCell ref="CV296:CV297"/>
    <mergeCell ref="CW296:CW297"/>
    <mergeCell ref="CX296:CX297"/>
    <mergeCell ref="CY296:CY297"/>
    <mergeCell ref="CZ296:CZ297"/>
    <mergeCell ref="DA296:DA297"/>
    <mergeCell ref="CV298:CV299"/>
    <mergeCell ref="CW298:CW299"/>
    <mergeCell ref="CX298:CX299"/>
    <mergeCell ref="CY298:CY299"/>
    <mergeCell ref="CZ298:CZ299"/>
    <mergeCell ref="DA298:DA299"/>
    <mergeCell ref="CV300:CV301"/>
    <mergeCell ref="CW300:CW301"/>
    <mergeCell ref="CX300:CX301"/>
    <mergeCell ref="CY300:CY301"/>
    <mergeCell ref="CZ300:CZ301"/>
    <mergeCell ref="DA300:DA301"/>
    <mergeCell ref="CV302:CV303"/>
    <mergeCell ref="CW302:CW303"/>
    <mergeCell ref="CX302:CX303"/>
    <mergeCell ref="CY302:CY303"/>
    <mergeCell ref="CZ302:CZ303"/>
    <mergeCell ref="DA302:DA303"/>
    <mergeCell ref="CV304:CV305"/>
    <mergeCell ref="CW304:CW305"/>
    <mergeCell ref="CX304:CX305"/>
    <mergeCell ref="CY304:CY305"/>
    <mergeCell ref="CZ304:CZ305"/>
    <mergeCell ref="DA304:DA305"/>
    <mergeCell ref="CV306:CV307"/>
    <mergeCell ref="CW306:CW307"/>
    <mergeCell ref="CX306:CX307"/>
    <mergeCell ref="CY306:CY307"/>
    <mergeCell ref="CZ306:CZ307"/>
    <mergeCell ref="DA306:DA307"/>
    <mergeCell ref="CV308:CV309"/>
    <mergeCell ref="CW308:CW309"/>
    <mergeCell ref="CX308:CX309"/>
    <mergeCell ref="CY308:CY309"/>
    <mergeCell ref="CZ308:CZ309"/>
    <mergeCell ref="DA308:DA309"/>
    <mergeCell ref="CV310:CV311"/>
    <mergeCell ref="CW310:CW311"/>
    <mergeCell ref="CX310:CX311"/>
    <mergeCell ref="CY310:CY311"/>
    <mergeCell ref="CZ310:CZ311"/>
    <mergeCell ref="DA310:DA311"/>
    <mergeCell ref="CV312:CV313"/>
    <mergeCell ref="CW312:CW313"/>
    <mergeCell ref="CX312:CX313"/>
    <mergeCell ref="CY312:CY313"/>
    <mergeCell ref="CZ312:CZ313"/>
    <mergeCell ref="DA312:DA313"/>
    <mergeCell ref="CV314:CV315"/>
    <mergeCell ref="CW314:CW315"/>
    <mergeCell ref="CX314:CX315"/>
    <mergeCell ref="CY314:CY315"/>
    <mergeCell ref="CZ314:CZ315"/>
    <mergeCell ref="DA314:DA315"/>
    <mergeCell ref="CV316:CV317"/>
    <mergeCell ref="CW316:CW317"/>
    <mergeCell ref="CX316:CX317"/>
    <mergeCell ref="CY316:CY317"/>
    <mergeCell ref="CZ316:CZ317"/>
    <mergeCell ref="DA316:DA317"/>
    <mergeCell ref="CV318:CV319"/>
    <mergeCell ref="CW318:CW319"/>
    <mergeCell ref="CX318:CX319"/>
    <mergeCell ref="CY318:CY319"/>
    <mergeCell ref="CZ318:CZ319"/>
    <mergeCell ref="DA318:DA319"/>
    <mergeCell ref="CV320:CV321"/>
    <mergeCell ref="CW320:CW321"/>
    <mergeCell ref="CX320:CX321"/>
    <mergeCell ref="CY320:CY321"/>
    <mergeCell ref="CZ320:CZ321"/>
    <mergeCell ref="DA320:DA321"/>
    <mergeCell ref="CV322:CV323"/>
    <mergeCell ref="CW322:CW323"/>
    <mergeCell ref="CX322:CX323"/>
    <mergeCell ref="CY322:CY323"/>
    <mergeCell ref="CZ322:CZ323"/>
    <mergeCell ref="DA322:DA323"/>
    <mergeCell ref="CV324:CV325"/>
    <mergeCell ref="CW324:CW325"/>
    <mergeCell ref="CX324:CX325"/>
    <mergeCell ref="CY324:CY325"/>
    <mergeCell ref="CZ324:CZ325"/>
    <mergeCell ref="DA324:DA325"/>
    <mergeCell ref="CV326:CV327"/>
    <mergeCell ref="CW326:CW327"/>
    <mergeCell ref="CX326:CX327"/>
    <mergeCell ref="CY326:CY327"/>
    <mergeCell ref="CZ326:CZ327"/>
    <mergeCell ref="DA326:DA327"/>
    <mergeCell ref="CV328:CV329"/>
    <mergeCell ref="CW328:CW329"/>
    <mergeCell ref="CX328:CX329"/>
    <mergeCell ref="CY328:CY329"/>
    <mergeCell ref="CZ328:CZ329"/>
    <mergeCell ref="DA328:DA329"/>
    <mergeCell ref="CV330:CV331"/>
    <mergeCell ref="CW330:CW331"/>
    <mergeCell ref="CX330:CX331"/>
    <mergeCell ref="CY330:CY331"/>
    <mergeCell ref="CZ330:CZ331"/>
    <mergeCell ref="DA330:DA331"/>
    <mergeCell ref="CV332:CV333"/>
    <mergeCell ref="CW332:CW333"/>
    <mergeCell ref="CX332:CX333"/>
    <mergeCell ref="CY332:CY333"/>
    <mergeCell ref="CZ332:CZ333"/>
    <mergeCell ref="DA332:DA333"/>
    <mergeCell ref="CV334:CV335"/>
    <mergeCell ref="CW334:CW335"/>
    <mergeCell ref="CX334:CX335"/>
    <mergeCell ref="CY334:CY335"/>
    <mergeCell ref="CZ334:CZ335"/>
    <mergeCell ref="DA334:DA335"/>
    <mergeCell ref="CV336:CV337"/>
    <mergeCell ref="CW336:CW337"/>
    <mergeCell ref="CX336:CX337"/>
    <mergeCell ref="CY336:CY337"/>
    <mergeCell ref="CZ336:CZ337"/>
    <mergeCell ref="DA336:DA337"/>
    <mergeCell ref="CV338:CV339"/>
    <mergeCell ref="CW338:CW339"/>
    <mergeCell ref="CX338:CX339"/>
    <mergeCell ref="CY338:CY339"/>
    <mergeCell ref="CZ338:CZ339"/>
    <mergeCell ref="DA338:DA339"/>
    <mergeCell ref="CV340:CV341"/>
    <mergeCell ref="CW340:CW341"/>
    <mergeCell ref="CX340:CX341"/>
    <mergeCell ref="CY340:CY341"/>
    <mergeCell ref="CZ340:CZ341"/>
    <mergeCell ref="DA340:DA341"/>
    <mergeCell ref="CV342:CV343"/>
    <mergeCell ref="CW342:CW343"/>
    <mergeCell ref="CX342:CX343"/>
    <mergeCell ref="CY342:CY343"/>
    <mergeCell ref="CZ342:CZ343"/>
    <mergeCell ref="DA342:DA343"/>
    <mergeCell ref="CV344:CV345"/>
    <mergeCell ref="CW344:CW345"/>
    <mergeCell ref="CX344:CX345"/>
    <mergeCell ref="CY344:CY345"/>
    <mergeCell ref="CZ344:CZ345"/>
    <mergeCell ref="DA344:DA345"/>
    <mergeCell ref="CV346:CV347"/>
    <mergeCell ref="CW346:CW347"/>
    <mergeCell ref="CX346:CX347"/>
    <mergeCell ref="CY346:CY347"/>
    <mergeCell ref="CZ346:CZ347"/>
    <mergeCell ref="DA346:DA347"/>
    <mergeCell ref="CV348:CV349"/>
    <mergeCell ref="CW348:CW349"/>
    <mergeCell ref="CX348:CX349"/>
    <mergeCell ref="CY348:CY349"/>
    <mergeCell ref="CZ348:CZ349"/>
    <mergeCell ref="DA348:DA349"/>
    <mergeCell ref="CV350:CV351"/>
    <mergeCell ref="CW350:CW351"/>
    <mergeCell ref="CX350:CX351"/>
    <mergeCell ref="CY350:CY351"/>
    <mergeCell ref="CZ350:CZ351"/>
    <mergeCell ref="DA350:DA351"/>
    <mergeCell ref="CV352:CV353"/>
    <mergeCell ref="CW352:CW353"/>
    <mergeCell ref="CX352:CX353"/>
    <mergeCell ref="CY352:CY353"/>
    <mergeCell ref="CZ352:CZ353"/>
    <mergeCell ref="DA352:DA353"/>
    <mergeCell ref="CV366:CV367"/>
    <mergeCell ref="CW366:CW367"/>
    <mergeCell ref="CX366:CX367"/>
    <mergeCell ref="CY366:CY367"/>
    <mergeCell ref="CZ366:CZ367"/>
    <mergeCell ref="DA366:DA367"/>
    <mergeCell ref="CV368:CV369"/>
    <mergeCell ref="CW368:CW369"/>
    <mergeCell ref="CX368:CX369"/>
    <mergeCell ref="CY368:CY369"/>
    <mergeCell ref="CZ368:CZ369"/>
    <mergeCell ref="DA368:DA369"/>
    <mergeCell ref="CV370:CV371"/>
    <mergeCell ref="CW370:CW371"/>
    <mergeCell ref="CX370:CX371"/>
    <mergeCell ref="CY370:CY371"/>
    <mergeCell ref="CZ370:CZ371"/>
    <mergeCell ref="DA370:DA371"/>
    <mergeCell ref="CV372:CV373"/>
    <mergeCell ref="CW372:CW373"/>
    <mergeCell ref="CX372:CX373"/>
    <mergeCell ref="CY372:CY373"/>
    <mergeCell ref="CZ372:CZ373"/>
    <mergeCell ref="DA372:DA373"/>
    <mergeCell ref="CV354:CV355"/>
    <mergeCell ref="CW354:CW355"/>
    <mergeCell ref="CX354:CX355"/>
    <mergeCell ref="CY354:CY355"/>
    <mergeCell ref="CZ354:CZ355"/>
    <mergeCell ref="DA354:DA355"/>
    <mergeCell ref="CV356:CV357"/>
    <mergeCell ref="CW356:CW357"/>
    <mergeCell ref="CX356:CX357"/>
    <mergeCell ref="CY356:CY357"/>
    <mergeCell ref="CZ356:CZ357"/>
    <mergeCell ref="DA356:DA357"/>
    <mergeCell ref="CV358:CV359"/>
    <mergeCell ref="CW358:CW359"/>
    <mergeCell ref="CX358:CX359"/>
    <mergeCell ref="CY358:CY359"/>
    <mergeCell ref="CZ358:CZ359"/>
    <mergeCell ref="DA358:DA359"/>
    <mergeCell ref="CV360:CV361"/>
    <mergeCell ref="CW360:CW361"/>
    <mergeCell ref="CX360:CX361"/>
    <mergeCell ref="CY360:CY361"/>
    <mergeCell ref="CZ360:CZ361"/>
    <mergeCell ref="DA360:DA361"/>
    <mergeCell ref="CV362:CV363"/>
    <mergeCell ref="CW362:CW363"/>
    <mergeCell ref="CX362:CX363"/>
    <mergeCell ref="CY362:CY363"/>
    <mergeCell ref="CZ362:CZ363"/>
    <mergeCell ref="DA362:DA363"/>
    <mergeCell ref="CV364:CV365"/>
    <mergeCell ref="CW364:CW365"/>
    <mergeCell ref="CX364:CX365"/>
    <mergeCell ref="CY364:CY365"/>
    <mergeCell ref="CZ364:CZ365"/>
    <mergeCell ref="DA364:DA365"/>
  </mergeCells>
  <conditionalFormatting sqref="A2 A14:A373">
    <cfRule type="timePeriod" dxfId="0" priority="1" timePeriod="today">
      <formula>FLOOR(A2,1)=TODAY()</formula>
    </cfRule>
  </conditionalFormatting>
  <pageMargins left="0.70866141732283472" right="0.70866141732283472" top="0.78740157480314965" bottom="0.78740157480314965" header="0.31496062992125984" footer="0.31496062992125984"/>
  <pageSetup paperSize="9" scale="10" orientation="landscape" r:id="rId1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5D25B3C4-B74F-4437-8C42-34B6AADF97E4}">
          <x14:formula1>
            <xm:f>DropDown!$A$1:$A$5</xm:f>
          </x14:formula1>
          <xm:sqref>H374 H386</xm:sqref>
        </x14:dataValidation>
        <x14:dataValidation type="list" allowBlank="1" showInputMessage="1" showErrorMessage="1" xr:uid="{CF27E612-D91A-46FD-B7F1-3714FBB0ED13}">
          <x14:formula1>
            <xm:f>DropDown!$A$1:$A$6</xm:f>
          </x14:formula1>
          <xm:sqref>H2:H373 N2:N373</xm:sqref>
        </x14:dataValidation>
        <x14:dataValidation type="list" showInputMessage="1" showErrorMessage="1" xr:uid="{B04F0477-1D8D-4646-82C7-5F91F2634188}">
          <x14:formula1>
            <xm:f>DropDown!$B$1:$B$12</xm:f>
          </x14:formula1>
          <xm:sqref>J2:J373 D2:D373</xm:sqref>
        </x14:dataValidation>
        <x14:dataValidation type="list" showInputMessage="1" showErrorMessage="1" xr:uid="{DFD931BE-3BCD-4AF4-BFF2-718EB2AE7CE6}">
          <x14:formula1>
            <xm:f>DropDown!$C$1:$C$11</xm:f>
          </x14:formula1>
          <xm:sqref>E2:G373 K2:M373</xm:sqref>
        </x14:dataValidation>
        <x14:dataValidation type="list" showInputMessage="1" showErrorMessage="1" xr:uid="{F7A2BEE5-AC01-4D13-82FA-E7AD739746EA}">
          <x14:formula1>
            <xm:f>DropDown!$D$1:$D$7</xm:f>
          </x14:formula1>
          <xm:sqref>C2:C373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61145D-FF23-40BA-B548-61C5CCAC6AB8}">
  <dimension ref="A1:T38"/>
  <sheetViews>
    <sheetView zoomScaleNormal="100" workbookViewId="0">
      <selection activeCell="C43" sqref="C43"/>
    </sheetView>
  </sheetViews>
  <sheetFormatPr baseColWidth="10" defaultRowHeight="14.25"/>
  <cols>
    <col min="1" max="1" width="17.375" customWidth="1"/>
    <col min="2" max="3" width="5.75" customWidth="1"/>
    <col min="4" max="4" width="4.25" customWidth="1"/>
    <col min="5" max="8" width="14.75" customWidth="1"/>
    <col min="9" max="12" width="8.75" customWidth="1"/>
    <col min="13" max="26" width="15.75" customWidth="1"/>
  </cols>
  <sheetData>
    <row r="1" spans="1:20" ht="44.25" customHeight="1" thickTop="1" thickBot="1">
      <c r="A1" s="56" t="s">
        <v>92</v>
      </c>
      <c r="B1" s="57" t="s">
        <v>27</v>
      </c>
      <c r="C1" s="57" t="s">
        <v>24</v>
      </c>
      <c r="D1" s="58" t="s">
        <v>105</v>
      </c>
      <c r="E1" s="59" t="s">
        <v>106</v>
      </c>
      <c r="F1" s="60" t="s">
        <v>107</v>
      </c>
      <c r="G1" s="61" t="s">
        <v>102</v>
      </c>
      <c r="H1" s="62" t="s">
        <v>104</v>
      </c>
      <c r="I1" s="61" t="s">
        <v>93</v>
      </c>
      <c r="J1" s="62" t="s">
        <v>101</v>
      </c>
      <c r="K1" s="61" t="s">
        <v>94</v>
      </c>
      <c r="L1" s="63" t="s">
        <v>103</v>
      </c>
      <c r="O1" s="1"/>
      <c r="Q1" s="3"/>
      <c r="R1" s="3"/>
      <c r="S1" s="3"/>
      <c r="T1" s="3"/>
    </row>
    <row r="2" spans="1:20" ht="11.85" customHeight="1">
      <c r="A2" s="208" t="s">
        <v>128</v>
      </c>
      <c r="B2" s="209">
        <f>'Juni 2026'!A$2</f>
        <v>46174</v>
      </c>
      <c r="C2" s="210">
        <v>23</v>
      </c>
      <c r="D2" s="64" t="s">
        <v>95</v>
      </c>
      <c r="E2" s="65"/>
      <c r="F2" s="66"/>
      <c r="G2" s="65"/>
      <c r="H2" s="66"/>
      <c r="I2" s="204" cm="1">
        <f t="array" ref="I2">_xlfn.XLOOKUP(A2 &amp; C2,'Juni 2026'!C$2:C$373 &amp; 'Juni 2026'!AB$2:AB$373,'Juni 2026'!R$2:R$373)</f>
        <v>9</v>
      </c>
      <c r="J2" s="206" cm="1">
        <f t="array" ref="J2">_xlfn.XLOOKUP(A2 &amp; C2,'Juni 2026'!C$2:C$373 &amp; 'Juni 2026'!AB$2:AB$373,'Juni 2026'!S$2:S$373)</f>
        <v>140</v>
      </c>
      <c r="K2" s="204" cm="1">
        <f t="array" ref="K2">_xlfn.XLOOKUP(A2 &amp; C2,'Juni 2026'!C$2:C$373 &amp; 'Juni 2026'!AB$2:AB$373,'Juni 2026'!U$2:U$373)</f>
        <v>9</v>
      </c>
      <c r="L2" s="197" cm="1">
        <f t="array" ref="L2">_xlfn.XLOOKUP(A2 &amp; C2,'Juni 2026'!C$2:C$373 &amp; 'Juni 2026'!AB$2:AB$373,'Juni 2026'!V$2:V$373)</f>
        <v>600</v>
      </c>
    </row>
    <row r="3" spans="1:20" ht="11.85" customHeight="1">
      <c r="A3" s="184"/>
      <c r="B3" s="186"/>
      <c r="C3" s="189"/>
      <c r="D3" s="67" t="s">
        <v>96</v>
      </c>
      <c r="E3" s="68"/>
      <c r="F3" s="69"/>
      <c r="G3" s="68"/>
      <c r="H3" s="69"/>
      <c r="I3" s="192"/>
      <c r="J3" s="195"/>
      <c r="K3" s="192"/>
      <c r="L3" s="182"/>
    </row>
    <row r="4" spans="1:20" ht="11.85" customHeight="1">
      <c r="A4" s="184"/>
      <c r="B4" s="186"/>
      <c r="C4" s="189"/>
      <c r="D4" s="67" t="s">
        <v>97</v>
      </c>
      <c r="E4" s="68"/>
      <c r="F4" s="69"/>
      <c r="G4" s="68"/>
      <c r="H4" s="69"/>
      <c r="I4" s="192"/>
      <c r="J4" s="195"/>
      <c r="K4" s="192"/>
      <c r="L4" s="182"/>
    </row>
    <row r="5" spans="1:20" ht="11.85" customHeight="1">
      <c r="A5" s="184"/>
      <c r="B5" s="186"/>
      <c r="C5" s="189"/>
      <c r="D5" s="67" t="s">
        <v>98</v>
      </c>
      <c r="E5" s="68"/>
      <c r="F5" s="69"/>
      <c r="G5" s="68"/>
      <c r="H5" s="69"/>
      <c r="I5" s="192"/>
      <c r="J5" s="195"/>
      <c r="K5" s="192"/>
      <c r="L5" s="182"/>
    </row>
    <row r="6" spans="1:20" ht="11.85" customHeight="1">
      <c r="A6" s="184"/>
      <c r="B6" s="186"/>
      <c r="C6" s="189"/>
      <c r="D6" s="67" t="s">
        <v>99</v>
      </c>
      <c r="E6" s="68"/>
      <c r="F6" s="69"/>
      <c r="G6" s="68"/>
      <c r="H6" s="69"/>
      <c r="I6" s="192"/>
      <c r="J6" s="195"/>
      <c r="K6" s="192"/>
      <c r="L6" s="182"/>
    </row>
    <row r="7" spans="1:20" ht="11.85" customHeight="1" thickBot="1">
      <c r="A7" s="200"/>
      <c r="B7" s="202"/>
      <c r="C7" s="203"/>
      <c r="D7" s="70" t="s">
        <v>100</v>
      </c>
      <c r="E7" s="71"/>
      <c r="F7" s="72"/>
      <c r="G7" s="71"/>
      <c r="H7" s="72"/>
      <c r="I7" s="205"/>
      <c r="J7" s="207"/>
      <c r="K7" s="205"/>
      <c r="L7" s="198"/>
    </row>
    <row r="8" spans="1:20" ht="11.85" customHeight="1" thickTop="1">
      <c r="A8" s="199" t="s">
        <v>129</v>
      </c>
      <c r="B8" s="201">
        <f>'Juni 2026'!A$2</f>
        <v>46174</v>
      </c>
      <c r="C8" s="188">
        <v>23</v>
      </c>
      <c r="D8" s="73" t="s">
        <v>95</v>
      </c>
      <c r="E8" s="74"/>
      <c r="F8" s="75"/>
      <c r="G8" s="74"/>
      <c r="H8" s="75"/>
      <c r="I8" s="204" cm="1">
        <f t="array" ref="I8">_xlfn.XLOOKUP(A8 &amp; C8,'Juni 2026'!C$2:C$373 &amp; 'Juni 2026'!AB$2:AB$373,'Juni 2026'!R$2:R$373)</f>
        <v>11</v>
      </c>
      <c r="J8" s="206" cm="1">
        <f t="array" ref="J8">_xlfn.XLOOKUP(A8 &amp; C8,'Juni 2026'!C$2:C$373 &amp; 'Juni 2026'!AB$2:AB$373,'Juni 2026'!S$2:S$373)</f>
        <v>138</v>
      </c>
      <c r="K8" s="204" cm="1">
        <f t="array" ref="K8">_xlfn.XLOOKUP(A8 &amp; C8,'Juni 2026'!C$2:C$373 &amp; 'Juni 2026'!AB$2:AB$373,'Juni 2026'!U$2:U$373)</f>
        <v>11</v>
      </c>
      <c r="L8" s="197" cm="1">
        <f t="array" ref="L8">_xlfn.XLOOKUP(A8 &amp; C8,'Juni 2026'!C$2:C$373 &amp; 'Juni 2026'!AB$2:AB$373,'Juni 2026'!V$2:V$373)</f>
        <v>598</v>
      </c>
    </row>
    <row r="9" spans="1:20" ht="11.85" customHeight="1">
      <c r="A9" s="184"/>
      <c r="B9" s="186"/>
      <c r="C9" s="189"/>
      <c r="D9" s="67" t="s">
        <v>96</v>
      </c>
      <c r="E9" s="68"/>
      <c r="F9" s="69"/>
      <c r="G9" s="68"/>
      <c r="H9" s="69"/>
      <c r="I9" s="192"/>
      <c r="J9" s="195"/>
      <c r="K9" s="192"/>
      <c r="L9" s="182"/>
    </row>
    <row r="10" spans="1:20" ht="11.85" customHeight="1">
      <c r="A10" s="184"/>
      <c r="B10" s="186"/>
      <c r="C10" s="189"/>
      <c r="D10" s="67" t="s">
        <v>97</v>
      </c>
      <c r="E10" s="68"/>
      <c r="F10" s="69"/>
      <c r="G10" s="68"/>
      <c r="H10" s="69"/>
      <c r="I10" s="192"/>
      <c r="J10" s="195"/>
      <c r="K10" s="192"/>
      <c r="L10" s="182"/>
    </row>
    <row r="11" spans="1:20" ht="11.85" customHeight="1">
      <c r="A11" s="184"/>
      <c r="B11" s="186"/>
      <c r="C11" s="189"/>
      <c r="D11" s="67" t="s">
        <v>98</v>
      </c>
      <c r="E11" s="68"/>
      <c r="F11" s="69"/>
      <c r="G11" s="68"/>
      <c r="H11" s="69"/>
      <c r="I11" s="192"/>
      <c r="J11" s="195"/>
      <c r="K11" s="192"/>
      <c r="L11" s="182"/>
    </row>
    <row r="12" spans="1:20" ht="11.85" customHeight="1">
      <c r="A12" s="184"/>
      <c r="B12" s="186"/>
      <c r="C12" s="189"/>
      <c r="D12" s="67" t="s">
        <v>99</v>
      </c>
      <c r="E12" s="68"/>
      <c r="F12" s="69"/>
      <c r="G12" s="68"/>
      <c r="H12" s="69"/>
      <c r="I12" s="192"/>
      <c r="J12" s="195"/>
      <c r="K12" s="192"/>
      <c r="L12" s="182"/>
    </row>
    <row r="13" spans="1:20" ht="11.85" customHeight="1" thickBot="1">
      <c r="A13" s="200"/>
      <c r="B13" s="202"/>
      <c r="C13" s="203"/>
      <c r="D13" s="70" t="s">
        <v>100</v>
      </c>
      <c r="E13" s="71"/>
      <c r="F13" s="72"/>
      <c r="G13" s="71"/>
      <c r="H13" s="72"/>
      <c r="I13" s="205"/>
      <c r="J13" s="207"/>
      <c r="K13" s="205"/>
      <c r="L13" s="198"/>
    </row>
    <row r="14" spans="1:20" ht="11.85" customHeight="1" thickTop="1">
      <c r="A14" s="199" t="s">
        <v>130</v>
      </c>
      <c r="B14" s="201">
        <f>'Juni 2026'!A$2</f>
        <v>46174</v>
      </c>
      <c r="C14" s="188">
        <v>23</v>
      </c>
      <c r="D14" s="73" t="s">
        <v>95</v>
      </c>
      <c r="E14" s="74"/>
      <c r="F14" s="75"/>
      <c r="G14" s="74"/>
      <c r="H14" s="75"/>
      <c r="I14" s="204" cm="1">
        <f t="array" ref="I14">_xlfn.XLOOKUP(A14 &amp; C14,'Juni 2026'!C$2:C$373 &amp; 'Juni 2026'!AB$2:AB$373,'Juni 2026'!R$2:R$373)</f>
        <v>10</v>
      </c>
      <c r="J14" s="206" cm="1">
        <f t="array" ref="J14">_xlfn.XLOOKUP(A14 &amp; C14,'Juni 2026'!C$2:C$373 &amp; 'Juni 2026'!AB$2:AB$373,'Juni 2026'!S$2:S$373)</f>
        <v>139</v>
      </c>
      <c r="K14" s="204" cm="1">
        <f t="array" ref="K14">_xlfn.XLOOKUP(A14 &amp; C14,'Juni 2026'!C$2:C$373 &amp; 'Juni 2026'!AB$2:AB$373,'Juni 2026'!U$2:U$373)</f>
        <v>10</v>
      </c>
      <c r="L14" s="197" cm="1">
        <f t="array" ref="L14">_xlfn.XLOOKUP(A14 &amp; C14,'Juni 2026'!C$2:C$373 &amp; 'Juni 2026'!AB$2:AB$373,'Juni 2026'!V$2:V$373)</f>
        <v>599</v>
      </c>
    </row>
    <row r="15" spans="1:20" ht="11.85" customHeight="1">
      <c r="A15" s="184"/>
      <c r="B15" s="186"/>
      <c r="C15" s="189"/>
      <c r="D15" s="67" t="s">
        <v>96</v>
      </c>
      <c r="E15" s="68"/>
      <c r="F15" s="69"/>
      <c r="G15" s="68"/>
      <c r="H15" s="69"/>
      <c r="I15" s="192"/>
      <c r="J15" s="195"/>
      <c r="K15" s="192"/>
      <c r="L15" s="182"/>
    </row>
    <row r="16" spans="1:20" ht="11.85" customHeight="1">
      <c r="A16" s="184"/>
      <c r="B16" s="186"/>
      <c r="C16" s="189"/>
      <c r="D16" s="67" t="s">
        <v>97</v>
      </c>
      <c r="E16" s="68"/>
      <c r="F16" s="69"/>
      <c r="G16" s="68"/>
      <c r="H16" s="69"/>
      <c r="I16" s="192"/>
      <c r="J16" s="195"/>
      <c r="K16" s="192"/>
      <c r="L16" s="182"/>
    </row>
    <row r="17" spans="1:12" ht="11.85" customHeight="1">
      <c r="A17" s="184"/>
      <c r="B17" s="186"/>
      <c r="C17" s="189"/>
      <c r="D17" s="67" t="s">
        <v>98</v>
      </c>
      <c r="E17" s="68"/>
      <c r="F17" s="69"/>
      <c r="G17" s="68"/>
      <c r="H17" s="69"/>
      <c r="I17" s="192"/>
      <c r="J17" s="195"/>
      <c r="K17" s="192"/>
      <c r="L17" s="182"/>
    </row>
    <row r="18" spans="1:12" ht="11.85" customHeight="1">
      <c r="A18" s="184"/>
      <c r="B18" s="186"/>
      <c r="C18" s="189"/>
      <c r="D18" s="67" t="s">
        <v>99</v>
      </c>
      <c r="E18" s="68"/>
      <c r="F18" s="69"/>
      <c r="G18" s="68"/>
      <c r="H18" s="69"/>
      <c r="I18" s="192"/>
      <c r="J18" s="195"/>
      <c r="K18" s="192"/>
      <c r="L18" s="182"/>
    </row>
    <row r="19" spans="1:12" ht="11.85" customHeight="1" thickBot="1">
      <c r="A19" s="200"/>
      <c r="B19" s="202"/>
      <c r="C19" s="203"/>
      <c r="D19" s="70" t="s">
        <v>100</v>
      </c>
      <c r="E19" s="71"/>
      <c r="F19" s="72"/>
      <c r="G19" s="71"/>
      <c r="H19" s="72"/>
      <c r="I19" s="205"/>
      <c r="J19" s="207"/>
      <c r="K19" s="205"/>
      <c r="L19" s="198"/>
    </row>
    <row r="20" spans="1:12" ht="11.85" customHeight="1" thickTop="1">
      <c r="A20" s="199" t="s">
        <v>131</v>
      </c>
      <c r="B20" s="201">
        <f>'Juni 2026'!A$2</f>
        <v>46174</v>
      </c>
      <c r="C20" s="188">
        <v>23</v>
      </c>
      <c r="D20" s="73" t="s">
        <v>95</v>
      </c>
      <c r="E20" s="74"/>
      <c r="F20" s="75"/>
      <c r="G20" s="74"/>
      <c r="H20" s="75"/>
      <c r="I20" s="204" cm="1">
        <f t="array" ref="I20">_xlfn.XLOOKUP(A20 &amp; C20,'Juni 2026'!C$2:C$373 &amp; 'Juni 2026'!AB$2:AB$373,'Juni 2026'!R$2:R$373)</f>
        <v>0</v>
      </c>
      <c r="J20" s="206" cm="1">
        <f t="array" ref="J20">_xlfn.XLOOKUP(A20 &amp; C20,'Juni 2026'!C$2:C$373 &amp; 'Juni 2026'!AB$2:AB$373,'Juni 2026'!S$2:S$373)</f>
        <v>140</v>
      </c>
      <c r="K20" s="204" cm="1">
        <f t="array" ref="K20">_xlfn.XLOOKUP(A20 &amp; C20,'Juni 2026'!C$2:C$373 &amp; 'Juni 2026'!AB$2:AB$373,'Juni 2026'!U$2:U$373)</f>
        <v>0</v>
      </c>
      <c r="L20" s="197" cm="1">
        <f t="array" ref="L20">_xlfn.XLOOKUP(A20 &amp; C20,'Juni 2026'!C$2:C$373 &amp; 'Juni 2026'!AB$2:AB$373,'Juni 2026'!V$2:V$373)</f>
        <v>600</v>
      </c>
    </row>
    <row r="21" spans="1:12" ht="11.85" customHeight="1">
      <c r="A21" s="184"/>
      <c r="B21" s="186"/>
      <c r="C21" s="189"/>
      <c r="D21" s="67" t="s">
        <v>96</v>
      </c>
      <c r="E21" s="68"/>
      <c r="F21" s="69"/>
      <c r="G21" s="68"/>
      <c r="H21" s="69"/>
      <c r="I21" s="192"/>
      <c r="J21" s="195"/>
      <c r="K21" s="192"/>
      <c r="L21" s="182"/>
    </row>
    <row r="22" spans="1:12" ht="11.85" customHeight="1">
      <c r="A22" s="184"/>
      <c r="B22" s="186"/>
      <c r="C22" s="189"/>
      <c r="D22" s="67" t="s">
        <v>97</v>
      </c>
      <c r="E22" s="68"/>
      <c r="F22" s="69"/>
      <c r="G22" s="68"/>
      <c r="H22" s="69"/>
      <c r="I22" s="192"/>
      <c r="J22" s="195"/>
      <c r="K22" s="192"/>
      <c r="L22" s="182"/>
    </row>
    <row r="23" spans="1:12" ht="11.85" customHeight="1">
      <c r="A23" s="184"/>
      <c r="B23" s="186"/>
      <c r="C23" s="189"/>
      <c r="D23" s="67" t="s">
        <v>98</v>
      </c>
      <c r="E23" s="68"/>
      <c r="F23" s="69"/>
      <c r="G23" s="68"/>
      <c r="H23" s="69"/>
      <c r="I23" s="192"/>
      <c r="J23" s="195"/>
      <c r="K23" s="192"/>
      <c r="L23" s="182"/>
    </row>
    <row r="24" spans="1:12" ht="11.85" customHeight="1">
      <c r="A24" s="184"/>
      <c r="B24" s="186"/>
      <c r="C24" s="189"/>
      <c r="D24" s="67" t="s">
        <v>99</v>
      </c>
      <c r="E24" s="68"/>
      <c r="F24" s="69"/>
      <c r="G24" s="68"/>
      <c r="H24" s="69"/>
      <c r="I24" s="192"/>
      <c r="J24" s="195"/>
      <c r="K24" s="192"/>
      <c r="L24" s="182"/>
    </row>
    <row r="25" spans="1:12" ht="11.85" customHeight="1" thickBot="1">
      <c r="A25" s="200"/>
      <c r="B25" s="202"/>
      <c r="C25" s="203"/>
      <c r="D25" s="70" t="s">
        <v>100</v>
      </c>
      <c r="E25" s="71"/>
      <c r="F25" s="72"/>
      <c r="G25" s="71"/>
      <c r="H25" s="72"/>
      <c r="I25" s="205"/>
      <c r="J25" s="207"/>
      <c r="K25" s="205"/>
      <c r="L25" s="198"/>
    </row>
    <row r="26" spans="1:12" ht="11.85" customHeight="1" thickTop="1">
      <c r="A26" s="199" t="s">
        <v>132</v>
      </c>
      <c r="B26" s="201">
        <f>'Juni 2026'!A$2</f>
        <v>46174</v>
      </c>
      <c r="C26" s="188">
        <v>23</v>
      </c>
      <c r="D26" s="73" t="s">
        <v>95</v>
      </c>
      <c r="E26" s="74"/>
      <c r="F26" s="75"/>
      <c r="G26" s="74"/>
      <c r="H26" s="75"/>
      <c r="I26" s="204" cm="1">
        <f t="array" ref="I26">_xlfn.XLOOKUP(A26 &amp; C26,'Juni 2026'!C$2:C$373 &amp; 'Juni 2026'!AB$2:AB$373,'Juni 2026'!R$2:R$373)</f>
        <v>0</v>
      </c>
      <c r="J26" s="206" cm="1">
        <f t="array" ref="J26">_xlfn.XLOOKUP(A26 &amp; C26,'Juni 2026'!C$2:C$373 &amp; 'Juni 2026'!AB$2:AB$373,'Juni 2026'!S$2:S$373)</f>
        <v>140</v>
      </c>
      <c r="K26" s="204" cm="1">
        <f t="array" ref="K26">_xlfn.XLOOKUP(A26 &amp; C26,'Juni 2026'!C$2:C$373 &amp; 'Juni 2026'!AB$2:AB$373,'Juni 2026'!U$2:U$373)</f>
        <v>0</v>
      </c>
      <c r="L26" s="197" cm="1">
        <f t="array" ref="L26">_xlfn.XLOOKUP(A26 &amp; C26,'Juni 2026'!C$2:C$373 &amp; 'Juni 2026'!AB$2:AB$373,'Juni 2026'!V$2:V$373)</f>
        <v>600</v>
      </c>
    </row>
    <row r="27" spans="1:12" ht="11.85" customHeight="1">
      <c r="A27" s="184"/>
      <c r="B27" s="186"/>
      <c r="C27" s="189"/>
      <c r="D27" s="67" t="s">
        <v>96</v>
      </c>
      <c r="E27" s="68"/>
      <c r="F27" s="69"/>
      <c r="G27" s="68"/>
      <c r="H27" s="69"/>
      <c r="I27" s="192"/>
      <c r="J27" s="195"/>
      <c r="K27" s="192"/>
      <c r="L27" s="182"/>
    </row>
    <row r="28" spans="1:12" ht="11.85" customHeight="1">
      <c r="A28" s="184"/>
      <c r="B28" s="186"/>
      <c r="C28" s="189"/>
      <c r="D28" s="67" t="s">
        <v>97</v>
      </c>
      <c r="E28" s="68"/>
      <c r="F28" s="69"/>
      <c r="G28" s="68"/>
      <c r="H28" s="69"/>
      <c r="I28" s="192"/>
      <c r="J28" s="195"/>
      <c r="K28" s="192"/>
      <c r="L28" s="182"/>
    </row>
    <row r="29" spans="1:12" ht="11.85" customHeight="1">
      <c r="A29" s="184"/>
      <c r="B29" s="186"/>
      <c r="C29" s="189"/>
      <c r="D29" s="67" t="s">
        <v>98</v>
      </c>
      <c r="E29" s="68"/>
      <c r="F29" s="69"/>
      <c r="G29" s="68"/>
      <c r="H29" s="69"/>
      <c r="I29" s="192"/>
      <c r="J29" s="195"/>
      <c r="K29" s="192"/>
      <c r="L29" s="182"/>
    </row>
    <row r="30" spans="1:12" ht="11.85" customHeight="1">
      <c r="A30" s="184"/>
      <c r="B30" s="186"/>
      <c r="C30" s="189"/>
      <c r="D30" s="67" t="s">
        <v>99</v>
      </c>
      <c r="E30" s="68"/>
      <c r="F30" s="69"/>
      <c r="G30" s="68"/>
      <c r="H30" s="69"/>
      <c r="I30" s="192"/>
      <c r="J30" s="195"/>
      <c r="K30" s="192"/>
      <c r="L30" s="182"/>
    </row>
    <row r="31" spans="1:12" ht="11.85" customHeight="1" thickBot="1">
      <c r="A31" s="200"/>
      <c r="B31" s="202"/>
      <c r="C31" s="203"/>
      <c r="D31" s="70" t="s">
        <v>100</v>
      </c>
      <c r="E31" s="71"/>
      <c r="F31" s="72"/>
      <c r="G31" s="71"/>
      <c r="H31" s="72"/>
      <c r="I31" s="205"/>
      <c r="J31" s="207"/>
      <c r="K31" s="205"/>
      <c r="L31" s="198"/>
    </row>
    <row r="32" spans="1:12" ht="11.85" customHeight="1" thickTop="1">
      <c r="A32" s="184"/>
      <c r="B32" s="186">
        <f>'Juni 2026'!A$2</f>
        <v>46174</v>
      </c>
      <c r="C32" s="188" t="s">
        <v>110</v>
      </c>
      <c r="D32" s="67" t="s">
        <v>95</v>
      </c>
      <c r="E32" s="68"/>
      <c r="F32" s="69"/>
      <c r="G32" s="68"/>
      <c r="H32" s="69"/>
      <c r="I32" s="191" cm="1">
        <f t="array" ref="I32">_xlfn.XLOOKUP(A32 &amp; C32,'Juni 2026'!C$2:C$373 &amp; 'Juni 2026'!AB$2:AB$373,'Juni 2026'!R$2:R$373)</f>
        <v>0</v>
      </c>
      <c r="J32" s="194" cm="1">
        <f t="array" ref="J32">_xlfn.XLOOKUP(A32 &amp; C32,'Juni 2026'!C$2:C$373 &amp; 'Juni 2026'!AB$2:AB$373,'Juni 2026'!S$2:S$373)</f>
        <v>0</v>
      </c>
      <c r="K32" s="191" cm="1">
        <f t="array" ref="K32">_xlfn.XLOOKUP(A32 &amp; C32,'Juni 2026'!C$2:C$373 &amp; 'Juni 2026'!AB$2:AB$373,'Juni 2026'!U$2:U$373)</f>
        <v>0</v>
      </c>
      <c r="L32" s="181" cm="1">
        <f t="array" ref="L32">_xlfn.XLOOKUP(A32 &amp; C32,'Juni 2026'!C$2:C$373 &amp; 'Juni 2026'!AB$2:AB$373,'Juni 2026'!V$2:V$373)</f>
        <v>0</v>
      </c>
    </row>
    <row r="33" spans="1:12" ht="11.85" customHeight="1">
      <c r="A33" s="184"/>
      <c r="B33" s="186"/>
      <c r="C33" s="189"/>
      <c r="D33" s="67" t="s">
        <v>96</v>
      </c>
      <c r="E33" s="68"/>
      <c r="F33" s="69"/>
      <c r="G33" s="68"/>
      <c r="H33" s="69"/>
      <c r="I33" s="192"/>
      <c r="J33" s="195"/>
      <c r="K33" s="192"/>
      <c r="L33" s="182"/>
    </row>
    <row r="34" spans="1:12" ht="11.85" customHeight="1">
      <c r="A34" s="184"/>
      <c r="B34" s="186"/>
      <c r="C34" s="189"/>
      <c r="D34" s="67" t="s">
        <v>97</v>
      </c>
      <c r="E34" s="68"/>
      <c r="F34" s="69"/>
      <c r="G34" s="68"/>
      <c r="H34" s="69"/>
      <c r="I34" s="192"/>
      <c r="J34" s="195"/>
      <c r="K34" s="192"/>
      <c r="L34" s="182"/>
    </row>
    <row r="35" spans="1:12" ht="11.85" customHeight="1">
      <c r="A35" s="184"/>
      <c r="B35" s="186"/>
      <c r="C35" s="189"/>
      <c r="D35" s="67" t="s">
        <v>98</v>
      </c>
      <c r="E35" s="68"/>
      <c r="F35" s="69"/>
      <c r="G35" s="68"/>
      <c r="H35" s="69"/>
      <c r="I35" s="192"/>
      <c r="J35" s="195"/>
      <c r="K35" s="192"/>
      <c r="L35" s="182"/>
    </row>
    <row r="36" spans="1:12" ht="11.85" customHeight="1">
      <c r="A36" s="184"/>
      <c r="B36" s="186"/>
      <c r="C36" s="189"/>
      <c r="D36" s="67" t="s">
        <v>99</v>
      </c>
      <c r="E36" s="68"/>
      <c r="F36" s="69"/>
      <c r="G36" s="68"/>
      <c r="H36" s="69"/>
      <c r="I36" s="192"/>
      <c r="J36" s="195"/>
      <c r="K36" s="192"/>
      <c r="L36" s="182"/>
    </row>
    <row r="37" spans="1:12" ht="11.85" customHeight="1" thickBot="1">
      <c r="A37" s="185"/>
      <c r="B37" s="187"/>
      <c r="C37" s="190"/>
      <c r="D37" s="76" t="s">
        <v>100</v>
      </c>
      <c r="E37" s="77"/>
      <c r="F37" s="78"/>
      <c r="G37" s="77"/>
      <c r="H37" s="78"/>
      <c r="I37" s="193"/>
      <c r="J37" s="196"/>
      <c r="K37" s="193"/>
      <c r="L37" s="183"/>
    </row>
    <row r="38" spans="1:12" ht="15" thickTop="1"/>
  </sheetData>
  <mergeCells count="42">
    <mergeCell ref="A2:A7"/>
    <mergeCell ref="I2:I7"/>
    <mergeCell ref="J2:J7"/>
    <mergeCell ref="K2:K7"/>
    <mergeCell ref="L2:L7"/>
    <mergeCell ref="B2:B7"/>
    <mergeCell ref="C2:C7"/>
    <mergeCell ref="L8:L13"/>
    <mergeCell ref="A14:A19"/>
    <mergeCell ref="B14:B19"/>
    <mergeCell ref="C14:C19"/>
    <mergeCell ref="I14:I19"/>
    <mergeCell ref="J14:J19"/>
    <mergeCell ref="K14:K19"/>
    <mergeCell ref="L14:L19"/>
    <mergeCell ref="A8:A13"/>
    <mergeCell ref="B8:B13"/>
    <mergeCell ref="C8:C13"/>
    <mergeCell ref="I8:I13"/>
    <mergeCell ref="J8:J13"/>
    <mergeCell ref="K8:K13"/>
    <mergeCell ref="L20:L25"/>
    <mergeCell ref="A26:A31"/>
    <mergeCell ref="B26:B31"/>
    <mergeCell ref="C26:C31"/>
    <mergeCell ref="I26:I31"/>
    <mergeCell ref="J26:J31"/>
    <mergeCell ref="K26:K31"/>
    <mergeCell ref="L26:L31"/>
    <mergeCell ref="A20:A25"/>
    <mergeCell ref="B20:B25"/>
    <mergeCell ref="C20:C25"/>
    <mergeCell ref="I20:I25"/>
    <mergeCell ref="J20:J25"/>
    <mergeCell ref="K20:K25"/>
    <mergeCell ref="L32:L37"/>
    <mergeCell ref="A32:A37"/>
    <mergeCell ref="B32:B37"/>
    <mergeCell ref="C32:C37"/>
    <mergeCell ref="I32:I37"/>
    <mergeCell ref="J32:J37"/>
    <mergeCell ref="K32:K37"/>
  </mergeCells>
  <phoneticPr fontId="8" type="noConversion"/>
  <pageMargins left="0.7" right="0.7" top="0.78740157499999996" bottom="0.78740157499999996" header="0.3" footer="0.3"/>
  <pageSetup paperSize="9" orientation="landscape" horizontalDpi="0" verticalDpi="0" r:id="rId1"/>
  <headerFooter>
    <oddHeader>&amp;CWohngruppe Schillerstraße
Belohnungssystem</oddHeader>
  </headerFooter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showInputMessage="1" showErrorMessage="1" xr:uid="{6DD6C2AA-E06A-467F-87C4-649C173E1CB8}">
          <x14:formula1>
            <xm:f>DropDown!$D$1:$D$6</xm:f>
          </x14:formula1>
          <xm:sqref>A2 A8 A14 A20 A26 A32</xm:sqref>
        </x14:dataValidation>
        <x14:dataValidation type="list" showInputMessage="1" showErrorMessage="1" xr:uid="{9D427A27-7B78-4D1B-8155-DFB090BA6132}">
          <x14:formula1>
            <xm:f>'Juni 2026'!$Y$2:$Y$7</xm:f>
          </x14:formula1>
          <xm:sqref>C2:C37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DropDown</vt:lpstr>
      <vt:lpstr>Juni 2026</vt:lpstr>
      <vt:lpstr>Zusammenfass. Juni 2026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Waldemar Reisch</dc:creator>
  <cp:lastModifiedBy>W R</cp:lastModifiedBy>
  <cp:lastPrinted>2026-05-23T16:52:17Z</cp:lastPrinted>
  <dcterms:created xsi:type="dcterms:W3CDTF">2026-05-21T15:44:48Z</dcterms:created>
  <dcterms:modified xsi:type="dcterms:W3CDTF">2026-05-28T19:39:14Z</dcterms:modified>
</cp:coreProperties>
</file>