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onure\OneDrive\Downloads\"/>
    </mc:Choice>
  </mc:AlternateContent>
  <xr:revisionPtr revIDLastSave="0" documentId="8_{77949A2A-4997-400D-9561-7ED5B83940B7}" xr6:coauthVersionLast="47" xr6:coauthVersionMax="47" xr10:uidLastSave="{00000000-0000-0000-0000-000000000000}"/>
  <bookViews>
    <workbookView xWindow="-93" yWindow="-93" windowWidth="25786" windowHeight="15466" xr2:uid="{54365104-D005-4376-A7D0-340A9B32AC01}"/>
  </bookViews>
  <sheets>
    <sheet name="Gesamtkostenübersicht" sheetId="1" r:id="rId1"/>
  </sheets>
  <externalReferences>
    <externalReference r:id="rId2"/>
  </externalReferences>
  <definedNames>
    <definedName name="_xlnm.Print_Area" localSheetId="0">Gesamtkostenübersicht!$B$1:$H$15</definedName>
    <definedName name="Land">#REF!</definedName>
    <definedName name="Verschleiss_1">INDIRECT('[1]Blatt 1'!$E$52)</definedName>
    <definedName name="Verschleiss_2">INDIRECT('[1]Blatt 1'!$F$52)</definedName>
    <definedName name="Verschleiss_3">INDIRECT('[1]Blatt 1'!$G$52)</definedName>
    <definedName name="Verschleiss_4">INDIRECT(#REF!)</definedName>
    <definedName name="Verschleiss_5">INDIRECT(#REF!)</definedName>
    <definedName name="Verschleiss_6">INDIRECT(#REF!)</definedName>
    <definedName name="Verschleiss_7">INDIRECT(#REF!)</definedName>
    <definedName name="Verschleiss_Ist">INDIRECT('[1]Blatt 1'!$D$52)</definedName>
    <definedName name="Verschleißarten">[1]Sprache!$I$1:$Q$1</definedName>
    <definedName name="Werkstoff">#REF!</definedName>
    <definedName name="x">INDIRECT(#REF!)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E12" i="1"/>
  <c r="C12" i="1"/>
  <c r="H12" i="1" s="1"/>
  <c r="B12" i="1"/>
  <c r="E11" i="1"/>
  <c r="C11" i="1"/>
  <c r="B11" i="1"/>
  <c r="E10" i="1"/>
  <c r="C10" i="1"/>
  <c r="E9" i="1"/>
  <c r="C9" i="1"/>
  <c r="C8" i="1"/>
  <c r="E7" i="1"/>
  <c r="B7" i="1"/>
  <c r="B6" i="1"/>
  <c r="E5" i="1"/>
  <c r="B5" i="1"/>
  <c r="E4" i="1"/>
  <c r="B4" i="1"/>
  <c r="E3" i="1"/>
  <c r="B3" i="1"/>
  <c r="E2" i="1"/>
  <c r="B2" i="1"/>
  <c r="C13" i="1" l="1"/>
  <c r="H11" i="1"/>
  <c r="H10" i="1"/>
  <c r="E13" i="1"/>
  <c r="G9" i="1"/>
  <c r="G10" i="1"/>
  <c r="G11" i="1"/>
  <c r="G12" i="1"/>
  <c r="C15" i="1" l="1"/>
  <c r="G13" i="1"/>
  <c r="H13" i="1"/>
</calcChain>
</file>

<file path=xl/sharedStrings.xml><?xml version="1.0" encoding="utf-8"?>
<sst xmlns="http://schemas.openxmlformats.org/spreadsheetml/2006/main" count="6" uniqueCount="6">
  <si>
    <t>optimiert</t>
  </si>
  <si>
    <t>Halterkosten</t>
  </si>
  <si>
    <t>Werkzeugkosten</t>
  </si>
  <si>
    <t>Werkzeugkosten ( Jahr / Auftrag )</t>
  </si>
  <si>
    <t>Fertigungskosten (Jahr / Auftrag)</t>
  </si>
  <si>
    <t>Kosteneinsparung ( Jahr / Auftrag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</si>
</sst>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6" formatCode="0%;[Red]\-0%"/>
  </numFmts>
  <fonts count="12" x14ac:knownFonts="1">
    <font>
      <sz val="10"/>
      <name val="Arial"/>
    </font>
    <font>
      <b/>
      <sz val="16"/>
      <color rgb="FF004077"/>
      <name val="Franklin Gothic Book"/>
      <family val="2"/>
    </font>
    <font>
      <sz val="10"/>
      <color rgb="FF004077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"/>
      <name val="Franklin Gothic Book"/>
      <family val="2"/>
    </font>
    <font>
      <sz val="10"/>
      <name val="Arial"/>
      <family val="2"/>
    </font>
    <font>
      <b/>
      <i/>
      <sz val="11"/>
      <name val="Franklin Gothic Book"/>
      <family val="2"/>
    </font>
    <font>
      <i/>
      <sz val="11"/>
      <name val="Franklin Gothic Boo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3" fillId="0" borderId="3" xfId="0" applyFont="1" applyBorder="1"/>
    <xf numFmtId="0" fontId="5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8" xfId="0" applyFont="1" applyBorder="1"/>
    <xf numFmtId="3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164" fontId="3" fillId="0" borderId="13" xfId="0" applyNumberFormat="1" applyFont="1" applyBorder="1"/>
    <xf numFmtId="9" fontId="3" fillId="0" borderId="13" xfId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64" fontId="3" fillId="0" borderId="13" xfId="1" applyNumberFormat="1" applyFont="1" applyBorder="1"/>
    <xf numFmtId="0" fontId="11" fillId="0" borderId="6" xfId="0" applyFont="1" applyBorder="1" applyAlignment="1">
      <alignment vertical="center"/>
    </xf>
    <xf numFmtId="44" fontId="3" fillId="0" borderId="0" xfId="0" applyNumberFormat="1" applyFont="1"/>
    <xf numFmtId="0" fontId="10" fillId="0" borderId="23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6" fontId="10" fillId="0" borderId="20" xfId="0" applyNumberFormat="1" applyFont="1" applyBorder="1" applyAlignment="1" applyProtection="1">
      <alignment horizontal="center" vertical="center"/>
      <protection hidden="1"/>
    </xf>
    <xf numFmtId="166" fontId="10" fillId="0" borderId="21" xfId="0" applyNumberFormat="1" applyFont="1" applyBorder="1" applyAlignment="1" applyProtection="1">
      <alignment horizontal="center" vertical="center"/>
      <protection hidden="1"/>
    </xf>
    <xf numFmtId="166" fontId="10" fillId="0" borderId="22" xfId="0" applyNumberFormat="1" applyFont="1" applyBorder="1" applyAlignment="1" applyProtection="1">
      <alignment horizontal="center" vertical="center"/>
      <protection hidden="1"/>
    </xf>
    <xf numFmtId="8" fontId="11" fillId="0" borderId="25" xfId="1" applyNumberFormat="1" applyFont="1" applyBorder="1" applyAlignment="1" applyProtection="1">
      <alignment horizontal="center" vertical="center"/>
    </xf>
    <xf numFmtId="8" fontId="11" fillId="0" borderId="24" xfId="1" applyNumberFormat="1" applyFont="1" applyBorder="1" applyAlignment="1" applyProtection="1">
      <alignment horizontal="center" vertical="center"/>
    </xf>
    <xf numFmtId="8" fontId="11" fillId="0" borderId="26" xfId="1" applyNumberFormat="1" applyFont="1" applyBorder="1" applyAlignment="1" applyProtection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5" fillId="0" borderId="4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14" fontId="5" fillId="0" borderId="8" xfId="0" applyNumberFormat="1" applyFont="1" applyBorder="1" applyAlignment="1">
      <alignment horizontal="left"/>
    </xf>
    <xf numFmtId="14" fontId="5" fillId="0" borderId="9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2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Gesamtkostenübersicht!$C$8</c:f>
              <c:strCache>
                <c:ptCount val="1"/>
                <c:pt idx="0">
                  <c:v>IST-Stand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Gesamtkostenübersicht!$B$9:$B$13</c:f>
              <c:strCache>
                <c:ptCount val="5"/>
                <c:pt idx="0">
                  <c:v>Halterkosten</c:v>
                </c:pt>
                <c:pt idx="1">
                  <c:v>Werkzeugkosten</c:v>
                </c:pt>
                <c:pt idx="2">
                  <c:v>Fertigungskosten ( € )</c:v>
                </c:pt>
                <c:pt idx="3">
                  <c:v>Werkzeugwechselkosten ( € )</c:v>
                </c:pt>
                <c:pt idx="4">
                  <c:v>Gesamtkosten</c:v>
                </c:pt>
              </c:strCache>
            </c:strRef>
          </c:cat>
          <c:val>
            <c:numRef>
              <c:f>Gesamtkostenübersicht!$C$9:$C$13</c:f>
              <c:numCache>
                <c:formatCode>#,##0.00\ "€"</c:formatCode>
                <c:ptCount val="5"/>
                <c:pt idx="0">
                  <c:v>833.33333333333337</c:v>
                </c:pt>
                <c:pt idx="1">
                  <c:v>12500</c:v>
                </c:pt>
                <c:pt idx="2">
                  <c:v>266666.66666667198</c:v>
                </c:pt>
                <c:pt idx="3">
                  <c:v>2833.3333333333335</c:v>
                </c:pt>
                <c:pt idx="4">
                  <c:v>282833.33333333861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4-46F8-80D6-C13268A410B2}"/>
            </c:ext>
          </c:extLst>
        </c:ser>
        <c:ser>
          <c:idx val="2"/>
          <c:order val="2"/>
          <c:tx>
            <c:strRef>
              <c:f>Gesamtkostenübersicht!$E$8</c:f>
              <c:strCache>
                <c:ptCount val="1"/>
                <c:pt idx="0">
                  <c:v>optimiert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Gesamtkostenübersicht!$B$9:$B$13</c:f>
              <c:strCache>
                <c:ptCount val="5"/>
                <c:pt idx="0">
                  <c:v>Halterkosten</c:v>
                </c:pt>
                <c:pt idx="1">
                  <c:v>Werkzeugkosten</c:v>
                </c:pt>
                <c:pt idx="2">
                  <c:v>Fertigungskosten ( € )</c:v>
                </c:pt>
                <c:pt idx="3">
                  <c:v>Werkzeugwechselkosten ( € )</c:v>
                </c:pt>
                <c:pt idx="4">
                  <c:v>Gesamtkosten</c:v>
                </c:pt>
              </c:strCache>
            </c:strRef>
          </c:cat>
          <c:val>
            <c:numRef>
              <c:f>Gesamtkostenübersicht!$E$9:$E$13</c:f>
              <c:numCache>
                <c:formatCode>#,##0.00\ "€"</c:formatCode>
                <c:ptCount val="5"/>
                <c:pt idx="0">
                  <c:v>520.83333333333337</c:v>
                </c:pt>
                <c:pt idx="1">
                  <c:v>7734.375</c:v>
                </c:pt>
                <c:pt idx="2">
                  <c:v>266666.66666667198</c:v>
                </c:pt>
                <c:pt idx="3">
                  <c:v>1770.8333333333335</c:v>
                </c:pt>
                <c:pt idx="4">
                  <c:v>276692.70833333861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4-46F8-80D6-C13268A4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118704"/>
        <c:axId val="16746573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Gesamtkostenübersicht!$D$8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Gesamtkostenübersicht!$B$9:$B$13</c15:sqref>
                        </c15:formulaRef>
                      </c:ext>
                    </c:extLst>
                    <c:strCache>
                      <c:ptCount val="5"/>
                      <c:pt idx="0">
                        <c:v>Halterkosten</c:v>
                      </c:pt>
                      <c:pt idx="1">
                        <c:v>Werkzeugkosten</c:v>
                      </c:pt>
                      <c:pt idx="2">
                        <c:v>Fertigungskosten ( € )</c:v>
                      </c:pt>
                      <c:pt idx="3">
                        <c:v>Werkzeugwechselkosten ( € )</c:v>
                      </c:pt>
                      <c:pt idx="4">
                        <c:v>Gesamtkosten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Gesamtkostenübersicht!$D$9:$D$13</c15:sqref>
                        </c15:formulaRef>
                      </c:ext>
                    </c:extLst>
                    <c:numCache>
                      <c:formatCode>#,##0.00\ "€"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2D4-46F8-80D6-C13268A410B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Gesamtkostenübersicht!$F$8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Gesamtkostenübersicht!$B$9:$B$13</c15:sqref>
                        </c15:formulaRef>
                      </c:ext>
                    </c:extLst>
                    <c:strCache>
                      <c:ptCount val="5"/>
                      <c:pt idx="0">
                        <c:v>Halterkosten</c:v>
                      </c:pt>
                      <c:pt idx="1">
                        <c:v>Werkzeugkosten</c:v>
                      </c:pt>
                      <c:pt idx="2">
                        <c:v>Fertigungskosten ( € )</c:v>
                      </c:pt>
                      <c:pt idx="3">
                        <c:v>Werkzeugwechselkosten ( € )</c:v>
                      </c:pt>
                      <c:pt idx="4">
                        <c:v>Gesamtkosten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Gesamtkostenübersicht!$F$9:$F$13</c15:sqref>
                        </c15:formulaRef>
                      </c:ext>
                    </c:extLst>
                    <c:numCache>
                      <c:formatCode>#,##0.00\ "€"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D4-46F8-80D6-C13268A410B2}"/>
                  </c:ext>
                </c:extLst>
              </c15:ser>
            </c15:filteredBarSeries>
          </c:ext>
        </c:extLst>
      </c:barChart>
      <c:catAx>
        <c:axId val="12311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6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74657360"/>
        <c:crosses val="autoZero"/>
        <c:auto val="1"/>
        <c:lblAlgn val="ctr"/>
        <c:lblOffset val="100"/>
        <c:noMultiLvlLbl val="0"/>
      </c:catAx>
      <c:valAx>
        <c:axId val="167465736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6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311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60" baseline="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15</xdr:row>
      <xdr:rowOff>135289</xdr:rowOff>
    </xdr:from>
    <xdr:to>
      <xdr:col>7</xdr:col>
      <xdr:colOff>532732</xdr:colOff>
      <xdr:row>35</xdr:row>
      <xdr:rowOff>110289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0F927C-67A0-48A8-A876-A7174657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16664"/>
          <a:ext cx="6069932" cy="341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2</xdr:row>
      <xdr:rowOff>129419</xdr:rowOff>
    </xdr:from>
    <xdr:to>
      <xdr:col>4</xdr:col>
      <xdr:colOff>976085</xdr:colOff>
      <xdr:row>17</xdr:row>
      <xdr:rowOff>90714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3F2A77E-9BF8-1A50-1306-B556D2C55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rsuchsbericht%20Dreh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tt 1"/>
      <sheetName val="Eingriffszeit"/>
      <sheetName val="WZ-Kostenrechnung"/>
      <sheetName val="Diagramm1"/>
      <sheetName val="Gesamtkostenübersicht"/>
      <sheetName val="Variablen Jahresstückzahl"/>
      <sheetName val="Werkstoffnummern"/>
      <sheetName val="Sprache"/>
    </sheetNames>
    <sheetDataSet>
      <sheetData sheetId="0">
        <row r="1">
          <cell r="B1">
            <v>1</v>
          </cell>
        </row>
        <row r="8">
          <cell r="A8" t="str">
            <v>Firma</v>
          </cell>
          <cell r="F8" t="str">
            <v>Name</v>
          </cell>
        </row>
        <row r="10">
          <cell r="A10" t="str">
            <v>Werkstück</v>
          </cell>
          <cell r="F10" t="str">
            <v>Datum</v>
          </cell>
        </row>
        <row r="12">
          <cell r="A12" t="str">
            <v>Zeichnungs-Nr.</v>
          </cell>
        </row>
        <row r="27">
          <cell r="D27" t="str">
            <v>IST-Stand</v>
          </cell>
        </row>
        <row r="52">
          <cell r="D52" t="str">
            <v>_</v>
          </cell>
          <cell r="E52" t="str">
            <v>_</v>
          </cell>
          <cell r="F52" t="str">
            <v>_</v>
          </cell>
          <cell r="G52" t="str">
            <v>_</v>
          </cell>
        </row>
      </sheetData>
      <sheetData sheetId="1"/>
      <sheetData sheetId="2">
        <row r="3">
          <cell r="M3">
            <v>1.6666666666667E-2</v>
          </cell>
        </row>
        <row r="9">
          <cell r="C9">
            <v>1000000</v>
          </cell>
          <cell r="I9">
            <v>16</v>
          </cell>
        </row>
        <row r="10">
          <cell r="I10">
            <v>16</v>
          </cell>
        </row>
        <row r="21">
          <cell r="L21">
            <v>1.2500000000000001E-2</v>
          </cell>
          <cell r="M21">
            <v>8.3333333333333339E-4</v>
          </cell>
          <cell r="N21">
            <v>2.8333333333333335E-3</v>
          </cell>
        </row>
        <row r="32">
          <cell r="L32">
            <v>7.7343749999999999E-3</v>
          </cell>
          <cell r="M32">
            <v>5.2083333333333333E-4</v>
          </cell>
          <cell r="N32">
            <v>1.7708333333333335E-3</v>
          </cell>
        </row>
      </sheetData>
      <sheetData sheetId="3" refreshError="1"/>
      <sheetData sheetId="4"/>
      <sheetData sheetId="5"/>
      <sheetData sheetId="6"/>
      <sheetData sheetId="7">
        <row r="1">
          <cell r="I1" t="str">
            <v>Ausbruch</v>
          </cell>
          <cell r="J1" t="str">
            <v>Aufbauschneide</v>
          </cell>
          <cell r="K1" t="str">
            <v>Kerbverschleiß</v>
          </cell>
          <cell r="L1" t="str">
            <v>Mikroausbrüche</v>
          </cell>
          <cell r="M1" t="str">
            <v>Freiflächenverschl.</v>
          </cell>
          <cell r="N1" t="str">
            <v>Kolkverschleiß</v>
          </cell>
          <cell r="O1" t="str">
            <v>Kammrisse</v>
          </cell>
          <cell r="P1" t="str">
            <v>Plast.Verformung</v>
          </cell>
          <cell r="Q1" t="str">
            <v>_</v>
          </cell>
        </row>
        <row r="80">
          <cell r="A80" t="str">
            <v>Fertigungskosten ( € )</v>
          </cell>
          <cell r="B80" t="str">
            <v>Costs of production ( € )</v>
          </cell>
          <cell r="C80" t="str">
            <v>Coûts de fabrication (€)</v>
          </cell>
        </row>
        <row r="81">
          <cell r="A81" t="str">
            <v>Werkzeugwechselkosten ( € )</v>
          </cell>
          <cell r="B81" t="str">
            <v>Costs of tool change ( € )</v>
          </cell>
          <cell r="C81" t="str">
            <v>fr80</v>
          </cell>
        </row>
        <row r="86">
          <cell r="A86" t="str">
            <v>Gesamtkosten</v>
          </cell>
          <cell r="B86" t="str">
            <v>Total costs</v>
          </cell>
          <cell r="C86" t="str">
            <v>Coût total</v>
          </cell>
        </row>
        <row r="87">
          <cell r="A87" t="str">
            <v>Gesamteinsparung (Jahr / Auftrag )</v>
          </cell>
          <cell r="B87" t="str">
            <v>Total cost savings (year / order )</v>
          </cell>
          <cell r="C87" t="str">
            <v>fr86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9E77-F689-4946-90B7-8868FE40DBC5}">
  <dimension ref="A1:H17"/>
  <sheetViews>
    <sheetView showGridLines="0" tabSelected="1" zoomScale="175" zoomScaleNormal="175" workbookViewId="0">
      <selection activeCell="B8" sqref="B8:F13"/>
    </sheetView>
  </sheetViews>
  <sheetFormatPr baseColWidth="10" defaultColWidth="11.5859375" defaultRowHeight="13.35" x14ac:dyDescent="0.5"/>
  <cols>
    <col min="1" max="1" width="28.52734375" style="2" customWidth="1"/>
    <col min="2" max="2" width="22.41015625" style="2" customWidth="1"/>
    <col min="3" max="3" width="13.703125" style="2" customWidth="1"/>
    <col min="4" max="4" width="15.5859375" style="2" customWidth="1"/>
    <col min="5" max="6" width="13.703125" style="2" customWidth="1"/>
    <col min="7" max="8" width="12.5859375" style="2" bestFit="1" customWidth="1"/>
    <col min="9" max="16384" width="11.5859375" style="2"/>
  </cols>
  <sheetData>
    <row r="1" spans="1:8" ht="23.1" customHeight="1" thickBot="1" x14ac:dyDescent="0.55000000000000004">
      <c r="B1" s="38"/>
      <c r="C1" s="38"/>
      <c r="D1" s="38"/>
      <c r="E1" s="38"/>
      <c r="F1" s="38"/>
      <c r="G1" s="1"/>
    </row>
    <row r="2" spans="1:8" x14ac:dyDescent="0.5">
      <c r="B2" s="3" t="str">
        <f>'[1]Blatt 1'!A8</f>
        <v>Firma</v>
      </c>
      <c r="C2" s="39"/>
      <c r="D2" s="40"/>
      <c r="E2" s="3" t="str">
        <f>'[1]Blatt 1'!F8</f>
        <v>Name</v>
      </c>
      <c r="F2" s="4"/>
    </row>
    <row r="3" spans="1:8" x14ac:dyDescent="0.5">
      <c r="B3" s="5" t="str">
        <f>IF('[1]Blatt 1'!A9="","",'[1]Blatt 1'!A9)</f>
        <v/>
      </c>
      <c r="C3" s="41"/>
      <c r="D3" s="42"/>
      <c r="E3" s="45" t="str">
        <f>IF('[1]Blatt 1'!F9="","",'[1]Blatt 1'!F9)</f>
        <v/>
      </c>
      <c r="F3" s="46"/>
    </row>
    <row r="4" spans="1:8" x14ac:dyDescent="0.5">
      <c r="B4" s="6" t="str">
        <f>'[1]Blatt 1'!A10</f>
        <v>Werkstück</v>
      </c>
      <c r="C4" s="41"/>
      <c r="D4" s="42"/>
      <c r="E4" s="6" t="str">
        <f>'[1]Blatt 1'!F10</f>
        <v>Datum</v>
      </c>
      <c r="F4" s="7"/>
    </row>
    <row r="5" spans="1:8" x14ac:dyDescent="0.5">
      <c r="B5" s="5" t="str">
        <f>IF('[1]Blatt 1'!A11="","",'[1]Blatt 1'!A11)</f>
        <v/>
      </c>
      <c r="C5" s="41"/>
      <c r="D5" s="42"/>
      <c r="E5" s="45" t="str">
        <f>IF('[1]Blatt 1'!F11="","",'[1]Blatt 1'!F11)</f>
        <v/>
      </c>
      <c r="F5" s="46"/>
    </row>
    <row r="6" spans="1:8" x14ac:dyDescent="0.5">
      <c r="B6" s="6" t="str">
        <f>'[1]Blatt 1'!A12</f>
        <v>Zeichnungs-Nr.</v>
      </c>
      <c r="C6" s="41"/>
      <c r="D6" s="42"/>
      <c r="E6" s="6"/>
      <c r="F6" s="7"/>
    </row>
    <row r="7" spans="1:8" ht="13.7" thickBot="1" x14ac:dyDescent="0.55000000000000004">
      <c r="B7" s="8" t="str">
        <f>IF('[1]Blatt 1'!A13="","",'[1]Blatt 1'!A13)</f>
        <v/>
      </c>
      <c r="C7" s="43"/>
      <c r="D7" s="44"/>
      <c r="E7" s="47" t="str">
        <f>IF('[1]Blatt 1'!F13="","",'[1]Blatt 1'!F13)</f>
        <v/>
      </c>
      <c r="F7" s="48"/>
    </row>
    <row r="8" spans="1:8" s="10" customFormat="1" ht="18.75" customHeight="1" x14ac:dyDescent="0.4">
      <c r="B8" s="9"/>
      <c r="C8" s="49" t="str">
        <f>'[1]Blatt 1'!D27</f>
        <v>IST-Stand</v>
      </c>
      <c r="D8" s="50"/>
      <c r="E8" s="51" t="s">
        <v>0</v>
      </c>
      <c r="F8" s="52"/>
    </row>
    <row r="9" spans="1:8" ht="14.1" customHeight="1" x14ac:dyDescent="0.5">
      <c r="A9" s="53" t="s">
        <v>3</v>
      </c>
      <c r="B9" s="11" t="s">
        <v>1</v>
      </c>
      <c r="C9" s="31">
        <f>'[1]WZ-Kostenrechnung'!M21*'[1]WZ-Kostenrechnung'!C9</f>
        <v>833.33333333333337</v>
      </c>
      <c r="D9" s="32"/>
      <c r="E9" s="33">
        <f>'[1]WZ-Kostenrechnung'!M32*'[1]WZ-Kostenrechnung'!C9</f>
        <v>520.83333333333337</v>
      </c>
      <c r="F9" s="33"/>
      <c r="G9" s="12">
        <f>C9-E9</f>
        <v>312.5</v>
      </c>
      <c r="H9" s="13"/>
    </row>
    <row r="10" spans="1:8" ht="14.1" customHeight="1" x14ac:dyDescent="0.5">
      <c r="A10" s="53"/>
      <c r="B10" s="14" t="s">
        <v>2</v>
      </c>
      <c r="C10" s="34">
        <f>'[1]WZ-Kostenrechnung'!L21*'[1]WZ-Kostenrechnung'!C9</f>
        <v>12500</v>
      </c>
      <c r="D10" s="35"/>
      <c r="E10" s="36">
        <f>'[1]WZ-Kostenrechnung'!L32*'[1]WZ-Kostenrechnung'!C9</f>
        <v>7734.375</v>
      </c>
      <c r="F10" s="36"/>
      <c r="G10" s="12">
        <f>C10-E10</f>
        <v>4765.625</v>
      </c>
      <c r="H10" s="13">
        <f>(C10-E10)/C10</f>
        <v>0.38124999999999998</v>
      </c>
    </row>
    <row r="11" spans="1:8" ht="14.1" customHeight="1" x14ac:dyDescent="0.5">
      <c r="A11" s="53" t="s">
        <v>4</v>
      </c>
      <c r="B11" s="15" t="str">
        <f>CHOOSE('[1]Blatt 1'!$B$1,[1]Sprache!A80,[1]Sprache!B80,[1]Sprache!C80)</f>
        <v>Fertigungskosten ( € )</v>
      </c>
      <c r="C11" s="31">
        <f>'[1]WZ-Kostenrechnung'!C9*('[1]WZ-Kostenrechnung'!I9*'[1]WZ-Kostenrechnung'!M3)</f>
        <v>266666.66666667198</v>
      </c>
      <c r="D11" s="32"/>
      <c r="E11" s="31">
        <f>'[1]WZ-Kostenrechnung'!C9*('[1]WZ-Kostenrechnung'!I10*'[1]WZ-Kostenrechnung'!M3)</f>
        <v>266666.66666667198</v>
      </c>
      <c r="F11" s="37"/>
      <c r="G11" s="12">
        <f>C11-E11</f>
        <v>0</v>
      </c>
      <c r="H11" s="13">
        <f>(C11-E11)/C11</f>
        <v>0</v>
      </c>
    </row>
    <row r="12" spans="1:8" ht="14.1" customHeight="1" x14ac:dyDescent="0.5">
      <c r="A12" s="53"/>
      <c r="B12" s="15" t="str">
        <f>CHOOSE('[1]Blatt 1'!$B$1,[1]Sprache!A81,[1]Sprache!B81,[1]Sprache!C81)</f>
        <v>Werkzeugwechselkosten ( € )</v>
      </c>
      <c r="C12" s="22">
        <f>'[1]WZ-Kostenrechnung'!N21*'[1]WZ-Kostenrechnung'!C9</f>
        <v>2833.3333333333335</v>
      </c>
      <c r="D12" s="23"/>
      <c r="E12" s="22">
        <f>'[1]WZ-Kostenrechnung'!N32*'[1]WZ-Kostenrechnung'!C9</f>
        <v>1770.8333333333335</v>
      </c>
      <c r="F12" s="24"/>
      <c r="G12" s="12">
        <f>C12-E12</f>
        <v>1062.5</v>
      </c>
      <c r="H12" s="13">
        <f>(C12-E12)/C12</f>
        <v>0.375</v>
      </c>
    </row>
    <row r="13" spans="1:8" ht="14.1" customHeight="1" x14ac:dyDescent="0.5">
      <c r="A13" s="53" t="s">
        <v>5</v>
      </c>
      <c r="B13" s="16" t="str">
        <f>CHOOSE('[1]Blatt 1'!$B$1,[1]Sprache!A86,[1]Sprache!B86,[1]Sprache!C86)</f>
        <v>Gesamtkosten</v>
      </c>
      <c r="C13" s="22">
        <f>C9+C10+C11+C12</f>
        <v>282833.33333333861</v>
      </c>
      <c r="D13" s="23"/>
      <c r="E13" s="22">
        <f>E12+E11+E10+E9</f>
        <v>276692.70833333861</v>
      </c>
      <c r="F13" s="24"/>
      <c r="G13" s="17">
        <f>C13-E13</f>
        <v>6140.625</v>
      </c>
      <c r="H13" s="13">
        <f>(C13-E13)/C13</f>
        <v>2.1711107837359644E-2</v>
      </c>
    </row>
    <row r="14" spans="1:8" ht="14.1" customHeight="1" thickBot="1" x14ac:dyDescent="0.55000000000000004">
      <c r="A14" s="53"/>
      <c r="B14" s="18"/>
      <c r="C14" s="25"/>
      <c r="D14" s="26"/>
      <c r="E14" s="26"/>
      <c r="F14" s="27"/>
      <c r="G14" s="19"/>
    </row>
    <row r="15" spans="1:8" s="21" customFormat="1" ht="21.95" customHeight="1" thickTop="1" thickBot="1" x14ac:dyDescent="0.45">
      <c r="B15" s="20" t="str">
        <f>CHOOSE('[1]Blatt 1'!$B$1,[1]Sprache!A87,[1]Sprache!B87,[1]Sprache!C87)</f>
        <v>Gesamteinsparung (Jahr / Auftrag )</v>
      </c>
      <c r="C15" s="28">
        <f>(E13-C13)*-1</f>
        <v>6140.625</v>
      </c>
      <c r="D15" s="29"/>
      <c r="E15" s="29"/>
      <c r="F15" s="30"/>
    </row>
    <row r="16" spans="1:8" ht="13.7" thickTop="1" x14ac:dyDescent="0.5"/>
    <row r="17" spans="2:2" x14ac:dyDescent="0.5">
      <c r="B17"/>
    </row>
  </sheetData>
  <sheetProtection selectLockedCells="1" selectUnlockedCells="1"/>
  <mergeCells count="22">
    <mergeCell ref="C8:D8"/>
    <mergeCell ref="E8:F8"/>
    <mergeCell ref="A9:A10"/>
    <mergeCell ref="A11:A12"/>
    <mergeCell ref="A13:A14"/>
    <mergeCell ref="B1:F1"/>
    <mergeCell ref="C2:D7"/>
    <mergeCell ref="E3:F3"/>
    <mergeCell ref="E5:F5"/>
    <mergeCell ref="E7:F7"/>
    <mergeCell ref="C15:F15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F14"/>
  </mergeCells>
  <printOptions horizontalCentered="1"/>
  <pageMargins left="0.4" right="0.38" top="0.54" bottom="0.51" header="0.51181102362204722" footer="0.51181102362204722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Gesamtkostenübersicht</vt:lpstr>
      <vt:lpstr>Gesamtkostenübersicht!Druckbereich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Enz, Simon</dc:creator>
  <cp:lastModifiedBy>onur engin</cp:lastModifiedBy>
  <dcterms:created xsi:type="dcterms:W3CDTF">2026-07-10T10:12:30Z</dcterms:created>
  <dcterms:modified xsi:type="dcterms:W3CDTF">2026-07-10T11:17:09Z</dcterms:modified>
</cp:coreProperties>
</file>